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350" windowHeight="12660" firstSheet="1" activeTab="1"/>
  </bookViews>
  <sheets>
    <sheet name="Styczeń 2017" sheetId="1" r:id="rId1"/>
    <sheet name="Luty 2017" sheetId="2" r:id="rId2"/>
    <sheet name="Marzec 2017" sheetId="3" r:id="rId3"/>
    <sheet name="Kwiecień 2017" sheetId="4" r:id="rId4"/>
    <sheet name="Maj 2017" sheetId="5" r:id="rId5"/>
    <sheet name="Czerwiec 2017" sheetId="6" r:id="rId6"/>
    <sheet name="Lipiec 2017" sheetId="7" r:id="rId7"/>
    <sheet name="Sierpień 2017" sheetId="8" r:id="rId8"/>
    <sheet name="Wrzesień 2017" sheetId="9" r:id="rId9"/>
    <sheet name="Październik 2017" sheetId="10" r:id="rId10"/>
    <sheet name="Listopad 2017" sheetId="11" r:id="rId11"/>
    <sheet name="Grudzień 2017" sheetId="12" r:id="rId12"/>
    <sheet name="Razem 2017" sheetId="13" r:id="rId13"/>
  </sheets>
  <externalReferences>
    <externalReference r:id="rId16"/>
  </externalReferences>
  <definedNames>
    <definedName name="Excel_BuiltIn_Print_Area_2">"$#ODWOŁANIE.$A$1:$L$87"</definedName>
    <definedName name="Excel_BuiltIn_Print_Area_3">"$#ODWOŁANIE.$A$1:$M$87"</definedName>
    <definedName name="Excel_BuiltIn_Print_Area_9">"$#ODWOŁANIE.$A$1:$J$74"</definedName>
    <definedName name="Excel_BuiltIn_Print_Titles_1">"$'obwieszczenia starostów'.$A$3:$AMJ$3"</definedName>
    <definedName name="Excel_BuiltIn_Print_Titles_2">"$#ODWOŁANIE.$A$2:$AMJ$4"</definedName>
    <definedName name="Excel_BuiltIn_Print_Titles_3">"$#ODWOŁANIE.$A$5:$AMJ$5"</definedName>
    <definedName name="Excel_BuiltIn_Print_Titles_4">"$'naliczenie dotacji'.$A$2:$AMJ$4"</definedName>
    <definedName name="Excel_BuiltIn_Print_Titles_9">"$#ODWOŁANIE.$A$2:$AMJ$4"</definedName>
    <definedName name="_xlnm.Print_Area" localSheetId="5">'Czerwiec 2017'!$A$1:$S$45</definedName>
    <definedName name="_xlnm.Print_Area" localSheetId="11">'Grudzień 2017'!$A$1:$S$45</definedName>
    <definedName name="_xlnm.Print_Area" localSheetId="3">'Kwiecień 2017'!$A$1:$S$45</definedName>
    <definedName name="_xlnm.Print_Area" localSheetId="6">'Lipiec 2017'!$A$1:$S$45</definedName>
    <definedName name="_xlnm.Print_Area" localSheetId="10">'Listopad 2017'!$A$1:$S$45</definedName>
    <definedName name="_xlnm.Print_Area" localSheetId="1">'Luty 2017'!$A$1:$S$45</definedName>
    <definedName name="_xlnm.Print_Area" localSheetId="4">'Maj 2017'!$A$1:$S$45</definedName>
    <definedName name="_xlnm.Print_Area" localSheetId="2">'Marzec 2017'!$A$1:$S$45</definedName>
    <definedName name="_xlnm.Print_Area" localSheetId="9">'Październik 2017'!$A$1:$S$45</definedName>
    <definedName name="_xlnm.Print_Area" localSheetId="12">'Razem 2017'!$A$1:$C$45</definedName>
    <definedName name="_xlnm.Print_Area" localSheetId="7">'Sierpień 2017'!$A$1:$S$45</definedName>
    <definedName name="_xlnm.Print_Area" localSheetId="0">'Styczeń 2017'!$A$1:$S$45</definedName>
    <definedName name="_xlnm.Print_Area" localSheetId="8">'Wrzesień 2017'!$A$1:$S$45</definedName>
  </definedNames>
  <calcPr fullCalcOnLoad="1"/>
</workbook>
</file>

<file path=xl/sharedStrings.xml><?xml version="1.0" encoding="utf-8"?>
<sst xmlns="http://schemas.openxmlformats.org/spreadsheetml/2006/main" count="742" uniqueCount="76">
  <si>
    <t xml:space="preserve">TYLKO MIESZKAŃCY "NA STARYCH ZASADACH" - MIESIĘCZNIE. </t>
  </si>
  <si>
    <t>liczba mieszkańców "na starych zasadach"</t>
  </si>
  <si>
    <t xml:space="preserve">koszt z zarządzenia 
zgodnie z art. 60 ust. 2 
pkt 1, 2 i 3
uops </t>
  </si>
  <si>
    <t>koszt całkowity (liczba mieszkańców x koszt z zarządzenia) 
{k1*k2}</t>
  </si>
  <si>
    <t>dopłata mieszkańcy ogółem miesięcznie</t>
  </si>
  <si>
    <t>Dotacja wojewody zatwierdzona w planie NA OSOBĘ</t>
  </si>
  <si>
    <t>wysokość dotacji od wojewody NA WSZYSTKICH MIESZKAŃCÓW, w miesiącu 
{k1*k5}</t>
  </si>
  <si>
    <t>faktycznie przekazane kwoty z dotacji na konto urzędu samorządu GMINY, STAROSTWA, MARSZAŁKA (jednostka prowadząca) na wszystkich mieszkańców w miesiącu</t>
  </si>
  <si>
    <t>różnica (faktyczna dotacja przekazana na konto urzędu samorządu gminy, starostwa, marszałka w miesiącu minus dotacja przyjęta w planie przez Wojewodę)
{k7-k6}</t>
  </si>
  <si>
    <t>różnica koszt całkowity - (dopłata mieszkańców + dotacja wojewody) 
NA MIESZKAŃCÓW
{k3-(k4+k6)}</t>
  </si>
  <si>
    <t>różnica na osobę (koszt z zarządzenia minus wpłata średnia mieszkańca)
{k2-k11}</t>
  </si>
  <si>
    <t>średnia wpłata mieszkańca (dopłata mieszkańcy ogółem miesięcznie / liczba mieszkańców na starych zasadach)
{k4/k2}</t>
  </si>
  <si>
    <t xml:space="preserve">W związku z art. 155, ust. 2 (możliwość zwiększenia dotacji do 20%) proszę zaznaczyć pole jeżeli było zwiększenie dotacji. </t>
  </si>
  <si>
    <t xml:space="preserve">W związku z art. 155 ust. 2a (!) - tylko w przypadku domów pomocy społecznej, o których mowa w art. 56 pkt 5 (możliwość zmiany dotacji do 50%) - proszę zaznaczyć pole jeżeli było zwiększenie dotacji. </t>
  </si>
  <si>
    <t>faktyczna dotacja przekazana z urzędu samorządu gminy, powiatu, województwa do domu pomocy społecznej NA MIESZKAŃCÓW</t>
  </si>
  <si>
    <r>
      <t xml:space="preserve">różnica faktyczna dotacja przekazana z urzędu samorządu gminy, powiatu, województwa do domu pomocy społecznej - wysokość dotacji od wojewody: NA MIESZKAŃCÓW
</t>
    </r>
    <r>
      <rPr>
        <sz val="8"/>
        <rFont val="Czcionka tekstu podstawowego"/>
        <family val="0"/>
      </rPr>
      <t>{k14-k6</t>
    </r>
    <r>
      <rPr>
        <sz val="8"/>
        <color indexed="8"/>
        <rFont val="Czcionka tekstu podstawowego"/>
        <family val="2"/>
      </rPr>
      <t>}</t>
    </r>
  </si>
  <si>
    <t>różnica (dopłata mieszkańcy plus dotacja od wojewody przekazana na konto urzędu samorządu gminy, powiatu, województwa) minus koszt całkowity
{(k4+k7)-k3}</t>
  </si>
  <si>
    <t>DPS Bartoszyce </t>
  </si>
  <si>
    <t>DPS Bisztynek </t>
  </si>
  <si>
    <t>DPS Szczurkowo </t>
  </si>
  <si>
    <t>DPS Kamińsk</t>
  </si>
  <si>
    <t> DPS Braniewo</t>
  </si>
  <si>
    <t> DPS Uzdowo</t>
  </si>
  <si>
    <t>DPS Tolkmicko </t>
  </si>
  <si>
    <t>DPS Rangóry </t>
  </si>
  <si>
    <t>DPS Władysławowo </t>
  </si>
  <si>
    <t>DPS Toruńska</t>
  </si>
  <si>
    <t>DPS Bema</t>
  </si>
  <si>
    <t>DPS Pułaskiego</t>
  </si>
  <si>
    <t>DPS Kasprzaka</t>
  </si>
  <si>
    <t>DPS Ełk</t>
  </si>
  <si>
    <t>DPS Nowa Wieś Ełcka</t>
  </si>
  <si>
    <t>DPS Giżycko </t>
  </si>
  <si>
    <t>DPS Lubawa </t>
  </si>
  <si>
    <t>DPS Susz </t>
  </si>
  <si>
    <t>DPS Kętrzyn </t>
  </si>
  <si>
    <t>DPS Mrągowo</t>
  </si>
  <si>
    <t>DPS Mikołajki</t>
  </si>
  <si>
    <t>DPS Napiwoda </t>
  </si>
  <si>
    <t>DPS Grodziczno </t>
  </si>
  <si>
    <t>DPS Kowale Oleckie </t>
  </si>
  <si>
    <t>DPS Barczewo </t>
  </si>
  <si>
    <t>DPS Grazymy </t>
  </si>
  <si>
    <t>DPS Jeziorany </t>
  </si>
  <si>
    <t>DPS Jonkowo </t>
  </si>
  <si>
    <t>DPS Olsztynek </t>
  </si>
  <si>
    <t>DPS Kombatant</t>
  </si>
  <si>
    <t>DPS Bałtycka</t>
  </si>
  <si>
    <t>DPS Paukszty</t>
  </si>
  <si>
    <t>DPS Traktorowa</t>
  </si>
  <si>
    <t>DPS Szyldak</t>
  </si>
  <si>
    <t>DPS Molza</t>
  </si>
  <si>
    <t>DPS Ukta </t>
  </si>
  <si>
    <t>DPS Szczytno </t>
  </si>
  <si>
    <t>DPS Dobre Miasto </t>
  </si>
  <si>
    <t>DPS WĘGORZEWO</t>
  </si>
  <si>
    <t>Listopad 2017</t>
  </si>
  <si>
    <t>Październik 2017</t>
  </si>
  <si>
    <t>Wrzesień 2017</t>
  </si>
  <si>
    <t>Sierpień 2017</t>
  </si>
  <si>
    <t>Lipiec 2017</t>
  </si>
  <si>
    <t>Czerwiec 2017</t>
  </si>
  <si>
    <t>Maj 2017</t>
  </si>
  <si>
    <t>Kwiecień 2017</t>
  </si>
  <si>
    <t>Marzec 2017</t>
  </si>
  <si>
    <t>Luty 2017</t>
  </si>
  <si>
    <t>Styczeń 2017</t>
  </si>
  <si>
    <t>Łącznie 2017</t>
  </si>
  <si>
    <t>Razem</t>
  </si>
  <si>
    <t>z ewid.</t>
  </si>
  <si>
    <t>z ewid</t>
  </si>
  <si>
    <t>z opisówki</t>
  </si>
  <si>
    <t>Węgorzewo</t>
  </si>
  <si>
    <t>z info na str</t>
  </si>
  <si>
    <t xml:space="preserve">z ewid </t>
  </si>
  <si>
    <t>z pism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</si>
</sst>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#,##0.00&quot; zł&quot;"/>
    <numFmt numFmtId="167" formatCode="#,##0&quot; zł&quot;"/>
    <numFmt numFmtId="168" formatCode="#,##0.00_ ;[Red]\-#,##0.00\ "/>
    <numFmt numFmtId="169" formatCode="#,##0_ ;[Red]\-#,##0\ "/>
    <numFmt numFmtId="170" formatCode="_-* #,##0\ [$zł-415]_-;\-* #,##0\ [$zł-415]_-;_-* &quot;-&quot;??\ [$zł-415]_-;_-@_-"/>
    <numFmt numFmtId="171" formatCode="#,##0.00_ ;\-#,##0.00\ "/>
    <numFmt numFmtId="172" formatCode="_-* #,##0.0\ _z_ł_-;\-* #,##0.0\ _z_ł_-;_-* &quot;-&quot;?\ _z_ł_-;_-@_-"/>
    <numFmt numFmtId="173" formatCode="[$-415]d\ mmmm\ yyyy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0"/>
    </font>
    <font>
      <sz val="8"/>
      <name val="Arial Narrow"/>
      <family val="2"/>
    </font>
    <font>
      <sz val="14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2"/>
      <color indexed="8"/>
      <name val="Garamon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8"/>
      <color indexed="8"/>
      <name val="Arial Narrow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10"/>
      <name val="Czcionka tekstu podstawoweg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zcionka tekstu podstawowego"/>
      <family val="0"/>
    </font>
    <font>
      <sz val="8"/>
      <color rgb="FF000000"/>
      <name val="Czcionka tekstu podstawowego"/>
      <family val="2"/>
    </font>
    <font>
      <sz val="8"/>
      <color rgb="FF000000"/>
      <name val="Arial Narrow"/>
      <family val="2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b/>
      <sz val="11"/>
      <color rgb="FFFF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3" fillId="0" borderId="0" xfId="53">
      <alignment/>
      <protection/>
    </xf>
    <xf numFmtId="0" fontId="43" fillId="9" borderId="0" xfId="53" applyFill="1">
      <alignment/>
      <protection/>
    </xf>
    <xf numFmtId="0" fontId="50" fillId="0" borderId="0" xfId="53" applyFont="1">
      <alignment/>
      <protection/>
    </xf>
    <xf numFmtId="17" fontId="43" fillId="0" borderId="0" xfId="53" applyNumberFormat="1">
      <alignment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1" fillId="9" borderId="10" xfId="53" applyFont="1" applyFill="1" applyBorder="1" applyAlignment="1" quotePrefix="1">
      <alignment horizontal="center" vertical="center" wrapText="1"/>
      <protection/>
    </xf>
    <xf numFmtId="0" fontId="52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2" fillId="9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4" fontId="53" fillId="0" borderId="10" xfId="53" applyNumberFormat="1" applyFont="1" applyBorder="1" applyAlignment="1">
      <alignment horizontal="center" vertical="center" wrapText="1"/>
      <protection/>
    </xf>
    <xf numFmtId="0" fontId="54" fillId="0" borderId="0" xfId="53" applyFont="1">
      <alignment/>
      <protection/>
    </xf>
    <xf numFmtId="165" fontId="43" fillId="0" borderId="0" xfId="42" applyNumberFormat="1" applyFont="1" applyAlignment="1">
      <alignment/>
    </xf>
    <xf numFmtId="4" fontId="53" fillId="33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164" fontId="53" fillId="0" borderId="11" xfId="53" applyNumberFormat="1" applyFont="1" applyBorder="1" applyAlignment="1">
      <alignment horizontal="center" vertical="center" wrapText="1"/>
      <protection/>
    </xf>
    <xf numFmtId="4" fontId="7" fillId="9" borderId="10" xfId="53" applyNumberFormat="1" applyFont="1" applyFill="1" applyBorder="1" applyAlignment="1">
      <alignment horizontal="center" vertical="center" wrapText="1"/>
      <protection/>
    </xf>
    <xf numFmtId="4" fontId="53" fillId="9" borderId="10" xfId="53" applyNumberFormat="1" applyFont="1" applyFill="1" applyBorder="1" applyAlignment="1">
      <alignment horizontal="center" vertical="center" wrapText="1"/>
      <protection/>
    </xf>
    <xf numFmtId="165" fontId="53" fillId="0" borderId="10" xfId="42" applyNumberFormat="1" applyFont="1" applyBorder="1" applyAlignment="1">
      <alignment horizontal="center" vertical="center"/>
    </xf>
    <xf numFmtId="4" fontId="53" fillId="0" borderId="10" xfId="42" applyNumberFormat="1" applyFont="1" applyBorder="1" applyAlignment="1">
      <alignment horizontal="center" vertical="center"/>
    </xf>
    <xf numFmtId="165" fontId="53" fillId="0" borderId="10" xfId="42" applyNumberFormat="1" applyFont="1" applyBorder="1" applyAlignment="1">
      <alignment horizontal="left" vertical="center"/>
    </xf>
    <xf numFmtId="4" fontId="50" fillId="0" borderId="0" xfId="53" applyNumberFormat="1" applyFont="1">
      <alignment/>
      <protection/>
    </xf>
    <xf numFmtId="4" fontId="53" fillId="34" borderId="10" xfId="53" applyNumberFormat="1" applyFont="1" applyFill="1" applyBorder="1" applyAlignment="1">
      <alignment horizontal="center" vertical="center" wrapText="1"/>
      <protection/>
    </xf>
    <xf numFmtId="4" fontId="50" fillId="33" borderId="0" xfId="53" applyNumberFormat="1" applyFont="1" applyFill="1">
      <alignment/>
      <protection/>
    </xf>
    <xf numFmtId="165" fontId="53" fillId="0" borderId="10" xfId="42" applyNumberFormat="1" applyFont="1" applyBorder="1" applyAlignment="1">
      <alignment vertical="center"/>
    </xf>
    <xf numFmtId="49" fontId="2" fillId="0" borderId="10" xfId="53" applyNumberFormat="1" applyFont="1" applyBorder="1" applyAlignment="1">
      <alignment horizontal="center" vertical="center" wrapText="1"/>
      <protection/>
    </xf>
    <xf numFmtId="4" fontId="50" fillId="0" borderId="10" xfId="53" applyNumberFormat="1" applyFont="1" applyBorder="1" applyAlignment="1">
      <alignment horizontal="center" vertical="center"/>
      <protection/>
    </xf>
    <xf numFmtId="0" fontId="50" fillId="0" borderId="10" xfId="53" applyFont="1" applyBorder="1" applyAlignment="1">
      <alignment horizontal="center" vertical="center"/>
      <protection/>
    </xf>
    <xf numFmtId="4" fontId="43" fillId="0" borderId="0" xfId="53" applyNumberFormat="1">
      <alignment/>
      <protection/>
    </xf>
    <xf numFmtId="4" fontId="55" fillId="0" borderId="0" xfId="0" applyNumberFormat="1" applyFont="1" applyAlignment="1">
      <alignment/>
    </xf>
    <xf numFmtId="4" fontId="53" fillId="0" borderId="0" xfId="53" applyNumberFormat="1" applyFont="1">
      <alignment/>
      <protection/>
    </xf>
    <xf numFmtId="4" fontId="53" fillId="0" borderId="0" xfId="42" applyNumberFormat="1" applyFont="1" applyAlignment="1">
      <alignment/>
    </xf>
    <xf numFmtId="4" fontId="56" fillId="0" borderId="0" xfId="53" applyNumberFormat="1" applyFont="1" applyAlignment="1">
      <alignment vertical="center"/>
      <protection/>
    </xf>
    <xf numFmtId="0" fontId="57" fillId="0" borderId="10" xfId="53" applyFont="1" applyBorder="1" applyAlignment="1">
      <alignment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2" xfId="52"/>
    <cellStyle name="Normalny 6" xfId="53"/>
    <cellStyle name="Normalny 8" xfId="54"/>
    <cellStyle name="Obliczenia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Naliczanie%20dotacji%20na%202018%20rok%20dla%20MRPi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yczeń 2018"/>
      <sheetName val="Luty 2018"/>
      <sheetName val="Marzec 2018"/>
      <sheetName val="Metryczka"/>
      <sheetName val="Grudzień"/>
      <sheetName val="Nal. dot grudzień"/>
      <sheetName val="STYCZEŃ"/>
      <sheetName val="Nal. dot styczeń"/>
      <sheetName val="LUTY"/>
      <sheetName val="Nal. dot luty"/>
      <sheetName val="MARZEC"/>
      <sheetName val="Nal. dot. Marzec"/>
      <sheetName val="KWIECIEŃ"/>
      <sheetName val="Nal. dot. Kwiecień"/>
      <sheetName val="MAJ"/>
      <sheetName val="Nal. dot. MAJ"/>
      <sheetName val="LOKALIZACJE"/>
    </sheetNames>
    <sheetDataSet>
      <sheetData sheetId="6">
        <row r="6">
          <cell r="N6">
            <v>17944</v>
          </cell>
        </row>
        <row r="7">
          <cell r="N7">
            <v>178160</v>
          </cell>
        </row>
        <row r="8">
          <cell r="N8">
            <v>9544</v>
          </cell>
        </row>
        <row r="9">
          <cell r="N9">
            <v>8958</v>
          </cell>
        </row>
        <row r="10">
          <cell r="N10">
            <v>102752</v>
          </cell>
        </row>
        <row r="11">
          <cell r="N11">
            <v>91000</v>
          </cell>
        </row>
        <row r="12">
          <cell r="N12">
            <v>45049</v>
          </cell>
        </row>
        <row r="13">
          <cell r="N13">
            <v>12450</v>
          </cell>
        </row>
        <row r="14">
          <cell r="N14">
            <v>18466</v>
          </cell>
        </row>
        <row r="15">
          <cell r="N15">
            <v>35985</v>
          </cell>
        </row>
        <row r="16">
          <cell r="N16">
            <v>93869</v>
          </cell>
        </row>
        <row r="17">
          <cell r="N17">
            <v>22150</v>
          </cell>
        </row>
        <row r="18">
          <cell r="N18">
            <v>30060</v>
          </cell>
        </row>
        <row r="19">
          <cell r="N19">
            <v>208705</v>
          </cell>
        </row>
        <row r="20">
          <cell r="N20">
            <v>379490</v>
          </cell>
        </row>
        <row r="21">
          <cell r="N21">
            <v>44066</v>
          </cell>
        </row>
        <row r="22">
          <cell r="N22">
            <v>88604</v>
          </cell>
        </row>
        <row r="23">
          <cell r="N23">
            <v>186696</v>
          </cell>
        </row>
        <row r="24">
          <cell r="N24">
            <v>24970</v>
          </cell>
        </row>
        <row r="25">
          <cell r="N25">
            <v>175680</v>
          </cell>
        </row>
        <row r="26">
          <cell r="N26">
            <v>28188</v>
          </cell>
        </row>
        <row r="27">
          <cell r="N27">
            <v>54658.5</v>
          </cell>
        </row>
        <row r="28">
          <cell r="N28">
            <v>11772</v>
          </cell>
        </row>
        <row r="29">
          <cell r="N29">
            <v>25400</v>
          </cell>
        </row>
        <row r="30">
          <cell r="N30">
            <v>36108</v>
          </cell>
        </row>
        <row r="31">
          <cell r="N31">
            <v>132986</v>
          </cell>
        </row>
        <row r="32">
          <cell r="N32">
            <v>199332</v>
          </cell>
        </row>
        <row r="33">
          <cell r="N33">
            <v>27137</v>
          </cell>
        </row>
        <row r="34">
          <cell r="N34">
            <v>206124</v>
          </cell>
        </row>
        <row r="35">
          <cell r="N35">
            <v>42313</v>
          </cell>
        </row>
        <row r="36">
          <cell r="N36">
            <v>7548</v>
          </cell>
        </row>
        <row r="37">
          <cell r="N37">
            <v>29185</v>
          </cell>
        </row>
        <row r="38">
          <cell r="N38">
            <v>25124</v>
          </cell>
        </row>
        <row r="39">
          <cell r="N39">
            <v>95910</v>
          </cell>
        </row>
        <row r="40">
          <cell r="N40">
            <v>7936</v>
          </cell>
        </row>
        <row r="41">
          <cell r="N41">
            <v>5548</v>
          </cell>
        </row>
        <row r="42">
          <cell r="N42">
            <v>195243</v>
          </cell>
        </row>
        <row r="43">
          <cell r="N43">
            <v>451826</v>
          </cell>
        </row>
      </sheetData>
      <sheetData sheetId="7">
        <row r="7">
          <cell r="F7">
            <v>701.31</v>
          </cell>
        </row>
        <row r="8">
          <cell r="F8">
            <v>872.23</v>
          </cell>
        </row>
        <row r="9">
          <cell r="F9">
            <v>721.13</v>
          </cell>
        </row>
        <row r="10">
          <cell r="F10">
            <v>657.67</v>
          </cell>
        </row>
        <row r="11">
          <cell r="F11">
            <v>607.1</v>
          </cell>
        </row>
        <row r="12">
          <cell r="F12">
            <v>783.39</v>
          </cell>
        </row>
        <row r="13">
          <cell r="F13">
            <v>748.77</v>
          </cell>
        </row>
        <row r="14">
          <cell r="F14">
            <v>730.34</v>
          </cell>
        </row>
        <row r="15">
          <cell r="F15">
            <v>477.76</v>
          </cell>
        </row>
        <row r="16">
          <cell r="F16">
            <v>924.34</v>
          </cell>
        </row>
        <row r="17">
          <cell r="F17">
            <v>783.12</v>
          </cell>
        </row>
        <row r="18">
          <cell r="F18">
            <v>774.79</v>
          </cell>
        </row>
        <row r="19">
          <cell r="F19">
            <v>795.14</v>
          </cell>
        </row>
        <row r="20">
          <cell r="F20">
            <v>984.9</v>
          </cell>
        </row>
        <row r="21">
          <cell r="F21">
            <v>791.42</v>
          </cell>
        </row>
        <row r="22">
          <cell r="F22">
            <v>634.78</v>
          </cell>
        </row>
        <row r="23">
          <cell r="F23">
            <v>745.71</v>
          </cell>
        </row>
        <row r="24">
          <cell r="F24">
            <v>908.72</v>
          </cell>
        </row>
        <row r="25">
          <cell r="F25">
            <v>729.27</v>
          </cell>
        </row>
        <row r="26">
          <cell r="F26">
            <v>695.37</v>
          </cell>
        </row>
        <row r="27">
          <cell r="F27">
            <v>895.94</v>
          </cell>
        </row>
        <row r="28">
          <cell r="F28">
            <v>977.9</v>
          </cell>
        </row>
        <row r="29">
          <cell r="F29">
            <v>782.96</v>
          </cell>
        </row>
        <row r="30">
          <cell r="F30">
            <v>625.28</v>
          </cell>
        </row>
        <row r="31">
          <cell r="F31">
            <v>949.16</v>
          </cell>
        </row>
        <row r="32">
          <cell r="F32">
            <v>738.89</v>
          </cell>
        </row>
        <row r="33">
          <cell r="F33">
            <v>943.85</v>
          </cell>
        </row>
        <row r="34">
          <cell r="F34">
            <v>818.8</v>
          </cell>
        </row>
        <row r="35">
          <cell r="F35">
            <v>714.33</v>
          </cell>
        </row>
        <row r="36">
          <cell r="F36">
            <v>1181.2</v>
          </cell>
        </row>
        <row r="37">
          <cell r="F37">
            <v>1512.72</v>
          </cell>
        </row>
        <row r="38">
          <cell r="F38">
            <v>1230.18</v>
          </cell>
        </row>
        <row r="39">
          <cell r="F39">
            <v>1194.29</v>
          </cell>
        </row>
        <row r="40">
          <cell r="F40">
            <v>738.44</v>
          </cell>
        </row>
        <row r="41">
          <cell r="F41">
            <v>805.94</v>
          </cell>
        </row>
        <row r="42">
          <cell r="F42">
            <v>775.92</v>
          </cell>
        </row>
        <row r="43">
          <cell r="F43">
            <v>669.43</v>
          </cell>
        </row>
        <row r="44">
          <cell r="F44">
            <v>916.8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zoomScale="85" zoomScaleNormal="85" zoomScalePageLayoutView="0" workbookViewId="0" topLeftCell="A1">
      <selection activeCell="C12" sqref="C12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12</v>
      </c>
      <c r="C8" s="13">
        <v>2926</v>
      </c>
      <c r="D8" s="14">
        <f>C8*B8</f>
        <v>35112</v>
      </c>
      <c r="E8" s="13">
        <v>7504.84</v>
      </c>
      <c r="F8" s="14">
        <v>2301</v>
      </c>
      <c r="G8" s="13">
        <f>F8*B8</f>
        <v>27612</v>
      </c>
      <c r="H8" s="13" t="b">
        <f>G8='[1]STYCZEŃ'!N6</f>
        <v>0</v>
      </c>
      <c r="I8" s="14">
        <v>27672</v>
      </c>
      <c r="J8" s="13">
        <f aca="true" t="shared" si="0" ref="J8:J46">I8-G8</f>
        <v>60</v>
      </c>
      <c r="K8" s="14">
        <f>D8-(E8+G8)</f>
        <v>-4.8399999999965075</v>
      </c>
      <c r="L8" s="13">
        <f>C8-M8</f>
        <v>2300.6</v>
      </c>
      <c r="M8" s="14">
        <f>ROUND(E8/B8,2)</f>
        <v>625.4</v>
      </c>
      <c r="N8" s="14" t="b">
        <f>M8='[1]Nal. dot styczeń'!F7</f>
        <v>0</v>
      </c>
      <c r="O8" s="20"/>
      <c r="P8" s="21"/>
      <c r="Q8" s="13">
        <f>I8</f>
        <v>27672</v>
      </c>
      <c r="R8" s="14">
        <f>Q8-G8</f>
        <v>60</v>
      </c>
      <c r="S8" s="13">
        <f>(E8+I8)-D8</f>
        <v>64.83999999999651</v>
      </c>
      <c r="T8" s="15"/>
    </row>
    <row r="9" spans="1:20" ht="18">
      <c r="A9" s="12" t="s">
        <v>18</v>
      </c>
      <c r="B9" s="19">
        <v>69</v>
      </c>
      <c r="C9" s="13">
        <v>3320</v>
      </c>
      <c r="D9" s="14">
        <f aca="true" t="shared" si="1" ref="D9:D46">C9*B9</f>
        <v>229080</v>
      </c>
      <c r="E9" s="13">
        <v>54418.67</v>
      </c>
      <c r="F9" s="14">
        <v>2531</v>
      </c>
      <c r="G9" s="13">
        <f aca="true" t="shared" si="2" ref="G9:G46">F9*B9</f>
        <v>174639</v>
      </c>
      <c r="H9" s="13" t="b">
        <f>G9='[1]STYCZEŃ'!N7</f>
        <v>0</v>
      </c>
      <c r="I9" s="14">
        <v>174639</v>
      </c>
      <c r="J9" s="13">
        <f t="shared" si="0"/>
        <v>0</v>
      </c>
      <c r="K9" s="14">
        <f aca="true" t="shared" si="3" ref="K9:K46">D9-(E9+G9)</f>
        <v>22.330000000016298</v>
      </c>
      <c r="L9" s="13">
        <f aca="true" t="shared" si="4" ref="L9:L46">C9-M9</f>
        <v>2531.32</v>
      </c>
      <c r="M9" s="14">
        <f aca="true" t="shared" si="5" ref="M9:M46">ROUND(E9/B9,2)</f>
        <v>788.68</v>
      </c>
      <c r="N9" s="14" t="b">
        <f>M9='[1]Nal. dot styczeń'!F8</f>
        <v>0</v>
      </c>
      <c r="O9" s="20"/>
      <c r="P9" s="21"/>
      <c r="Q9" s="13">
        <f aca="true" t="shared" si="6" ref="Q9:Q46">I9</f>
        <v>174639</v>
      </c>
      <c r="R9" s="14">
        <f aca="true" t="shared" si="7" ref="R9:R46">Q9-G9</f>
        <v>0</v>
      </c>
      <c r="S9" s="13">
        <f aca="true" t="shared" si="8" ref="S9:S46">(E9+I9)-D9</f>
        <v>-22.330000000016298</v>
      </c>
      <c r="T9" s="15"/>
    </row>
    <row r="10" spans="1:20" ht="18">
      <c r="A10" s="12" t="s">
        <v>19</v>
      </c>
      <c r="B10" s="19">
        <v>4</v>
      </c>
      <c r="C10" s="13">
        <v>2959</v>
      </c>
      <c r="D10" s="14">
        <f t="shared" si="1"/>
        <v>11836</v>
      </c>
      <c r="E10" s="13">
        <v>2749.02</v>
      </c>
      <c r="F10" s="14">
        <v>2272</v>
      </c>
      <c r="G10" s="13">
        <f t="shared" si="2"/>
        <v>9088</v>
      </c>
      <c r="H10" s="13" t="b">
        <f>G10='[1]STYCZEŃ'!N8</f>
        <v>0</v>
      </c>
      <c r="I10" s="14">
        <v>9088</v>
      </c>
      <c r="J10" s="13">
        <f t="shared" si="0"/>
        <v>0</v>
      </c>
      <c r="K10" s="14">
        <f t="shared" si="3"/>
        <v>-1.0200000000004366</v>
      </c>
      <c r="L10" s="13">
        <f t="shared" si="4"/>
        <v>2271.74</v>
      </c>
      <c r="M10" s="14">
        <f t="shared" si="5"/>
        <v>687.26</v>
      </c>
      <c r="N10" s="14" t="b">
        <f>M10='[1]Nal. dot styczeń'!F9</f>
        <v>0</v>
      </c>
      <c r="O10" s="20"/>
      <c r="P10" s="21"/>
      <c r="Q10" s="13">
        <f t="shared" si="6"/>
        <v>9088</v>
      </c>
      <c r="R10" s="14">
        <f t="shared" si="7"/>
        <v>0</v>
      </c>
      <c r="S10" s="13">
        <f t="shared" si="8"/>
        <v>1.0200000000004366</v>
      </c>
      <c r="T10" s="15"/>
    </row>
    <row r="11" spans="1:20" ht="18">
      <c r="A11" s="12" t="s">
        <v>20</v>
      </c>
      <c r="B11" s="19">
        <v>3</v>
      </c>
      <c r="C11" s="13">
        <v>3500</v>
      </c>
      <c r="D11" s="14">
        <f t="shared" si="1"/>
        <v>10500</v>
      </c>
      <c r="E11" s="13">
        <v>1837.49</v>
      </c>
      <c r="F11" s="14">
        <v>2888</v>
      </c>
      <c r="G11" s="13">
        <f t="shared" si="2"/>
        <v>8664</v>
      </c>
      <c r="H11" s="13" t="b">
        <f>G11='[1]STYCZEŃ'!N9</f>
        <v>0</v>
      </c>
      <c r="I11" s="14">
        <v>8703</v>
      </c>
      <c r="J11" s="13">
        <f t="shared" si="0"/>
        <v>39</v>
      </c>
      <c r="K11" s="14">
        <f t="shared" si="3"/>
        <v>-1.4899999999997817</v>
      </c>
      <c r="L11" s="13">
        <f t="shared" si="4"/>
        <v>2887.5</v>
      </c>
      <c r="M11" s="14">
        <f t="shared" si="5"/>
        <v>612.5</v>
      </c>
      <c r="N11" s="14" t="b">
        <f>M11='[1]Nal. dot styczeń'!F10</f>
        <v>0</v>
      </c>
      <c r="O11" s="20"/>
      <c r="P11" s="21"/>
      <c r="Q11" s="13">
        <f t="shared" si="6"/>
        <v>8703</v>
      </c>
      <c r="R11" s="14">
        <f t="shared" si="7"/>
        <v>39</v>
      </c>
      <c r="S11" s="13">
        <f t="shared" si="8"/>
        <v>40.48999999999978</v>
      </c>
      <c r="T11" s="15"/>
    </row>
    <row r="12" spans="1:20" ht="18">
      <c r="A12" s="12" t="s">
        <v>21</v>
      </c>
      <c r="B12" s="19">
        <v>38</v>
      </c>
      <c r="C12" s="13">
        <v>3214</v>
      </c>
      <c r="D12" s="14">
        <f t="shared" si="1"/>
        <v>122132</v>
      </c>
      <c r="E12" s="13">
        <v>21834.95</v>
      </c>
      <c r="F12" s="14">
        <v>2639</v>
      </c>
      <c r="G12" s="13">
        <f t="shared" si="2"/>
        <v>100282</v>
      </c>
      <c r="H12" s="13" t="b">
        <f>G12='[1]STYCZEŃ'!N10</f>
        <v>0</v>
      </c>
      <c r="I12" s="14">
        <v>100586</v>
      </c>
      <c r="J12" s="13">
        <f t="shared" si="0"/>
        <v>304</v>
      </c>
      <c r="K12" s="14">
        <f t="shared" si="3"/>
        <v>15.05000000000291</v>
      </c>
      <c r="L12" s="13">
        <f t="shared" si="4"/>
        <v>2639.4</v>
      </c>
      <c r="M12" s="14">
        <f t="shared" si="5"/>
        <v>574.6</v>
      </c>
      <c r="N12" s="14" t="b">
        <f>M12='[1]Nal. dot styczeń'!F11</f>
        <v>0</v>
      </c>
      <c r="O12" s="20"/>
      <c r="P12" s="21"/>
      <c r="Q12" s="13">
        <f t="shared" si="6"/>
        <v>100586</v>
      </c>
      <c r="R12" s="14">
        <f t="shared" si="7"/>
        <v>304</v>
      </c>
      <c r="S12" s="13">
        <f t="shared" si="8"/>
        <v>288.9499999999971</v>
      </c>
      <c r="T12" s="15"/>
    </row>
    <row r="13" spans="1:20" ht="18">
      <c r="A13" s="12" t="s">
        <v>22</v>
      </c>
      <c r="B13" s="19">
        <v>45</v>
      </c>
      <c r="C13" s="13">
        <v>3016</v>
      </c>
      <c r="D13" s="14">
        <f t="shared" si="1"/>
        <v>135720</v>
      </c>
      <c r="E13" s="13">
        <v>31591.72</v>
      </c>
      <c r="F13" s="14">
        <v>2314</v>
      </c>
      <c r="G13" s="13">
        <f t="shared" si="2"/>
        <v>104130</v>
      </c>
      <c r="H13" s="13" t="b">
        <f>G13='[1]STYCZEŃ'!N11</f>
        <v>0</v>
      </c>
      <c r="I13" s="14">
        <v>107135</v>
      </c>
      <c r="J13" s="13">
        <f t="shared" si="0"/>
        <v>3005</v>
      </c>
      <c r="K13" s="14">
        <f t="shared" si="3"/>
        <v>-1.7200000000011642</v>
      </c>
      <c r="L13" s="13">
        <f t="shared" si="4"/>
        <v>2313.96</v>
      </c>
      <c r="M13" s="14">
        <f t="shared" si="5"/>
        <v>702.04</v>
      </c>
      <c r="N13" s="14" t="b">
        <f>M13='[1]Nal. dot styczeń'!F12</f>
        <v>0</v>
      </c>
      <c r="O13" s="20"/>
      <c r="P13" s="21"/>
      <c r="Q13" s="13">
        <f t="shared" si="6"/>
        <v>107135</v>
      </c>
      <c r="R13" s="14">
        <f t="shared" si="7"/>
        <v>3005</v>
      </c>
      <c r="S13" s="13">
        <f t="shared" si="8"/>
        <v>3006.720000000001</v>
      </c>
      <c r="T13" s="15"/>
    </row>
    <row r="14" spans="1:20" ht="18">
      <c r="A14" s="12" t="s">
        <v>23</v>
      </c>
      <c r="B14" s="19">
        <v>21</v>
      </c>
      <c r="C14" s="13">
        <v>3038</v>
      </c>
      <c r="D14" s="14">
        <f t="shared" si="1"/>
        <v>63798</v>
      </c>
      <c r="E14" s="13">
        <v>15318.1</v>
      </c>
      <c r="F14" s="14">
        <v>2309</v>
      </c>
      <c r="G14" s="13">
        <f t="shared" si="2"/>
        <v>48489</v>
      </c>
      <c r="H14" s="13" t="b">
        <f>G14='[1]STYCZEŃ'!N12</f>
        <v>0</v>
      </c>
      <c r="I14" s="14">
        <v>48636</v>
      </c>
      <c r="J14" s="13">
        <f t="shared" si="0"/>
        <v>147</v>
      </c>
      <c r="K14" s="14">
        <f t="shared" si="3"/>
        <v>-9.099999999998545</v>
      </c>
      <c r="L14" s="13">
        <f t="shared" si="4"/>
        <v>2308.57</v>
      </c>
      <c r="M14" s="14">
        <f t="shared" si="5"/>
        <v>729.43</v>
      </c>
      <c r="N14" s="14" t="b">
        <f>M14='[1]Nal. dot styczeń'!F13</f>
        <v>0</v>
      </c>
      <c r="O14" s="20"/>
      <c r="P14" s="21"/>
      <c r="Q14" s="13">
        <f t="shared" si="6"/>
        <v>48636</v>
      </c>
      <c r="R14" s="14">
        <f t="shared" si="7"/>
        <v>147</v>
      </c>
      <c r="S14" s="13">
        <f t="shared" si="8"/>
        <v>156.09999999999854</v>
      </c>
      <c r="T14" s="15"/>
    </row>
    <row r="15" spans="1:20" ht="18">
      <c r="A15" s="12" t="s">
        <v>24</v>
      </c>
      <c r="B15" s="19">
        <v>5</v>
      </c>
      <c r="C15" s="13">
        <v>3083</v>
      </c>
      <c r="D15" s="14">
        <f t="shared" si="1"/>
        <v>15415</v>
      </c>
      <c r="E15" s="13">
        <v>3568.4</v>
      </c>
      <c r="F15" s="14">
        <v>2369</v>
      </c>
      <c r="G15" s="13">
        <f t="shared" si="2"/>
        <v>11845</v>
      </c>
      <c r="H15" s="13" t="b">
        <f>G15='[1]STYCZEŃ'!N13</f>
        <v>0</v>
      </c>
      <c r="I15" s="14">
        <v>11815</v>
      </c>
      <c r="J15" s="13">
        <f t="shared" si="0"/>
        <v>-30</v>
      </c>
      <c r="K15" s="14">
        <f t="shared" si="3"/>
        <v>1.6000000000003638</v>
      </c>
      <c r="L15" s="13">
        <f t="shared" si="4"/>
        <v>2369.32</v>
      </c>
      <c r="M15" s="14">
        <f t="shared" si="5"/>
        <v>713.68</v>
      </c>
      <c r="N15" s="14" t="b">
        <f>M15='[1]Nal. dot styczeń'!F14</f>
        <v>0</v>
      </c>
      <c r="O15" s="20"/>
      <c r="P15" s="21"/>
      <c r="Q15" s="13">
        <f t="shared" si="6"/>
        <v>11815</v>
      </c>
      <c r="R15" s="14">
        <f t="shared" si="7"/>
        <v>-30</v>
      </c>
      <c r="S15" s="13">
        <f t="shared" si="8"/>
        <v>-31.600000000000364</v>
      </c>
      <c r="T15" s="15"/>
    </row>
    <row r="16" spans="1:20" ht="18">
      <c r="A16" s="12" t="s">
        <v>25</v>
      </c>
      <c r="B16" s="19">
        <v>8</v>
      </c>
      <c r="C16" s="13">
        <v>3006</v>
      </c>
      <c r="D16" s="14">
        <f t="shared" si="1"/>
        <v>24048</v>
      </c>
      <c r="E16" s="13">
        <v>4119.69</v>
      </c>
      <c r="F16" s="14">
        <v>2491</v>
      </c>
      <c r="G16" s="13">
        <f t="shared" si="2"/>
        <v>19928</v>
      </c>
      <c r="H16" s="13" t="b">
        <f>G16='[1]STYCZEŃ'!N14</f>
        <v>0</v>
      </c>
      <c r="I16" s="14">
        <v>19928</v>
      </c>
      <c r="J16" s="13">
        <f t="shared" si="0"/>
        <v>0</v>
      </c>
      <c r="K16" s="14">
        <f t="shared" si="3"/>
        <v>0.3100000000013097</v>
      </c>
      <c r="L16" s="13">
        <f t="shared" si="4"/>
        <v>2491.04</v>
      </c>
      <c r="M16" s="14">
        <f t="shared" si="5"/>
        <v>514.96</v>
      </c>
      <c r="N16" s="14" t="b">
        <f>M16='[1]Nal. dot styczeń'!F15</f>
        <v>0</v>
      </c>
      <c r="O16" s="20"/>
      <c r="P16" s="21"/>
      <c r="Q16" s="13">
        <f t="shared" si="6"/>
        <v>19928</v>
      </c>
      <c r="R16" s="14">
        <f t="shared" si="7"/>
        <v>0</v>
      </c>
      <c r="S16" s="13">
        <f t="shared" si="8"/>
        <v>-0.3100000000013097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13334.6</v>
      </c>
      <c r="F17" s="14">
        <v>2582</v>
      </c>
      <c r="G17" s="13">
        <f t="shared" si="2"/>
        <v>46476</v>
      </c>
      <c r="H17" s="13" t="b">
        <f>G17='[1]STYCZEŃ'!N15</f>
        <v>0</v>
      </c>
      <c r="I17" s="14">
        <v>46602</v>
      </c>
      <c r="J17" s="13">
        <f t="shared" si="0"/>
        <v>126</v>
      </c>
      <c r="K17" s="14">
        <f t="shared" si="3"/>
        <v>3.400000000001455</v>
      </c>
      <c r="L17" s="13">
        <f t="shared" si="4"/>
        <v>2582.19</v>
      </c>
      <c r="M17" s="14">
        <f t="shared" si="5"/>
        <v>740.81</v>
      </c>
      <c r="N17" s="14" t="b">
        <f>M17='[1]Nal. dot styczeń'!F16</f>
        <v>0</v>
      </c>
      <c r="O17" s="20"/>
      <c r="P17" s="21"/>
      <c r="Q17" s="13">
        <f t="shared" si="6"/>
        <v>46602</v>
      </c>
      <c r="R17" s="14">
        <f t="shared" si="7"/>
        <v>126</v>
      </c>
      <c r="S17" s="13">
        <f t="shared" si="8"/>
        <v>122.59999999999854</v>
      </c>
      <c r="T17" s="15"/>
    </row>
    <row r="18" spans="1:20" ht="18">
      <c r="A18" s="12" t="s">
        <v>27</v>
      </c>
      <c r="B18" s="19">
        <v>38</v>
      </c>
      <c r="C18" s="13">
        <v>3290</v>
      </c>
      <c r="D18" s="14">
        <f t="shared" si="1"/>
        <v>125020</v>
      </c>
      <c r="E18" s="13">
        <v>26449.57</v>
      </c>
      <c r="F18" s="14">
        <v>2594</v>
      </c>
      <c r="G18" s="13">
        <f t="shared" si="2"/>
        <v>98572</v>
      </c>
      <c r="H18" s="13" t="b">
        <f>G18='[1]STYCZEŃ'!N16</f>
        <v>0</v>
      </c>
      <c r="I18" s="14">
        <v>98572</v>
      </c>
      <c r="J18" s="13">
        <f t="shared" si="0"/>
        <v>0</v>
      </c>
      <c r="K18" s="14">
        <f t="shared" si="3"/>
        <v>-1.570000000006985</v>
      </c>
      <c r="L18" s="13">
        <f t="shared" si="4"/>
        <v>2593.96</v>
      </c>
      <c r="M18" s="14">
        <f t="shared" si="5"/>
        <v>696.04</v>
      </c>
      <c r="N18" s="14" t="b">
        <f>M18='[1]Nal. dot styczeń'!F17</f>
        <v>0</v>
      </c>
      <c r="O18" s="20"/>
      <c r="P18" s="21"/>
      <c r="Q18" s="13">
        <f t="shared" si="6"/>
        <v>98572</v>
      </c>
      <c r="R18" s="14">
        <f t="shared" si="7"/>
        <v>0</v>
      </c>
      <c r="S18" s="13">
        <f t="shared" si="8"/>
        <v>1.570000000006985</v>
      </c>
      <c r="T18" s="15"/>
    </row>
    <row r="19" spans="1:20" ht="18">
      <c r="A19" s="12" t="s">
        <v>28</v>
      </c>
      <c r="B19" s="19">
        <v>10</v>
      </c>
      <c r="C19" s="13">
        <v>3017</v>
      </c>
      <c r="D19" s="14">
        <f t="shared" si="1"/>
        <v>30170</v>
      </c>
      <c r="E19" s="13">
        <v>6896.89</v>
      </c>
      <c r="F19" s="14">
        <v>2327</v>
      </c>
      <c r="G19" s="13">
        <f t="shared" si="2"/>
        <v>23270</v>
      </c>
      <c r="H19" s="13" t="b">
        <f>G19='[1]STYCZEŃ'!N17</f>
        <v>0</v>
      </c>
      <c r="I19" s="14">
        <v>22530</v>
      </c>
      <c r="J19" s="13">
        <f t="shared" si="0"/>
        <v>-740</v>
      </c>
      <c r="K19" s="14">
        <f t="shared" si="3"/>
        <v>3.110000000000582</v>
      </c>
      <c r="L19" s="13">
        <f t="shared" si="4"/>
        <v>2327.31</v>
      </c>
      <c r="M19" s="14">
        <f t="shared" si="5"/>
        <v>689.69</v>
      </c>
      <c r="N19" s="14" t="b">
        <f>M19='[1]Nal. dot styczeń'!F18</f>
        <v>0</v>
      </c>
      <c r="O19" s="20"/>
      <c r="P19" s="21"/>
      <c r="Q19" s="13">
        <f t="shared" si="6"/>
        <v>22530</v>
      </c>
      <c r="R19" s="14">
        <f t="shared" si="7"/>
        <v>-740</v>
      </c>
      <c r="S19" s="13">
        <f t="shared" si="8"/>
        <v>-743.1100000000006</v>
      </c>
      <c r="T19" s="15"/>
    </row>
    <row r="20" spans="1:20" ht="18">
      <c r="A20" s="12" t="s">
        <v>29</v>
      </c>
      <c r="B20" s="19">
        <v>12</v>
      </c>
      <c r="C20" s="13">
        <v>3325</v>
      </c>
      <c r="D20" s="14">
        <f t="shared" si="1"/>
        <v>39900</v>
      </c>
      <c r="E20" s="13">
        <v>7783.24</v>
      </c>
      <c r="F20" s="14">
        <v>2676</v>
      </c>
      <c r="G20" s="13">
        <f t="shared" si="2"/>
        <v>32112</v>
      </c>
      <c r="H20" s="13" t="b">
        <f>G20='[1]STYCZEŃ'!N18</f>
        <v>0</v>
      </c>
      <c r="I20" s="14">
        <v>32400</v>
      </c>
      <c r="J20" s="13">
        <f t="shared" si="0"/>
        <v>288</v>
      </c>
      <c r="K20" s="14">
        <f t="shared" si="3"/>
        <v>4.760000000002037</v>
      </c>
      <c r="L20" s="13">
        <f t="shared" si="4"/>
        <v>2676.4</v>
      </c>
      <c r="M20" s="14">
        <f t="shared" si="5"/>
        <v>648.6</v>
      </c>
      <c r="N20" s="14" t="b">
        <f>M20='[1]Nal. dot styczeń'!F19</f>
        <v>0</v>
      </c>
      <c r="O20" s="20"/>
      <c r="P20" s="21"/>
      <c r="Q20" s="13">
        <f t="shared" si="6"/>
        <v>32400</v>
      </c>
      <c r="R20" s="14">
        <f t="shared" si="7"/>
        <v>288</v>
      </c>
      <c r="S20" s="13">
        <f t="shared" si="8"/>
        <v>283.23999999999796</v>
      </c>
      <c r="T20" s="15"/>
    </row>
    <row r="21" spans="1:20" ht="18">
      <c r="A21" s="12" t="s">
        <v>30</v>
      </c>
      <c r="B21" s="19">
        <v>68</v>
      </c>
      <c r="C21" s="13">
        <v>3850</v>
      </c>
      <c r="D21" s="14">
        <f t="shared" si="1"/>
        <v>261800</v>
      </c>
      <c r="E21" s="13">
        <v>57476.43</v>
      </c>
      <c r="F21" s="14">
        <v>3005</v>
      </c>
      <c r="G21" s="13">
        <f t="shared" si="2"/>
        <v>204340</v>
      </c>
      <c r="H21" s="13" t="b">
        <f>G21='[1]STYCZEŃ'!N19</f>
        <v>0</v>
      </c>
      <c r="I21" s="14">
        <v>204000</v>
      </c>
      <c r="J21" s="13">
        <f t="shared" si="0"/>
        <v>-340</v>
      </c>
      <c r="K21" s="14">
        <f t="shared" si="3"/>
        <v>-16.429999999993015</v>
      </c>
      <c r="L21" s="13">
        <f t="shared" si="4"/>
        <v>3004.76</v>
      </c>
      <c r="M21" s="14">
        <f t="shared" si="5"/>
        <v>845.24</v>
      </c>
      <c r="N21" s="14" t="b">
        <f>M21='[1]Nal. dot styczeń'!F20</f>
        <v>0</v>
      </c>
      <c r="O21" s="20"/>
      <c r="P21" s="21"/>
      <c r="Q21" s="13">
        <f t="shared" si="6"/>
        <v>204000</v>
      </c>
      <c r="R21" s="14">
        <f t="shared" si="7"/>
        <v>-340</v>
      </c>
      <c r="S21" s="13">
        <f t="shared" si="8"/>
        <v>-323.570000000007</v>
      </c>
      <c r="T21" s="15"/>
    </row>
    <row r="22" spans="1:20" ht="18">
      <c r="A22" s="12" t="s">
        <v>31</v>
      </c>
      <c r="B22" s="19">
        <v>151</v>
      </c>
      <c r="C22" s="13">
        <v>3370.28</v>
      </c>
      <c r="D22" s="14">
        <f t="shared" si="1"/>
        <v>508912.28</v>
      </c>
      <c r="E22" s="13">
        <v>112785.72</v>
      </c>
      <c r="F22" s="14">
        <v>2623</v>
      </c>
      <c r="G22" s="13">
        <f t="shared" si="2"/>
        <v>396073</v>
      </c>
      <c r="H22" s="13" t="b">
        <f>G22='[1]STYCZEŃ'!N20</f>
        <v>0</v>
      </c>
      <c r="I22" s="14">
        <v>400754</v>
      </c>
      <c r="J22" s="13">
        <f t="shared" si="0"/>
        <v>4681</v>
      </c>
      <c r="K22" s="14">
        <f t="shared" si="3"/>
        <v>53.56000000005588</v>
      </c>
      <c r="L22" s="13">
        <f t="shared" si="4"/>
        <v>2623.3500000000004</v>
      </c>
      <c r="M22" s="14">
        <f t="shared" si="5"/>
        <v>746.93</v>
      </c>
      <c r="N22" s="14" t="b">
        <f>M22='[1]Nal. dot styczeń'!F21</f>
        <v>0</v>
      </c>
      <c r="O22" s="20"/>
      <c r="P22" s="21"/>
      <c r="Q22" s="13">
        <f t="shared" si="6"/>
        <v>400754</v>
      </c>
      <c r="R22" s="14">
        <f t="shared" si="7"/>
        <v>4681</v>
      </c>
      <c r="S22" s="13">
        <f t="shared" si="8"/>
        <v>4627.439999999944</v>
      </c>
      <c r="T22" s="15"/>
    </row>
    <row r="23" spans="1:20" ht="18">
      <c r="A23" s="12" t="s">
        <v>32</v>
      </c>
      <c r="B23" s="19">
        <v>28.5</v>
      </c>
      <c r="C23" s="13">
        <v>2656.78</v>
      </c>
      <c r="D23" s="14">
        <f t="shared" si="1"/>
        <v>75718.23000000001</v>
      </c>
      <c r="E23" s="13">
        <v>17829.13</v>
      </c>
      <c r="F23" s="14">
        <v>2031</v>
      </c>
      <c r="G23" s="13">
        <f t="shared" si="2"/>
        <v>57883.5</v>
      </c>
      <c r="H23" s="13" t="b">
        <f>G23='[1]STYCZEŃ'!N21</f>
        <v>0</v>
      </c>
      <c r="I23" s="14">
        <v>58841</v>
      </c>
      <c r="J23" s="13">
        <f t="shared" si="0"/>
        <v>957.5</v>
      </c>
      <c r="K23" s="14">
        <f t="shared" si="3"/>
        <v>5.600000000005821</v>
      </c>
      <c r="L23" s="13">
        <f t="shared" si="4"/>
        <v>2031.2000000000003</v>
      </c>
      <c r="M23" s="14">
        <f t="shared" si="5"/>
        <v>625.58</v>
      </c>
      <c r="N23" s="14" t="b">
        <f>M23='[1]Nal. dot styczeń'!F22</f>
        <v>0</v>
      </c>
      <c r="O23" s="20"/>
      <c r="P23" s="21"/>
      <c r="Q23" s="13">
        <f t="shared" si="6"/>
        <v>58841</v>
      </c>
      <c r="R23" s="14">
        <f t="shared" si="7"/>
        <v>957.5</v>
      </c>
      <c r="S23" s="13">
        <f t="shared" si="8"/>
        <v>951.8999999999942</v>
      </c>
      <c r="T23" s="15"/>
    </row>
    <row r="24" spans="1:20" ht="18">
      <c r="A24" s="12" t="s">
        <v>33</v>
      </c>
      <c r="B24" s="19">
        <v>39</v>
      </c>
      <c r="C24" s="13">
        <v>3210</v>
      </c>
      <c r="D24" s="14">
        <f t="shared" si="1"/>
        <v>125190</v>
      </c>
      <c r="E24" s="13">
        <v>26193.75</v>
      </c>
      <c r="F24" s="14">
        <v>2538</v>
      </c>
      <c r="G24" s="13">
        <f t="shared" si="2"/>
        <v>98982</v>
      </c>
      <c r="H24" s="13" t="b">
        <f>G24='[1]STYCZEŃ'!N22</f>
        <v>0</v>
      </c>
      <c r="I24" s="14">
        <v>100308</v>
      </c>
      <c r="J24" s="13">
        <f t="shared" si="0"/>
        <v>1326</v>
      </c>
      <c r="K24" s="14">
        <f t="shared" si="3"/>
        <v>14.25</v>
      </c>
      <c r="L24" s="13">
        <f t="shared" si="4"/>
        <v>2538.37</v>
      </c>
      <c r="M24" s="14">
        <f t="shared" si="5"/>
        <v>671.63</v>
      </c>
      <c r="N24" s="14" t="b">
        <f>M24='[1]Nal. dot styczeń'!F23</f>
        <v>0</v>
      </c>
      <c r="O24" s="20"/>
      <c r="P24" s="21"/>
      <c r="Q24" s="13">
        <f t="shared" si="6"/>
        <v>100308</v>
      </c>
      <c r="R24" s="14">
        <f t="shared" si="7"/>
        <v>1326</v>
      </c>
      <c r="S24" s="13">
        <f t="shared" si="8"/>
        <v>1311.75</v>
      </c>
      <c r="T24" s="15"/>
    </row>
    <row r="25" spans="1:20" ht="18">
      <c r="A25" s="12" t="s">
        <v>34</v>
      </c>
      <c r="B25" s="19">
        <v>74</v>
      </c>
      <c r="C25" s="13">
        <v>3466</v>
      </c>
      <c r="D25" s="14">
        <f t="shared" si="1"/>
        <v>256484</v>
      </c>
      <c r="E25" s="13">
        <v>56151.56</v>
      </c>
      <c r="F25" s="14">
        <v>2707</v>
      </c>
      <c r="G25" s="13">
        <f t="shared" si="2"/>
        <v>200318</v>
      </c>
      <c r="H25" s="13" t="b">
        <f>G25='[1]STYCZEŃ'!N23</f>
        <v>0</v>
      </c>
      <c r="I25" s="14">
        <v>200836</v>
      </c>
      <c r="J25" s="13">
        <f t="shared" si="0"/>
        <v>518</v>
      </c>
      <c r="K25" s="14">
        <f t="shared" si="3"/>
        <v>14.440000000002328</v>
      </c>
      <c r="L25" s="13">
        <f t="shared" si="4"/>
        <v>2707.2</v>
      </c>
      <c r="M25" s="14">
        <f t="shared" si="5"/>
        <v>758.8</v>
      </c>
      <c r="N25" s="14" t="b">
        <f>M25='[1]Nal. dot styczeń'!F24</f>
        <v>0</v>
      </c>
      <c r="O25" s="20"/>
      <c r="P25" s="21"/>
      <c r="Q25" s="13">
        <f t="shared" si="6"/>
        <v>200836</v>
      </c>
      <c r="R25" s="14">
        <f t="shared" si="7"/>
        <v>518</v>
      </c>
      <c r="S25" s="13">
        <f t="shared" si="8"/>
        <v>503.5599999999977</v>
      </c>
      <c r="T25" s="15"/>
    </row>
    <row r="26" spans="1:20" ht="18">
      <c r="A26" s="12" t="s">
        <v>35</v>
      </c>
      <c r="B26" s="19">
        <v>14</v>
      </c>
      <c r="C26" s="13">
        <v>3100</v>
      </c>
      <c r="D26" s="14">
        <f t="shared" si="1"/>
        <v>43400</v>
      </c>
      <c r="E26" s="13">
        <v>8439.23</v>
      </c>
      <c r="F26" s="14">
        <v>2497</v>
      </c>
      <c r="G26" s="13">
        <f t="shared" si="2"/>
        <v>34958</v>
      </c>
      <c r="H26" s="13" t="b">
        <f>G26='[1]STYCZEŃ'!N24</f>
        <v>0</v>
      </c>
      <c r="I26" s="14">
        <v>33572</v>
      </c>
      <c r="J26" s="13">
        <f t="shared" si="0"/>
        <v>-1386</v>
      </c>
      <c r="K26" s="14">
        <f t="shared" si="3"/>
        <v>2.7700000000040745</v>
      </c>
      <c r="L26" s="13">
        <f t="shared" si="4"/>
        <v>2497.2</v>
      </c>
      <c r="M26" s="14">
        <f t="shared" si="5"/>
        <v>602.8</v>
      </c>
      <c r="N26" s="14" t="b">
        <f>M26='[1]Nal. dot styczeń'!F25</f>
        <v>0</v>
      </c>
      <c r="O26" s="20"/>
      <c r="P26" s="21"/>
      <c r="Q26" s="13">
        <f t="shared" si="6"/>
        <v>33572</v>
      </c>
      <c r="R26" s="14">
        <f t="shared" si="7"/>
        <v>-1386</v>
      </c>
      <c r="S26" s="13">
        <f t="shared" si="8"/>
        <v>-1388.770000000004</v>
      </c>
      <c r="T26" s="15"/>
    </row>
    <row r="27" spans="1:20" ht="18">
      <c r="A27" s="12" t="s">
        <v>36</v>
      </c>
      <c r="B27" s="19">
        <v>64</v>
      </c>
      <c r="C27" s="13">
        <v>3400</v>
      </c>
      <c r="D27" s="14">
        <f t="shared" si="1"/>
        <v>217600</v>
      </c>
      <c r="E27" s="13">
        <v>43515.82</v>
      </c>
      <c r="F27" s="14">
        <v>2720</v>
      </c>
      <c r="G27" s="13">
        <f t="shared" si="2"/>
        <v>174080</v>
      </c>
      <c r="H27" s="13" t="b">
        <f>G27='[1]STYCZEŃ'!N25</f>
        <v>0</v>
      </c>
      <c r="I27" s="14">
        <v>173952</v>
      </c>
      <c r="J27" s="13">
        <f t="shared" si="0"/>
        <v>-128</v>
      </c>
      <c r="K27" s="14">
        <f t="shared" si="3"/>
        <v>4.179999999993015</v>
      </c>
      <c r="L27" s="13">
        <f t="shared" si="4"/>
        <v>2720.07</v>
      </c>
      <c r="M27" s="14">
        <f t="shared" si="5"/>
        <v>679.93</v>
      </c>
      <c r="N27" s="14" t="b">
        <f>M27='[1]Nal. dot styczeń'!F26</f>
        <v>0</v>
      </c>
      <c r="O27" s="20"/>
      <c r="P27" s="21"/>
      <c r="Q27" s="13">
        <f t="shared" si="6"/>
        <v>173952</v>
      </c>
      <c r="R27" s="14">
        <f t="shared" si="7"/>
        <v>-128</v>
      </c>
      <c r="S27" s="13">
        <f t="shared" si="8"/>
        <v>-132.17999999999302</v>
      </c>
      <c r="T27" s="15"/>
    </row>
    <row r="28" spans="1:20" ht="18">
      <c r="A28" s="12" t="s">
        <v>37</v>
      </c>
      <c r="B28" s="19">
        <v>17</v>
      </c>
      <c r="C28" s="13">
        <v>2770</v>
      </c>
      <c r="D28" s="14">
        <f t="shared" si="1"/>
        <v>47090</v>
      </c>
      <c r="E28" s="13">
        <v>14606.96</v>
      </c>
      <c r="F28" s="14">
        <v>1911</v>
      </c>
      <c r="G28" s="13">
        <f t="shared" si="2"/>
        <v>32487</v>
      </c>
      <c r="H28" s="13" t="b">
        <f>G28='[1]STYCZEŃ'!N26</f>
        <v>0</v>
      </c>
      <c r="I28" s="14">
        <v>32487</v>
      </c>
      <c r="J28" s="13">
        <f t="shared" si="0"/>
        <v>0</v>
      </c>
      <c r="K28" s="14">
        <f t="shared" si="3"/>
        <v>-3.959999999999127</v>
      </c>
      <c r="L28" s="13">
        <f t="shared" si="4"/>
        <v>1910.77</v>
      </c>
      <c r="M28" s="14">
        <f t="shared" si="5"/>
        <v>859.23</v>
      </c>
      <c r="N28" s="14" t="b">
        <f>M28='[1]Nal. dot styczeń'!F27</f>
        <v>0</v>
      </c>
      <c r="O28" s="20"/>
      <c r="P28" s="21"/>
      <c r="Q28" s="13">
        <f t="shared" si="6"/>
        <v>32487</v>
      </c>
      <c r="R28" s="14">
        <f t="shared" si="7"/>
        <v>0</v>
      </c>
      <c r="S28" s="13">
        <f t="shared" si="8"/>
        <v>3.959999999999127</v>
      </c>
      <c r="T28" s="15"/>
    </row>
    <row r="29" spans="1:20" ht="18">
      <c r="A29" s="12" t="s">
        <v>38</v>
      </c>
      <c r="B29" s="19">
        <v>19.5</v>
      </c>
      <c r="C29" s="13">
        <v>3969</v>
      </c>
      <c r="D29" s="14">
        <f t="shared" si="1"/>
        <v>77395.5</v>
      </c>
      <c r="E29" s="13">
        <v>16841.95</v>
      </c>
      <c r="F29" s="14">
        <v>3105</v>
      </c>
      <c r="G29" s="13">
        <f t="shared" si="2"/>
        <v>60547.5</v>
      </c>
      <c r="H29" s="13" t="b">
        <f>G29='[1]STYCZEŃ'!N27</f>
        <v>0</v>
      </c>
      <c r="I29" s="14">
        <v>59091</v>
      </c>
      <c r="J29" s="13">
        <f t="shared" si="0"/>
        <v>-1456.5</v>
      </c>
      <c r="K29" s="14">
        <f t="shared" si="3"/>
        <v>6.05000000000291</v>
      </c>
      <c r="L29" s="13">
        <f t="shared" si="4"/>
        <v>3105.31</v>
      </c>
      <c r="M29" s="14">
        <f t="shared" si="5"/>
        <v>863.69</v>
      </c>
      <c r="N29" s="14" t="b">
        <f>M29='[1]Nal. dot styczeń'!F28</f>
        <v>0</v>
      </c>
      <c r="O29" s="20"/>
      <c r="P29" s="21"/>
      <c r="Q29" s="13">
        <f t="shared" si="6"/>
        <v>59091</v>
      </c>
      <c r="R29" s="14">
        <f t="shared" si="7"/>
        <v>-1456.5</v>
      </c>
      <c r="S29" s="13">
        <f t="shared" si="8"/>
        <v>-1462.550000000003</v>
      </c>
      <c r="T29" s="15"/>
    </row>
    <row r="30" spans="1:20" ht="18">
      <c r="A30" s="12" t="s">
        <v>39</v>
      </c>
      <c r="B30" s="19">
        <v>7</v>
      </c>
      <c r="C30" s="13">
        <v>2680</v>
      </c>
      <c r="D30" s="14">
        <f t="shared" si="1"/>
        <v>18760</v>
      </c>
      <c r="E30" s="13">
        <v>5380.53</v>
      </c>
      <c r="F30" s="14">
        <v>1911</v>
      </c>
      <c r="G30" s="13">
        <f t="shared" si="2"/>
        <v>13377</v>
      </c>
      <c r="H30" s="13" t="b">
        <f>G30='[1]STYCZEŃ'!N28</f>
        <v>0</v>
      </c>
      <c r="I30" s="14">
        <v>13377</v>
      </c>
      <c r="J30" s="13">
        <f t="shared" si="0"/>
        <v>0</v>
      </c>
      <c r="K30" s="14">
        <f t="shared" si="3"/>
        <v>2.470000000001164</v>
      </c>
      <c r="L30" s="13">
        <f t="shared" si="4"/>
        <v>1911.35</v>
      </c>
      <c r="M30" s="14">
        <f t="shared" si="5"/>
        <v>768.65</v>
      </c>
      <c r="N30" s="14" t="b">
        <f>M30='[1]Nal. dot styczeń'!F29</f>
        <v>0</v>
      </c>
      <c r="O30" s="20"/>
      <c r="P30" s="21"/>
      <c r="Q30" s="13">
        <f t="shared" si="6"/>
        <v>13377</v>
      </c>
      <c r="R30" s="14">
        <f t="shared" si="7"/>
        <v>0</v>
      </c>
      <c r="S30" s="13">
        <f t="shared" si="8"/>
        <v>-2.470000000001164</v>
      </c>
      <c r="T30" s="15"/>
    </row>
    <row r="31" spans="1:20" ht="18">
      <c r="A31" s="12" t="s">
        <v>40</v>
      </c>
      <c r="B31" s="19">
        <v>10</v>
      </c>
      <c r="C31" s="13">
        <v>3009</v>
      </c>
      <c r="D31" s="14">
        <f t="shared" si="1"/>
        <v>30090</v>
      </c>
      <c r="E31" s="13">
        <v>6264.62</v>
      </c>
      <c r="F31" s="14">
        <v>2383</v>
      </c>
      <c r="G31" s="13">
        <f t="shared" si="2"/>
        <v>23830</v>
      </c>
      <c r="H31" s="13" t="b">
        <f>G31='[1]STYCZEŃ'!N29</f>
        <v>0</v>
      </c>
      <c r="I31" s="14">
        <v>23950</v>
      </c>
      <c r="J31" s="13">
        <f t="shared" si="0"/>
        <v>120</v>
      </c>
      <c r="K31" s="14">
        <f t="shared" si="3"/>
        <v>-4.619999999998981</v>
      </c>
      <c r="L31" s="13">
        <f t="shared" si="4"/>
        <v>2382.54</v>
      </c>
      <c r="M31" s="14">
        <f t="shared" si="5"/>
        <v>626.46</v>
      </c>
      <c r="N31" s="14" t="b">
        <f>M31='[1]Nal. dot styczeń'!F30</f>
        <v>0</v>
      </c>
      <c r="O31" s="20"/>
      <c r="P31" s="21"/>
      <c r="Q31" s="13">
        <f t="shared" si="6"/>
        <v>23950</v>
      </c>
      <c r="R31" s="14">
        <f t="shared" si="7"/>
        <v>120</v>
      </c>
      <c r="S31" s="13">
        <f t="shared" si="8"/>
        <v>124.61999999999898</v>
      </c>
      <c r="T31" s="15"/>
    </row>
    <row r="32" spans="1:20" ht="18">
      <c r="A32" s="12" t="s">
        <v>41</v>
      </c>
      <c r="B32" s="19">
        <v>23</v>
      </c>
      <c r="C32" s="13">
        <v>2919</v>
      </c>
      <c r="D32" s="14">
        <f t="shared" si="1"/>
        <v>67137</v>
      </c>
      <c r="E32" s="13">
        <v>19737.63</v>
      </c>
      <c r="F32" s="14">
        <v>2061</v>
      </c>
      <c r="G32" s="13">
        <f t="shared" si="2"/>
        <v>47403</v>
      </c>
      <c r="H32" s="13" t="b">
        <f>G32='[1]STYCZEŃ'!N30</f>
        <v>0</v>
      </c>
      <c r="I32" s="14">
        <v>47725</v>
      </c>
      <c r="J32" s="13">
        <f t="shared" si="0"/>
        <v>322</v>
      </c>
      <c r="K32" s="14">
        <f t="shared" si="3"/>
        <v>-3.6300000000046566</v>
      </c>
      <c r="L32" s="13">
        <f t="shared" si="4"/>
        <v>2060.84</v>
      </c>
      <c r="M32" s="14">
        <f t="shared" si="5"/>
        <v>858.16</v>
      </c>
      <c r="N32" s="14" t="b">
        <f>M32='[1]Nal. dot styczeń'!F31</f>
        <v>0</v>
      </c>
      <c r="O32" s="20"/>
      <c r="P32" s="21"/>
      <c r="Q32" s="13">
        <f t="shared" si="6"/>
        <v>47725</v>
      </c>
      <c r="R32" s="14">
        <f t="shared" si="7"/>
        <v>322</v>
      </c>
      <c r="S32" s="13">
        <f t="shared" si="8"/>
        <v>325.63000000000466</v>
      </c>
      <c r="T32" s="15"/>
    </row>
    <row r="33" spans="1:20" ht="18">
      <c r="A33" s="12" t="s">
        <v>42</v>
      </c>
      <c r="B33" s="19">
        <v>59</v>
      </c>
      <c r="C33" s="13">
        <v>3016</v>
      </c>
      <c r="D33" s="14">
        <f t="shared" si="1"/>
        <v>177944</v>
      </c>
      <c r="E33" s="13">
        <v>41038.58</v>
      </c>
      <c r="F33" s="14">
        <v>2320</v>
      </c>
      <c r="G33" s="13">
        <f t="shared" si="2"/>
        <v>136880</v>
      </c>
      <c r="H33" s="13" t="b">
        <f>G33='[1]STYCZEŃ'!N31</f>
        <v>0</v>
      </c>
      <c r="I33" s="14">
        <v>136880</v>
      </c>
      <c r="J33" s="13">
        <f t="shared" si="0"/>
        <v>0</v>
      </c>
      <c r="K33" s="14">
        <f t="shared" si="3"/>
        <v>25.419999999983702</v>
      </c>
      <c r="L33" s="13">
        <f t="shared" si="4"/>
        <v>2320.43</v>
      </c>
      <c r="M33" s="14">
        <f t="shared" si="5"/>
        <v>695.57</v>
      </c>
      <c r="N33" s="14" t="b">
        <f>M33='[1]Nal. dot styczeń'!F32</f>
        <v>0</v>
      </c>
      <c r="O33" s="20"/>
      <c r="P33" s="21"/>
      <c r="Q33" s="13">
        <f t="shared" si="6"/>
        <v>136880</v>
      </c>
      <c r="R33" s="14">
        <f t="shared" si="7"/>
        <v>0</v>
      </c>
      <c r="S33" s="13">
        <f t="shared" si="8"/>
        <v>-25.419999999983702</v>
      </c>
      <c r="T33" s="15"/>
    </row>
    <row r="34" spans="1:20" ht="18">
      <c r="A34" s="12" t="s">
        <v>43</v>
      </c>
      <c r="B34" s="19">
        <v>102</v>
      </c>
      <c r="C34" s="13">
        <v>2904</v>
      </c>
      <c r="D34" s="14">
        <f t="shared" si="1"/>
        <v>296208</v>
      </c>
      <c r="E34" s="13">
        <v>84875.34</v>
      </c>
      <c r="F34" s="14">
        <v>2072</v>
      </c>
      <c r="G34" s="13">
        <f t="shared" si="2"/>
        <v>211344</v>
      </c>
      <c r="H34" s="13" t="b">
        <f>G34='[1]STYCZEŃ'!N32</f>
        <v>0</v>
      </c>
      <c r="I34" s="14">
        <v>209712</v>
      </c>
      <c r="J34" s="13">
        <f t="shared" si="0"/>
        <v>-1632</v>
      </c>
      <c r="K34" s="14">
        <f t="shared" si="3"/>
        <v>-11.339999999967404</v>
      </c>
      <c r="L34" s="13">
        <f t="shared" si="4"/>
        <v>2071.89</v>
      </c>
      <c r="M34" s="14">
        <f t="shared" si="5"/>
        <v>832.11</v>
      </c>
      <c r="N34" s="14" t="b">
        <f>M34='[1]Nal. dot styczeń'!F33</f>
        <v>0</v>
      </c>
      <c r="O34" s="20"/>
      <c r="P34" s="21"/>
      <c r="Q34" s="13">
        <f t="shared" si="6"/>
        <v>209712</v>
      </c>
      <c r="R34" s="14">
        <f t="shared" si="7"/>
        <v>-1632</v>
      </c>
      <c r="S34" s="13">
        <f t="shared" si="8"/>
        <v>-1620.6600000000326</v>
      </c>
      <c r="T34" s="15"/>
    </row>
    <row r="35" spans="1:20" ht="18">
      <c r="A35" s="12" t="s">
        <v>44</v>
      </c>
      <c r="B35" s="19">
        <v>13</v>
      </c>
      <c r="C35" s="13">
        <v>3291</v>
      </c>
      <c r="D35" s="14">
        <f t="shared" si="1"/>
        <v>42783</v>
      </c>
      <c r="E35" s="13">
        <v>10223.29</v>
      </c>
      <c r="F35" s="14">
        <v>2505</v>
      </c>
      <c r="G35" s="13">
        <f t="shared" si="2"/>
        <v>32565</v>
      </c>
      <c r="H35" s="13" t="b">
        <f>G35='[1]STYCZEŃ'!N33</f>
        <v>0</v>
      </c>
      <c r="I35" s="14">
        <v>32565</v>
      </c>
      <c r="J35" s="13">
        <f t="shared" si="0"/>
        <v>0</v>
      </c>
      <c r="K35" s="14">
        <f t="shared" si="3"/>
        <v>-5.290000000000873</v>
      </c>
      <c r="L35" s="13">
        <f t="shared" si="4"/>
        <v>2504.59</v>
      </c>
      <c r="M35" s="14">
        <f t="shared" si="5"/>
        <v>786.41</v>
      </c>
      <c r="N35" s="14" t="b">
        <f>M35='[1]Nal. dot styczeń'!F34</f>
        <v>0</v>
      </c>
      <c r="O35" s="20"/>
      <c r="P35" s="21"/>
      <c r="Q35" s="13">
        <f t="shared" si="6"/>
        <v>32565</v>
      </c>
      <c r="R35" s="14">
        <f t="shared" si="7"/>
        <v>0</v>
      </c>
      <c r="S35" s="13">
        <f t="shared" si="8"/>
        <v>5.290000000000873</v>
      </c>
      <c r="T35" s="15"/>
    </row>
    <row r="36" spans="1:20" ht="18">
      <c r="A36" s="12" t="s">
        <v>54</v>
      </c>
      <c r="B36" s="19">
        <v>1</v>
      </c>
      <c r="C36" s="13">
        <v>3366</v>
      </c>
      <c r="D36" s="14">
        <f t="shared" si="1"/>
        <v>3366</v>
      </c>
      <c r="E36" s="13">
        <v>1707.47</v>
      </c>
      <c r="F36" s="14">
        <v>1659</v>
      </c>
      <c r="G36" s="13">
        <f t="shared" si="2"/>
        <v>1659</v>
      </c>
      <c r="H36" s="13" t="b">
        <f>G36='[1]STYCZEŃ'!N34</f>
        <v>0</v>
      </c>
      <c r="I36" s="14">
        <v>1659</v>
      </c>
      <c r="J36" s="13">
        <f t="shared" si="0"/>
        <v>0</v>
      </c>
      <c r="K36" s="14">
        <f t="shared" si="3"/>
        <v>-0.47000000000025466</v>
      </c>
      <c r="L36" s="13">
        <f t="shared" si="4"/>
        <v>1658.53</v>
      </c>
      <c r="M36" s="14">
        <f t="shared" si="5"/>
        <v>1707.47</v>
      </c>
      <c r="N36" s="14" t="b">
        <f>M36='[1]Nal. dot styczeń'!F35</f>
        <v>0</v>
      </c>
      <c r="O36" s="20"/>
      <c r="P36" s="21"/>
      <c r="Q36" s="13">
        <f t="shared" si="6"/>
        <v>1659</v>
      </c>
      <c r="R36" s="14">
        <f t="shared" si="7"/>
        <v>0</v>
      </c>
      <c r="S36" s="13">
        <f t="shared" si="8"/>
        <v>0.47000000000025466</v>
      </c>
      <c r="T36" s="15"/>
    </row>
    <row r="37" spans="1:20" ht="18">
      <c r="A37" s="12" t="s">
        <v>45</v>
      </c>
      <c r="B37" s="19">
        <v>106</v>
      </c>
      <c r="C37" s="13">
        <v>2837</v>
      </c>
      <c r="D37" s="14">
        <f t="shared" si="1"/>
        <v>300722</v>
      </c>
      <c r="E37" s="13">
        <v>72980.02</v>
      </c>
      <c r="F37" s="14">
        <v>2149</v>
      </c>
      <c r="G37" s="13">
        <f t="shared" si="2"/>
        <v>227794</v>
      </c>
      <c r="H37" s="13" t="b">
        <f>G37='[1]STYCZEŃ'!N35</f>
        <v>0</v>
      </c>
      <c r="I37" s="14">
        <v>225675</v>
      </c>
      <c r="J37" s="13">
        <f t="shared" si="0"/>
        <v>-2119</v>
      </c>
      <c r="K37" s="14">
        <f t="shared" si="3"/>
        <v>-52.02000000001863</v>
      </c>
      <c r="L37" s="13">
        <f t="shared" si="4"/>
        <v>2148.51</v>
      </c>
      <c r="M37" s="14">
        <f t="shared" si="5"/>
        <v>688.49</v>
      </c>
      <c r="N37" s="14" t="b">
        <f>M37='[1]Nal. dot styczeń'!F36</f>
        <v>0</v>
      </c>
      <c r="O37" s="20"/>
      <c r="P37" s="21"/>
      <c r="Q37" s="13">
        <f t="shared" si="6"/>
        <v>225675</v>
      </c>
      <c r="R37" s="14">
        <f t="shared" si="7"/>
        <v>-2119</v>
      </c>
      <c r="S37" s="13">
        <f t="shared" si="8"/>
        <v>-2066.9799999999814</v>
      </c>
      <c r="T37" s="15"/>
    </row>
    <row r="38" spans="1:20" ht="18">
      <c r="A38" s="12" t="s">
        <v>46</v>
      </c>
      <c r="B38" s="19">
        <v>18</v>
      </c>
      <c r="C38" s="13">
        <v>3635</v>
      </c>
      <c r="D38" s="14">
        <f t="shared" si="1"/>
        <v>65430</v>
      </c>
      <c r="E38" s="13">
        <v>20965.86</v>
      </c>
      <c r="F38" s="14">
        <v>2470</v>
      </c>
      <c r="G38" s="13">
        <f t="shared" si="2"/>
        <v>44460</v>
      </c>
      <c r="H38" s="13" t="b">
        <f>G38='[1]STYCZEŃ'!N36</f>
        <v>0</v>
      </c>
      <c r="I38" s="14">
        <v>43542</v>
      </c>
      <c r="J38" s="13">
        <f t="shared" si="0"/>
        <v>-918</v>
      </c>
      <c r="K38" s="14">
        <f t="shared" si="3"/>
        <v>4.139999999999418</v>
      </c>
      <c r="L38" s="13">
        <f t="shared" si="4"/>
        <v>2470.23</v>
      </c>
      <c r="M38" s="14">
        <f t="shared" si="5"/>
        <v>1164.77</v>
      </c>
      <c r="N38" s="14" t="b">
        <f>M38='[1]Nal. dot styczeń'!F37</f>
        <v>0</v>
      </c>
      <c r="O38" s="20"/>
      <c r="P38" s="21"/>
      <c r="Q38" s="13">
        <f t="shared" si="6"/>
        <v>43542</v>
      </c>
      <c r="R38" s="14">
        <f t="shared" si="7"/>
        <v>-918</v>
      </c>
      <c r="S38" s="13">
        <f t="shared" si="8"/>
        <v>-922.1399999999994</v>
      </c>
      <c r="T38" s="15"/>
    </row>
    <row r="39" spans="1:20" ht="18">
      <c r="A39" s="12" t="s">
        <v>47</v>
      </c>
      <c r="B39" s="19">
        <v>4</v>
      </c>
      <c r="C39" s="13">
        <v>3360</v>
      </c>
      <c r="D39" s="14">
        <f t="shared" si="1"/>
        <v>13440</v>
      </c>
      <c r="E39" s="13">
        <v>6010.86</v>
      </c>
      <c r="F39" s="14">
        <v>1857</v>
      </c>
      <c r="G39" s="13">
        <f t="shared" si="2"/>
        <v>7428</v>
      </c>
      <c r="H39" s="13" t="b">
        <f>G39='[1]STYCZEŃ'!N37</f>
        <v>0</v>
      </c>
      <c r="I39" s="14">
        <v>7564</v>
      </c>
      <c r="J39" s="13">
        <f t="shared" si="0"/>
        <v>136</v>
      </c>
      <c r="K39" s="14">
        <f t="shared" si="3"/>
        <v>1.139999999999418</v>
      </c>
      <c r="L39" s="13">
        <f t="shared" si="4"/>
        <v>1857.28</v>
      </c>
      <c r="M39" s="14">
        <f t="shared" si="5"/>
        <v>1502.72</v>
      </c>
      <c r="N39" s="14" t="b">
        <f>M39='[1]Nal. dot styczeń'!F38</f>
        <v>0</v>
      </c>
      <c r="O39" s="20"/>
      <c r="P39" s="21"/>
      <c r="Q39" s="13">
        <f t="shared" si="6"/>
        <v>7564</v>
      </c>
      <c r="R39" s="14">
        <f t="shared" si="7"/>
        <v>136</v>
      </c>
      <c r="S39" s="13">
        <f t="shared" si="8"/>
        <v>134.86000000000058</v>
      </c>
      <c r="T39" s="15"/>
    </row>
    <row r="40" spans="1:20" ht="18">
      <c r="A40" s="12" t="s">
        <v>48</v>
      </c>
      <c r="B40" s="19">
        <v>16</v>
      </c>
      <c r="C40" s="13">
        <v>3395</v>
      </c>
      <c r="D40" s="14">
        <f t="shared" si="1"/>
        <v>54320</v>
      </c>
      <c r="E40" s="13">
        <v>17902.83</v>
      </c>
      <c r="F40" s="14">
        <v>2276</v>
      </c>
      <c r="G40" s="13">
        <f t="shared" si="2"/>
        <v>36416</v>
      </c>
      <c r="H40" s="13" t="b">
        <f>G40='[1]STYCZEŃ'!N38</f>
        <v>0</v>
      </c>
      <c r="I40" s="14">
        <v>36416</v>
      </c>
      <c r="J40" s="13">
        <f t="shared" si="0"/>
        <v>0</v>
      </c>
      <c r="K40" s="14">
        <f t="shared" si="3"/>
        <v>1.1699999999982538</v>
      </c>
      <c r="L40" s="13">
        <f t="shared" si="4"/>
        <v>2276.0699999999997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36416</v>
      </c>
      <c r="R40" s="14">
        <f t="shared" si="7"/>
        <v>0</v>
      </c>
      <c r="S40" s="13">
        <f t="shared" si="8"/>
        <v>-1.1699999999982538</v>
      </c>
      <c r="T40" s="15"/>
    </row>
    <row r="41" spans="1:20" ht="18">
      <c r="A41" s="12" t="s">
        <v>49</v>
      </c>
      <c r="B41" s="19">
        <v>11</v>
      </c>
      <c r="C41" s="13">
        <v>3202</v>
      </c>
      <c r="D41" s="14">
        <f t="shared" si="1"/>
        <v>35222</v>
      </c>
      <c r="E41" s="13">
        <v>12282.75</v>
      </c>
      <c r="F41" s="14">
        <v>2085</v>
      </c>
      <c r="G41" s="13">
        <f t="shared" si="2"/>
        <v>22935</v>
      </c>
      <c r="H41" s="13" t="b">
        <f>G41='[1]STYCZEŃ'!N39</f>
        <v>0</v>
      </c>
      <c r="I41" s="14">
        <v>22935</v>
      </c>
      <c r="J41" s="13">
        <f t="shared" si="0"/>
        <v>0</v>
      </c>
      <c r="K41" s="14">
        <f t="shared" si="3"/>
        <v>4.25</v>
      </c>
      <c r="L41" s="13">
        <f t="shared" si="4"/>
        <v>2085.3900000000003</v>
      </c>
      <c r="M41" s="14">
        <f t="shared" si="5"/>
        <v>1116.61</v>
      </c>
      <c r="N41" s="14" t="b">
        <f>M41='[1]Nal. dot styczeń'!F40</f>
        <v>0</v>
      </c>
      <c r="O41" s="20"/>
      <c r="P41" s="21"/>
      <c r="Q41" s="13">
        <f t="shared" si="6"/>
        <v>22935</v>
      </c>
      <c r="R41" s="14">
        <f t="shared" si="7"/>
        <v>0</v>
      </c>
      <c r="S41" s="13">
        <f t="shared" si="8"/>
        <v>-4.25</v>
      </c>
      <c r="T41" s="15"/>
    </row>
    <row r="42" spans="1:20" ht="18">
      <c r="A42" s="12" t="s">
        <v>50</v>
      </c>
      <c r="B42" s="19">
        <v>50</v>
      </c>
      <c r="C42" s="13">
        <v>2748.43</v>
      </c>
      <c r="D42" s="14">
        <f t="shared" si="1"/>
        <v>137421.5</v>
      </c>
      <c r="E42" s="13">
        <v>35762.14</v>
      </c>
      <c r="F42" s="14">
        <v>2033</v>
      </c>
      <c r="G42" s="13">
        <f t="shared" si="2"/>
        <v>101650</v>
      </c>
      <c r="H42" s="13" t="b">
        <f>G42='[1]STYCZEŃ'!N40</f>
        <v>0</v>
      </c>
      <c r="I42" s="14">
        <v>104295</v>
      </c>
      <c r="J42" s="13">
        <f t="shared" si="0"/>
        <v>2645</v>
      </c>
      <c r="K42" s="14">
        <f t="shared" si="3"/>
        <v>9.35999999998603</v>
      </c>
      <c r="L42" s="13">
        <f t="shared" si="4"/>
        <v>2033.1899999999998</v>
      </c>
      <c r="M42" s="14">
        <f t="shared" si="5"/>
        <v>715.24</v>
      </c>
      <c r="N42" s="14" t="b">
        <f>M42='[1]Nal. dot styczeń'!F41</f>
        <v>0</v>
      </c>
      <c r="O42" s="20"/>
      <c r="P42" s="21"/>
      <c r="Q42" s="13">
        <f t="shared" si="6"/>
        <v>104295</v>
      </c>
      <c r="R42" s="14">
        <f t="shared" si="7"/>
        <v>2645</v>
      </c>
      <c r="S42" s="13">
        <f t="shared" si="8"/>
        <v>2635.640000000014</v>
      </c>
      <c r="T42" s="15"/>
    </row>
    <row r="43" spans="1:20" ht="18">
      <c r="A43" s="12" t="s">
        <v>51</v>
      </c>
      <c r="B43" s="19">
        <v>4</v>
      </c>
      <c r="C43" s="13">
        <v>2766.64</v>
      </c>
      <c r="D43" s="14">
        <f t="shared" si="1"/>
        <v>11066.56</v>
      </c>
      <c r="E43" s="13">
        <v>3223.75</v>
      </c>
      <c r="F43" s="14">
        <v>1961</v>
      </c>
      <c r="G43" s="13">
        <f t="shared" si="2"/>
        <v>7844</v>
      </c>
      <c r="H43" s="13" t="b">
        <f>G43='[1]STYCZEŃ'!N41</f>
        <v>0</v>
      </c>
      <c r="I43" s="14">
        <v>7844</v>
      </c>
      <c r="J43" s="13">
        <f t="shared" si="0"/>
        <v>0</v>
      </c>
      <c r="K43" s="14">
        <f t="shared" si="3"/>
        <v>-1.1900000000005093</v>
      </c>
      <c r="L43" s="13">
        <f t="shared" si="4"/>
        <v>1960.6999999999998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7844</v>
      </c>
      <c r="R43" s="14">
        <f t="shared" si="7"/>
        <v>0</v>
      </c>
      <c r="S43" s="13">
        <f t="shared" si="8"/>
        <v>1.1900000000005093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80.5</v>
      </c>
      <c r="C45" s="13">
        <v>3209.41</v>
      </c>
      <c r="D45" s="14">
        <f t="shared" si="1"/>
        <v>258357.50499999998</v>
      </c>
      <c r="E45" s="13">
        <v>51628.63</v>
      </c>
      <c r="F45" s="14">
        <v>2568</v>
      </c>
      <c r="G45" s="13">
        <f t="shared" si="2"/>
        <v>206724</v>
      </c>
      <c r="H45" s="13" t="b">
        <f>G45='[1]STYCZEŃ'!N43</f>
        <v>0</v>
      </c>
      <c r="I45" s="14">
        <v>207441</v>
      </c>
      <c r="J45" s="13">
        <f t="shared" si="0"/>
        <v>717</v>
      </c>
      <c r="K45" s="14">
        <f t="shared" si="3"/>
        <v>4.874999999970896</v>
      </c>
      <c r="L45" s="13">
        <f t="shared" si="4"/>
        <v>2568.06</v>
      </c>
      <c r="M45" s="14">
        <f t="shared" si="5"/>
        <v>641.35</v>
      </c>
      <c r="N45" s="14" t="b">
        <f>M45='[1]Nal. dot styczeń'!F44</f>
        <v>0</v>
      </c>
      <c r="O45" s="20"/>
      <c r="P45" s="21"/>
      <c r="Q45" s="13">
        <f t="shared" si="6"/>
        <v>207441</v>
      </c>
      <c r="R45" s="14">
        <f t="shared" si="7"/>
        <v>717</v>
      </c>
      <c r="S45" s="13">
        <f t="shared" si="8"/>
        <v>712.1250000000291</v>
      </c>
      <c r="T45" s="15"/>
    </row>
    <row r="46" spans="1:19" s="16" customFormat="1" ht="27.75" customHeight="1">
      <c r="A46" s="24" t="s">
        <v>55</v>
      </c>
      <c r="B46" s="22">
        <v>209</v>
      </c>
      <c r="C46" s="23">
        <v>3140</v>
      </c>
      <c r="D46" s="14">
        <f t="shared" si="1"/>
        <v>656260</v>
      </c>
      <c r="E46" s="23">
        <v>160875.14</v>
      </c>
      <c r="F46" s="23">
        <v>2370</v>
      </c>
      <c r="G46" s="13">
        <f t="shared" si="2"/>
        <v>495330</v>
      </c>
      <c r="H46" s="23"/>
      <c r="I46" s="23">
        <v>494285</v>
      </c>
      <c r="J46" s="13">
        <f t="shared" si="0"/>
        <v>-1045</v>
      </c>
      <c r="K46" s="14">
        <f t="shared" si="3"/>
        <v>54.85999999998603</v>
      </c>
      <c r="L46" s="13">
        <f t="shared" si="4"/>
        <v>2370.26</v>
      </c>
      <c r="M46" s="14">
        <f t="shared" si="5"/>
        <v>769.74</v>
      </c>
      <c r="N46" s="23"/>
      <c r="O46" s="23">
        <f>SUM(O8:O45)</f>
        <v>0</v>
      </c>
      <c r="P46" s="23">
        <f>SUM(P8:P45)</f>
        <v>0</v>
      </c>
      <c r="Q46" s="13">
        <f t="shared" si="6"/>
        <v>494285</v>
      </c>
      <c r="R46" s="14">
        <f t="shared" si="7"/>
        <v>-1045</v>
      </c>
      <c r="S46" s="13">
        <f t="shared" si="8"/>
        <v>-1099.859999999986</v>
      </c>
    </row>
    <row r="47" spans="2:19" ht="33" customHeight="1">
      <c r="B47" s="25">
        <f>SUM(B8:B46)</f>
        <v>1473.5</v>
      </c>
      <c r="C47" s="25">
        <f aca="true" t="shared" si="9" ref="C47:S47">SUM(C8:C46)</f>
        <v>123837.54</v>
      </c>
      <c r="D47" s="25">
        <f t="shared" si="9"/>
        <v>4691762.574999999</v>
      </c>
      <c r="E47" s="25">
        <f t="shared" si="9"/>
        <v>1103569.96</v>
      </c>
      <c r="F47" s="25">
        <f t="shared" si="9"/>
        <v>92929</v>
      </c>
      <c r="G47" s="25">
        <f t="shared" si="9"/>
        <v>3588053</v>
      </c>
      <c r="H47" s="25">
        <f t="shared" si="9"/>
        <v>0</v>
      </c>
      <c r="I47" s="27">
        <f t="shared" si="9"/>
        <v>3593650</v>
      </c>
      <c r="J47" s="25">
        <f t="shared" si="9"/>
        <v>5597</v>
      </c>
      <c r="K47" s="25">
        <f t="shared" si="9"/>
        <v>139.61500000002707</v>
      </c>
      <c r="L47" s="25">
        <f t="shared" si="9"/>
        <v>92929.99999999999</v>
      </c>
      <c r="M47" s="25">
        <f t="shared" si="9"/>
        <v>30907.540000000005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3593650</v>
      </c>
      <c r="R47" s="25">
        <f t="shared" si="9"/>
        <v>5597</v>
      </c>
      <c r="S47" s="25">
        <f t="shared" si="9"/>
        <v>5457.384999999973</v>
      </c>
    </row>
    <row r="49" spans="7:9" ht="14.25">
      <c r="G49" s="2" t="s">
        <v>69</v>
      </c>
      <c r="I49" s="2">
        <v>3593650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5" zoomScaleNormal="85" zoomScalePageLayoutView="0" workbookViewId="0" topLeftCell="A1">
      <selection activeCell="A12" sqref="A12:IV12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57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5989.54</v>
      </c>
      <c r="F8" s="14">
        <v>2366</v>
      </c>
      <c r="G8" s="13">
        <f>F8*B8</f>
        <v>21294</v>
      </c>
      <c r="H8" s="13" t="b">
        <f>G8='[1]STYCZEŃ'!N6</f>
        <v>0</v>
      </c>
      <c r="I8" s="14">
        <v>21726</v>
      </c>
      <c r="J8" s="13">
        <f aca="true" t="shared" si="0" ref="J8:J46">I8-G8</f>
        <v>432</v>
      </c>
      <c r="K8" s="14">
        <f>D8-(E8+G8)</f>
        <v>-787.5400000000009</v>
      </c>
      <c r="L8" s="13">
        <f>C8-M8</f>
        <v>2278.5</v>
      </c>
      <c r="M8" s="14">
        <f>ROUND(E8/B8,2)</f>
        <v>665.5</v>
      </c>
      <c r="N8" s="14" t="b">
        <f>M8='[1]Nal. dot styczeń'!F7</f>
        <v>0</v>
      </c>
      <c r="O8" s="20"/>
      <c r="P8" s="21"/>
      <c r="Q8" s="13">
        <f>I8</f>
        <v>21726</v>
      </c>
      <c r="R8" s="14">
        <f>Q8-G8</f>
        <v>432</v>
      </c>
      <c r="S8" s="13">
        <f>(E8+I8)-D8</f>
        <v>1219.5400000000009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178160</v>
      </c>
      <c r="J9" s="13">
        <f t="shared" si="0"/>
        <v>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178160</v>
      </c>
      <c r="R9" s="14">
        <f aca="true" t="shared" si="7" ref="R9:R46">Q9-G9</f>
        <v>0</v>
      </c>
      <c r="S9" s="13">
        <f aca="true" t="shared" si="8" ref="S9:S46">(E9+I9)-D9</f>
        <v>15.929999999993015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24510.74</v>
      </c>
      <c r="F12" s="14">
        <v>2686</v>
      </c>
      <c r="G12" s="13">
        <f t="shared" si="2"/>
        <v>102068</v>
      </c>
      <c r="H12" s="13" t="b">
        <f>G12='[1]STYCZEŃ'!N10</f>
        <v>0</v>
      </c>
      <c r="I12" s="14">
        <v>102486</v>
      </c>
      <c r="J12" s="13">
        <f t="shared" si="0"/>
        <v>418</v>
      </c>
      <c r="K12" s="14">
        <f t="shared" si="3"/>
        <v>-760.7400000000052</v>
      </c>
      <c r="L12" s="13">
        <f t="shared" si="4"/>
        <v>2665.98</v>
      </c>
      <c r="M12" s="14">
        <f t="shared" si="5"/>
        <v>645.02</v>
      </c>
      <c r="N12" s="14" t="b">
        <f>M12='[1]Nal. dot styczeń'!F11</f>
        <v>0</v>
      </c>
      <c r="O12" s="20"/>
      <c r="P12" s="21"/>
      <c r="Q12" s="13">
        <f t="shared" si="6"/>
        <v>102486</v>
      </c>
      <c r="R12" s="14">
        <f t="shared" si="7"/>
        <v>418</v>
      </c>
      <c r="S12" s="13">
        <f t="shared" si="8"/>
        <v>1178.7400000000052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32149.3</v>
      </c>
      <c r="F13" s="14">
        <v>2276</v>
      </c>
      <c r="G13" s="13">
        <f t="shared" si="2"/>
        <v>93316</v>
      </c>
      <c r="H13" s="13" t="b">
        <f>G13='[1]STYCZEŃ'!N11</f>
        <v>0</v>
      </c>
      <c r="I13" s="26">
        <v>93193</v>
      </c>
      <c r="J13" s="13">
        <f t="shared" si="0"/>
        <v>-123</v>
      </c>
      <c r="K13" s="14">
        <f t="shared" si="3"/>
        <v>-87.30000000000291</v>
      </c>
      <c r="L13" s="13">
        <f t="shared" si="4"/>
        <v>2273.87</v>
      </c>
      <c r="M13" s="14">
        <f t="shared" si="5"/>
        <v>784.13</v>
      </c>
      <c r="N13" s="14" t="b">
        <f>M13='[1]Nal. dot styczeń'!F12</f>
        <v>0</v>
      </c>
      <c r="O13" s="20"/>
      <c r="P13" s="21"/>
      <c r="Q13" s="13">
        <f t="shared" si="6"/>
        <v>93193</v>
      </c>
      <c r="R13" s="14">
        <f t="shared" si="7"/>
        <v>-123</v>
      </c>
      <c r="S13" s="13">
        <f t="shared" si="8"/>
        <v>-35.69999999999709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14898.11</v>
      </c>
      <c r="F14" s="14">
        <v>2396</v>
      </c>
      <c r="G14" s="13">
        <f t="shared" si="2"/>
        <v>45524</v>
      </c>
      <c r="H14" s="13" t="b">
        <f>G14='[1]STYCZEŃ'!N12</f>
        <v>0</v>
      </c>
      <c r="I14" s="14">
        <v>46455</v>
      </c>
      <c r="J14" s="13">
        <f t="shared" si="0"/>
        <v>931</v>
      </c>
      <c r="K14" s="14">
        <f t="shared" si="3"/>
        <v>-1142.1100000000006</v>
      </c>
      <c r="L14" s="13">
        <f t="shared" si="4"/>
        <v>2335.89</v>
      </c>
      <c r="M14" s="14">
        <f t="shared" si="5"/>
        <v>784.11</v>
      </c>
      <c r="N14" s="14" t="b">
        <f>M14='[1]Nal. dot styczeń'!F13</f>
        <v>0</v>
      </c>
      <c r="O14" s="20"/>
      <c r="P14" s="21"/>
      <c r="Q14" s="13">
        <f t="shared" si="6"/>
        <v>46455</v>
      </c>
      <c r="R14" s="14">
        <f t="shared" si="7"/>
        <v>931</v>
      </c>
      <c r="S14" s="13">
        <f t="shared" si="8"/>
        <v>2073.1100000000006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7.5</v>
      </c>
      <c r="C16" s="13">
        <v>3116</v>
      </c>
      <c r="D16" s="14">
        <f t="shared" si="1"/>
        <v>23370</v>
      </c>
      <c r="E16" s="13">
        <v>3344.34</v>
      </c>
      <c r="F16" s="14">
        <v>2680</v>
      </c>
      <c r="G16" s="13">
        <f t="shared" si="2"/>
        <v>20100</v>
      </c>
      <c r="H16" s="13" t="b">
        <f>G16='[1]STYCZEŃ'!N14</f>
        <v>0</v>
      </c>
      <c r="I16" s="14">
        <v>19480</v>
      </c>
      <c r="J16" s="13">
        <f t="shared" si="0"/>
        <v>-620</v>
      </c>
      <c r="K16" s="14">
        <f t="shared" si="3"/>
        <v>-74.34000000000015</v>
      </c>
      <c r="L16" s="13">
        <f t="shared" si="4"/>
        <v>2670.09</v>
      </c>
      <c r="M16" s="14">
        <f t="shared" si="5"/>
        <v>445.91</v>
      </c>
      <c r="N16" s="14" t="b">
        <f>M16='[1]Nal. dot styczeń'!F15</f>
        <v>0</v>
      </c>
      <c r="O16" s="20"/>
      <c r="P16" s="21"/>
      <c r="Q16" s="13">
        <f t="shared" si="6"/>
        <v>19480</v>
      </c>
      <c r="R16" s="14">
        <f t="shared" si="7"/>
        <v>-620</v>
      </c>
      <c r="S16" s="13">
        <f t="shared" si="8"/>
        <v>-545.6599999999999</v>
      </c>
      <c r="T16" s="15"/>
    </row>
    <row r="17" spans="1:20" ht="18">
      <c r="A17" s="12" t="s">
        <v>26</v>
      </c>
      <c r="B17" s="19">
        <v>17</v>
      </c>
      <c r="C17" s="13">
        <v>3323</v>
      </c>
      <c r="D17" s="14">
        <f t="shared" si="1"/>
        <v>56491</v>
      </c>
      <c r="E17" s="13">
        <v>12403.82</v>
      </c>
      <c r="F17" s="14">
        <v>2557</v>
      </c>
      <c r="G17" s="13">
        <f t="shared" si="2"/>
        <v>43469</v>
      </c>
      <c r="H17" s="13" t="b">
        <f>G17='[1]STYCZEŃ'!N15</f>
        <v>0</v>
      </c>
      <c r="I17" s="14">
        <v>43384</v>
      </c>
      <c r="J17" s="13">
        <f t="shared" si="0"/>
        <v>-85</v>
      </c>
      <c r="K17" s="14">
        <f t="shared" si="3"/>
        <v>618.1800000000003</v>
      </c>
      <c r="L17" s="13">
        <f t="shared" si="4"/>
        <v>2593.36</v>
      </c>
      <c r="M17" s="14">
        <f t="shared" si="5"/>
        <v>729.64</v>
      </c>
      <c r="N17" s="14" t="b">
        <f>M17='[1]Nal. dot styczeń'!F16</f>
        <v>0</v>
      </c>
      <c r="O17" s="20"/>
      <c r="P17" s="21"/>
      <c r="Q17" s="13">
        <f t="shared" si="6"/>
        <v>43384</v>
      </c>
      <c r="R17" s="14">
        <f t="shared" si="7"/>
        <v>-85</v>
      </c>
      <c r="S17" s="13">
        <f t="shared" si="8"/>
        <v>-703.1800000000003</v>
      </c>
      <c r="T17" s="15"/>
    </row>
    <row r="18" spans="1:20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91826</v>
      </c>
      <c r="J18" s="13">
        <f t="shared" si="0"/>
        <v>-2043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91826</v>
      </c>
      <c r="R18" s="14">
        <f t="shared" si="7"/>
        <v>-2043</v>
      </c>
      <c r="S18" s="13">
        <f t="shared" si="8"/>
        <v>-2038.7400000000052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8007.62</v>
      </c>
      <c r="F19" s="14">
        <v>2196</v>
      </c>
      <c r="G19" s="13">
        <f t="shared" si="2"/>
        <v>21960</v>
      </c>
      <c r="H19" s="13" t="b">
        <f>G19='[1]STYCZEŃ'!N17</f>
        <v>0</v>
      </c>
      <c r="I19" s="14">
        <v>21850</v>
      </c>
      <c r="J19" s="13">
        <f t="shared" si="0"/>
        <v>-110</v>
      </c>
      <c r="K19" s="14">
        <f t="shared" si="3"/>
        <v>-67.61999999999898</v>
      </c>
      <c r="L19" s="13">
        <f t="shared" si="4"/>
        <v>2189.24</v>
      </c>
      <c r="M19" s="14">
        <f t="shared" si="5"/>
        <v>800.76</v>
      </c>
      <c r="N19" s="14" t="b">
        <f>M19='[1]Nal. dot styczeń'!F18</f>
        <v>0</v>
      </c>
      <c r="O19" s="20"/>
      <c r="P19" s="21"/>
      <c r="Q19" s="13">
        <f t="shared" si="6"/>
        <v>21850</v>
      </c>
      <c r="R19" s="14">
        <f t="shared" si="7"/>
        <v>-110</v>
      </c>
      <c r="S19" s="13">
        <f t="shared" si="8"/>
        <v>-42.38000000000102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8919.3</v>
      </c>
      <c r="F20" s="14">
        <v>2557</v>
      </c>
      <c r="G20" s="13">
        <f t="shared" si="2"/>
        <v>30684</v>
      </c>
      <c r="H20" s="13" t="b">
        <f>G20='[1]STYCZEŃ'!N18</f>
        <v>0</v>
      </c>
      <c r="I20" s="14">
        <v>30828</v>
      </c>
      <c r="J20" s="13">
        <f t="shared" si="0"/>
        <v>144</v>
      </c>
      <c r="K20" s="14">
        <f t="shared" si="3"/>
        <v>-3.3000000000029104</v>
      </c>
      <c r="L20" s="13">
        <f t="shared" si="4"/>
        <v>2556.7200000000003</v>
      </c>
      <c r="M20" s="14">
        <f t="shared" si="5"/>
        <v>743.28</v>
      </c>
      <c r="N20" s="14" t="b">
        <f>M20='[1]Nal. dot styczeń'!F19</f>
        <v>0</v>
      </c>
      <c r="O20" s="20"/>
      <c r="P20" s="21"/>
      <c r="Q20" s="13">
        <f t="shared" si="6"/>
        <v>30828</v>
      </c>
      <c r="R20" s="14">
        <f t="shared" si="7"/>
        <v>144</v>
      </c>
      <c r="S20" s="13">
        <f t="shared" si="8"/>
        <v>147.3000000000029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65279.2</v>
      </c>
      <c r="F21" s="14">
        <v>3276</v>
      </c>
      <c r="G21" s="13">
        <f t="shared" si="2"/>
        <v>219492</v>
      </c>
      <c r="H21" s="13" t="b">
        <f>G21='[1]STYCZEŃ'!N19</f>
        <v>0</v>
      </c>
      <c r="I21" s="14">
        <v>230949</v>
      </c>
      <c r="J21" s="13">
        <f t="shared" si="0"/>
        <v>11457</v>
      </c>
      <c r="K21" s="14">
        <f t="shared" si="3"/>
        <v>-10071.200000000012</v>
      </c>
      <c r="L21" s="13">
        <f t="shared" si="4"/>
        <v>3125.68</v>
      </c>
      <c r="M21" s="14">
        <f t="shared" si="5"/>
        <v>974.32</v>
      </c>
      <c r="N21" s="14" t="b">
        <f>M21='[1]Nal. dot styczeń'!F20</f>
        <v>0</v>
      </c>
      <c r="O21" s="20"/>
      <c r="P21" s="21"/>
      <c r="Q21" s="13">
        <f t="shared" si="6"/>
        <v>230949</v>
      </c>
      <c r="R21" s="14">
        <f t="shared" si="7"/>
        <v>11457</v>
      </c>
      <c r="S21" s="13">
        <f t="shared" si="8"/>
        <v>21528.20000000001</v>
      </c>
      <c r="T21" s="15"/>
    </row>
    <row r="22" spans="1:20" ht="18">
      <c r="A22" s="12" t="s">
        <v>31</v>
      </c>
      <c r="B22" s="19">
        <v>140</v>
      </c>
      <c r="C22" s="13">
        <v>3561.1</v>
      </c>
      <c r="D22" s="14">
        <f t="shared" si="1"/>
        <v>498554</v>
      </c>
      <c r="E22" s="13">
        <v>113525</v>
      </c>
      <c r="F22" s="14">
        <v>2742</v>
      </c>
      <c r="G22" s="13">
        <f t="shared" si="2"/>
        <v>383880</v>
      </c>
      <c r="H22" s="13" t="b">
        <f>G22='[1]STYCZEŃ'!N20</f>
        <v>0</v>
      </c>
      <c r="I22" s="14">
        <v>379400</v>
      </c>
      <c r="J22" s="13">
        <f t="shared" si="0"/>
        <v>-4480</v>
      </c>
      <c r="K22" s="14">
        <f t="shared" si="3"/>
        <v>1149</v>
      </c>
      <c r="L22" s="13">
        <f t="shared" si="4"/>
        <v>2750.21</v>
      </c>
      <c r="M22" s="14">
        <f t="shared" si="5"/>
        <v>810.89</v>
      </c>
      <c r="N22" s="14" t="b">
        <f>M22='[1]Nal. dot styczeń'!F21</f>
        <v>0</v>
      </c>
      <c r="O22" s="20"/>
      <c r="P22" s="21"/>
      <c r="Q22" s="13">
        <f t="shared" si="6"/>
        <v>379400</v>
      </c>
      <c r="R22" s="14">
        <f t="shared" si="7"/>
        <v>-4480</v>
      </c>
      <c r="S22" s="13">
        <f t="shared" si="8"/>
        <v>-5629</v>
      </c>
      <c r="T22" s="15"/>
    </row>
    <row r="23" spans="1:20" ht="18">
      <c r="A23" s="12" t="s">
        <v>32</v>
      </c>
      <c r="B23" s="19">
        <v>23</v>
      </c>
      <c r="C23" s="13">
        <v>2637.84</v>
      </c>
      <c r="D23" s="14">
        <f t="shared" si="1"/>
        <v>60670.32000000001</v>
      </c>
      <c r="E23" s="13">
        <v>14288.21</v>
      </c>
      <c r="F23" s="14">
        <v>1997</v>
      </c>
      <c r="G23" s="13">
        <f t="shared" si="2"/>
        <v>45931</v>
      </c>
      <c r="H23" s="13" t="b">
        <f>G23='[1]STYCZEŃ'!N21</f>
        <v>0</v>
      </c>
      <c r="I23" s="14">
        <v>45931</v>
      </c>
      <c r="J23" s="13">
        <f t="shared" si="0"/>
        <v>0</v>
      </c>
      <c r="K23" s="14">
        <f t="shared" si="3"/>
        <v>451.11000000000786</v>
      </c>
      <c r="L23" s="13">
        <f t="shared" si="4"/>
        <v>2016.6100000000001</v>
      </c>
      <c r="M23" s="14">
        <f t="shared" si="5"/>
        <v>621.23</v>
      </c>
      <c r="N23" s="14" t="b">
        <f>M23='[1]Nal. dot styczeń'!F22</f>
        <v>0</v>
      </c>
      <c r="O23" s="20"/>
      <c r="P23" s="21"/>
      <c r="Q23" s="13">
        <f t="shared" si="6"/>
        <v>45931</v>
      </c>
      <c r="R23" s="14">
        <f t="shared" si="7"/>
        <v>0</v>
      </c>
      <c r="S23" s="13">
        <f t="shared" si="8"/>
        <v>-451.11000000000786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25616.63</v>
      </c>
      <c r="F24" s="14">
        <v>2599</v>
      </c>
      <c r="G24" s="13">
        <f t="shared" si="2"/>
        <v>90965</v>
      </c>
      <c r="H24" s="13" t="b">
        <f>G24='[1]STYCZEŃ'!N22</f>
        <v>0</v>
      </c>
      <c r="I24" s="14">
        <v>90860</v>
      </c>
      <c r="J24" s="13">
        <f t="shared" si="0"/>
        <v>-105</v>
      </c>
      <c r="K24" s="14">
        <f t="shared" si="3"/>
        <v>738.3699999999953</v>
      </c>
      <c r="L24" s="13">
        <f t="shared" si="4"/>
        <v>2620.1</v>
      </c>
      <c r="M24" s="14">
        <f t="shared" si="5"/>
        <v>731.9</v>
      </c>
      <c r="N24" s="14" t="b">
        <f>M24='[1]Nal. dot styczeń'!F23</f>
        <v>0</v>
      </c>
      <c r="O24" s="20"/>
      <c r="P24" s="21"/>
      <c r="Q24" s="13">
        <f t="shared" si="6"/>
        <v>90860</v>
      </c>
      <c r="R24" s="14">
        <f t="shared" si="7"/>
        <v>-105</v>
      </c>
      <c r="S24" s="13">
        <f t="shared" si="8"/>
        <v>-843.3699999999953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65740.83</v>
      </c>
      <c r="F25" s="14">
        <v>2598</v>
      </c>
      <c r="G25" s="13">
        <f t="shared" si="2"/>
        <v>189654</v>
      </c>
      <c r="H25" s="13" t="b">
        <f>G25='[1]STYCZEŃ'!N23</f>
        <v>0</v>
      </c>
      <c r="I25" s="14">
        <v>188413</v>
      </c>
      <c r="J25" s="13">
        <f t="shared" si="0"/>
        <v>-1241</v>
      </c>
      <c r="K25" s="14">
        <f t="shared" si="3"/>
        <v>194.22999999998137</v>
      </c>
      <c r="L25" s="13">
        <f t="shared" si="4"/>
        <v>2600.66</v>
      </c>
      <c r="M25" s="14">
        <f t="shared" si="5"/>
        <v>900.56</v>
      </c>
      <c r="N25" s="14" t="b">
        <f>M25='[1]Nal. dot styczeń'!F24</f>
        <v>0</v>
      </c>
      <c r="O25" s="20"/>
      <c r="P25" s="21"/>
      <c r="Q25" s="13">
        <f t="shared" si="6"/>
        <v>188413</v>
      </c>
      <c r="R25" s="14">
        <f t="shared" si="7"/>
        <v>-1241</v>
      </c>
      <c r="S25" s="13">
        <f t="shared" si="8"/>
        <v>-1435.2299999999814</v>
      </c>
      <c r="T25" s="15"/>
    </row>
    <row r="26" spans="1:20" ht="18">
      <c r="A26" s="12" t="s">
        <v>35</v>
      </c>
      <c r="B26" s="19">
        <v>11</v>
      </c>
      <c r="C26" s="13">
        <v>3226</v>
      </c>
      <c r="D26" s="14">
        <f t="shared" si="1"/>
        <v>35486</v>
      </c>
      <c r="E26" s="13">
        <v>7987.61</v>
      </c>
      <c r="F26" s="14">
        <v>2500</v>
      </c>
      <c r="G26" s="13">
        <f t="shared" si="2"/>
        <v>27500</v>
      </c>
      <c r="H26" s="13" t="b">
        <f>G26='[1]STYCZEŃ'!N24</f>
        <v>0</v>
      </c>
      <c r="I26" s="14">
        <v>25156</v>
      </c>
      <c r="J26" s="13">
        <f t="shared" si="0"/>
        <v>-2344</v>
      </c>
      <c r="K26" s="14">
        <f t="shared" si="3"/>
        <v>-1.610000000000582</v>
      </c>
      <c r="L26" s="13">
        <f t="shared" si="4"/>
        <v>2499.85</v>
      </c>
      <c r="M26" s="14">
        <f t="shared" si="5"/>
        <v>726.15</v>
      </c>
      <c r="N26" s="14" t="b">
        <f>M26='[1]Nal. dot styczeń'!F25</f>
        <v>0</v>
      </c>
      <c r="O26" s="20"/>
      <c r="P26" s="21"/>
      <c r="Q26" s="13">
        <f t="shared" si="6"/>
        <v>25156</v>
      </c>
      <c r="R26" s="14">
        <f t="shared" si="7"/>
        <v>-2344</v>
      </c>
      <c r="S26" s="13">
        <f t="shared" si="8"/>
        <v>-2342.3899999999994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47778.65</v>
      </c>
      <c r="F27" s="14">
        <v>2690</v>
      </c>
      <c r="G27" s="13">
        <f t="shared" si="2"/>
        <v>172160</v>
      </c>
      <c r="H27" s="13" t="b">
        <f>G27='[1]STYCZEŃ'!N25</f>
        <v>0</v>
      </c>
      <c r="I27" s="14">
        <v>174016</v>
      </c>
      <c r="J27" s="13">
        <f t="shared" si="0"/>
        <v>1856</v>
      </c>
      <c r="K27" s="14">
        <f t="shared" si="3"/>
        <v>221.35000000000582</v>
      </c>
      <c r="L27" s="13">
        <f t="shared" si="4"/>
        <v>2693.46</v>
      </c>
      <c r="M27" s="14">
        <f t="shared" si="5"/>
        <v>746.54</v>
      </c>
      <c r="N27" s="14" t="b">
        <f>M27='[1]Nal. dot styczeń'!F26</f>
        <v>0</v>
      </c>
      <c r="O27" s="20"/>
      <c r="P27" s="21"/>
      <c r="Q27" s="13">
        <f t="shared" si="6"/>
        <v>174016</v>
      </c>
      <c r="R27" s="14">
        <f t="shared" si="7"/>
        <v>1856</v>
      </c>
      <c r="S27" s="13">
        <f t="shared" si="8"/>
        <v>1634.6499999999942</v>
      </c>
      <c r="T27" s="15"/>
    </row>
    <row r="28" spans="1:20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29083</v>
      </c>
      <c r="J28" s="13">
        <f t="shared" si="0"/>
        <v>328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29083</v>
      </c>
      <c r="R28" s="14">
        <f t="shared" si="7"/>
        <v>328</v>
      </c>
      <c r="S28" s="13">
        <f t="shared" si="8"/>
        <v>322.98999999999796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18897.7</v>
      </c>
      <c r="F29" s="14">
        <v>2836</v>
      </c>
      <c r="G29" s="13">
        <f t="shared" si="2"/>
        <v>56720</v>
      </c>
      <c r="H29" s="13" t="b">
        <f>G29='[1]STYCZEŃ'!N27</f>
        <v>0</v>
      </c>
      <c r="I29" s="14">
        <v>55000</v>
      </c>
      <c r="J29" s="13">
        <f t="shared" si="0"/>
        <v>-1720</v>
      </c>
      <c r="K29" s="14">
        <f t="shared" si="3"/>
        <v>2.3000000000029104</v>
      </c>
      <c r="L29" s="13">
        <f t="shared" si="4"/>
        <v>2836.11</v>
      </c>
      <c r="M29" s="14">
        <f t="shared" si="5"/>
        <v>944.89</v>
      </c>
      <c r="N29" s="14" t="b">
        <f>M29='[1]Nal. dot styczeń'!F28</f>
        <v>0</v>
      </c>
      <c r="O29" s="20"/>
      <c r="P29" s="21"/>
      <c r="Q29" s="13">
        <f t="shared" si="6"/>
        <v>55000</v>
      </c>
      <c r="R29" s="14">
        <f t="shared" si="7"/>
        <v>-1720</v>
      </c>
      <c r="S29" s="13">
        <f t="shared" si="8"/>
        <v>-1722.300000000003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4862.11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13615</v>
      </c>
      <c r="J30" s="13">
        <f t="shared" si="0"/>
        <v>0</v>
      </c>
      <c r="K30" s="14">
        <f t="shared" si="3"/>
        <v>737.8899999999994</v>
      </c>
      <c r="L30" s="13">
        <f t="shared" si="4"/>
        <v>2050.41</v>
      </c>
      <c r="M30" s="14">
        <f t="shared" si="5"/>
        <v>694.59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0</v>
      </c>
      <c r="S30" s="13">
        <f t="shared" si="8"/>
        <v>-737.8899999999994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6033.14</v>
      </c>
      <c r="F31" s="14">
        <v>2545</v>
      </c>
      <c r="G31" s="13">
        <f t="shared" si="2"/>
        <v>25450</v>
      </c>
      <c r="H31" s="13" t="b">
        <f>G31='[1]STYCZEŃ'!N29</f>
        <v>0</v>
      </c>
      <c r="I31" s="14">
        <v>26040</v>
      </c>
      <c r="J31" s="13">
        <f t="shared" si="0"/>
        <v>590</v>
      </c>
      <c r="K31" s="14">
        <f t="shared" si="3"/>
        <v>166.86000000000058</v>
      </c>
      <c r="L31" s="13">
        <f t="shared" si="4"/>
        <v>2561.69</v>
      </c>
      <c r="M31" s="14">
        <f t="shared" si="5"/>
        <v>603.31</v>
      </c>
      <c r="N31" s="14" t="b">
        <f>M31='[1]Nal. dot styczeń'!F30</f>
        <v>0</v>
      </c>
      <c r="O31" s="20"/>
      <c r="P31" s="21"/>
      <c r="Q31" s="13">
        <f t="shared" si="6"/>
        <v>26040</v>
      </c>
      <c r="R31" s="14">
        <f t="shared" si="7"/>
        <v>590</v>
      </c>
      <c r="S31" s="13">
        <f t="shared" si="8"/>
        <v>423.1399999999994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17775.61</v>
      </c>
      <c r="F32" s="14">
        <v>2068</v>
      </c>
      <c r="G32" s="13">
        <f t="shared" si="2"/>
        <v>39292</v>
      </c>
      <c r="H32" s="13" t="b">
        <f>G32='[1]STYCZEŃ'!N30</f>
        <v>0</v>
      </c>
      <c r="I32" s="14">
        <v>40261</v>
      </c>
      <c r="J32" s="13">
        <f t="shared" si="0"/>
        <v>969</v>
      </c>
      <c r="K32" s="14">
        <f t="shared" si="3"/>
        <v>-922.6100000000006</v>
      </c>
      <c r="L32" s="13">
        <f t="shared" si="4"/>
        <v>2019.44</v>
      </c>
      <c r="M32" s="14">
        <f t="shared" si="5"/>
        <v>935.56</v>
      </c>
      <c r="N32" s="14" t="b">
        <f>M32='[1]Nal. dot styczeń'!F31</f>
        <v>0</v>
      </c>
      <c r="O32" s="20"/>
      <c r="P32" s="21"/>
      <c r="Q32" s="13">
        <f t="shared" si="6"/>
        <v>40261</v>
      </c>
      <c r="R32" s="14">
        <f t="shared" si="7"/>
        <v>969</v>
      </c>
      <c r="S32" s="13">
        <f t="shared" si="8"/>
        <v>1891.6100000000006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2236</v>
      </c>
      <c r="G33" s="13">
        <f t="shared" si="2"/>
        <v>131924</v>
      </c>
      <c r="H33" s="13" t="b">
        <f>G33='[1]STYCZEŃ'!N31</f>
        <v>0</v>
      </c>
      <c r="I33" s="14">
        <v>131688</v>
      </c>
      <c r="J33" s="13">
        <f t="shared" si="0"/>
        <v>-236</v>
      </c>
      <c r="K33" s="14">
        <f t="shared" si="3"/>
        <v>-1168.5800000000163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131688</v>
      </c>
      <c r="R33" s="14">
        <f t="shared" si="7"/>
        <v>-236</v>
      </c>
      <c r="S33" s="13">
        <f t="shared" si="8"/>
        <v>932.5800000000163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93383.06</v>
      </c>
      <c r="F34" s="14">
        <v>2053</v>
      </c>
      <c r="G34" s="13">
        <f t="shared" si="2"/>
        <v>203247</v>
      </c>
      <c r="H34" s="13" t="b">
        <f>G34='[1]STYCZEŃ'!N32</f>
        <v>0</v>
      </c>
      <c r="I34" s="14">
        <v>207702</v>
      </c>
      <c r="J34" s="13">
        <f t="shared" si="0"/>
        <v>4455</v>
      </c>
      <c r="K34" s="14">
        <f t="shared" si="3"/>
        <v>-1808.0599999999977</v>
      </c>
      <c r="L34" s="13">
        <f t="shared" si="4"/>
        <v>2034.74</v>
      </c>
      <c r="M34" s="14">
        <f t="shared" si="5"/>
        <v>943.26</v>
      </c>
      <c r="N34" s="14" t="b">
        <f>M34='[1]Nal. dot styczeń'!F33</f>
        <v>0</v>
      </c>
      <c r="O34" s="20"/>
      <c r="P34" s="21"/>
      <c r="Q34" s="13">
        <f t="shared" si="6"/>
        <v>207702</v>
      </c>
      <c r="R34" s="14">
        <f t="shared" si="7"/>
        <v>4455</v>
      </c>
      <c r="S34" s="13">
        <f t="shared" si="8"/>
        <v>6263.059999999998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98</v>
      </c>
      <c r="C37" s="13">
        <v>2850</v>
      </c>
      <c r="D37" s="14">
        <f t="shared" si="1"/>
        <v>279300</v>
      </c>
      <c r="E37" s="13">
        <v>71918.96</v>
      </c>
      <c r="F37" s="14">
        <v>2119</v>
      </c>
      <c r="G37" s="13">
        <f t="shared" si="2"/>
        <v>207662</v>
      </c>
      <c r="H37" s="13" t="b">
        <f>G37='[1]STYCZEŃ'!N35</f>
        <v>0</v>
      </c>
      <c r="I37" s="14">
        <v>206405</v>
      </c>
      <c r="J37" s="13">
        <f t="shared" si="0"/>
        <v>-1257</v>
      </c>
      <c r="K37" s="14">
        <f t="shared" si="3"/>
        <v>-280.96000000002095</v>
      </c>
      <c r="L37" s="13">
        <f t="shared" si="4"/>
        <v>2116.13</v>
      </c>
      <c r="M37" s="14">
        <f t="shared" si="5"/>
        <v>733.87</v>
      </c>
      <c r="N37" s="14" t="b">
        <f>M37='[1]Nal. dot styczeń'!F36</f>
        <v>0</v>
      </c>
      <c r="O37" s="20"/>
      <c r="P37" s="21"/>
      <c r="Q37" s="13">
        <f t="shared" si="6"/>
        <v>206405</v>
      </c>
      <c r="R37" s="14">
        <f t="shared" si="7"/>
        <v>-1257</v>
      </c>
      <c r="S37" s="13">
        <f t="shared" si="8"/>
        <v>-976.039999999979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19977.53</v>
      </c>
      <c r="F38" s="14">
        <v>2525</v>
      </c>
      <c r="G38" s="13">
        <f t="shared" si="2"/>
        <v>42925</v>
      </c>
      <c r="H38" s="13" t="b">
        <f>G38='[1]STYCZEŃ'!N36</f>
        <v>0</v>
      </c>
      <c r="I38" s="14">
        <v>43333</v>
      </c>
      <c r="J38" s="13">
        <f t="shared" si="0"/>
        <v>408</v>
      </c>
      <c r="K38" s="14">
        <f t="shared" si="3"/>
        <v>-512.5299999999988</v>
      </c>
      <c r="L38" s="13">
        <f t="shared" si="4"/>
        <v>2494.85</v>
      </c>
      <c r="M38" s="14">
        <f t="shared" si="5"/>
        <v>1175.15</v>
      </c>
      <c r="N38" s="14" t="b">
        <f>M38='[1]Nal. dot styczeń'!F37</f>
        <v>0</v>
      </c>
      <c r="O38" s="20"/>
      <c r="P38" s="21"/>
      <c r="Q38" s="13">
        <f t="shared" si="6"/>
        <v>43333</v>
      </c>
      <c r="R38" s="14">
        <f t="shared" si="7"/>
        <v>408</v>
      </c>
      <c r="S38" s="13">
        <f t="shared" si="8"/>
        <v>920.5299999999988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17331.46</v>
      </c>
      <c r="F40" s="14">
        <v>2320</v>
      </c>
      <c r="G40" s="13">
        <f t="shared" si="2"/>
        <v>34800</v>
      </c>
      <c r="H40" s="13" t="b">
        <f>G40='[1]STYCZEŃ'!N38</f>
        <v>0</v>
      </c>
      <c r="I40" s="14">
        <v>34800</v>
      </c>
      <c r="J40" s="13">
        <f t="shared" si="0"/>
        <v>0</v>
      </c>
      <c r="K40" s="14">
        <f t="shared" si="3"/>
        <v>-6.459999999999127</v>
      </c>
      <c r="L40" s="13">
        <f t="shared" si="4"/>
        <v>2319.5699999999997</v>
      </c>
      <c r="M40" s="14">
        <f t="shared" si="5"/>
        <v>1155.43</v>
      </c>
      <c r="N40" s="14" t="b">
        <f>M40='[1]Nal. dot styczeń'!F39</f>
        <v>0</v>
      </c>
      <c r="O40" s="20"/>
      <c r="P40" s="21"/>
      <c r="Q40" s="13">
        <f t="shared" si="6"/>
        <v>34800</v>
      </c>
      <c r="R40" s="14">
        <f t="shared" si="7"/>
        <v>0</v>
      </c>
      <c r="S40" s="13">
        <f t="shared" si="8"/>
        <v>6.459999999999127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34520.9</v>
      </c>
      <c r="F42" s="14">
        <v>2074</v>
      </c>
      <c r="G42" s="13">
        <f t="shared" si="2"/>
        <v>95404</v>
      </c>
      <c r="H42" s="13" t="b">
        <f>G42='[1]STYCZEŃ'!N40</f>
        <v>0</v>
      </c>
      <c r="I42" s="14">
        <v>98210</v>
      </c>
      <c r="J42" s="13">
        <f t="shared" si="0"/>
        <v>2806</v>
      </c>
      <c r="K42" s="14">
        <f t="shared" si="3"/>
        <v>-66.89999999999418</v>
      </c>
      <c r="L42" s="13">
        <f t="shared" si="4"/>
        <v>2072.55</v>
      </c>
      <c r="M42" s="14">
        <f t="shared" si="5"/>
        <v>750.45</v>
      </c>
      <c r="N42" s="14" t="b">
        <f>M42='[1]Nal. dot styczeń'!F41</f>
        <v>0</v>
      </c>
      <c r="O42" s="20"/>
      <c r="P42" s="21"/>
      <c r="Q42" s="13">
        <f t="shared" si="6"/>
        <v>98210</v>
      </c>
      <c r="R42" s="14">
        <f t="shared" si="7"/>
        <v>2806</v>
      </c>
      <c r="S42" s="13">
        <f t="shared" si="8"/>
        <v>2872.899999999994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2775</v>
      </c>
      <c r="G44" s="13">
        <f t="shared" si="2"/>
        <v>5550</v>
      </c>
      <c r="H44" s="13" t="b">
        <f>G44='[1]STYCZEŃ'!N42</f>
        <v>0</v>
      </c>
      <c r="I44" s="14">
        <v>5552</v>
      </c>
      <c r="J44" s="13">
        <f t="shared" si="0"/>
        <v>2</v>
      </c>
      <c r="K44" s="14">
        <f t="shared" si="3"/>
        <v>-1.8299999999999272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5552</v>
      </c>
      <c r="R44" s="14">
        <f t="shared" si="7"/>
        <v>2</v>
      </c>
      <c r="S44" s="13">
        <f t="shared" si="8"/>
        <v>3.8299999999999272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51890.8</v>
      </c>
      <c r="F45" s="14">
        <v>2563</v>
      </c>
      <c r="G45" s="13">
        <f t="shared" si="2"/>
        <v>199914</v>
      </c>
      <c r="H45" s="13" t="b">
        <f>G45='[1]STYCZEŃ'!N43</f>
        <v>0</v>
      </c>
      <c r="I45" s="14">
        <v>198900</v>
      </c>
      <c r="J45" s="13">
        <f t="shared" si="0"/>
        <v>-1014</v>
      </c>
      <c r="K45" s="14">
        <f t="shared" si="3"/>
        <v>2101.5800000000163</v>
      </c>
      <c r="L45" s="13">
        <f t="shared" si="4"/>
        <v>2589.94</v>
      </c>
      <c r="M45" s="14">
        <f t="shared" si="5"/>
        <v>665.27</v>
      </c>
      <c r="N45" s="14" t="b">
        <f>M45='[1]Nal. dot styczeń'!F44</f>
        <v>0</v>
      </c>
      <c r="O45" s="20"/>
      <c r="P45" s="21"/>
      <c r="Q45" s="13">
        <f t="shared" si="6"/>
        <v>198900</v>
      </c>
      <c r="R45" s="14">
        <f t="shared" si="7"/>
        <v>-1014</v>
      </c>
      <c r="S45" s="13">
        <f t="shared" si="8"/>
        <v>-3115.5800000000163</v>
      </c>
      <c r="T45" s="15"/>
    </row>
    <row r="46" spans="1:19" s="16" customFormat="1" ht="27.75" customHeight="1">
      <c r="A46" s="24" t="s">
        <v>55</v>
      </c>
      <c r="B46" s="28">
        <v>200</v>
      </c>
      <c r="C46" s="23">
        <v>3246</v>
      </c>
      <c r="D46" s="14">
        <f t="shared" si="1"/>
        <v>649200</v>
      </c>
      <c r="E46" s="23">
        <v>170358.09</v>
      </c>
      <c r="F46" s="23">
        <v>2358</v>
      </c>
      <c r="G46" s="13">
        <f t="shared" si="2"/>
        <v>471600</v>
      </c>
      <c r="H46" s="23"/>
      <c r="I46" s="23">
        <v>469400</v>
      </c>
      <c r="J46" s="13">
        <f t="shared" si="0"/>
        <v>-2200</v>
      </c>
      <c r="K46" s="14">
        <f t="shared" si="3"/>
        <v>7241.910000000033</v>
      </c>
      <c r="L46" s="13">
        <f t="shared" si="4"/>
        <v>2394.21</v>
      </c>
      <c r="M46" s="14">
        <f t="shared" si="5"/>
        <v>851.79</v>
      </c>
      <c r="N46" s="23"/>
      <c r="O46" s="23">
        <f>SUM(O8:O45)</f>
        <v>0</v>
      </c>
      <c r="P46" s="23">
        <f>SUM(P8:P45)</f>
        <v>0</v>
      </c>
      <c r="Q46" s="13">
        <f t="shared" si="6"/>
        <v>469400</v>
      </c>
      <c r="R46" s="14">
        <f t="shared" si="7"/>
        <v>-2200</v>
      </c>
      <c r="S46" s="13">
        <f t="shared" si="8"/>
        <v>-9441.910000000033</v>
      </c>
    </row>
    <row r="47" spans="2:19" ht="33" customHeight="1">
      <c r="B47" s="25">
        <f>SUM(B8:B46)</f>
        <v>1401.5</v>
      </c>
      <c r="C47" s="25">
        <f aca="true" t="shared" si="9" ref="C47:S47">SUM(C8:C46)</f>
        <v>126514.12000000001</v>
      </c>
      <c r="D47" s="25">
        <f t="shared" si="9"/>
        <v>4588292.76</v>
      </c>
      <c r="E47" s="25">
        <f t="shared" si="9"/>
        <v>1150309.3499999999</v>
      </c>
      <c r="F47" s="25">
        <f t="shared" si="9"/>
        <v>93793</v>
      </c>
      <c r="G47" s="25">
        <f t="shared" si="9"/>
        <v>3442137</v>
      </c>
      <c r="H47" s="25">
        <f t="shared" si="9"/>
        <v>0</v>
      </c>
      <c r="I47" s="27">
        <f t="shared" si="9"/>
        <v>3449355</v>
      </c>
      <c r="J47" s="25">
        <f t="shared" si="9"/>
        <v>7218</v>
      </c>
      <c r="K47" s="25">
        <f t="shared" si="9"/>
        <v>-4153.5899999999965</v>
      </c>
      <c r="L47" s="25">
        <f t="shared" si="9"/>
        <v>93610.39000000004</v>
      </c>
      <c r="M47" s="25">
        <f t="shared" si="9"/>
        <v>32903.73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3449355</v>
      </c>
      <c r="R47" s="25">
        <f t="shared" si="9"/>
        <v>7218</v>
      </c>
      <c r="S47" s="25">
        <f t="shared" si="9"/>
        <v>11371.589999999997</v>
      </c>
    </row>
    <row r="51" ht="14.25">
      <c r="I51" s="2">
        <v>3449355</v>
      </c>
    </row>
    <row r="53" ht="14.25">
      <c r="I53" s="32">
        <f>I47-I51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5610.48</v>
      </c>
      <c r="F8" s="14">
        <v>2321</v>
      </c>
      <c r="G8" s="13">
        <f>F8*B8</f>
        <v>20889</v>
      </c>
      <c r="H8" s="13" t="b">
        <f>G8='[1]STYCZEŃ'!N6</f>
        <v>0</v>
      </c>
      <c r="I8" s="14">
        <v>21294</v>
      </c>
      <c r="J8" s="13">
        <f aca="true" t="shared" si="0" ref="J8:J46">I8-G8</f>
        <v>405</v>
      </c>
      <c r="K8" s="14">
        <f>D8-(E8+G8)</f>
        <v>-3.4799999999995634</v>
      </c>
      <c r="L8" s="13">
        <f>C8-M8</f>
        <v>2320.61</v>
      </c>
      <c r="M8" s="14">
        <f>ROUND(E8/B8,2)</f>
        <v>623.39</v>
      </c>
      <c r="N8" s="14" t="b">
        <f>M8='[1]Nal. dot styczeń'!F7</f>
        <v>0</v>
      </c>
      <c r="O8" s="20"/>
      <c r="P8" s="21"/>
      <c r="Q8" s="13">
        <f>I8</f>
        <v>21294</v>
      </c>
      <c r="R8" s="14">
        <f>Q8-G8</f>
        <v>405</v>
      </c>
      <c r="S8" s="13">
        <f>(E8+I8)-D8</f>
        <v>408.47999999999956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178160</v>
      </c>
      <c r="J9" s="13">
        <f t="shared" si="0"/>
        <v>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178160</v>
      </c>
      <c r="R9" s="14">
        <f aca="true" t="shared" si="7" ref="R9:R46">Q9-G9</f>
        <v>0</v>
      </c>
      <c r="S9" s="13">
        <f aca="true" t="shared" si="8" ref="S9:S46">(E9+I9)-D9</f>
        <v>15.929999999993015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24625.26</v>
      </c>
      <c r="F12" s="14">
        <v>2663</v>
      </c>
      <c r="G12" s="13">
        <f t="shared" si="2"/>
        <v>101194</v>
      </c>
      <c r="H12" s="13" t="b">
        <f>G12='[1]STYCZEŃ'!N10</f>
        <v>0</v>
      </c>
      <c r="I12" s="14">
        <v>102068</v>
      </c>
      <c r="J12" s="13">
        <f t="shared" si="0"/>
        <v>874</v>
      </c>
      <c r="K12" s="14">
        <f t="shared" si="3"/>
        <v>-1.2599999999947613</v>
      </c>
      <c r="L12" s="13">
        <f t="shared" si="4"/>
        <v>2662.9700000000003</v>
      </c>
      <c r="M12" s="14">
        <f t="shared" si="5"/>
        <v>648.03</v>
      </c>
      <c r="N12" s="14" t="b">
        <f>M12='[1]Nal. dot styczeń'!F11</f>
        <v>0</v>
      </c>
      <c r="O12" s="20"/>
      <c r="P12" s="21"/>
      <c r="Q12" s="13">
        <f t="shared" si="6"/>
        <v>102068</v>
      </c>
      <c r="R12" s="14">
        <f t="shared" si="7"/>
        <v>874</v>
      </c>
      <c r="S12" s="13">
        <f t="shared" si="8"/>
        <v>875.2599999999948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33031.16</v>
      </c>
      <c r="F13" s="14">
        <v>2252</v>
      </c>
      <c r="G13" s="13">
        <f t="shared" si="2"/>
        <v>92332</v>
      </c>
      <c r="H13" s="13" t="b">
        <f>G13='[1]STYCZEŃ'!N11</f>
        <v>0</v>
      </c>
      <c r="I13" s="26">
        <v>93316</v>
      </c>
      <c r="J13" s="13">
        <f t="shared" si="0"/>
        <v>984</v>
      </c>
      <c r="K13" s="14">
        <f t="shared" si="3"/>
        <v>14.839999999996508</v>
      </c>
      <c r="L13" s="13">
        <f t="shared" si="4"/>
        <v>2252.36</v>
      </c>
      <c r="M13" s="14">
        <f t="shared" si="5"/>
        <v>805.64</v>
      </c>
      <c r="N13" s="14" t="b">
        <f>M13='[1]Nal. dot styczeń'!F12</f>
        <v>0</v>
      </c>
      <c r="O13" s="20"/>
      <c r="P13" s="21"/>
      <c r="Q13" s="13">
        <f t="shared" si="6"/>
        <v>93316</v>
      </c>
      <c r="R13" s="14">
        <f t="shared" si="7"/>
        <v>984</v>
      </c>
      <c r="S13" s="13">
        <f t="shared" si="8"/>
        <v>969.1600000000035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14182.02</v>
      </c>
      <c r="F14" s="14">
        <v>2374</v>
      </c>
      <c r="G14" s="13">
        <f t="shared" si="2"/>
        <v>45106</v>
      </c>
      <c r="H14" s="13" t="b">
        <f>G14='[1]STYCZEŃ'!N12</f>
        <v>0</v>
      </c>
      <c r="I14" s="14">
        <v>45524</v>
      </c>
      <c r="J14" s="13">
        <f t="shared" si="0"/>
        <v>418</v>
      </c>
      <c r="K14" s="14">
        <f t="shared" si="3"/>
        <v>-8.020000000004075</v>
      </c>
      <c r="L14" s="13">
        <f t="shared" si="4"/>
        <v>2373.58</v>
      </c>
      <c r="M14" s="14">
        <f t="shared" si="5"/>
        <v>746.42</v>
      </c>
      <c r="N14" s="14" t="b">
        <f>M14='[1]Nal. dot styczeń'!F13</f>
        <v>0</v>
      </c>
      <c r="O14" s="20"/>
      <c r="P14" s="21"/>
      <c r="Q14" s="13">
        <f t="shared" si="6"/>
        <v>45524</v>
      </c>
      <c r="R14" s="14">
        <f t="shared" si="7"/>
        <v>418</v>
      </c>
      <c r="S14" s="13">
        <f t="shared" si="8"/>
        <v>426.0200000000041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7</v>
      </c>
      <c r="C16" s="13">
        <v>3116</v>
      </c>
      <c r="D16" s="14">
        <f t="shared" si="1"/>
        <v>21812</v>
      </c>
      <c r="E16" s="13">
        <v>3344.34</v>
      </c>
      <c r="F16" s="14">
        <v>2638</v>
      </c>
      <c r="G16" s="13">
        <f t="shared" si="2"/>
        <v>18466</v>
      </c>
      <c r="H16" s="13" t="b">
        <f>G16='[1]STYCZEŃ'!N14</f>
        <v>1</v>
      </c>
      <c r="I16" s="14">
        <v>20100</v>
      </c>
      <c r="J16" s="13">
        <f t="shared" si="0"/>
        <v>1634</v>
      </c>
      <c r="K16" s="14">
        <f t="shared" si="3"/>
        <v>1.6599999999998545</v>
      </c>
      <c r="L16" s="13">
        <f t="shared" si="4"/>
        <v>2638.24</v>
      </c>
      <c r="M16" s="14">
        <f t="shared" si="5"/>
        <v>477.76</v>
      </c>
      <c r="N16" s="14" t="b">
        <f>M16='[1]Nal. dot styczeń'!F15</f>
        <v>1</v>
      </c>
      <c r="O16" s="20"/>
      <c r="P16" s="21"/>
      <c r="Q16" s="13">
        <f t="shared" si="6"/>
        <v>20100</v>
      </c>
      <c r="R16" s="14">
        <f t="shared" si="7"/>
        <v>1634</v>
      </c>
      <c r="S16" s="13">
        <f t="shared" si="8"/>
        <v>1632.3400000000001</v>
      </c>
      <c r="T16" s="15"/>
    </row>
    <row r="17" spans="1:20" ht="18">
      <c r="A17" s="12" t="s">
        <v>26</v>
      </c>
      <c r="B17" s="19">
        <v>15</v>
      </c>
      <c r="C17" s="13">
        <v>3323</v>
      </c>
      <c r="D17" s="14">
        <f t="shared" si="1"/>
        <v>49845</v>
      </c>
      <c r="E17" s="13">
        <v>11372.88</v>
      </c>
      <c r="F17" s="14">
        <v>2565</v>
      </c>
      <c r="G17" s="13">
        <f t="shared" si="2"/>
        <v>38475</v>
      </c>
      <c r="H17" s="13" t="b">
        <f>G17='[1]STYCZEŃ'!N15</f>
        <v>0</v>
      </c>
      <c r="I17" s="14">
        <v>43469</v>
      </c>
      <c r="J17" s="13">
        <f t="shared" si="0"/>
        <v>4994</v>
      </c>
      <c r="K17" s="14">
        <f t="shared" si="3"/>
        <v>-2.8799999999973807</v>
      </c>
      <c r="L17" s="13">
        <f t="shared" si="4"/>
        <v>2564.81</v>
      </c>
      <c r="M17" s="14">
        <f t="shared" si="5"/>
        <v>758.19</v>
      </c>
      <c r="N17" s="14" t="b">
        <f>M17='[1]Nal. dot styczeń'!F16</f>
        <v>0</v>
      </c>
      <c r="O17" s="20"/>
      <c r="P17" s="21"/>
      <c r="Q17" s="13">
        <f t="shared" si="6"/>
        <v>43469</v>
      </c>
      <c r="R17" s="14">
        <f t="shared" si="7"/>
        <v>4994</v>
      </c>
      <c r="S17" s="13">
        <f t="shared" si="8"/>
        <v>4996.879999999997</v>
      </c>
      <c r="T17" s="15"/>
    </row>
    <row r="18" spans="1:20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93869</v>
      </c>
      <c r="J18" s="13">
        <f t="shared" si="0"/>
        <v>0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93869</v>
      </c>
      <c r="R18" s="14">
        <f t="shared" si="7"/>
        <v>0</v>
      </c>
      <c r="S18" s="13">
        <f t="shared" si="8"/>
        <v>4.259999999994761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8083.27</v>
      </c>
      <c r="F19" s="14">
        <v>2182</v>
      </c>
      <c r="G19" s="13">
        <f t="shared" si="2"/>
        <v>21820</v>
      </c>
      <c r="H19" s="13" t="b">
        <f>G19='[1]STYCZEŃ'!N17</f>
        <v>0</v>
      </c>
      <c r="I19" s="14">
        <v>21960</v>
      </c>
      <c r="J19" s="13">
        <f t="shared" si="0"/>
        <v>140</v>
      </c>
      <c r="K19" s="14">
        <f t="shared" si="3"/>
        <v>-3.2700000000004366</v>
      </c>
      <c r="L19" s="13">
        <f t="shared" si="4"/>
        <v>2181.67</v>
      </c>
      <c r="M19" s="14">
        <f t="shared" si="5"/>
        <v>808.33</v>
      </c>
      <c r="N19" s="14" t="b">
        <f>M19='[1]Nal. dot styczeń'!F18</f>
        <v>0</v>
      </c>
      <c r="O19" s="20"/>
      <c r="P19" s="21"/>
      <c r="Q19" s="13">
        <f t="shared" si="6"/>
        <v>21960</v>
      </c>
      <c r="R19" s="14">
        <f t="shared" si="7"/>
        <v>140</v>
      </c>
      <c r="S19" s="13">
        <f t="shared" si="8"/>
        <v>143.27000000000044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9017.33</v>
      </c>
      <c r="F20" s="14">
        <v>2549</v>
      </c>
      <c r="G20" s="13">
        <f t="shared" si="2"/>
        <v>30588</v>
      </c>
      <c r="H20" s="13" t="b">
        <f>G20='[1]STYCZEŃ'!N18</f>
        <v>0</v>
      </c>
      <c r="I20" s="14">
        <v>30684</v>
      </c>
      <c r="J20" s="13">
        <f t="shared" si="0"/>
        <v>96</v>
      </c>
      <c r="K20" s="14">
        <f t="shared" si="3"/>
        <v>-5.330000000001746</v>
      </c>
      <c r="L20" s="13">
        <f t="shared" si="4"/>
        <v>2548.56</v>
      </c>
      <c r="M20" s="14">
        <f t="shared" si="5"/>
        <v>751.44</v>
      </c>
      <c r="N20" s="14" t="b">
        <f>M20='[1]Nal. dot styczeń'!F19</f>
        <v>0</v>
      </c>
      <c r="O20" s="20"/>
      <c r="P20" s="21"/>
      <c r="Q20" s="13">
        <f t="shared" si="6"/>
        <v>30684</v>
      </c>
      <c r="R20" s="14">
        <f t="shared" si="7"/>
        <v>96</v>
      </c>
      <c r="S20" s="13">
        <f t="shared" si="8"/>
        <v>101.33000000000175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65411.14</v>
      </c>
      <c r="F21" s="14">
        <v>3124</v>
      </c>
      <c r="G21" s="13">
        <f t="shared" si="2"/>
        <v>209308</v>
      </c>
      <c r="H21" s="13" t="b">
        <f>G21='[1]STYCZEŃ'!N19</f>
        <v>0</v>
      </c>
      <c r="I21" s="14">
        <v>219492</v>
      </c>
      <c r="J21" s="13">
        <f t="shared" si="0"/>
        <v>10184</v>
      </c>
      <c r="K21" s="14">
        <f t="shared" si="3"/>
        <v>-19.14000000001397</v>
      </c>
      <c r="L21" s="13">
        <f t="shared" si="4"/>
        <v>3123.71</v>
      </c>
      <c r="M21" s="14">
        <f t="shared" si="5"/>
        <v>976.29</v>
      </c>
      <c r="N21" s="14" t="b">
        <f>M21='[1]Nal. dot styczeń'!F20</f>
        <v>0</v>
      </c>
      <c r="O21" s="20"/>
      <c r="P21" s="21"/>
      <c r="Q21" s="13">
        <f t="shared" si="6"/>
        <v>219492</v>
      </c>
      <c r="R21" s="14">
        <f t="shared" si="7"/>
        <v>10184</v>
      </c>
      <c r="S21" s="13">
        <f t="shared" si="8"/>
        <v>10203.140000000014</v>
      </c>
      <c r="T21" s="15"/>
    </row>
    <row r="22" spans="1:20" ht="18">
      <c r="A22" s="12" t="s">
        <v>31</v>
      </c>
      <c r="B22" s="19">
        <v>139.5</v>
      </c>
      <c r="C22" s="13">
        <v>3561.1</v>
      </c>
      <c r="D22" s="14">
        <f t="shared" si="1"/>
        <v>496773.45</v>
      </c>
      <c r="E22" s="13">
        <v>111624.96</v>
      </c>
      <c r="F22" s="14">
        <v>2761</v>
      </c>
      <c r="G22" s="13">
        <f t="shared" si="2"/>
        <v>385159.5</v>
      </c>
      <c r="H22" s="13" t="b">
        <f>G22='[1]STYCZEŃ'!N20</f>
        <v>0</v>
      </c>
      <c r="I22" s="14">
        <v>383880</v>
      </c>
      <c r="J22" s="13">
        <f t="shared" si="0"/>
        <v>-1279.5</v>
      </c>
      <c r="K22" s="14">
        <f t="shared" si="3"/>
        <v>-11.010000000009313</v>
      </c>
      <c r="L22" s="13">
        <f t="shared" si="4"/>
        <v>2760.92</v>
      </c>
      <c r="M22" s="14">
        <f t="shared" si="5"/>
        <v>800.18</v>
      </c>
      <c r="N22" s="14" t="b">
        <f>M22='[1]Nal. dot styczeń'!F21</f>
        <v>0</v>
      </c>
      <c r="O22" s="20"/>
      <c r="P22" s="21"/>
      <c r="Q22" s="13">
        <f t="shared" si="6"/>
        <v>383880</v>
      </c>
      <c r="R22" s="14">
        <f t="shared" si="7"/>
        <v>-1279.5</v>
      </c>
      <c r="S22" s="13">
        <f t="shared" si="8"/>
        <v>-1268.4899999999907</v>
      </c>
      <c r="T22" s="15"/>
    </row>
    <row r="23" spans="1:20" ht="18">
      <c r="A23" s="12" t="s">
        <v>32</v>
      </c>
      <c r="B23" s="19">
        <v>22</v>
      </c>
      <c r="C23" s="13">
        <v>2637.84</v>
      </c>
      <c r="D23" s="14">
        <f t="shared" si="1"/>
        <v>58032.48</v>
      </c>
      <c r="E23" s="13">
        <v>13965.24</v>
      </c>
      <c r="F23" s="14">
        <v>2003</v>
      </c>
      <c r="G23" s="13">
        <f t="shared" si="2"/>
        <v>44066</v>
      </c>
      <c r="H23" s="13" t="b">
        <f>G23='[1]STYCZEŃ'!N21</f>
        <v>1</v>
      </c>
      <c r="I23" s="14">
        <v>45931</v>
      </c>
      <c r="J23" s="13">
        <f t="shared" si="0"/>
        <v>1865</v>
      </c>
      <c r="K23" s="14">
        <f t="shared" si="3"/>
        <v>1.2400000000052387</v>
      </c>
      <c r="L23" s="13">
        <f t="shared" si="4"/>
        <v>2003.0600000000002</v>
      </c>
      <c r="M23" s="14">
        <f t="shared" si="5"/>
        <v>634.78</v>
      </c>
      <c r="N23" s="14" t="b">
        <f>M23='[1]Nal. dot styczeń'!F22</f>
        <v>1</v>
      </c>
      <c r="O23" s="20"/>
      <c r="P23" s="21"/>
      <c r="Q23" s="13">
        <f t="shared" si="6"/>
        <v>45931</v>
      </c>
      <c r="R23" s="14">
        <f t="shared" si="7"/>
        <v>1865</v>
      </c>
      <c r="S23" s="13">
        <f t="shared" si="8"/>
        <v>1863.7599999999948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26405.41</v>
      </c>
      <c r="F24" s="14">
        <v>2598</v>
      </c>
      <c r="G24" s="13">
        <f t="shared" si="2"/>
        <v>90930</v>
      </c>
      <c r="H24" s="13" t="b">
        <f>G24='[1]STYCZEŃ'!N22</f>
        <v>0</v>
      </c>
      <c r="I24" s="14">
        <v>90965</v>
      </c>
      <c r="J24" s="13">
        <f t="shared" si="0"/>
        <v>35</v>
      </c>
      <c r="K24" s="14">
        <f t="shared" si="3"/>
        <v>-15.410000000003492</v>
      </c>
      <c r="L24" s="13">
        <f t="shared" si="4"/>
        <v>2597.56</v>
      </c>
      <c r="M24" s="14">
        <f t="shared" si="5"/>
        <v>754.44</v>
      </c>
      <c r="N24" s="14" t="b">
        <f>M24='[1]Nal. dot styczeń'!F23</f>
        <v>0</v>
      </c>
      <c r="O24" s="20"/>
      <c r="P24" s="21"/>
      <c r="Q24" s="13">
        <f t="shared" si="6"/>
        <v>90965</v>
      </c>
      <c r="R24" s="14">
        <f t="shared" si="7"/>
        <v>35</v>
      </c>
      <c r="S24" s="13">
        <f t="shared" si="8"/>
        <v>50.41000000000349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65740.83</v>
      </c>
      <c r="F25" s="14">
        <v>2601</v>
      </c>
      <c r="G25" s="13">
        <f t="shared" si="2"/>
        <v>189873</v>
      </c>
      <c r="H25" s="13" t="b">
        <f>G25='[1]STYCZEŃ'!N23</f>
        <v>0</v>
      </c>
      <c r="I25" s="14">
        <v>189654</v>
      </c>
      <c r="J25" s="13">
        <f t="shared" si="0"/>
        <v>-219</v>
      </c>
      <c r="K25" s="14">
        <f t="shared" si="3"/>
        <v>-24.770000000018626</v>
      </c>
      <c r="L25" s="13">
        <f t="shared" si="4"/>
        <v>2600.66</v>
      </c>
      <c r="M25" s="14">
        <f t="shared" si="5"/>
        <v>900.56</v>
      </c>
      <c r="N25" s="14" t="b">
        <f>M25='[1]Nal. dot styczeń'!F24</f>
        <v>0</v>
      </c>
      <c r="O25" s="20"/>
      <c r="P25" s="21"/>
      <c r="Q25" s="13">
        <f t="shared" si="6"/>
        <v>189654</v>
      </c>
      <c r="R25" s="14">
        <f t="shared" si="7"/>
        <v>-219</v>
      </c>
      <c r="S25" s="13">
        <f t="shared" si="8"/>
        <v>-194.22999999998137</v>
      </c>
      <c r="T25" s="15"/>
    </row>
    <row r="26" spans="1:20" ht="18">
      <c r="A26" s="12" t="s">
        <v>35</v>
      </c>
      <c r="B26" s="19">
        <v>11</v>
      </c>
      <c r="C26" s="13">
        <v>3226</v>
      </c>
      <c r="D26" s="14">
        <f t="shared" si="1"/>
        <v>35486</v>
      </c>
      <c r="E26" s="13">
        <v>7941.28</v>
      </c>
      <c r="F26" s="14">
        <v>2504</v>
      </c>
      <c r="G26" s="13">
        <f t="shared" si="2"/>
        <v>27544</v>
      </c>
      <c r="H26" s="13" t="b">
        <f>G26='[1]STYCZEŃ'!N24</f>
        <v>0</v>
      </c>
      <c r="I26" s="14">
        <v>27500</v>
      </c>
      <c r="J26" s="13">
        <f t="shared" si="0"/>
        <v>-44</v>
      </c>
      <c r="K26" s="14">
        <f t="shared" si="3"/>
        <v>0.7200000000011642</v>
      </c>
      <c r="L26" s="13">
        <f t="shared" si="4"/>
        <v>2504.07</v>
      </c>
      <c r="M26" s="14">
        <f t="shared" si="5"/>
        <v>721.93</v>
      </c>
      <c r="N26" s="14" t="b">
        <f>M26='[1]Nal. dot styczeń'!F25</f>
        <v>0</v>
      </c>
      <c r="O26" s="20"/>
      <c r="P26" s="21"/>
      <c r="Q26" s="13">
        <f t="shared" si="6"/>
        <v>27500</v>
      </c>
      <c r="R26" s="14">
        <f t="shared" si="7"/>
        <v>-44</v>
      </c>
      <c r="S26" s="13">
        <f t="shared" si="8"/>
        <v>-44.720000000001164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51995.06</v>
      </c>
      <c r="F27" s="14">
        <v>2628</v>
      </c>
      <c r="G27" s="13">
        <f t="shared" si="2"/>
        <v>168192</v>
      </c>
      <c r="H27" s="13" t="b">
        <f>G27='[1]STYCZEŃ'!N25</f>
        <v>0</v>
      </c>
      <c r="I27" s="14">
        <v>172160</v>
      </c>
      <c r="J27" s="13">
        <f t="shared" si="0"/>
        <v>3968</v>
      </c>
      <c r="K27" s="14">
        <f t="shared" si="3"/>
        <v>-27.05999999999767</v>
      </c>
      <c r="L27" s="13">
        <f t="shared" si="4"/>
        <v>2627.58</v>
      </c>
      <c r="M27" s="14">
        <f t="shared" si="5"/>
        <v>812.42</v>
      </c>
      <c r="N27" s="14" t="b">
        <f>M27='[1]Nal. dot styczeń'!F26</f>
        <v>0</v>
      </c>
      <c r="O27" s="20"/>
      <c r="P27" s="21"/>
      <c r="Q27" s="13">
        <f t="shared" si="6"/>
        <v>172160</v>
      </c>
      <c r="R27" s="14">
        <f t="shared" si="7"/>
        <v>3968</v>
      </c>
      <c r="S27" s="13">
        <f t="shared" si="8"/>
        <v>3995.0599999999977</v>
      </c>
      <c r="T27" s="15"/>
    </row>
    <row r="28" spans="1:20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28755</v>
      </c>
      <c r="J28" s="13">
        <f t="shared" si="0"/>
        <v>0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28755</v>
      </c>
      <c r="R28" s="14">
        <f t="shared" si="7"/>
        <v>0</v>
      </c>
      <c r="S28" s="13">
        <f t="shared" si="8"/>
        <v>-5.010000000002037</v>
      </c>
      <c r="T28" s="15"/>
    </row>
    <row r="29" spans="1:20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19240.24</v>
      </c>
      <c r="F29" s="14">
        <v>2794</v>
      </c>
      <c r="G29" s="13">
        <f t="shared" si="2"/>
        <v>54483</v>
      </c>
      <c r="H29" s="13" t="b">
        <f>G29='[1]STYCZEŃ'!N27</f>
        <v>0</v>
      </c>
      <c r="I29" s="14">
        <v>56720</v>
      </c>
      <c r="J29" s="13">
        <f t="shared" si="0"/>
        <v>2237</v>
      </c>
      <c r="K29" s="14">
        <f t="shared" si="3"/>
        <v>6.259999999994761</v>
      </c>
      <c r="L29" s="13">
        <f t="shared" si="4"/>
        <v>2794.32</v>
      </c>
      <c r="M29" s="14">
        <f t="shared" si="5"/>
        <v>986.68</v>
      </c>
      <c r="N29" s="14" t="b">
        <f>M29='[1]Nal. dot styczeń'!F28</f>
        <v>0</v>
      </c>
      <c r="O29" s="20"/>
      <c r="P29" s="21"/>
      <c r="Q29" s="13">
        <f t="shared" si="6"/>
        <v>56720</v>
      </c>
      <c r="R29" s="14">
        <f t="shared" si="7"/>
        <v>2237</v>
      </c>
      <c r="S29" s="13">
        <f t="shared" si="8"/>
        <v>2230.7400000000052</v>
      </c>
      <c r="T29" s="15"/>
    </row>
    <row r="30" spans="1:20" ht="18">
      <c r="A30" s="12" t="s">
        <v>39</v>
      </c>
      <c r="B30" s="19">
        <v>6</v>
      </c>
      <c r="C30" s="13">
        <v>2745</v>
      </c>
      <c r="D30" s="14">
        <f t="shared" si="1"/>
        <v>16470</v>
      </c>
      <c r="E30" s="13">
        <v>4738.67</v>
      </c>
      <c r="F30" s="14">
        <v>1955</v>
      </c>
      <c r="G30" s="13">
        <f t="shared" si="2"/>
        <v>11730</v>
      </c>
      <c r="H30" s="13" t="b">
        <f>G30='[1]STYCZEŃ'!N28</f>
        <v>0</v>
      </c>
      <c r="I30" s="14">
        <v>13615</v>
      </c>
      <c r="J30" s="13">
        <f t="shared" si="0"/>
        <v>1885</v>
      </c>
      <c r="K30" s="14">
        <f t="shared" si="3"/>
        <v>1.3300000000017462</v>
      </c>
      <c r="L30" s="13">
        <f t="shared" si="4"/>
        <v>1955.22</v>
      </c>
      <c r="M30" s="14">
        <f t="shared" si="5"/>
        <v>789.78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1885</v>
      </c>
      <c r="S30" s="13">
        <f t="shared" si="8"/>
        <v>1883.6699999999983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7496.02</v>
      </c>
      <c r="F31" s="14">
        <v>2415</v>
      </c>
      <c r="G31" s="13">
        <f t="shared" si="2"/>
        <v>24150</v>
      </c>
      <c r="H31" s="13" t="b">
        <f>G31='[1]STYCZEŃ'!N29</f>
        <v>0</v>
      </c>
      <c r="I31" s="14">
        <v>25450</v>
      </c>
      <c r="J31" s="13">
        <f t="shared" si="0"/>
        <v>1300</v>
      </c>
      <c r="K31" s="14">
        <f t="shared" si="3"/>
        <v>3.9799999999995634</v>
      </c>
      <c r="L31" s="13">
        <f t="shared" si="4"/>
        <v>2415.4</v>
      </c>
      <c r="M31" s="14">
        <f t="shared" si="5"/>
        <v>749.6</v>
      </c>
      <c r="N31" s="14" t="b">
        <f>M31='[1]Nal. dot styczeń'!F30</f>
        <v>0</v>
      </c>
      <c r="O31" s="20"/>
      <c r="P31" s="21"/>
      <c r="Q31" s="13">
        <f t="shared" si="6"/>
        <v>25450</v>
      </c>
      <c r="R31" s="14">
        <f t="shared" si="7"/>
        <v>1300</v>
      </c>
      <c r="S31" s="13">
        <f t="shared" si="8"/>
        <v>1296.020000000004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17822.55</v>
      </c>
      <c r="F32" s="14">
        <v>2017</v>
      </c>
      <c r="G32" s="13">
        <f t="shared" si="2"/>
        <v>38323</v>
      </c>
      <c r="H32" s="13" t="b">
        <f>G32='[1]STYCZEŃ'!N30</f>
        <v>0</v>
      </c>
      <c r="I32" s="14">
        <v>39292</v>
      </c>
      <c r="J32" s="13">
        <f t="shared" si="0"/>
        <v>969</v>
      </c>
      <c r="K32" s="14">
        <f t="shared" si="3"/>
        <v>-0.5500000000029104</v>
      </c>
      <c r="L32" s="13">
        <f t="shared" si="4"/>
        <v>2016.97</v>
      </c>
      <c r="M32" s="14">
        <f t="shared" si="5"/>
        <v>938.03</v>
      </c>
      <c r="N32" s="14" t="b">
        <f>M32='[1]Nal. dot styczeń'!F31</f>
        <v>0</v>
      </c>
      <c r="O32" s="20"/>
      <c r="P32" s="21"/>
      <c r="Q32" s="13">
        <f t="shared" si="6"/>
        <v>39292</v>
      </c>
      <c r="R32" s="14">
        <f t="shared" si="7"/>
        <v>969</v>
      </c>
      <c r="S32" s="13">
        <f t="shared" si="8"/>
        <v>969.5500000000029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2216</v>
      </c>
      <c r="G33" s="13">
        <f t="shared" si="2"/>
        <v>130744</v>
      </c>
      <c r="H33" s="13" t="b">
        <f>G33='[1]STYCZEŃ'!N31</f>
        <v>0</v>
      </c>
      <c r="I33" s="14">
        <v>131924</v>
      </c>
      <c r="J33" s="13">
        <f t="shared" si="0"/>
        <v>1180</v>
      </c>
      <c r="K33" s="14">
        <f t="shared" si="3"/>
        <v>11.419999999983702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131924</v>
      </c>
      <c r="R33" s="14">
        <f t="shared" si="7"/>
        <v>1180</v>
      </c>
      <c r="S33" s="13">
        <f t="shared" si="8"/>
        <v>1168.5800000000163</v>
      </c>
      <c r="T33" s="15"/>
    </row>
    <row r="34" spans="1:20" ht="18">
      <c r="A34" s="12" t="s">
        <v>43</v>
      </c>
      <c r="B34" s="19">
        <v>98</v>
      </c>
      <c r="C34" s="13">
        <v>2978</v>
      </c>
      <c r="D34" s="14">
        <f t="shared" si="1"/>
        <v>291844</v>
      </c>
      <c r="E34" s="13">
        <v>94228.19</v>
      </c>
      <c r="F34" s="14">
        <v>2016</v>
      </c>
      <c r="G34" s="13">
        <f t="shared" si="2"/>
        <v>197568</v>
      </c>
      <c r="H34" s="13" t="b">
        <f>G34='[1]STYCZEŃ'!N32</f>
        <v>0</v>
      </c>
      <c r="I34" s="14">
        <v>203247</v>
      </c>
      <c r="J34" s="13">
        <f t="shared" si="0"/>
        <v>5679</v>
      </c>
      <c r="K34" s="14">
        <f t="shared" si="3"/>
        <v>47.80999999999767</v>
      </c>
      <c r="L34" s="13">
        <f t="shared" si="4"/>
        <v>2016.49</v>
      </c>
      <c r="M34" s="14">
        <f t="shared" si="5"/>
        <v>961.51</v>
      </c>
      <c r="N34" s="14" t="b">
        <f>M34='[1]Nal. dot styczeń'!F33</f>
        <v>0</v>
      </c>
      <c r="O34" s="20"/>
      <c r="P34" s="21"/>
      <c r="Q34" s="13">
        <f t="shared" si="6"/>
        <v>203247</v>
      </c>
      <c r="R34" s="14">
        <f t="shared" si="7"/>
        <v>5679</v>
      </c>
      <c r="S34" s="13">
        <f t="shared" si="8"/>
        <v>5631.190000000002</v>
      </c>
      <c r="T34" s="15"/>
    </row>
    <row r="35" spans="1:20" ht="18">
      <c r="A35" s="12" t="s">
        <v>44</v>
      </c>
      <c r="B35" s="19">
        <v>12.5</v>
      </c>
      <c r="C35" s="13">
        <v>3286</v>
      </c>
      <c r="D35" s="14">
        <f t="shared" si="1"/>
        <v>41075</v>
      </c>
      <c r="E35" s="13">
        <v>9682.2</v>
      </c>
      <c r="F35" s="14">
        <v>2511</v>
      </c>
      <c r="G35" s="13">
        <f t="shared" si="2"/>
        <v>31387.5</v>
      </c>
      <c r="H35" s="13" t="b">
        <f>G35='[1]STYCZEŃ'!N33</f>
        <v>0</v>
      </c>
      <c r="I35" s="14">
        <v>32019</v>
      </c>
      <c r="J35" s="13">
        <f t="shared" si="0"/>
        <v>631.5</v>
      </c>
      <c r="K35" s="14">
        <f t="shared" si="3"/>
        <v>5.30000000000291</v>
      </c>
      <c r="L35" s="13">
        <f t="shared" si="4"/>
        <v>2511.42</v>
      </c>
      <c r="M35" s="14">
        <f t="shared" si="5"/>
        <v>774.58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631.5</v>
      </c>
      <c r="S35" s="13">
        <f t="shared" si="8"/>
        <v>626.1999999999971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97</v>
      </c>
      <c r="C37" s="13">
        <v>2850</v>
      </c>
      <c r="D37" s="14">
        <f t="shared" si="1"/>
        <v>276450</v>
      </c>
      <c r="E37" s="13">
        <v>70883.07</v>
      </c>
      <c r="F37" s="14">
        <v>2119</v>
      </c>
      <c r="G37" s="13">
        <f t="shared" si="2"/>
        <v>205543</v>
      </c>
      <c r="H37" s="13" t="b">
        <f>G37='[1]STYCZEŃ'!N35</f>
        <v>0</v>
      </c>
      <c r="I37" s="14">
        <v>207662</v>
      </c>
      <c r="J37" s="13">
        <f t="shared" si="0"/>
        <v>2119</v>
      </c>
      <c r="K37" s="14">
        <f t="shared" si="3"/>
        <v>23.929999999993015</v>
      </c>
      <c r="L37" s="13">
        <f t="shared" si="4"/>
        <v>2119.25</v>
      </c>
      <c r="M37" s="14">
        <f t="shared" si="5"/>
        <v>730.75</v>
      </c>
      <c r="N37" s="14" t="b">
        <f>M37='[1]Nal. dot styczeń'!F36</f>
        <v>0</v>
      </c>
      <c r="O37" s="20"/>
      <c r="P37" s="21"/>
      <c r="Q37" s="13">
        <f t="shared" si="6"/>
        <v>207662</v>
      </c>
      <c r="R37" s="14">
        <f t="shared" si="7"/>
        <v>2119</v>
      </c>
      <c r="S37" s="13">
        <f t="shared" si="8"/>
        <v>2095.070000000007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19849.57</v>
      </c>
      <c r="F38" s="14">
        <v>2502</v>
      </c>
      <c r="G38" s="13">
        <f t="shared" si="2"/>
        <v>42534</v>
      </c>
      <c r="H38" s="13" t="b">
        <f>G38='[1]STYCZEŃ'!N36</f>
        <v>0</v>
      </c>
      <c r="I38" s="14">
        <v>42925</v>
      </c>
      <c r="J38" s="13">
        <f t="shared" si="0"/>
        <v>391</v>
      </c>
      <c r="K38" s="14">
        <f t="shared" si="3"/>
        <v>6.430000000000291</v>
      </c>
      <c r="L38" s="13">
        <f t="shared" si="4"/>
        <v>2502.38</v>
      </c>
      <c r="M38" s="14">
        <f t="shared" si="5"/>
        <v>1167.62</v>
      </c>
      <c r="N38" s="14" t="b">
        <f>M38='[1]Nal. dot styczeń'!F37</f>
        <v>0</v>
      </c>
      <c r="O38" s="20"/>
      <c r="P38" s="21"/>
      <c r="Q38" s="13">
        <f t="shared" si="6"/>
        <v>42925</v>
      </c>
      <c r="R38" s="14">
        <f t="shared" si="7"/>
        <v>391</v>
      </c>
      <c r="S38" s="13">
        <f t="shared" si="8"/>
        <v>384.5699999999997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17299.21</v>
      </c>
      <c r="F40" s="14">
        <v>2322</v>
      </c>
      <c r="G40" s="13">
        <f t="shared" si="2"/>
        <v>34830</v>
      </c>
      <c r="H40" s="13" t="b">
        <f>G40='[1]STYCZEŃ'!N38</f>
        <v>0</v>
      </c>
      <c r="I40" s="14">
        <v>34800</v>
      </c>
      <c r="J40" s="13">
        <f t="shared" si="0"/>
        <v>-30</v>
      </c>
      <c r="K40" s="14">
        <f t="shared" si="3"/>
        <v>-4.209999999999127</v>
      </c>
      <c r="L40" s="13">
        <f t="shared" si="4"/>
        <v>2321.7200000000003</v>
      </c>
      <c r="M40" s="14">
        <f t="shared" si="5"/>
        <v>1153.28</v>
      </c>
      <c r="N40" s="14" t="b">
        <f>M40='[1]Nal. dot styczeń'!F39</f>
        <v>0</v>
      </c>
      <c r="O40" s="20"/>
      <c r="P40" s="21"/>
      <c r="Q40" s="13">
        <f t="shared" si="6"/>
        <v>34800</v>
      </c>
      <c r="R40" s="14">
        <f t="shared" si="7"/>
        <v>-30</v>
      </c>
      <c r="S40" s="13">
        <f t="shared" si="8"/>
        <v>-25.790000000000873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33930.21</v>
      </c>
      <c r="F42" s="14">
        <v>2085</v>
      </c>
      <c r="G42" s="13">
        <f t="shared" si="2"/>
        <v>95910</v>
      </c>
      <c r="H42" s="13" t="b">
        <f>G42='[1]STYCZEŃ'!N40</f>
        <v>0</v>
      </c>
      <c r="I42" s="14">
        <v>95404</v>
      </c>
      <c r="J42" s="13">
        <f t="shared" si="0"/>
        <v>-506</v>
      </c>
      <c r="K42" s="14">
        <f t="shared" si="3"/>
        <v>17.79000000000815</v>
      </c>
      <c r="L42" s="13">
        <f t="shared" si="4"/>
        <v>2085.39</v>
      </c>
      <c r="M42" s="14">
        <f t="shared" si="5"/>
        <v>737.61</v>
      </c>
      <c r="N42" s="14" t="b">
        <f>M42='[1]Nal. dot styczeń'!F41</f>
        <v>0</v>
      </c>
      <c r="O42" s="20"/>
      <c r="P42" s="21"/>
      <c r="Q42" s="13">
        <f t="shared" si="6"/>
        <v>95404</v>
      </c>
      <c r="R42" s="14">
        <f t="shared" si="7"/>
        <v>-506</v>
      </c>
      <c r="S42" s="13">
        <f t="shared" si="8"/>
        <v>-523.7900000000081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5550</v>
      </c>
      <c r="J44" s="13">
        <f t="shared" si="0"/>
        <v>2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5550</v>
      </c>
      <c r="R44" s="14">
        <f t="shared" si="7"/>
        <v>2</v>
      </c>
      <c r="S44" s="13">
        <f t="shared" si="8"/>
        <v>1.8299999999999272</v>
      </c>
      <c r="T44" s="15"/>
    </row>
    <row r="45" spans="1:20" ht="18">
      <c r="A45" s="12" t="s">
        <v>53</v>
      </c>
      <c r="B45" s="19">
        <v>76</v>
      </c>
      <c r="C45" s="13">
        <v>3255.21</v>
      </c>
      <c r="D45" s="14">
        <f t="shared" si="1"/>
        <v>247395.96</v>
      </c>
      <c r="E45" s="13">
        <v>50953.68</v>
      </c>
      <c r="F45" s="14">
        <v>2585</v>
      </c>
      <c r="G45" s="13">
        <f t="shared" si="2"/>
        <v>196460</v>
      </c>
      <c r="H45" s="13" t="b">
        <f>G45='[1]STYCZEŃ'!N43</f>
        <v>0</v>
      </c>
      <c r="I45" s="14">
        <v>199914</v>
      </c>
      <c r="J45" s="13">
        <f t="shared" si="0"/>
        <v>3454</v>
      </c>
      <c r="K45" s="14">
        <f t="shared" si="3"/>
        <v>-17.720000000001164</v>
      </c>
      <c r="L45" s="13">
        <f t="shared" si="4"/>
        <v>2584.77</v>
      </c>
      <c r="M45" s="14">
        <f t="shared" si="5"/>
        <v>670.44</v>
      </c>
      <c r="N45" s="14" t="b">
        <f>M45='[1]Nal. dot styczeń'!F44</f>
        <v>0</v>
      </c>
      <c r="O45" s="20"/>
      <c r="P45" s="21"/>
      <c r="Q45" s="13">
        <f t="shared" si="6"/>
        <v>199914</v>
      </c>
      <c r="R45" s="14">
        <f t="shared" si="7"/>
        <v>3454</v>
      </c>
      <c r="S45" s="13">
        <f t="shared" si="8"/>
        <v>3471.720000000001</v>
      </c>
      <c r="T45" s="15"/>
    </row>
    <row r="46" spans="1:19" s="16" customFormat="1" ht="27.75" customHeight="1">
      <c r="A46" s="24" t="s">
        <v>55</v>
      </c>
      <c r="B46" s="28">
        <v>196</v>
      </c>
      <c r="C46" s="23">
        <v>3246</v>
      </c>
      <c r="D46" s="14">
        <f t="shared" si="1"/>
        <v>636216</v>
      </c>
      <c r="E46" s="23">
        <v>167082.47</v>
      </c>
      <c r="F46" s="23">
        <v>2394</v>
      </c>
      <c r="G46" s="13">
        <f t="shared" si="2"/>
        <v>469224</v>
      </c>
      <c r="H46" s="23"/>
      <c r="I46" s="23">
        <v>471600</v>
      </c>
      <c r="J46" s="13">
        <f t="shared" si="0"/>
        <v>2376</v>
      </c>
      <c r="K46" s="14">
        <f t="shared" si="3"/>
        <v>-90.46999999997206</v>
      </c>
      <c r="L46" s="13">
        <f t="shared" si="4"/>
        <v>2393.54</v>
      </c>
      <c r="M46" s="14">
        <f t="shared" si="5"/>
        <v>852.46</v>
      </c>
      <c r="N46" s="23"/>
      <c r="O46" s="23">
        <f>SUM(O8:O45)</f>
        <v>0</v>
      </c>
      <c r="P46" s="23">
        <f>SUM(P8:P45)</f>
        <v>0</v>
      </c>
      <c r="Q46" s="13">
        <f t="shared" si="6"/>
        <v>471600</v>
      </c>
      <c r="R46" s="14">
        <f t="shared" si="7"/>
        <v>2376</v>
      </c>
      <c r="S46" s="13">
        <f t="shared" si="8"/>
        <v>2466.469999999972</v>
      </c>
    </row>
    <row r="47" spans="2:19" ht="33" customHeight="1">
      <c r="B47" s="25">
        <f>SUM(B8:B46)</f>
        <v>1387.5</v>
      </c>
      <c r="C47" s="25">
        <f aca="true" t="shared" si="9" ref="C47:S47">SUM(C8:C46)</f>
        <v>126514.12000000001</v>
      </c>
      <c r="D47" s="25">
        <f t="shared" si="9"/>
        <v>4544069.45</v>
      </c>
      <c r="E47" s="25">
        <f t="shared" si="9"/>
        <v>1147784.8399999999</v>
      </c>
      <c r="F47" s="25">
        <f t="shared" si="9"/>
        <v>93265</v>
      </c>
      <c r="G47" s="25">
        <f t="shared" si="9"/>
        <v>3396395</v>
      </c>
      <c r="H47" s="25">
        <f t="shared" si="9"/>
        <v>0</v>
      </c>
      <c r="I47" s="27">
        <f t="shared" si="9"/>
        <v>3442137</v>
      </c>
      <c r="J47" s="25">
        <f t="shared" si="9"/>
        <v>45742</v>
      </c>
      <c r="K47" s="25">
        <f t="shared" si="9"/>
        <v>-110.39000000002125</v>
      </c>
      <c r="L47" s="25">
        <f t="shared" si="9"/>
        <v>93264.3</v>
      </c>
      <c r="M47" s="25">
        <f t="shared" si="9"/>
        <v>33249.82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3442137</v>
      </c>
      <c r="R47" s="25">
        <f t="shared" si="9"/>
        <v>45742</v>
      </c>
      <c r="S47" s="25">
        <f t="shared" si="9"/>
        <v>45852.39000000003</v>
      </c>
    </row>
    <row r="49" spans="7:9" ht="14.25">
      <c r="G49" s="2" t="s">
        <v>70</v>
      </c>
      <c r="I49" s="2">
        <v>3442137</v>
      </c>
    </row>
    <row r="50" ht="14.25">
      <c r="I50" s="32">
        <f>I49-I47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85" zoomScaleNormal="85" zoomScalePageLayoutView="0" workbookViewId="0" topLeftCell="A1">
      <selection activeCell="B13" sqref="B13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20" width="9.8515625" style="2" customWidth="1"/>
    <col min="21" max="21" width="15.421875" style="2" customWidth="1"/>
    <col min="22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66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1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5610.48</v>
      </c>
      <c r="F8" s="14">
        <v>2321</v>
      </c>
      <c r="G8" s="13">
        <f>F8*B8</f>
        <v>20889</v>
      </c>
      <c r="H8" s="13" t="b">
        <f>G8='[1]STYCZEŃ'!N6</f>
        <v>0</v>
      </c>
      <c r="I8" s="14">
        <v>20790</v>
      </c>
      <c r="J8" s="13">
        <f aca="true" t="shared" si="0" ref="J8:J46">I8-G8</f>
        <v>-99</v>
      </c>
      <c r="K8" s="14">
        <f>D8-(E8+G8)</f>
        <v>-3.4799999999995634</v>
      </c>
      <c r="L8" s="13">
        <f>C8-M8</f>
        <v>2320.61</v>
      </c>
      <c r="M8" s="14">
        <f>ROUND(E8/B8,2)</f>
        <v>623.39</v>
      </c>
      <c r="N8" s="14" t="b">
        <f>M8='[1]Nal. dot styczeń'!F7</f>
        <v>0</v>
      </c>
      <c r="O8" s="20"/>
      <c r="P8" s="21"/>
      <c r="Q8" s="13">
        <f>I8</f>
        <v>20790</v>
      </c>
      <c r="R8" s="14">
        <f>Q8-G8</f>
        <v>-99</v>
      </c>
      <c r="S8" s="13">
        <f>(E8+I8)-D8</f>
        <v>-95.52000000000044</v>
      </c>
      <c r="T8" s="15"/>
      <c r="U8" s="32"/>
    </row>
    <row r="9" spans="1:21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189040</v>
      </c>
      <c r="J9" s="13">
        <f t="shared" si="0"/>
        <v>10880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189040</v>
      </c>
      <c r="R9" s="14">
        <f aca="true" t="shared" si="7" ref="R9:R46">Q9-G9</f>
        <v>10880</v>
      </c>
      <c r="S9" s="13">
        <f aca="true" t="shared" si="8" ref="S9:S46">(E9+I9)-D9</f>
        <v>10895.929999999993</v>
      </c>
      <c r="T9" s="15"/>
      <c r="U9" s="32"/>
    </row>
    <row r="10" spans="1:21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9816</v>
      </c>
      <c r="J10" s="13">
        <f t="shared" si="0"/>
        <v>272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9816</v>
      </c>
      <c r="R10" s="14">
        <f t="shared" si="7"/>
        <v>272</v>
      </c>
      <c r="S10" s="13">
        <f t="shared" si="8"/>
        <v>272.52000000000044</v>
      </c>
      <c r="T10" s="15"/>
      <c r="U10" s="32"/>
    </row>
    <row r="11" spans="1:21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9234</v>
      </c>
      <c r="J11" s="13">
        <f t="shared" si="0"/>
        <v>276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9234</v>
      </c>
      <c r="R11" s="14">
        <f t="shared" si="7"/>
        <v>276</v>
      </c>
      <c r="S11" s="13">
        <f t="shared" si="8"/>
        <v>275</v>
      </c>
      <c r="T11" s="15"/>
      <c r="U11" s="32"/>
    </row>
    <row r="12" spans="1:21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24555.57</v>
      </c>
      <c r="F12" s="14">
        <v>2665</v>
      </c>
      <c r="G12" s="13">
        <f t="shared" si="2"/>
        <v>101270</v>
      </c>
      <c r="H12" s="13" t="b">
        <f>G12='[1]STYCZEŃ'!N10</f>
        <v>0</v>
      </c>
      <c r="I12" s="14">
        <v>106172</v>
      </c>
      <c r="J12" s="13">
        <f t="shared" si="0"/>
        <v>4902</v>
      </c>
      <c r="K12" s="14">
        <f t="shared" si="3"/>
        <v>-7.570000000006985</v>
      </c>
      <c r="L12" s="13">
        <f t="shared" si="4"/>
        <v>2664.8</v>
      </c>
      <c r="M12" s="14">
        <f t="shared" si="5"/>
        <v>646.2</v>
      </c>
      <c r="N12" s="14" t="b">
        <f>M12='[1]Nal. dot styczeń'!F11</f>
        <v>0</v>
      </c>
      <c r="O12" s="20"/>
      <c r="P12" s="21"/>
      <c r="Q12" s="13">
        <f t="shared" si="6"/>
        <v>106172</v>
      </c>
      <c r="R12" s="14">
        <f t="shared" si="7"/>
        <v>4902</v>
      </c>
      <c r="S12" s="13">
        <f t="shared" si="8"/>
        <v>4909.570000000007</v>
      </c>
      <c r="T12" s="15"/>
      <c r="U12" s="32"/>
    </row>
    <row r="13" spans="1:21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31690.74</v>
      </c>
      <c r="F13" s="14">
        <v>2285</v>
      </c>
      <c r="G13" s="13">
        <f t="shared" si="2"/>
        <v>93685</v>
      </c>
      <c r="H13" s="13" t="b">
        <f>G13='[1]STYCZEŃ'!N11</f>
        <v>0</v>
      </c>
      <c r="I13" s="26">
        <v>38482</v>
      </c>
      <c r="J13" s="13">
        <f t="shared" si="0"/>
        <v>-55203</v>
      </c>
      <c r="K13" s="14">
        <f t="shared" si="3"/>
        <v>2.2599999999947613</v>
      </c>
      <c r="L13" s="13">
        <f t="shared" si="4"/>
        <v>2285.06</v>
      </c>
      <c r="M13" s="14">
        <f t="shared" si="5"/>
        <v>772.94</v>
      </c>
      <c r="N13" s="14" t="b">
        <f>M13='[1]Nal. dot styczeń'!F12</f>
        <v>0</v>
      </c>
      <c r="O13" s="20"/>
      <c r="P13" s="21"/>
      <c r="Q13" s="13">
        <f t="shared" si="6"/>
        <v>38482</v>
      </c>
      <c r="R13" s="14">
        <f t="shared" si="7"/>
        <v>-55203</v>
      </c>
      <c r="S13" s="13">
        <f t="shared" si="8"/>
        <v>-55205.259999999995</v>
      </c>
      <c r="T13" s="15"/>
      <c r="U13" s="32"/>
    </row>
    <row r="14" spans="1:21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13994.75</v>
      </c>
      <c r="F14" s="14">
        <v>2383</v>
      </c>
      <c r="G14" s="13">
        <f t="shared" si="2"/>
        <v>45277</v>
      </c>
      <c r="H14" s="13" t="b">
        <f>G14='[1]STYCZEŃ'!N12</f>
        <v>0</v>
      </c>
      <c r="I14" s="14">
        <v>44384</v>
      </c>
      <c r="J14" s="13">
        <f t="shared" si="0"/>
        <v>-893</v>
      </c>
      <c r="K14" s="14">
        <f t="shared" si="3"/>
        <v>8.25</v>
      </c>
      <c r="L14" s="13">
        <f t="shared" si="4"/>
        <v>2383.43</v>
      </c>
      <c r="M14" s="14">
        <f t="shared" si="5"/>
        <v>736.57</v>
      </c>
      <c r="N14" s="14" t="b">
        <f>M14='[1]Nal. dot styczeń'!F13</f>
        <v>0</v>
      </c>
      <c r="O14" s="20"/>
      <c r="P14" s="21"/>
      <c r="Q14" s="13">
        <f t="shared" si="6"/>
        <v>44384</v>
      </c>
      <c r="R14" s="14">
        <f t="shared" si="7"/>
        <v>-893</v>
      </c>
      <c r="S14" s="13">
        <f t="shared" si="8"/>
        <v>-901.25</v>
      </c>
      <c r="T14" s="15"/>
      <c r="U14" s="32"/>
    </row>
    <row r="15" spans="1:21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12590</v>
      </c>
      <c r="J15" s="13">
        <f t="shared" si="0"/>
        <v>180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12590</v>
      </c>
      <c r="R15" s="14">
        <f t="shared" si="7"/>
        <v>180</v>
      </c>
      <c r="S15" s="13">
        <f t="shared" si="8"/>
        <v>181.29999999999927</v>
      </c>
      <c r="T15" s="15"/>
      <c r="U15" s="32"/>
    </row>
    <row r="16" spans="1:21" ht="18">
      <c r="A16" s="12" t="s">
        <v>25</v>
      </c>
      <c r="B16" s="19">
        <v>7</v>
      </c>
      <c r="C16" s="13">
        <v>3116</v>
      </c>
      <c r="D16" s="14">
        <f t="shared" si="1"/>
        <v>21812</v>
      </c>
      <c r="E16" s="13">
        <v>3344.34</v>
      </c>
      <c r="F16" s="14">
        <v>2638</v>
      </c>
      <c r="G16" s="13">
        <f t="shared" si="2"/>
        <v>18466</v>
      </c>
      <c r="H16" s="13" t="b">
        <f>G16='[1]STYCZEŃ'!N14</f>
        <v>1</v>
      </c>
      <c r="I16" s="14">
        <v>15786</v>
      </c>
      <c r="J16" s="13">
        <f t="shared" si="0"/>
        <v>-2680</v>
      </c>
      <c r="K16" s="14">
        <f t="shared" si="3"/>
        <v>1.6599999999998545</v>
      </c>
      <c r="L16" s="13">
        <f t="shared" si="4"/>
        <v>2638.24</v>
      </c>
      <c r="M16" s="14">
        <f t="shared" si="5"/>
        <v>477.76</v>
      </c>
      <c r="N16" s="14" t="b">
        <f>M16='[1]Nal. dot styczeń'!F15</f>
        <v>1</v>
      </c>
      <c r="O16" s="20"/>
      <c r="P16" s="21"/>
      <c r="Q16" s="13">
        <f t="shared" si="6"/>
        <v>15786</v>
      </c>
      <c r="R16" s="14">
        <f t="shared" si="7"/>
        <v>-2680</v>
      </c>
      <c r="S16" s="13">
        <f t="shared" si="8"/>
        <v>-2681.66</v>
      </c>
      <c r="T16" s="15"/>
      <c r="U16" s="32"/>
    </row>
    <row r="17" spans="1:21" ht="18">
      <c r="A17" s="12" t="s">
        <v>26</v>
      </c>
      <c r="B17" s="19">
        <v>15</v>
      </c>
      <c r="C17" s="13">
        <v>3323</v>
      </c>
      <c r="D17" s="14">
        <f t="shared" si="1"/>
        <v>49845</v>
      </c>
      <c r="E17" s="13">
        <v>9345.09</v>
      </c>
      <c r="F17" s="14">
        <v>2700</v>
      </c>
      <c r="G17" s="13">
        <f t="shared" si="2"/>
        <v>40500</v>
      </c>
      <c r="H17" s="13" t="b">
        <f>G17='[1]STYCZEŃ'!N15</f>
        <v>0</v>
      </c>
      <c r="I17" s="14">
        <v>37510</v>
      </c>
      <c r="J17" s="13">
        <f t="shared" si="0"/>
        <v>-2990</v>
      </c>
      <c r="K17" s="14">
        <f t="shared" si="3"/>
        <v>-0.08999999999650754</v>
      </c>
      <c r="L17" s="13">
        <f t="shared" si="4"/>
        <v>2699.99</v>
      </c>
      <c r="M17" s="14">
        <f t="shared" si="5"/>
        <v>623.01</v>
      </c>
      <c r="N17" s="14" t="b">
        <f>M17='[1]Nal. dot styczeń'!F16</f>
        <v>0</v>
      </c>
      <c r="O17" s="20"/>
      <c r="P17" s="21"/>
      <c r="Q17" s="13">
        <f t="shared" si="6"/>
        <v>37510</v>
      </c>
      <c r="R17" s="14">
        <f t="shared" si="7"/>
        <v>-2990</v>
      </c>
      <c r="S17" s="13">
        <f t="shared" si="8"/>
        <v>-2989.9100000000035</v>
      </c>
      <c r="T17" s="15"/>
      <c r="U17" s="32"/>
    </row>
    <row r="18" spans="1:21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98087</v>
      </c>
      <c r="J18" s="13">
        <f t="shared" si="0"/>
        <v>4218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98087</v>
      </c>
      <c r="R18" s="14">
        <f t="shared" si="7"/>
        <v>4218</v>
      </c>
      <c r="S18" s="13">
        <f t="shared" si="8"/>
        <v>4222.259999999995</v>
      </c>
      <c r="T18" s="15"/>
      <c r="U18" s="32"/>
    </row>
    <row r="19" spans="1:21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7769.17</v>
      </c>
      <c r="F19" s="14">
        <v>2213</v>
      </c>
      <c r="G19" s="13">
        <f t="shared" si="2"/>
        <v>22130</v>
      </c>
      <c r="H19" s="13" t="b">
        <f>G19='[1]STYCZEŃ'!N17</f>
        <v>0</v>
      </c>
      <c r="I19" s="14">
        <v>24510</v>
      </c>
      <c r="J19" s="13">
        <f t="shared" si="0"/>
        <v>2380</v>
      </c>
      <c r="K19" s="14">
        <f t="shared" si="3"/>
        <v>0.8300000000017462</v>
      </c>
      <c r="L19" s="13">
        <f t="shared" si="4"/>
        <v>2213.08</v>
      </c>
      <c r="M19" s="14">
        <f t="shared" si="5"/>
        <v>776.92</v>
      </c>
      <c r="N19" s="14" t="b">
        <f>M19='[1]Nal. dot styczeń'!F18</f>
        <v>0</v>
      </c>
      <c r="O19" s="20"/>
      <c r="P19" s="21"/>
      <c r="Q19" s="13">
        <f t="shared" si="6"/>
        <v>24510</v>
      </c>
      <c r="R19" s="14">
        <f t="shared" si="7"/>
        <v>2380</v>
      </c>
      <c r="S19" s="13">
        <f t="shared" si="8"/>
        <v>2379.1699999999983</v>
      </c>
      <c r="T19" s="15"/>
      <c r="U19" s="32"/>
    </row>
    <row r="20" spans="1:21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11639.33</v>
      </c>
      <c r="F20" s="14">
        <v>2330</v>
      </c>
      <c r="G20" s="13">
        <f t="shared" si="2"/>
        <v>27960</v>
      </c>
      <c r="H20" s="13" t="b">
        <f>G20='[1]STYCZEŃ'!N18</f>
        <v>0</v>
      </c>
      <c r="I20" s="14">
        <v>33540</v>
      </c>
      <c r="J20" s="13">
        <f t="shared" si="0"/>
        <v>5580</v>
      </c>
      <c r="K20" s="14">
        <f t="shared" si="3"/>
        <v>0.6699999999982538</v>
      </c>
      <c r="L20" s="13">
        <f t="shared" si="4"/>
        <v>2330.06</v>
      </c>
      <c r="M20" s="14">
        <f t="shared" si="5"/>
        <v>969.94</v>
      </c>
      <c r="N20" s="14" t="b">
        <f>M20='[1]Nal. dot styczeń'!F19</f>
        <v>0</v>
      </c>
      <c r="O20" s="20"/>
      <c r="P20" s="21"/>
      <c r="Q20" s="13">
        <f t="shared" si="6"/>
        <v>33540</v>
      </c>
      <c r="R20" s="14">
        <f t="shared" si="7"/>
        <v>5580</v>
      </c>
      <c r="S20" s="13">
        <f t="shared" si="8"/>
        <v>5579.330000000002</v>
      </c>
      <c r="T20" s="15"/>
      <c r="U20" s="32"/>
    </row>
    <row r="21" spans="1:21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65481.14</v>
      </c>
      <c r="F21" s="14">
        <v>3123</v>
      </c>
      <c r="G21" s="13">
        <f t="shared" si="2"/>
        <v>209241</v>
      </c>
      <c r="H21" s="13" t="b">
        <f>G21='[1]STYCZEŃ'!N19</f>
        <v>0</v>
      </c>
      <c r="I21" s="14">
        <v>209442</v>
      </c>
      <c r="J21" s="13">
        <f t="shared" si="0"/>
        <v>201</v>
      </c>
      <c r="K21" s="14">
        <f t="shared" si="3"/>
        <v>-22.14000000001397</v>
      </c>
      <c r="L21" s="13">
        <f t="shared" si="4"/>
        <v>3122.67</v>
      </c>
      <c r="M21" s="14">
        <f t="shared" si="5"/>
        <v>977.33</v>
      </c>
      <c r="N21" s="14" t="b">
        <f>M21='[1]Nal. dot styczeń'!F20</f>
        <v>0</v>
      </c>
      <c r="O21" s="20"/>
      <c r="P21" s="21"/>
      <c r="Q21" s="13">
        <f t="shared" si="6"/>
        <v>209442</v>
      </c>
      <c r="R21" s="14">
        <f t="shared" si="7"/>
        <v>201</v>
      </c>
      <c r="S21" s="13">
        <f t="shared" si="8"/>
        <v>223.14000000001397</v>
      </c>
      <c r="T21" s="15"/>
      <c r="U21" s="32"/>
    </row>
    <row r="22" spans="1:21" ht="18">
      <c r="A22" s="12" t="s">
        <v>31</v>
      </c>
      <c r="B22" s="19">
        <v>138.5</v>
      </c>
      <c r="C22" s="13">
        <v>3561.1</v>
      </c>
      <c r="D22" s="14">
        <f t="shared" si="1"/>
        <v>493212.35</v>
      </c>
      <c r="E22" s="13">
        <v>109090.83</v>
      </c>
      <c r="F22" s="14">
        <v>2787</v>
      </c>
      <c r="G22" s="13">
        <f t="shared" si="2"/>
        <v>385999.5</v>
      </c>
      <c r="H22" s="13" t="b">
        <f>G22='[1]STYCZEŃ'!N20</f>
        <v>0</v>
      </c>
      <c r="I22" s="14">
        <v>412160</v>
      </c>
      <c r="J22" s="13">
        <f t="shared" si="0"/>
        <v>26160.5</v>
      </c>
      <c r="K22" s="14">
        <f t="shared" si="3"/>
        <v>-1877.9800000000396</v>
      </c>
      <c r="L22" s="13">
        <f t="shared" si="4"/>
        <v>2773.44</v>
      </c>
      <c r="M22" s="14">
        <f t="shared" si="5"/>
        <v>787.66</v>
      </c>
      <c r="N22" s="14" t="b">
        <f>M22='[1]Nal. dot styczeń'!F21</f>
        <v>0</v>
      </c>
      <c r="O22" s="20"/>
      <c r="P22" s="21"/>
      <c r="Q22" s="13">
        <f t="shared" si="6"/>
        <v>412160</v>
      </c>
      <c r="R22" s="14">
        <f t="shared" si="7"/>
        <v>26160.5</v>
      </c>
      <c r="S22" s="13">
        <f t="shared" si="8"/>
        <v>28038.48000000004</v>
      </c>
      <c r="T22" s="15"/>
      <c r="U22" s="32"/>
    </row>
    <row r="23" spans="1:21" ht="18">
      <c r="A23" s="12" t="s">
        <v>32</v>
      </c>
      <c r="B23" s="19">
        <v>22</v>
      </c>
      <c r="C23" s="13">
        <v>2637.84</v>
      </c>
      <c r="D23" s="14">
        <f t="shared" si="1"/>
        <v>58032.48</v>
      </c>
      <c r="E23" s="13">
        <v>13965.24</v>
      </c>
      <c r="F23" s="14">
        <v>2003</v>
      </c>
      <c r="G23" s="13">
        <f t="shared" si="2"/>
        <v>44066</v>
      </c>
      <c r="H23" s="13" t="b">
        <f>G23='[1]STYCZEŃ'!N21</f>
        <v>1</v>
      </c>
      <c r="I23" s="14">
        <v>42922</v>
      </c>
      <c r="J23" s="13">
        <f t="shared" si="0"/>
        <v>-1144</v>
      </c>
      <c r="K23" s="14">
        <f t="shared" si="3"/>
        <v>1.2400000000052387</v>
      </c>
      <c r="L23" s="13">
        <f t="shared" si="4"/>
        <v>2003.0600000000002</v>
      </c>
      <c r="M23" s="14">
        <f t="shared" si="5"/>
        <v>634.78</v>
      </c>
      <c r="N23" s="14" t="b">
        <f>M23='[1]Nal. dot styczeń'!F22</f>
        <v>1</v>
      </c>
      <c r="O23" s="20"/>
      <c r="P23" s="21"/>
      <c r="Q23" s="13">
        <f t="shared" si="6"/>
        <v>42922</v>
      </c>
      <c r="R23" s="14">
        <f t="shared" si="7"/>
        <v>-1144</v>
      </c>
      <c r="S23" s="13">
        <f t="shared" si="8"/>
        <v>-1145.2400000000052</v>
      </c>
      <c r="T23" s="15"/>
      <c r="U23" s="32"/>
    </row>
    <row r="24" spans="1:21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25868.95</v>
      </c>
      <c r="F24" s="14">
        <v>2613</v>
      </c>
      <c r="G24" s="13">
        <f t="shared" si="2"/>
        <v>91455</v>
      </c>
      <c r="H24" s="13" t="b">
        <f>G24='[1]STYCZEŃ'!N22</f>
        <v>0</v>
      </c>
      <c r="I24" s="14">
        <v>98350</v>
      </c>
      <c r="J24" s="13">
        <f t="shared" si="0"/>
        <v>6895</v>
      </c>
      <c r="K24" s="14">
        <f t="shared" si="3"/>
        <v>-3.9499999999970896</v>
      </c>
      <c r="L24" s="13">
        <f t="shared" si="4"/>
        <v>2612.89</v>
      </c>
      <c r="M24" s="14">
        <f t="shared" si="5"/>
        <v>739.11</v>
      </c>
      <c r="N24" s="14" t="b">
        <f>M24='[1]Nal. dot styczeń'!F23</f>
        <v>0</v>
      </c>
      <c r="O24" s="20"/>
      <c r="P24" s="21"/>
      <c r="Q24" s="13">
        <f t="shared" si="6"/>
        <v>98350</v>
      </c>
      <c r="R24" s="14">
        <f t="shared" si="7"/>
        <v>6895</v>
      </c>
      <c r="S24" s="13">
        <f t="shared" si="8"/>
        <v>6898.949999999997</v>
      </c>
      <c r="T24" s="15"/>
      <c r="U24" s="32"/>
    </row>
    <row r="25" spans="1:21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66337.93</v>
      </c>
      <c r="F25" s="14">
        <v>2592</v>
      </c>
      <c r="G25" s="13">
        <f t="shared" si="2"/>
        <v>189216</v>
      </c>
      <c r="H25" s="13" t="b">
        <f>G25='[1]STYCZEŃ'!N23</f>
        <v>0</v>
      </c>
      <c r="I25" s="14">
        <v>212065</v>
      </c>
      <c r="J25" s="13">
        <f t="shared" si="0"/>
        <v>22849</v>
      </c>
      <c r="K25" s="14">
        <f t="shared" si="3"/>
        <v>35.13000000000466</v>
      </c>
      <c r="L25" s="13">
        <f t="shared" si="4"/>
        <v>2592.4799999999996</v>
      </c>
      <c r="M25" s="14">
        <f t="shared" si="5"/>
        <v>908.74</v>
      </c>
      <c r="N25" s="14" t="b">
        <f>M25='[1]Nal. dot styczeń'!F24</f>
        <v>0</v>
      </c>
      <c r="O25" s="20"/>
      <c r="P25" s="21"/>
      <c r="Q25" s="13">
        <f t="shared" si="6"/>
        <v>212065</v>
      </c>
      <c r="R25" s="14">
        <f t="shared" si="7"/>
        <v>22849</v>
      </c>
      <c r="S25" s="13">
        <f t="shared" si="8"/>
        <v>22813.869999999995</v>
      </c>
      <c r="T25" s="15"/>
      <c r="U25" s="32"/>
    </row>
    <row r="26" spans="1:21" ht="18">
      <c r="A26" s="12" t="s">
        <v>35</v>
      </c>
      <c r="B26" s="19">
        <v>10</v>
      </c>
      <c r="C26" s="13">
        <v>3226</v>
      </c>
      <c r="D26" s="14">
        <f t="shared" si="1"/>
        <v>32260</v>
      </c>
      <c r="E26" s="13">
        <v>7292.66</v>
      </c>
      <c r="F26" s="14">
        <v>2497</v>
      </c>
      <c r="G26" s="13">
        <f t="shared" si="2"/>
        <v>24970</v>
      </c>
      <c r="H26" s="13" t="b">
        <f>G26='[1]STYCZEŃ'!N24</f>
        <v>1</v>
      </c>
      <c r="I26" s="14">
        <v>28028</v>
      </c>
      <c r="J26" s="13">
        <f t="shared" si="0"/>
        <v>3058</v>
      </c>
      <c r="K26" s="14">
        <f t="shared" si="3"/>
        <v>-2.6599999999998545</v>
      </c>
      <c r="L26" s="13">
        <f t="shared" si="4"/>
        <v>2496.73</v>
      </c>
      <c r="M26" s="14">
        <f t="shared" si="5"/>
        <v>729.27</v>
      </c>
      <c r="N26" s="14" t="b">
        <f>M26='[1]Nal. dot styczeń'!F25</f>
        <v>1</v>
      </c>
      <c r="O26" s="20"/>
      <c r="P26" s="21"/>
      <c r="Q26" s="13">
        <f t="shared" si="6"/>
        <v>28028</v>
      </c>
      <c r="R26" s="14">
        <f t="shared" si="7"/>
        <v>3058</v>
      </c>
      <c r="S26" s="13">
        <f t="shared" si="8"/>
        <v>3060.6600000000035</v>
      </c>
      <c r="T26" s="15"/>
      <c r="U26" s="32"/>
    </row>
    <row r="27" spans="1:21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56055.16</v>
      </c>
      <c r="F27" s="14">
        <v>2564</v>
      </c>
      <c r="G27" s="13">
        <f t="shared" si="2"/>
        <v>164096</v>
      </c>
      <c r="H27" s="13" t="b">
        <f>G27='[1]STYCZEŃ'!N25</f>
        <v>0</v>
      </c>
      <c r="I27" s="14">
        <v>182464</v>
      </c>
      <c r="J27" s="13">
        <f t="shared" si="0"/>
        <v>18368</v>
      </c>
      <c r="K27" s="14">
        <f t="shared" si="3"/>
        <v>8.839999999996508</v>
      </c>
      <c r="L27" s="13">
        <f t="shared" si="4"/>
        <v>2564.14</v>
      </c>
      <c r="M27" s="14">
        <f t="shared" si="5"/>
        <v>875.86</v>
      </c>
      <c r="N27" s="14" t="b">
        <f>M27='[1]Nal. dot styczeń'!F26</f>
        <v>0</v>
      </c>
      <c r="O27" s="20"/>
      <c r="P27" s="21"/>
      <c r="Q27" s="13">
        <f t="shared" si="6"/>
        <v>182464</v>
      </c>
      <c r="R27" s="14">
        <f t="shared" si="7"/>
        <v>18368</v>
      </c>
      <c r="S27" s="13">
        <f t="shared" si="8"/>
        <v>18359.160000000003</v>
      </c>
      <c r="T27" s="15"/>
      <c r="U27" s="32"/>
    </row>
    <row r="28" spans="1:21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30435</v>
      </c>
      <c r="J28" s="13">
        <f t="shared" si="0"/>
        <v>1680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30435</v>
      </c>
      <c r="R28" s="14">
        <f t="shared" si="7"/>
        <v>1680</v>
      </c>
      <c r="S28" s="13">
        <f t="shared" si="8"/>
        <v>1674.989999999998</v>
      </c>
      <c r="T28" s="15"/>
      <c r="U28" s="32"/>
    </row>
    <row r="29" spans="1:21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19068.97</v>
      </c>
      <c r="F29" s="14">
        <v>2914</v>
      </c>
      <c r="G29" s="13">
        <f t="shared" si="2"/>
        <v>56823</v>
      </c>
      <c r="H29" s="13" t="b">
        <f>G29='[1]STYCZEŃ'!N27</f>
        <v>0</v>
      </c>
      <c r="I29" s="14">
        <v>60220</v>
      </c>
      <c r="J29" s="13">
        <f t="shared" si="0"/>
        <v>3397</v>
      </c>
      <c r="K29" s="14">
        <f t="shared" si="3"/>
        <v>-2162.470000000001</v>
      </c>
      <c r="L29" s="13">
        <f t="shared" si="4"/>
        <v>2803.1</v>
      </c>
      <c r="M29" s="14">
        <f t="shared" si="5"/>
        <v>977.9</v>
      </c>
      <c r="N29" s="14" t="b">
        <f>M29='[1]Nal. dot styczeń'!F28</f>
        <v>1</v>
      </c>
      <c r="O29" s="20"/>
      <c r="P29" s="21"/>
      <c r="Q29" s="13">
        <f t="shared" si="6"/>
        <v>60220</v>
      </c>
      <c r="R29" s="14">
        <f t="shared" si="7"/>
        <v>3397</v>
      </c>
      <c r="S29" s="13">
        <f t="shared" si="8"/>
        <v>5559.470000000001</v>
      </c>
      <c r="T29" s="15"/>
      <c r="U29" s="32"/>
    </row>
    <row r="30" spans="1:21" ht="18">
      <c r="A30" s="12" t="s">
        <v>39</v>
      </c>
      <c r="B30" s="19">
        <v>6</v>
      </c>
      <c r="C30" s="13">
        <v>2745</v>
      </c>
      <c r="D30" s="14">
        <f t="shared" si="1"/>
        <v>16470</v>
      </c>
      <c r="E30" s="13">
        <v>4738.67</v>
      </c>
      <c r="F30" s="14">
        <v>1955</v>
      </c>
      <c r="G30" s="13">
        <f t="shared" si="2"/>
        <v>11730</v>
      </c>
      <c r="H30" s="13" t="b">
        <f>G30='[1]STYCZEŃ'!N28</f>
        <v>0</v>
      </c>
      <c r="I30" s="14">
        <v>9715</v>
      </c>
      <c r="J30" s="13">
        <f t="shared" si="0"/>
        <v>-2015</v>
      </c>
      <c r="K30" s="14">
        <f t="shared" si="3"/>
        <v>1.3300000000017462</v>
      </c>
      <c r="L30" s="13">
        <f t="shared" si="4"/>
        <v>1955.22</v>
      </c>
      <c r="M30" s="14">
        <f t="shared" si="5"/>
        <v>789.78</v>
      </c>
      <c r="N30" s="14" t="b">
        <f>M30='[1]Nal. dot styczeń'!F29</f>
        <v>0</v>
      </c>
      <c r="O30" s="20"/>
      <c r="P30" s="21"/>
      <c r="Q30" s="13">
        <f t="shared" si="6"/>
        <v>9715</v>
      </c>
      <c r="R30" s="14">
        <f t="shared" si="7"/>
        <v>-2015</v>
      </c>
      <c r="S30" s="13">
        <f t="shared" si="8"/>
        <v>-2016.33</v>
      </c>
      <c r="T30" s="15"/>
      <c r="U30" s="32"/>
    </row>
    <row r="31" spans="1:21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7610.25</v>
      </c>
      <c r="F31" s="14">
        <v>2404</v>
      </c>
      <c r="G31" s="13">
        <f t="shared" si="2"/>
        <v>24040</v>
      </c>
      <c r="H31" s="13" t="b">
        <f>G31='[1]STYCZEŃ'!N29</f>
        <v>0</v>
      </c>
      <c r="I31" s="14">
        <v>27540</v>
      </c>
      <c r="J31" s="13">
        <f t="shared" si="0"/>
        <v>3500</v>
      </c>
      <c r="K31" s="14">
        <f t="shared" si="3"/>
        <v>-0.25</v>
      </c>
      <c r="L31" s="13">
        <f t="shared" si="4"/>
        <v>2403.9700000000003</v>
      </c>
      <c r="M31" s="14">
        <f t="shared" si="5"/>
        <v>761.03</v>
      </c>
      <c r="N31" s="14" t="b">
        <f>M31='[1]Nal. dot styczeń'!F30</f>
        <v>0</v>
      </c>
      <c r="O31" s="20"/>
      <c r="P31" s="21"/>
      <c r="Q31" s="13">
        <f t="shared" si="6"/>
        <v>27540</v>
      </c>
      <c r="R31" s="14">
        <f t="shared" si="7"/>
        <v>3500</v>
      </c>
      <c r="S31" s="13">
        <f t="shared" si="8"/>
        <v>3500.25</v>
      </c>
      <c r="T31" s="15"/>
      <c r="U31" s="32"/>
    </row>
    <row r="32" spans="1:21" ht="18">
      <c r="A32" s="12" t="s">
        <v>41</v>
      </c>
      <c r="B32" s="19">
        <v>18.5</v>
      </c>
      <c r="C32" s="13">
        <v>2955</v>
      </c>
      <c r="D32" s="14">
        <f t="shared" si="1"/>
        <v>54667.5</v>
      </c>
      <c r="E32" s="13">
        <v>17088.91</v>
      </c>
      <c r="F32" s="14">
        <v>2141</v>
      </c>
      <c r="G32" s="13">
        <f t="shared" si="2"/>
        <v>39608.5</v>
      </c>
      <c r="H32" s="13" t="b">
        <f>G32='[1]STYCZEŃ'!N30</f>
        <v>0</v>
      </c>
      <c r="I32" s="14">
        <v>38361</v>
      </c>
      <c r="J32" s="13">
        <f t="shared" si="0"/>
        <v>-1247.5</v>
      </c>
      <c r="K32" s="14">
        <f t="shared" si="3"/>
        <v>-2029.9100000000035</v>
      </c>
      <c r="L32" s="13">
        <f t="shared" si="4"/>
        <v>2031.28</v>
      </c>
      <c r="M32" s="14">
        <f t="shared" si="5"/>
        <v>923.72</v>
      </c>
      <c r="N32" s="14" t="b">
        <f>M32='[1]Nal. dot styczeń'!F31</f>
        <v>0</v>
      </c>
      <c r="O32" s="20"/>
      <c r="P32" s="21"/>
      <c r="Q32" s="13">
        <f t="shared" si="6"/>
        <v>38361</v>
      </c>
      <c r="R32" s="14">
        <f t="shared" si="7"/>
        <v>-1247.5</v>
      </c>
      <c r="S32" s="13">
        <f t="shared" si="8"/>
        <v>782.4100000000035</v>
      </c>
      <c r="T32" s="15"/>
      <c r="U32" s="32"/>
    </row>
    <row r="33" spans="1:21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2216</v>
      </c>
      <c r="G33" s="13">
        <f t="shared" si="2"/>
        <v>130744</v>
      </c>
      <c r="H33" s="13" t="b">
        <f>G33='[1]STYCZEŃ'!N31</f>
        <v>0</v>
      </c>
      <c r="I33" s="14">
        <v>142072</v>
      </c>
      <c r="J33" s="13">
        <f t="shared" si="0"/>
        <v>11328</v>
      </c>
      <c r="K33" s="14">
        <f t="shared" si="3"/>
        <v>11.419999999983702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142072</v>
      </c>
      <c r="R33" s="14">
        <f t="shared" si="7"/>
        <v>11328</v>
      </c>
      <c r="S33" s="13">
        <f t="shared" si="8"/>
        <v>11316.580000000016</v>
      </c>
      <c r="T33" s="15"/>
      <c r="U33" s="32"/>
    </row>
    <row r="34" spans="1:21" ht="18">
      <c r="A34" s="12" t="s">
        <v>43</v>
      </c>
      <c r="B34" s="19">
        <v>98</v>
      </c>
      <c r="C34" s="13">
        <v>2978</v>
      </c>
      <c r="D34" s="14">
        <f t="shared" si="1"/>
        <v>291844</v>
      </c>
      <c r="E34" s="13">
        <v>94114.02</v>
      </c>
      <c r="F34" s="14">
        <v>2018</v>
      </c>
      <c r="G34" s="13">
        <f t="shared" si="2"/>
        <v>197764</v>
      </c>
      <c r="H34" s="13" t="b">
        <f>G34='[1]STYCZEŃ'!N32</f>
        <v>0</v>
      </c>
      <c r="I34" s="14">
        <v>206496</v>
      </c>
      <c r="J34" s="13">
        <f t="shared" si="0"/>
        <v>8732</v>
      </c>
      <c r="K34" s="14">
        <f t="shared" si="3"/>
        <v>-34.02000000001863</v>
      </c>
      <c r="L34" s="13">
        <f t="shared" si="4"/>
        <v>2017.65</v>
      </c>
      <c r="M34" s="14">
        <f t="shared" si="5"/>
        <v>960.35</v>
      </c>
      <c r="N34" s="14" t="b">
        <f>M34='[1]Nal. dot styczeń'!F33</f>
        <v>0</v>
      </c>
      <c r="O34" s="20"/>
      <c r="P34" s="21"/>
      <c r="Q34" s="13">
        <f t="shared" si="6"/>
        <v>206496</v>
      </c>
      <c r="R34" s="14">
        <f t="shared" si="7"/>
        <v>8732</v>
      </c>
      <c r="S34" s="13">
        <f t="shared" si="8"/>
        <v>8766.020000000019</v>
      </c>
      <c r="T34" s="15"/>
      <c r="U34" s="32"/>
    </row>
    <row r="35" spans="1:21" ht="18">
      <c r="A35" s="12" t="s">
        <v>44</v>
      </c>
      <c r="B35" s="19">
        <v>11</v>
      </c>
      <c r="C35" s="13">
        <v>3286</v>
      </c>
      <c r="D35" s="14">
        <f t="shared" si="1"/>
        <v>36146</v>
      </c>
      <c r="E35" s="13">
        <v>9006.79</v>
      </c>
      <c r="F35" s="14">
        <v>2467</v>
      </c>
      <c r="G35" s="13">
        <f t="shared" si="2"/>
        <v>27137</v>
      </c>
      <c r="H35" s="13" t="b">
        <f>G35='[1]STYCZEŃ'!N33</f>
        <v>1</v>
      </c>
      <c r="I35" s="14">
        <v>33111</v>
      </c>
      <c r="J35" s="13">
        <f t="shared" si="0"/>
        <v>5974</v>
      </c>
      <c r="K35" s="14">
        <f t="shared" si="3"/>
        <v>2.209999999999127</v>
      </c>
      <c r="L35" s="13">
        <f t="shared" si="4"/>
        <v>2467.2</v>
      </c>
      <c r="M35" s="14">
        <f t="shared" si="5"/>
        <v>818.8</v>
      </c>
      <c r="N35" s="14" t="b">
        <f>M35='[1]Nal. dot styczeń'!F34</f>
        <v>1</v>
      </c>
      <c r="O35" s="20"/>
      <c r="P35" s="21"/>
      <c r="Q35" s="13">
        <f t="shared" si="6"/>
        <v>33111</v>
      </c>
      <c r="R35" s="14">
        <f t="shared" si="7"/>
        <v>5974</v>
      </c>
      <c r="S35" s="13">
        <f t="shared" si="8"/>
        <v>5971.790000000001</v>
      </c>
      <c r="T35" s="15"/>
      <c r="U35" s="32"/>
    </row>
    <row r="36" spans="1:21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1133.5</v>
      </c>
      <c r="F36" s="14">
        <v>2338</v>
      </c>
      <c r="G36" s="13">
        <f t="shared" si="2"/>
        <v>2338</v>
      </c>
      <c r="H36" s="13" t="b">
        <f>G36='[1]STYCZEŃ'!N34</f>
        <v>0</v>
      </c>
      <c r="I36" s="14">
        <v>1714</v>
      </c>
      <c r="J36" s="13">
        <f t="shared" si="0"/>
        <v>-624</v>
      </c>
      <c r="K36" s="14">
        <f t="shared" si="3"/>
        <v>-0.5</v>
      </c>
      <c r="L36" s="13">
        <f t="shared" si="4"/>
        <v>2337.5</v>
      </c>
      <c r="M36" s="14">
        <f t="shared" si="5"/>
        <v>1133.5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-624</v>
      </c>
      <c r="S36" s="13">
        <f t="shared" si="8"/>
        <v>-623.5</v>
      </c>
      <c r="T36" s="15"/>
      <c r="U36" s="32"/>
    </row>
    <row r="37" spans="1:21" ht="18">
      <c r="A37" s="12" t="s">
        <v>45</v>
      </c>
      <c r="B37" s="19">
        <v>97</v>
      </c>
      <c r="C37" s="13">
        <v>2850</v>
      </c>
      <c r="D37" s="14">
        <f t="shared" si="1"/>
        <v>276450</v>
      </c>
      <c r="E37" s="13">
        <v>70010.77</v>
      </c>
      <c r="F37" s="14">
        <v>2128</v>
      </c>
      <c r="G37" s="13">
        <f t="shared" si="2"/>
        <v>206416</v>
      </c>
      <c r="H37" s="13" t="b">
        <f>G37='[1]STYCZEŃ'!N35</f>
        <v>0</v>
      </c>
      <c r="I37" s="14">
        <v>213248</v>
      </c>
      <c r="J37" s="13">
        <f t="shared" si="0"/>
        <v>6832</v>
      </c>
      <c r="K37" s="14">
        <f t="shared" si="3"/>
        <v>23.229999999981374</v>
      </c>
      <c r="L37" s="13">
        <f t="shared" si="4"/>
        <v>2128.24</v>
      </c>
      <c r="M37" s="14">
        <f t="shared" si="5"/>
        <v>721.76</v>
      </c>
      <c r="N37" s="14" t="b">
        <f>M37='[1]Nal. dot styczeń'!F36</f>
        <v>0</v>
      </c>
      <c r="O37" s="20"/>
      <c r="P37" s="21"/>
      <c r="Q37" s="13">
        <f t="shared" si="6"/>
        <v>213248</v>
      </c>
      <c r="R37" s="14">
        <f t="shared" si="7"/>
        <v>6832</v>
      </c>
      <c r="S37" s="13">
        <f t="shared" si="8"/>
        <v>6808.770000000019</v>
      </c>
      <c r="T37" s="15"/>
      <c r="U37" s="32"/>
    </row>
    <row r="38" spans="1:21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19878.5</v>
      </c>
      <c r="F38" s="14">
        <v>2501</v>
      </c>
      <c r="G38" s="13">
        <f t="shared" si="2"/>
        <v>42517</v>
      </c>
      <c r="H38" s="13" t="b">
        <f>G38='[1]STYCZEŃ'!N36</f>
        <v>0</v>
      </c>
      <c r="I38" s="14">
        <v>42415</v>
      </c>
      <c r="J38" s="13">
        <f t="shared" si="0"/>
        <v>-102</v>
      </c>
      <c r="K38" s="14">
        <f t="shared" si="3"/>
        <v>-5.5</v>
      </c>
      <c r="L38" s="13">
        <f t="shared" si="4"/>
        <v>2500.6800000000003</v>
      </c>
      <c r="M38" s="14">
        <f t="shared" si="5"/>
        <v>1169.32</v>
      </c>
      <c r="N38" s="14" t="b">
        <f>M38='[1]Nal. dot styczeń'!F37</f>
        <v>0</v>
      </c>
      <c r="O38" s="20"/>
      <c r="P38" s="21"/>
      <c r="Q38" s="13">
        <f t="shared" si="6"/>
        <v>42415</v>
      </c>
      <c r="R38" s="14">
        <f t="shared" si="7"/>
        <v>-102</v>
      </c>
      <c r="S38" s="13">
        <f t="shared" si="8"/>
        <v>-96.5</v>
      </c>
      <c r="T38" s="15"/>
      <c r="U38" s="32"/>
    </row>
    <row r="39" spans="1:21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7628</v>
      </c>
      <c r="J39" s="13">
        <f t="shared" si="0"/>
        <v>80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7628</v>
      </c>
      <c r="R39" s="14">
        <f t="shared" si="7"/>
        <v>80</v>
      </c>
      <c r="S39" s="13">
        <f t="shared" si="8"/>
        <v>78.86000000000058</v>
      </c>
      <c r="T39" s="15"/>
      <c r="U39" s="32"/>
    </row>
    <row r="40" spans="1:21" ht="18">
      <c r="A40" s="12" t="s">
        <v>48</v>
      </c>
      <c r="B40" s="19">
        <v>14</v>
      </c>
      <c r="C40" s="13">
        <v>3475</v>
      </c>
      <c r="D40" s="14">
        <f t="shared" si="1"/>
        <v>48650</v>
      </c>
      <c r="E40" s="13">
        <v>16847.68</v>
      </c>
      <c r="F40" s="14">
        <v>2272</v>
      </c>
      <c r="G40" s="13">
        <f t="shared" si="2"/>
        <v>31808</v>
      </c>
      <c r="H40" s="13" t="b">
        <f>G40='[1]STYCZEŃ'!N38</f>
        <v>0</v>
      </c>
      <c r="I40" s="14">
        <v>36000</v>
      </c>
      <c r="J40" s="13">
        <f t="shared" si="0"/>
        <v>4192</v>
      </c>
      <c r="K40" s="14">
        <f t="shared" si="3"/>
        <v>-5.680000000000291</v>
      </c>
      <c r="L40" s="13">
        <f t="shared" si="4"/>
        <v>2271.59</v>
      </c>
      <c r="M40" s="14">
        <f t="shared" si="5"/>
        <v>1203.41</v>
      </c>
      <c r="N40" s="14" t="b">
        <f>M40='[1]Nal. dot styczeń'!F39</f>
        <v>0</v>
      </c>
      <c r="O40" s="20"/>
      <c r="P40" s="21"/>
      <c r="Q40" s="13">
        <f t="shared" si="6"/>
        <v>36000</v>
      </c>
      <c r="R40" s="14">
        <f t="shared" si="7"/>
        <v>4192</v>
      </c>
      <c r="S40" s="13">
        <f t="shared" si="8"/>
        <v>4197.68</v>
      </c>
      <c r="T40" s="15"/>
      <c r="U40" s="32"/>
    </row>
    <row r="41" spans="1:21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26818</v>
      </c>
      <c r="J41" s="13">
        <f t="shared" si="0"/>
        <v>1694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26818</v>
      </c>
      <c r="R41" s="14">
        <f t="shared" si="7"/>
        <v>1694</v>
      </c>
      <c r="S41" s="13">
        <f t="shared" si="8"/>
        <v>1697.1600000000035</v>
      </c>
      <c r="T41" s="15"/>
      <c r="U41" s="32"/>
    </row>
    <row r="42" spans="1:21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33734.95</v>
      </c>
      <c r="F42" s="14">
        <v>2090</v>
      </c>
      <c r="G42" s="13">
        <f t="shared" si="2"/>
        <v>96140</v>
      </c>
      <c r="H42" s="13" t="b">
        <f>G42='[1]STYCZEŃ'!N40</f>
        <v>0</v>
      </c>
      <c r="I42" s="14">
        <v>101154</v>
      </c>
      <c r="J42" s="13">
        <f t="shared" si="0"/>
        <v>5014</v>
      </c>
      <c r="K42" s="14">
        <f t="shared" si="3"/>
        <v>-16.94999999999709</v>
      </c>
      <c r="L42" s="13">
        <f t="shared" si="4"/>
        <v>2089.63</v>
      </c>
      <c r="M42" s="14">
        <f t="shared" si="5"/>
        <v>733.37</v>
      </c>
      <c r="N42" s="14" t="b">
        <f>M42='[1]Nal. dot styczeń'!F41</f>
        <v>0</v>
      </c>
      <c r="O42" s="20"/>
      <c r="P42" s="21"/>
      <c r="Q42" s="13">
        <f t="shared" si="6"/>
        <v>101154</v>
      </c>
      <c r="R42" s="14">
        <f t="shared" si="7"/>
        <v>5014</v>
      </c>
      <c r="S42" s="13">
        <f t="shared" si="8"/>
        <v>5030.950000000012</v>
      </c>
      <c r="T42" s="15"/>
      <c r="U42" s="32"/>
    </row>
    <row r="43" spans="1:21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  <c r="U43" s="32"/>
    </row>
    <row r="44" spans="1:21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5724</v>
      </c>
      <c r="J44" s="13">
        <f t="shared" si="0"/>
        <v>176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5724</v>
      </c>
      <c r="R44" s="14">
        <f t="shared" si="7"/>
        <v>176</v>
      </c>
      <c r="S44" s="13">
        <f t="shared" si="8"/>
        <v>175.82999999999993</v>
      </c>
      <c r="T44" s="15"/>
      <c r="U44" s="32"/>
    </row>
    <row r="45" spans="1:21" ht="18">
      <c r="A45" s="12" t="s">
        <v>53</v>
      </c>
      <c r="B45" s="19">
        <v>76</v>
      </c>
      <c r="C45" s="13">
        <v>3255.21</v>
      </c>
      <c r="D45" s="14">
        <f t="shared" si="1"/>
        <v>247395.96</v>
      </c>
      <c r="E45" s="13">
        <v>50254.56</v>
      </c>
      <c r="F45" s="14">
        <v>2594</v>
      </c>
      <c r="G45" s="13">
        <f t="shared" si="2"/>
        <v>197144</v>
      </c>
      <c r="H45" s="13" t="b">
        <f>G45='[1]STYCZEŃ'!N43</f>
        <v>0</v>
      </c>
      <c r="I45" s="14">
        <v>198539</v>
      </c>
      <c r="J45" s="13">
        <f t="shared" si="0"/>
        <v>1395</v>
      </c>
      <c r="K45" s="14">
        <f t="shared" si="3"/>
        <v>-2.6000000000058208</v>
      </c>
      <c r="L45" s="13">
        <f t="shared" si="4"/>
        <v>2593.9700000000003</v>
      </c>
      <c r="M45" s="14">
        <f t="shared" si="5"/>
        <v>661.24</v>
      </c>
      <c r="N45" s="14" t="b">
        <f>M45='[1]Nal. dot styczeń'!F44</f>
        <v>0</v>
      </c>
      <c r="O45" s="20"/>
      <c r="P45" s="21"/>
      <c r="Q45" s="13">
        <f t="shared" si="6"/>
        <v>198539</v>
      </c>
      <c r="R45" s="14">
        <f t="shared" si="7"/>
        <v>1395</v>
      </c>
      <c r="S45" s="13">
        <f t="shared" si="8"/>
        <v>1397.6000000000058</v>
      </c>
      <c r="T45" s="15"/>
      <c r="U45" s="32"/>
    </row>
    <row r="46" spans="1:21" s="16" customFormat="1" ht="27.75" customHeight="1">
      <c r="A46" s="24" t="s">
        <v>55</v>
      </c>
      <c r="B46" s="28">
        <v>194</v>
      </c>
      <c r="C46" s="23">
        <v>3246</v>
      </c>
      <c r="D46" s="14">
        <f t="shared" si="1"/>
        <v>629724</v>
      </c>
      <c r="E46" s="23">
        <v>168918.3</v>
      </c>
      <c r="F46" s="23">
        <v>2375</v>
      </c>
      <c r="G46" s="13">
        <f t="shared" si="2"/>
        <v>460750</v>
      </c>
      <c r="H46" s="23"/>
      <c r="I46" s="23">
        <v>502189</v>
      </c>
      <c r="J46" s="13">
        <f t="shared" si="0"/>
        <v>41439</v>
      </c>
      <c r="K46" s="14">
        <f t="shared" si="3"/>
        <v>55.699999999953434</v>
      </c>
      <c r="L46" s="13">
        <f t="shared" si="4"/>
        <v>2375.29</v>
      </c>
      <c r="M46" s="14">
        <f t="shared" si="5"/>
        <v>870.71</v>
      </c>
      <c r="N46" s="23"/>
      <c r="O46" s="23">
        <f>SUM(O8:O45)</f>
        <v>0</v>
      </c>
      <c r="P46" s="23">
        <f>SUM(P8:P45)</f>
        <v>0</v>
      </c>
      <c r="Q46" s="13">
        <f t="shared" si="6"/>
        <v>502189</v>
      </c>
      <c r="R46" s="14">
        <f t="shared" si="7"/>
        <v>41439</v>
      </c>
      <c r="S46" s="13">
        <f t="shared" si="8"/>
        <v>41383.30000000005</v>
      </c>
      <c r="U46" s="32"/>
    </row>
    <row r="47" spans="2:21" ht="33" customHeight="1">
      <c r="B47" s="25">
        <f>SUM(B8:B46)</f>
        <v>1380.5</v>
      </c>
      <c r="C47" s="25">
        <f aca="true" t="shared" si="9" ref="C47:S47">SUM(C8:C46)</f>
        <v>126514.12000000001</v>
      </c>
      <c r="D47" s="25">
        <f t="shared" si="9"/>
        <v>4520908.85</v>
      </c>
      <c r="E47" s="25">
        <f t="shared" si="9"/>
        <v>1144918.4300000002</v>
      </c>
      <c r="F47" s="25">
        <f t="shared" si="9"/>
        <v>93984</v>
      </c>
      <c r="G47" s="25">
        <f t="shared" si="9"/>
        <v>3382032</v>
      </c>
      <c r="H47" s="25">
        <f t="shared" si="9"/>
        <v>0</v>
      </c>
      <c r="I47" s="27">
        <f t="shared" si="9"/>
        <v>3516687</v>
      </c>
      <c r="J47" s="25">
        <f t="shared" si="9"/>
        <v>134655</v>
      </c>
      <c r="K47" s="25">
        <f t="shared" si="9"/>
        <v>-6041.580000000149</v>
      </c>
      <c r="L47" s="25">
        <f t="shared" si="9"/>
        <v>93748.99</v>
      </c>
      <c r="M47" s="25">
        <f t="shared" si="9"/>
        <v>32765.129999999997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3516687</v>
      </c>
      <c r="R47" s="25">
        <f t="shared" si="9"/>
        <v>134655</v>
      </c>
      <c r="S47" s="25">
        <f t="shared" si="9"/>
        <v>140696.5800000002</v>
      </c>
      <c r="U47" s="32"/>
    </row>
    <row r="49" ht="14.25">
      <c r="G49" s="2" t="s">
        <v>70</v>
      </c>
    </row>
    <row r="50" ht="14.25">
      <c r="I50" s="32"/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0"/>
  <sheetViews>
    <sheetView zoomScale="85" zoomScaleNormal="85" zoomScalePageLayoutView="0" workbookViewId="0" topLeftCell="A19">
      <selection activeCell="D6" sqref="D6"/>
    </sheetView>
  </sheetViews>
  <sheetFormatPr defaultColWidth="9.8515625" defaultRowHeight="15"/>
  <cols>
    <col min="1" max="1" width="30.7109375" style="2" customWidth="1"/>
    <col min="2" max="2" width="15.57421875" style="2" hidden="1" customWidth="1"/>
    <col min="3" max="3" width="31.7109375" style="2" customWidth="1"/>
    <col min="4" max="4" width="19.140625" style="2" customWidth="1"/>
    <col min="5" max="16384" width="9.8515625" style="2" customWidth="1"/>
  </cols>
  <sheetData>
    <row r="1" ht="14.25">
      <c r="A1" s="1"/>
    </row>
    <row r="4" spans="1:2" ht="15">
      <c r="A4" s="4" t="s">
        <v>0</v>
      </c>
      <c r="B4" s="5"/>
    </row>
    <row r="6" spans="1:4" ht="148.5" customHeight="1">
      <c r="A6" s="29" t="s">
        <v>67</v>
      </c>
      <c r="B6" s="6"/>
      <c r="C6" s="6" t="s">
        <v>7</v>
      </c>
      <c r="D6" s="37" t="s">
        <v>75</v>
      </c>
    </row>
    <row r="7" spans="1:3" ht="14.25">
      <c r="A7" s="18">
        <v>0</v>
      </c>
      <c r="B7" s="9"/>
      <c r="C7" s="8">
        <v>7</v>
      </c>
    </row>
    <row r="8" spans="1:5" ht="18">
      <c r="A8" s="12" t="s">
        <v>17</v>
      </c>
      <c r="B8" s="13" t="e">
        <f>#REF!='[1]STYCZEŃ'!N6</f>
        <v>#REF!</v>
      </c>
      <c r="C8" s="14">
        <f>'Styczeń 2017'!I8+'Luty 2017'!I8+'Marzec 2017'!I8+'Kwiecień 2017'!I8+'Maj 2017'!I8+'Czerwiec 2017'!I8+'Lipiec 2017'!I8+'Sierpień 2017'!I8+'Wrzesień 2017'!I8+'Październik 2017'!I8+'Listopad 2017'!I8+'Grudzień 2017'!I8</f>
        <v>280312</v>
      </c>
      <c r="D8" s="34">
        <v>280312</v>
      </c>
      <c r="E8" s="32"/>
    </row>
    <row r="9" spans="1:4" ht="18">
      <c r="A9" s="12" t="s">
        <v>18</v>
      </c>
      <c r="B9" s="13" t="e">
        <f>#REF!='[1]STYCZEŃ'!N7</f>
        <v>#REF!</v>
      </c>
      <c r="C9" s="14">
        <f>'Styczeń 2017'!I9+'Luty 2017'!I9+'Marzec 2017'!I9+'Kwiecień 2017'!I9+'Maj 2017'!I9+'Czerwiec 2017'!I9+'Lipiec 2017'!I9+'Sierpień 2017'!I9+'Wrzesień 2017'!I9+'Październik 2017'!I9+'Listopad 2017'!I9+'Grudzień 2017'!I9</f>
        <v>2161259</v>
      </c>
      <c r="D9" s="34">
        <v>2161259</v>
      </c>
    </row>
    <row r="10" spans="1:4" ht="18">
      <c r="A10" s="12" t="s">
        <v>19</v>
      </c>
      <c r="B10" s="13" t="e">
        <f>#REF!='[1]STYCZEŃ'!N8</f>
        <v>#REF!</v>
      </c>
      <c r="C10" s="14">
        <f>'Styczeń 2017'!I10+'Luty 2017'!I10+'Marzec 2017'!I10+'Kwiecień 2017'!I10+'Maj 2017'!I10+'Czerwiec 2017'!I10+'Lipiec 2017'!I10+'Sierpień 2017'!I10+'Wrzesień 2017'!I10+'Październik 2017'!I10+'Listopad 2017'!I10+'Grudzień 2017'!I10</f>
        <v>114752</v>
      </c>
      <c r="D10" s="34">
        <v>114752</v>
      </c>
    </row>
    <row r="11" spans="1:4" ht="18">
      <c r="A11" s="12" t="s">
        <v>20</v>
      </c>
      <c r="B11" s="13" t="e">
        <f>#REF!='[1]STYCZEŃ'!N9</f>
        <v>#REF!</v>
      </c>
      <c r="C11" s="14">
        <f>'Styczeń 2017'!I11+'Luty 2017'!I11+'Marzec 2017'!I11+'Kwiecień 2017'!I11+'Maj 2017'!I11+'Czerwiec 2017'!I11+'Lipiec 2017'!I11+'Sierpień 2017'!I11+'Wrzesień 2017'!I11+'Październik 2017'!I11+'Listopad 2017'!I11+'Grudzień 2017'!I11</f>
        <v>107892</v>
      </c>
      <c r="D11" s="34">
        <v>107892</v>
      </c>
    </row>
    <row r="12" spans="1:4" ht="18">
      <c r="A12" s="12" t="s">
        <v>21</v>
      </c>
      <c r="B12" s="13" t="e">
        <f>#REF!='[1]STYCZEŃ'!N10</f>
        <v>#REF!</v>
      </c>
      <c r="C12" s="14">
        <f>'Styczeń 2017'!I12+'Luty 2017'!I12+'Marzec 2017'!I12+'Kwiecień 2017'!I12+'Maj 2017'!I12+'Czerwiec 2017'!I12+'Lipiec 2017'!I12+'Sierpień 2017'!I12+'Wrzesień 2017'!I12+'Październik 2017'!I12+'Listopad 2017'!I12+'Grudzień 2017'!I12</f>
        <v>1228236</v>
      </c>
      <c r="D12" s="34">
        <v>1228236</v>
      </c>
    </row>
    <row r="13" spans="1:4" ht="18">
      <c r="A13" s="12" t="s">
        <v>22</v>
      </c>
      <c r="B13" s="13" t="e">
        <f>#REF!='[1]STYCZEŃ'!N11</f>
        <v>#REF!</v>
      </c>
      <c r="C13" s="14">
        <f>'Styczeń 2017'!I13+'Luty 2017'!I13+'Marzec 2017'!I13+'Kwiecień 2017'!I13+'Maj 2017'!I13+'Czerwiec 2017'!I13+'Lipiec 2017'!I13+'Sierpień 2017'!I13+'Wrzesień 2017'!I13+'Październik 2017'!I13+'Listopad 2017'!I13+'Grudzień 2017'!I13</f>
        <v>1161339</v>
      </c>
      <c r="D13" s="34">
        <v>1161339</v>
      </c>
    </row>
    <row r="14" spans="1:4" ht="18">
      <c r="A14" s="12" t="s">
        <v>23</v>
      </c>
      <c r="B14" s="13" t="e">
        <f>#REF!='[1]STYCZEŃ'!N12</f>
        <v>#REF!</v>
      </c>
      <c r="C14" s="14">
        <f>'Styczeń 2017'!I14+'Luty 2017'!I14+'Marzec 2017'!I14+'Kwiecień 2017'!I14+'Maj 2017'!I14+'Czerwiec 2017'!I14+'Lipiec 2017'!I14+'Sierpień 2017'!I14+'Wrzesień 2017'!I14+'Październik 2017'!I14+'Listopad 2017'!I14+'Grudzień 2017'!I14</f>
        <v>551979</v>
      </c>
      <c r="D14" s="34">
        <v>551979</v>
      </c>
    </row>
    <row r="15" spans="1:4" ht="18">
      <c r="A15" s="12" t="s">
        <v>24</v>
      </c>
      <c r="B15" s="13" t="e">
        <f>#REF!='[1]STYCZEŃ'!N13</f>
        <v>#REF!</v>
      </c>
      <c r="C15" s="14">
        <f>'Styczeń 2017'!I15+'Luty 2017'!I15+'Marzec 2017'!I15+'Kwiecień 2017'!I15+'Maj 2017'!I15+'Czerwiec 2017'!I15+'Lipiec 2017'!I15+'Sierpień 2017'!I15+'Wrzesień 2017'!I15+'Październik 2017'!I15+'Listopad 2017'!I15+'Grudzień 2017'!I15</f>
        <v>148715</v>
      </c>
      <c r="D15" s="34">
        <v>148715</v>
      </c>
    </row>
    <row r="16" spans="1:4" ht="18">
      <c r="A16" s="12" t="s">
        <v>25</v>
      </c>
      <c r="B16" s="13" t="e">
        <f>#REF!='[1]STYCZEŃ'!N14</f>
        <v>#REF!</v>
      </c>
      <c r="C16" s="14">
        <f>'Styczeń 2017'!I16+'Luty 2017'!I16+'Marzec 2017'!I16+'Kwiecień 2017'!I16+'Maj 2017'!I16+'Czerwiec 2017'!I16+'Lipiec 2017'!I16+'Sierpień 2017'!I16+'Wrzesień 2017'!I16+'Październik 2017'!I16+'Listopad 2017'!I16+'Grudzień 2017'!I16</f>
        <v>241286</v>
      </c>
      <c r="D16" s="34">
        <v>241286</v>
      </c>
    </row>
    <row r="17" spans="1:4" ht="18">
      <c r="A17" s="12" t="s">
        <v>26</v>
      </c>
      <c r="B17" s="13" t="e">
        <f>#REF!='[1]STYCZEŃ'!N15</f>
        <v>#REF!</v>
      </c>
      <c r="C17" s="14">
        <f>'Styczeń 2017'!I17+'Luty 2017'!I17+'Marzec 2017'!I17+'Kwiecień 2017'!I17+'Maj 2017'!I17+'Czerwiec 2017'!I17+'Lipiec 2017'!I17+'Sierpień 2017'!I17+'Wrzesień 2017'!I17+'Październik 2017'!I17+'Listopad 2017'!I17+'Grudzień 2017'!I17</f>
        <v>536677</v>
      </c>
      <c r="D17" s="34">
        <v>536677</v>
      </c>
    </row>
    <row r="18" spans="1:4" ht="18">
      <c r="A18" s="12" t="s">
        <v>27</v>
      </c>
      <c r="B18" s="13" t="e">
        <f>#REF!='[1]STYCZEŃ'!N16</f>
        <v>#REF!</v>
      </c>
      <c r="C18" s="14">
        <f>'Styczeń 2017'!I18+'Luty 2017'!I18+'Marzec 2017'!I18+'Kwiecień 2017'!I18+'Maj 2017'!I18+'Czerwiec 2017'!I18+'Lipiec 2017'!I18+'Sierpień 2017'!I18+'Wrzesień 2017'!I18+'Październik 2017'!I18+'Listopad 2017'!I18+'Grudzień 2017'!I18</f>
        <v>1153032</v>
      </c>
      <c r="D18" s="34">
        <v>1153032</v>
      </c>
    </row>
    <row r="19" spans="1:4" ht="18">
      <c r="A19" s="12" t="s">
        <v>28</v>
      </c>
      <c r="B19" s="13" t="e">
        <f>#REF!='[1]STYCZEŃ'!N17</f>
        <v>#REF!</v>
      </c>
      <c r="C19" s="14">
        <f>'Styczeń 2017'!I19+'Luty 2017'!I19+'Marzec 2017'!I19+'Kwiecień 2017'!I19+'Maj 2017'!I19+'Czerwiec 2017'!I19+'Lipiec 2017'!I19+'Sierpień 2017'!I19+'Wrzesień 2017'!I19+'Październik 2017'!I19+'Listopad 2017'!I19+'Grudzień 2017'!I19</f>
        <v>268410</v>
      </c>
      <c r="D19" s="34">
        <v>268410</v>
      </c>
    </row>
    <row r="20" spans="1:4" ht="18">
      <c r="A20" s="12" t="s">
        <v>29</v>
      </c>
      <c r="B20" s="13" t="e">
        <f>#REF!='[1]STYCZEŃ'!N18</f>
        <v>#REF!</v>
      </c>
      <c r="C20" s="14">
        <f>'Styczeń 2017'!I20+'Luty 2017'!I20+'Marzec 2017'!I20+'Kwiecień 2017'!I20+'Maj 2017'!I20+'Czerwiec 2017'!I20+'Lipiec 2017'!I20+'Sierpień 2017'!I20+'Wrzesień 2017'!I20+'Październik 2017'!I20+'Listopad 2017'!I20+'Grudzień 2017'!I20</f>
        <v>373824</v>
      </c>
      <c r="D20" s="34">
        <v>373824</v>
      </c>
    </row>
    <row r="21" spans="1:4" ht="18">
      <c r="A21" s="12" t="s">
        <v>30</v>
      </c>
      <c r="B21" s="13" t="e">
        <f>#REF!='[1]STYCZEŃ'!N19</f>
        <v>#REF!</v>
      </c>
      <c r="C21" s="14">
        <f>'Styczeń 2017'!I21+'Luty 2017'!I21+'Marzec 2017'!I21+'Kwiecień 2017'!I21+'Maj 2017'!I21+'Czerwiec 2017'!I21+'Lipiec 2017'!I21+'Sierpień 2017'!I21+'Wrzesień 2017'!I21+'Październik 2017'!I21+'Listopad 2017'!I21+'Grudzień 2017'!I21</f>
        <v>2550747</v>
      </c>
      <c r="D21" s="34">
        <v>2550747</v>
      </c>
    </row>
    <row r="22" spans="1:4" ht="18">
      <c r="A22" s="12" t="s">
        <v>31</v>
      </c>
      <c r="B22" s="13" t="e">
        <f>#REF!='[1]STYCZEŃ'!N20</f>
        <v>#REF!</v>
      </c>
      <c r="C22" s="14">
        <f>'Styczeń 2017'!I22+'Luty 2017'!I22+'Marzec 2017'!I22+'Kwiecień 2017'!I22+'Maj 2017'!I22+'Czerwiec 2017'!I22+'Lipiec 2017'!I22+'Sierpień 2017'!I22+'Wrzesień 2017'!I22+'Październik 2017'!I22+'Listopad 2017'!I22+'Grudzień 2017'!I22</f>
        <v>4781614</v>
      </c>
      <c r="D22" s="34">
        <v>4781614</v>
      </c>
    </row>
    <row r="23" spans="1:4" ht="18">
      <c r="A23" s="12" t="s">
        <v>32</v>
      </c>
      <c r="B23" s="13" t="e">
        <f>#REF!='[1]STYCZEŃ'!N21</f>
        <v>#REF!</v>
      </c>
      <c r="C23" s="14">
        <f>'Styczeń 2017'!I23+'Luty 2017'!I23+'Marzec 2017'!I23+'Kwiecień 2017'!I23+'Maj 2017'!I23+'Czerwiec 2017'!I23+'Lipiec 2017'!I23+'Sierpień 2017'!I23+'Wrzesień 2017'!I23+'Październik 2017'!I23+'Listopad 2017'!I23+'Grudzień 2017'!I23</f>
        <v>589445</v>
      </c>
      <c r="D23" s="34">
        <v>589445</v>
      </c>
    </row>
    <row r="24" spans="1:4" ht="18">
      <c r="A24" s="12" t="s">
        <v>33</v>
      </c>
      <c r="B24" s="13" t="e">
        <f>#REF!='[1]STYCZEŃ'!N22</f>
        <v>#REF!</v>
      </c>
      <c r="C24" s="14">
        <f>'Styczeń 2017'!I24+'Luty 2017'!I24+'Marzec 2017'!I24+'Kwiecień 2017'!I24+'Maj 2017'!I24+'Czerwiec 2017'!I24+'Lipiec 2017'!I24+'Sierpień 2017'!I24+'Wrzesień 2017'!I24+'Październik 2017'!I24+'Listopad 2017'!I24+'Grudzień 2017'!I24</f>
        <v>1144497</v>
      </c>
      <c r="D24" s="34">
        <v>1144497</v>
      </c>
    </row>
    <row r="25" spans="1:4" ht="18">
      <c r="A25" s="12" t="s">
        <v>34</v>
      </c>
      <c r="B25" s="13" t="e">
        <f>#REF!='[1]STYCZEŃ'!N23</f>
        <v>#REF!</v>
      </c>
      <c r="C25" s="14">
        <f>'Styczeń 2017'!I25+'Luty 2017'!I25+'Marzec 2017'!I25+'Kwiecień 2017'!I25+'Maj 2017'!I25+'Czerwiec 2017'!I25+'Lipiec 2017'!I25+'Sierpień 2017'!I25+'Wrzesień 2017'!I25+'Październik 2017'!I25+'Listopad 2017'!I25+'Grudzień 2017'!I25</f>
        <v>2347863</v>
      </c>
      <c r="D25" s="34">
        <v>2347863</v>
      </c>
    </row>
    <row r="26" spans="1:4" ht="18">
      <c r="A26" s="12" t="s">
        <v>35</v>
      </c>
      <c r="B26" s="13" t="e">
        <f>#REF!='[1]STYCZEŃ'!N24</f>
        <v>#REF!</v>
      </c>
      <c r="C26" s="14">
        <f>'Styczeń 2017'!I26+'Luty 2017'!I26+'Marzec 2017'!I26+'Kwiecień 2017'!I26+'Maj 2017'!I26+'Czerwiec 2017'!I26+'Lipiec 2017'!I26+'Sierpień 2017'!I26+'Wrzesień 2017'!I26+'Październik 2017'!I26+'Listopad 2017'!I26+'Grudzień 2017'!I26</f>
        <v>368490</v>
      </c>
      <c r="D26" s="34">
        <v>368490</v>
      </c>
    </row>
    <row r="27" spans="1:4" ht="18">
      <c r="A27" s="12" t="s">
        <v>36</v>
      </c>
      <c r="B27" s="13" t="e">
        <f>#REF!='[1]STYCZEŃ'!N25</f>
        <v>#REF!</v>
      </c>
      <c r="C27" s="14">
        <f>'Styczeń 2017'!I27+'Luty 2017'!I27+'Marzec 2017'!I27+'Kwiecień 2017'!I27+'Maj 2017'!I27+'Czerwiec 2017'!I27+'Lipiec 2017'!I27+'Sierpień 2017'!I27+'Wrzesień 2017'!I27+'Październik 2017'!I27+'Listopad 2017'!I27+'Grudzień 2017'!I27</f>
        <v>2072704</v>
      </c>
      <c r="D27" s="34">
        <v>2072704</v>
      </c>
    </row>
    <row r="28" spans="1:4" ht="18">
      <c r="A28" s="12" t="s">
        <v>37</v>
      </c>
      <c r="B28" s="13" t="e">
        <f>#REF!='[1]STYCZEŃ'!N26</f>
        <v>#REF!</v>
      </c>
      <c r="C28" s="14">
        <f>'Styczeń 2017'!I28+'Luty 2017'!I28+'Marzec 2017'!I28+'Kwiecień 2017'!I28+'Maj 2017'!I28+'Czerwiec 2017'!I28+'Lipiec 2017'!I28+'Sierpień 2017'!I28+'Wrzesień 2017'!I28+'Październik 2017'!I28+'Listopad 2017'!I28+'Grudzień 2017'!I28</f>
        <v>365767</v>
      </c>
      <c r="D28" s="34">
        <v>365767</v>
      </c>
    </row>
    <row r="29" spans="1:4" ht="18">
      <c r="A29" s="12" t="s">
        <v>38</v>
      </c>
      <c r="B29" s="13" t="e">
        <f>#REF!='[1]STYCZEŃ'!N27</f>
        <v>#REF!</v>
      </c>
      <c r="C29" s="14">
        <f>'Styczeń 2017'!I29+'Luty 2017'!I29+'Marzec 2017'!I29+'Kwiecień 2017'!I29+'Maj 2017'!I29+'Czerwiec 2017'!I29+'Lipiec 2017'!I29+'Sierpień 2017'!I29+'Wrzesień 2017'!I29+'Październik 2017'!I29+'Listopad 2017'!I29+'Grudzień 2017'!I29</f>
        <v>698813</v>
      </c>
      <c r="D29" s="34">
        <v>698813</v>
      </c>
    </row>
    <row r="30" spans="1:4" ht="18">
      <c r="A30" s="12" t="s">
        <v>39</v>
      </c>
      <c r="B30" s="13" t="e">
        <f>#REF!='[1]STYCZEŃ'!N28</f>
        <v>#REF!</v>
      </c>
      <c r="C30" s="14">
        <f>'Styczeń 2017'!I30+'Luty 2017'!I30+'Marzec 2017'!I30+'Kwiecień 2017'!I30+'Maj 2017'!I30+'Czerwiec 2017'!I30+'Lipiec 2017'!I30+'Sierpień 2017'!I30+'Wrzesień 2017'!I30+'Październik 2017'!I30+'Listopad 2017'!I30+'Grudzień 2017'!I30</f>
        <v>159368</v>
      </c>
      <c r="D30" s="33">
        <v>159368</v>
      </c>
    </row>
    <row r="31" spans="1:4" ht="18">
      <c r="A31" s="12" t="s">
        <v>40</v>
      </c>
      <c r="B31" s="13" t="e">
        <f>#REF!='[1]STYCZEŃ'!N29</f>
        <v>#REF!</v>
      </c>
      <c r="C31" s="14">
        <f>'Styczeń 2017'!I31+'Luty 2017'!I31+'Marzec 2017'!I31+'Kwiecień 2017'!I31+'Maj 2017'!I31+'Czerwiec 2017'!I31+'Lipiec 2017'!I31+'Sierpień 2017'!I31+'Wrzesień 2017'!I31+'Październik 2017'!I31+'Listopad 2017'!I31+'Grudzień 2017'!I31</f>
        <v>304340</v>
      </c>
      <c r="D31" s="34">
        <v>304340</v>
      </c>
    </row>
    <row r="32" spans="1:4" ht="18">
      <c r="A32" s="12" t="s">
        <v>41</v>
      </c>
      <c r="B32" s="13" t="e">
        <f>#REF!='[1]STYCZEŃ'!N30</f>
        <v>#REF!</v>
      </c>
      <c r="C32" s="14">
        <f>'Styczeń 2017'!I32+'Luty 2017'!I32+'Marzec 2017'!I32+'Kwiecień 2017'!I32+'Maj 2017'!I32+'Czerwiec 2017'!I32+'Lipiec 2017'!I32+'Sierpień 2017'!I32+'Wrzesień 2017'!I32+'Październik 2017'!I32+'Listopad 2017'!I32+'Grudzień 2017'!I32</f>
        <v>498531</v>
      </c>
      <c r="D32" s="34">
        <v>498531</v>
      </c>
    </row>
    <row r="33" spans="1:4" ht="18">
      <c r="A33" s="12" t="s">
        <v>42</v>
      </c>
      <c r="B33" s="13" t="e">
        <f>#REF!='[1]STYCZEŃ'!N31</f>
        <v>#REF!</v>
      </c>
      <c r="C33" s="14">
        <f>'Styczeń 2017'!I33+'Luty 2017'!I33+'Marzec 2017'!I33+'Kwiecień 2017'!I33+'Maj 2017'!I33+'Czerwiec 2017'!I33+'Lipiec 2017'!I33+'Sierpień 2017'!I33+'Wrzesień 2017'!I33+'Październik 2017'!I33+'Listopad 2017'!I33+'Grudzień 2017'!I33</f>
        <v>1619308</v>
      </c>
      <c r="D33" s="34">
        <v>1619308</v>
      </c>
    </row>
    <row r="34" spans="1:4" ht="18">
      <c r="A34" s="12" t="s">
        <v>43</v>
      </c>
      <c r="B34" s="13" t="e">
        <f>#REF!='[1]STYCZEŃ'!N32</f>
        <v>#REF!</v>
      </c>
      <c r="C34" s="14">
        <f>'Styczeń 2017'!I34+'Luty 2017'!I34+'Marzec 2017'!I34+'Kwiecień 2017'!I34+'Maj 2017'!I34+'Czerwiec 2017'!I34+'Lipiec 2017'!I34+'Sierpień 2017'!I34+'Wrzesień 2017'!I34+'Październik 2017'!I34+'Listopad 2017'!I34+'Grudzień 2017'!I34</f>
        <v>2459935</v>
      </c>
      <c r="D34" s="34">
        <v>2459935</v>
      </c>
    </row>
    <row r="35" spans="1:4" ht="18">
      <c r="A35" s="12" t="s">
        <v>44</v>
      </c>
      <c r="B35" s="13" t="e">
        <f>#REF!='[1]STYCZEŃ'!N33</f>
        <v>#REF!</v>
      </c>
      <c r="C35" s="14">
        <f>'Styczeń 2017'!I35+'Luty 2017'!I35+'Marzec 2017'!I35+'Kwiecień 2017'!I35+'Maj 2017'!I35+'Czerwiec 2017'!I35+'Lipiec 2017'!I35+'Sierpień 2017'!I35+'Wrzesień 2017'!I35+'Październik 2017'!I35+'Listopad 2017'!I35+'Grudzień 2017'!I35</f>
        <v>386958</v>
      </c>
      <c r="D35" s="34">
        <v>386958</v>
      </c>
    </row>
    <row r="36" spans="1:4" ht="18">
      <c r="A36" s="12" t="s">
        <v>54</v>
      </c>
      <c r="B36" s="13" t="e">
        <f>#REF!='[1]STYCZEŃ'!N34</f>
        <v>#REF!</v>
      </c>
      <c r="C36" s="14">
        <f>'Styczeń 2017'!I36+'Luty 2017'!I36+'Marzec 2017'!I36+'Kwiecień 2017'!I36+'Maj 2017'!I36+'Czerwiec 2017'!I36+'Lipiec 2017'!I36+'Sierpień 2017'!I36+'Wrzesień 2017'!I36+'Październik 2017'!I36+'Listopad 2017'!I36+'Grudzień 2017'!I36</f>
        <v>20403</v>
      </c>
      <c r="D36" s="34">
        <v>20403</v>
      </c>
    </row>
    <row r="37" spans="1:4" ht="18">
      <c r="A37" s="12" t="s">
        <v>45</v>
      </c>
      <c r="B37" s="13" t="e">
        <f>#REF!='[1]STYCZEŃ'!N35</f>
        <v>#REF!</v>
      </c>
      <c r="C37" s="14">
        <f>'Styczeń 2017'!I37+'Luty 2017'!I37+'Marzec 2017'!I37+'Kwiecień 2017'!I37+'Maj 2017'!I37+'Czerwiec 2017'!I37+'Lipiec 2017'!I37+'Sierpień 2017'!I37+'Wrzesień 2017'!I37+'Październik 2017'!I37+'Listopad 2017'!I37+'Grudzień 2017'!I37</f>
        <v>2569183</v>
      </c>
      <c r="D37" s="34">
        <v>2569183</v>
      </c>
    </row>
    <row r="38" spans="1:4" ht="18">
      <c r="A38" s="12" t="s">
        <v>46</v>
      </c>
      <c r="B38" s="13" t="e">
        <f>#REF!='[1]STYCZEŃ'!N36</f>
        <v>#REF!</v>
      </c>
      <c r="C38" s="14">
        <f>'Styczeń 2017'!I38+'Luty 2017'!I38+'Marzec 2017'!I38+'Kwiecień 2017'!I38+'Maj 2017'!I38+'Czerwiec 2017'!I38+'Lipiec 2017'!I38+'Sierpień 2017'!I38+'Wrzesień 2017'!I38+'Październik 2017'!I38+'Listopad 2017'!I38+'Grudzień 2017'!I38</f>
        <v>525359</v>
      </c>
      <c r="D38" s="33">
        <v>525359</v>
      </c>
    </row>
    <row r="39" spans="1:4" ht="18">
      <c r="A39" s="12" t="s">
        <v>47</v>
      </c>
      <c r="B39" s="13" t="e">
        <f>#REF!='[1]STYCZEŃ'!N37</f>
        <v>#REF!</v>
      </c>
      <c r="C39" s="14">
        <f>'Styczeń 2017'!I39+'Luty 2017'!I39+'Marzec 2017'!I39+'Kwiecień 2017'!I39+'Maj 2017'!I39+'Czerwiec 2017'!I39+'Lipiec 2017'!I39+'Sierpień 2017'!I39+'Wrzesień 2017'!I39+'Październik 2017'!I39+'Listopad 2017'!I39+'Grudzień 2017'!I39</f>
        <v>90296</v>
      </c>
      <c r="D39" s="33">
        <v>90296</v>
      </c>
    </row>
    <row r="40" spans="1:4" ht="18">
      <c r="A40" s="12" t="s">
        <v>48</v>
      </c>
      <c r="B40" s="13" t="e">
        <f>#REF!='[1]STYCZEŃ'!N38</f>
        <v>#REF!</v>
      </c>
      <c r="C40" s="14">
        <f>'Styczeń 2017'!I40+'Luty 2017'!I40+'Marzec 2017'!I40+'Kwiecień 2017'!I40+'Maj 2017'!I40+'Czerwiec 2017'!I40+'Lipiec 2017'!I40+'Sierpień 2017'!I40+'Wrzesień 2017'!I40+'Październik 2017'!I40+'Listopad 2017'!I40+'Grudzień 2017'!I40</f>
        <v>434116</v>
      </c>
      <c r="D40" s="33">
        <v>434116</v>
      </c>
    </row>
    <row r="41" spans="1:4" ht="18">
      <c r="A41" s="12" t="s">
        <v>49</v>
      </c>
      <c r="B41" s="13" t="e">
        <f>#REF!='[1]STYCZEŃ'!N39</f>
        <v>#REF!</v>
      </c>
      <c r="C41" s="14">
        <f>'Styczeń 2017'!I41+'Luty 2017'!I41+'Marzec 2017'!I41+'Kwiecień 2017'!I41+'Maj 2017'!I41+'Czerwiec 2017'!I41+'Lipiec 2017'!I41+'Sierpień 2017'!I41+'Wrzesień 2017'!I41+'Październik 2017'!I41+'Listopad 2017'!I41+'Grudzień 2017'!I41</f>
        <v>296604</v>
      </c>
      <c r="D41" s="34">
        <v>296604</v>
      </c>
    </row>
    <row r="42" spans="1:4" ht="18">
      <c r="A42" s="12" t="s">
        <v>50</v>
      </c>
      <c r="B42" s="13" t="e">
        <f>#REF!='[1]STYCZEŃ'!N40</f>
        <v>#REF!</v>
      </c>
      <c r="C42" s="14">
        <f>'Styczeń 2017'!I42+'Luty 2017'!I42+'Marzec 2017'!I42+'Kwiecień 2017'!I42+'Maj 2017'!I42+'Czerwiec 2017'!I42+'Lipiec 2017'!I42+'Sierpień 2017'!I42+'Wrzesień 2017'!I42+'Październik 2017'!I42+'Listopad 2017'!I42+'Grudzień 2017'!I42</f>
        <v>1170279</v>
      </c>
      <c r="D42" s="34">
        <v>1170279</v>
      </c>
    </row>
    <row r="43" spans="1:4" ht="18">
      <c r="A43" s="12" t="s">
        <v>51</v>
      </c>
      <c r="B43" s="13" t="e">
        <f>#REF!='[1]STYCZEŃ'!N41</f>
        <v>#REF!</v>
      </c>
      <c r="C43" s="14">
        <f>'Styczeń 2017'!I43+'Luty 2017'!I43+'Marzec 2017'!I43+'Kwiecień 2017'!I43+'Maj 2017'!I43+'Czerwiec 2017'!I43+'Lipiec 2017'!I43+'Sierpień 2017'!I43+'Wrzesień 2017'!I43+'Październik 2017'!I43+'Listopad 2017'!I43+'Grudzień 2017'!I43</f>
        <v>94956</v>
      </c>
      <c r="D43" s="34">
        <v>94956</v>
      </c>
    </row>
    <row r="44" spans="1:4" ht="18">
      <c r="A44" s="12" t="s">
        <v>52</v>
      </c>
      <c r="B44" s="13" t="e">
        <f>#REF!='[1]STYCZEŃ'!N42</f>
        <v>#REF!</v>
      </c>
      <c r="C44" s="14">
        <f>'Styczeń 2017'!I44+'Luty 2017'!I44+'Marzec 2017'!I44+'Kwiecień 2017'!I44+'Maj 2017'!I44+'Czerwiec 2017'!I44+'Lipiec 2017'!I44+'Sierpień 2017'!I44+'Wrzesień 2017'!I44+'Październik 2017'!I44+'Listopad 2017'!I44+'Grudzień 2017'!I44</f>
        <v>67030</v>
      </c>
      <c r="D44" s="34">
        <v>67030</v>
      </c>
    </row>
    <row r="45" spans="1:4" ht="18">
      <c r="A45" s="12" t="s">
        <v>53</v>
      </c>
      <c r="B45" s="13" t="e">
        <f>#REF!='[1]STYCZEŃ'!N43</f>
        <v>#REF!</v>
      </c>
      <c r="C45" s="14">
        <f>'Styczeń 2017'!I45+'Luty 2017'!I45+'Marzec 2017'!I45+'Kwiecień 2017'!I45+'Maj 2017'!I45+'Czerwiec 2017'!I45+'Lipiec 2017'!I45+'Sierpień 2017'!I45+'Wrzesień 2017'!I45+'Październik 2017'!I45+'Listopad 2017'!I45+'Grudzień 2017'!I45</f>
        <v>2425252</v>
      </c>
      <c r="D45" s="34">
        <v>2425252</v>
      </c>
    </row>
    <row r="46" spans="1:4" s="16" customFormat="1" ht="27.75" customHeight="1">
      <c r="A46" s="24" t="s">
        <v>55</v>
      </c>
      <c r="B46" s="23"/>
      <c r="C46" s="14">
        <f>'Styczeń 2017'!I46+'Luty 2017'!I46+'Marzec 2017'!I46+'Kwiecień 2017'!I46+'Maj 2017'!I46+'Czerwiec 2017'!I46+'Lipiec 2017'!I46+'Sierpień 2017'!I46+'Wrzesień 2017'!I46+'Październik 2017'!I46+'Listopad 2017'!I46+'Grudzień 2017'!I46</f>
        <v>5866374</v>
      </c>
      <c r="D46" s="35">
        <v>5866374</v>
      </c>
    </row>
    <row r="47" spans="1:4" ht="33" customHeight="1">
      <c r="A47" s="31" t="s">
        <v>68</v>
      </c>
      <c r="B47" s="25" t="e">
        <f>SUM(B7:B46)</f>
        <v>#REF!</v>
      </c>
      <c r="C47" s="30">
        <f>SUM(C8:C46)</f>
        <v>42235945</v>
      </c>
      <c r="D47" s="36">
        <f>SUM(D8:D46)</f>
        <v>42235945</v>
      </c>
    </row>
    <row r="49" spans="1:4" ht="14.25">
      <c r="A49" s="2" t="s">
        <v>71</v>
      </c>
      <c r="C49" s="32">
        <v>42235945</v>
      </c>
      <c r="D49" s="32"/>
    </row>
    <row r="50" ht="14.25">
      <c r="C50" s="32">
        <f>C47-C49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="85" zoomScaleNormal="85" zoomScalePageLayoutView="0" workbookViewId="0" topLeftCell="A1">
      <selection activeCell="G12" sqref="G12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65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12</v>
      </c>
      <c r="C8" s="13">
        <v>2926</v>
      </c>
      <c r="D8" s="14">
        <f>C8*B8</f>
        <v>35112</v>
      </c>
      <c r="E8" s="13">
        <v>7504.84</v>
      </c>
      <c r="F8" s="14">
        <v>2319</v>
      </c>
      <c r="G8" s="13">
        <f>F8*B8</f>
        <v>27828</v>
      </c>
      <c r="H8" s="13" t="b">
        <f>G8='[1]STYCZEŃ'!N6</f>
        <v>0</v>
      </c>
      <c r="I8" s="14">
        <v>27552</v>
      </c>
      <c r="J8" s="13">
        <f aca="true" t="shared" si="0" ref="J8:J46">I8-G8</f>
        <v>-276</v>
      </c>
      <c r="K8" s="14">
        <f>D8-(E8+G8)</f>
        <v>-220.8399999999965</v>
      </c>
      <c r="L8" s="13">
        <f>C8-M8</f>
        <v>2300.6</v>
      </c>
      <c r="M8" s="14">
        <f>ROUND(E8/B8,2)</f>
        <v>625.4</v>
      </c>
      <c r="N8" s="14" t="b">
        <f>M8='[1]Nal. dot styczeń'!F7</f>
        <v>0</v>
      </c>
      <c r="O8" s="20"/>
      <c r="P8" s="21"/>
      <c r="Q8" s="13">
        <f>I8</f>
        <v>27552</v>
      </c>
      <c r="R8" s="14">
        <f>Q8-G8</f>
        <v>-276</v>
      </c>
      <c r="S8" s="13">
        <f>(E8+I8)-D8</f>
        <v>-55.16000000000349</v>
      </c>
      <c r="T8" s="15"/>
    </row>
    <row r="9" spans="1:20" ht="18">
      <c r="A9" s="12" t="s">
        <v>18</v>
      </c>
      <c r="B9" s="19">
        <v>68</v>
      </c>
      <c r="C9" s="13">
        <v>3320</v>
      </c>
      <c r="D9" s="14">
        <f aca="true" t="shared" si="1" ref="D9:D46">C9*B9</f>
        <v>225760</v>
      </c>
      <c r="E9" s="13">
        <v>54418.67</v>
      </c>
      <c r="F9" s="14">
        <v>2692</v>
      </c>
      <c r="G9" s="13">
        <f aca="true" t="shared" si="2" ref="G9:G46">F9*B9</f>
        <v>183056</v>
      </c>
      <c r="H9" s="13" t="b">
        <f>G9='[1]STYCZEŃ'!N7</f>
        <v>0</v>
      </c>
      <c r="I9" s="14">
        <v>174639</v>
      </c>
      <c r="J9" s="13">
        <f t="shared" si="0"/>
        <v>-8417</v>
      </c>
      <c r="K9" s="14">
        <f aca="true" t="shared" si="3" ref="K9:K46">D9-(E9+G9)</f>
        <v>-11714.669999999984</v>
      </c>
      <c r="L9" s="13">
        <f aca="true" t="shared" si="4" ref="L9:L46">C9-M9</f>
        <v>2519.73</v>
      </c>
      <c r="M9" s="14">
        <f aca="true" t="shared" si="5" ref="M9:M46">ROUND(E9/B9,2)</f>
        <v>800.27</v>
      </c>
      <c r="N9" s="14" t="b">
        <f>M9='[1]Nal. dot styczeń'!F8</f>
        <v>0</v>
      </c>
      <c r="O9" s="20"/>
      <c r="P9" s="21"/>
      <c r="Q9" s="13">
        <f aca="true" t="shared" si="6" ref="Q9:Q46">I9</f>
        <v>174639</v>
      </c>
      <c r="R9" s="14">
        <f aca="true" t="shared" si="7" ref="R9:R46">Q9-G9</f>
        <v>-8417</v>
      </c>
      <c r="S9" s="13">
        <f aca="true" t="shared" si="8" ref="S9:S46">(E9+I9)-D9</f>
        <v>3297.6699999999837</v>
      </c>
      <c r="T9" s="15"/>
    </row>
    <row r="10" spans="1:20" ht="18">
      <c r="A10" s="12" t="s">
        <v>19</v>
      </c>
      <c r="B10" s="19">
        <v>4</v>
      </c>
      <c r="C10" s="13">
        <v>2959</v>
      </c>
      <c r="D10" s="14">
        <f t="shared" si="1"/>
        <v>11836</v>
      </c>
      <c r="E10" s="13">
        <v>2749.02</v>
      </c>
      <c r="F10" s="14">
        <v>2420</v>
      </c>
      <c r="G10" s="13">
        <f t="shared" si="2"/>
        <v>9680</v>
      </c>
      <c r="H10" s="13" t="b">
        <f>G10='[1]STYCZEŃ'!N8</f>
        <v>0</v>
      </c>
      <c r="I10" s="14">
        <v>9088</v>
      </c>
      <c r="J10" s="13">
        <f t="shared" si="0"/>
        <v>-592</v>
      </c>
      <c r="K10" s="14">
        <f t="shared" si="3"/>
        <v>-593.0200000000004</v>
      </c>
      <c r="L10" s="13">
        <f t="shared" si="4"/>
        <v>2271.74</v>
      </c>
      <c r="M10" s="14">
        <f t="shared" si="5"/>
        <v>687.26</v>
      </c>
      <c r="N10" s="14" t="b">
        <f>M10='[1]Nal. dot styczeń'!F9</f>
        <v>0</v>
      </c>
      <c r="O10" s="20"/>
      <c r="P10" s="21"/>
      <c r="Q10" s="13">
        <f t="shared" si="6"/>
        <v>9088</v>
      </c>
      <c r="R10" s="14">
        <f t="shared" si="7"/>
        <v>-592</v>
      </c>
      <c r="S10" s="13">
        <f t="shared" si="8"/>
        <v>1.0200000000004366</v>
      </c>
      <c r="T10" s="15"/>
    </row>
    <row r="11" spans="1:20" ht="18">
      <c r="A11" s="12" t="s">
        <v>20</v>
      </c>
      <c r="B11" s="19">
        <v>3</v>
      </c>
      <c r="C11" s="13">
        <v>3500</v>
      </c>
      <c r="D11" s="14">
        <f t="shared" si="1"/>
        <v>10500</v>
      </c>
      <c r="E11" s="13">
        <v>1837.49</v>
      </c>
      <c r="F11" s="14">
        <v>3032</v>
      </c>
      <c r="G11" s="13">
        <f t="shared" si="2"/>
        <v>9096</v>
      </c>
      <c r="H11" s="13" t="b">
        <f>G11='[1]STYCZEŃ'!N9</f>
        <v>0</v>
      </c>
      <c r="I11" s="14">
        <v>8625</v>
      </c>
      <c r="J11" s="13">
        <f t="shared" si="0"/>
        <v>-471</v>
      </c>
      <c r="K11" s="14">
        <f t="shared" si="3"/>
        <v>-433.4899999999998</v>
      </c>
      <c r="L11" s="13">
        <f t="shared" si="4"/>
        <v>2887.5</v>
      </c>
      <c r="M11" s="14">
        <f t="shared" si="5"/>
        <v>612.5</v>
      </c>
      <c r="N11" s="14" t="b">
        <f>M11='[1]Nal. dot styczeń'!F10</f>
        <v>0</v>
      </c>
      <c r="O11" s="20"/>
      <c r="P11" s="21"/>
      <c r="Q11" s="13">
        <f t="shared" si="6"/>
        <v>8625</v>
      </c>
      <c r="R11" s="14">
        <f t="shared" si="7"/>
        <v>-471</v>
      </c>
      <c r="S11" s="13">
        <f t="shared" si="8"/>
        <v>-37.51000000000022</v>
      </c>
      <c r="T11" s="15"/>
    </row>
    <row r="12" spans="1:20" ht="18">
      <c r="A12" s="12" t="s">
        <v>21</v>
      </c>
      <c r="B12" s="19">
        <v>38</v>
      </c>
      <c r="C12" s="13">
        <v>3214</v>
      </c>
      <c r="D12" s="14">
        <f t="shared" si="1"/>
        <v>122132</v>
      </c>
      <c r="E12" s="13">
        <v>21327.66</v>
      </c>
      <c r="F12" s="14">
        <v>2750</v>
      </c>
      <c r="G12" s="13">
        <f t="shared" si="2"/>
        <v>104500</v>
      </c>
      <c r="H12" s="13" t="b">
        <f>G12='[1]STYCZEŃ'!N10</f>
        <v>0</v>
      </c>
      <c r="I12" s="14">
        <v>99978</v>
      </c>
      <c r="J12" s="13">
        <f t="shared" si="0"/>
        <v>-4522</v>
      </c>
      <c r="K12" s="14">
        <f t="shared" si="3"/>
        <v>-3695.6600000000035</v>
      </c>
      <c r="L12" s="13">
        <f t="shared" si="4"/>
        <v>2652.75</v>
      </c>
      <c r="M12" s="14">
        <f t="shared" si="5"/>
        <v>561.25</v>
      </c>
      <c r="N12" s="14" t="b">
        <f>M12='[1]Nal. dot styczeń'!F11</f>
        <v>0</v>
      </c>
      <c r="O12" s="20"/>
      <c r="P12" s="21"/>
      <c r="Q12" s="13">
        <f t="shared" si="6"/>
        <v>99978</v>
      </c>
      <c r="R12" s="14">
        <f t="shared" si="7"/>
        <v>-4522</v>
      </c>
      <c r="S12" s="13">
        <f t="shared" si="8"/>
        <v>-826.3399999999965</v>
      </c>
      <c r="T12" s="15"/>
    </row>
    <row r="13" spans="1:20" ht="18">
      <c r="A13" s="12" t="s">
        <v>22</v>
      </c>
      <c r="B13" s="19">
        <v>44</v>
      </c>
      <c r="C13" s="13">
        <v>3016</v>
      </c>
      <c r="D13" s="14">
        <f t="shared" si="1"/>
        <v>132704</v>
      </c>
      <c r="E13" s="13">
        <v>32208.44</v>
      </c>
      <c r="F13" s="14">
        <v>2284</v>
      </c>
      <c r="G13" s="13">
        <f t="shared" si="2"/>
        <v>100496</v>
      </c>
      <c r="H13" s="13" t="b">
        <f>G13='[1]STYCZEŃ'!N11</f>
        <v>0</v>
      </c>
      <c r="I13" s="26">
        <f>101125+150000</f>
        <v>251125</v>
      </c>
      <c r="J13" s="13">
        <f t="shared" si="0"/>
        <v>150629</v>
      </c>
      <c r="K13" s="14">
        <f t="shared" si="3"/>
        <v>-0.4400000000023283</v>
      </c>
      <c r="L13" s="13">
        <f t="shared" si="4"/>
        <v>2283.99</v>
      </c>
      <c r="M13" s="14">
        <f t="shared" si="5"/>
        <v>732.01</v>
      </c>
      <c r="N13" s="14" t="b">
        <f>M13='[1]Nal. dot styczeń'!F12</f>
        <v>0</v>
      </c>
      <c r="O13" s="20"/>
      <c r="P13" s="21"/>
      <c r="Q13" s="13">
        <f t="shared" si="6"/>
        <v>251125</v>
      </c>
      <c r="R13" s="14">
        <f t="shared" si="7"/>
        <v>150629</v>
      </c>
      <c r="S13" s="13">
        <f t="shared" si="8"/>
        <v>150629.44</v>
      </c>
      <c r="T13" s="15"/>
    </row>
    <row r="14" spans="1:20" ht="18">
      <c r="A14" s="12" t="s">
        <v>23</v>
      </c>
      <c r="B14" s="19">
        <v>20.5</v>
      </c>
      <c r="C14" s="13">
        <v>3038</v>
      </c>
      <c r="D14" s="14">
        <f t="shared" si="1"/>
        <v>62279</v>
      </c>
      <c r="E14" s="13">
        <v>15312.43</v>
      </c>
      <c r="F14" s="14">
        <v>2373</v>
      </c>
      <c r="G14" s="13">
        <f t="shared" si="2"/>
        <v>48646.5</v>
      </c>
      <c r="H14" s="13" t="b">
        <f>G14='[1]STYCZEŃ'!N12</f>
        <v>0</v>
      </c>
      <c r="I14" s="14">
        <v>48342</v>
      </c>
      <c r="J14" s="13">
        <f t="shared" si="0"/>
        <v>-304.5</v>
      </c>
      <c r="K14" s="14">
        <f t="shared" si="3"/>
        <v>-1679.9300000000003</v>
      </c>
      <c r="L14" s="13">
        <f t="shared" si="4"/>
        <v>2291.05</v>
      </c>
      <c r="M14" s="14">
        <f t="shared" si="5"/>
        <v>746.95</v>
      </c>
      <c r="N14" s="14" t="b">
        <f>M14='[1]Nal. dot styczeń'!F13</f>
        <v>0</v>
      </c>
      <c r="O14" s="20"/>
      <c r="P14" s="21"/>
      <c r="Q14" s="13">
        <f t="shared" si="6"/>
        <v>48342</v>
      </c>
      <c r="R14" s="14">
        <f t="shared" si="7"/>
        <v>-304.5</v>
      </c>
      <c r="S14" s="13">
        <f t="shared" si="8"/>
        <v>1375.4300000000003</v>
      </c>
      <c r="T14" s="15"/>
    </row>
    <row r="15" spans="1:20" ht="18">
      <c r="A15" s="12" t="s">
        <v>24</v>
      </c>
      <c r="B15" s="19">
        <v>5</v>
      </c>
      <c r="C15" s="13">
        <v>3083</v>
      </c>
      <c r="D15" s="14">
        <f t="shared" si="1"/>
        <v>15415</v>
      </c>
      <c r="E15" s="13">
        <v>3602.28</v>
      </c>
      <c r="F15" s="14">
        <v>2500</v>
      </c>
      <c r="G15" s="13">
        <f t="shared" si="2"/>
        <v>12500</v>
      </c>
      <c r="H15" s="13" t="b">
        <f>G15='[1]STYCZEŃ'!N13</f>
        <v>0</v>
      </c>
      <c r="I15" s="14">
        <v>11875</v>
      </c>
      <c r="J15" s="13">
        <f t="shared" si="0"/>
        <v>-625</v>
      </c>
      <c r="K15" s="14">
        <f t="shared" si="3"/>
        <v>-687.2800000000007</v>
      </c>
      <c r="L15" s="13">
        <f t="shared" si="4"/>
        <v>2362.54</v>
      </c>
      <c r="M15" s="14">
        <f t="shared" si="5"/>
        <v>720.46</v>
      </c>
      <c r="N15" s="14" t="b">
        <f>M15='[1]Nal. dot styczeń'!F14</f>
        <v>0</v>
      </c>
      <c r="O15" s="20"/>
      <c r="P15" s="21"/>
      <c r="Q15" s="13">
        <f t="shared" si="6"/>
        <v>11875</v>
      </c>
      <c r="R15" s="14">
        <f t="shared" si="7"/>
        <v>-625</v>
      </c>
      <c r="S15" s="13">
        <f t="shared" si="8"/>
        <v>62.280000000000655</v>
      </c>
      <c r="T15" s="15"/>
    </row>
    <row r="16" spans="1:20" ht="18">
      <c r="A16" s="12" t="s">
        <v>25</v>
      </c>
      <c r="B16" s="19">
        <v>8</v>
      </c>
      <c r="C16" s="13">
        <v>3006</v>
      </c>
      <c r="D16" s="14">
        <f t="shared" si="1"/>
        <v>24048</v>
      </c>
      <c r="E16" s="13">
        <v>4119.69</v>
      </c>
      <c r="F16" s="14">
        <v>2601</v>
      </c>
      <c r="G16" s="13">
        <f t="shared" si="2"/>
        <v>20808</v>
      </c>
      <c r="H16" s="13" t="b">
        <f>G16='[1]STYCZEŃ'!N14</f>
        <v>0</v>
      </c>
      <c r="I16" s="14">
        <v>19928</v>
      </c>
      <c r="J16" s="13">
        <f t="shared" si="0"/>
        <v>-880</v>
      </c>
      <c r="K16" s="14">
        <f t="shared" si="3"/>
        <v>-879.6899999999987</v>
      </c>
      <c r="L16" s="13">
        <f t="shared" si="4"/>
        <v>2491.04</v>
      </c>
      <c r="M16" s="14">
        <f t="shared" si="5"/>
        <v>514.96</v>
      </c>
      <c r="N16" s="14" t="b">
        <f>M16='[1]Nal. dot styczeń'!F15</f>
        <v>0</v>
      </c>
      <c r="O16" s="20"/>
      <c r="P16" s="21"/>
      <c r="Q16" s="13">
        <f t="shared" si="6"/>
        <v>19928</v>
      </c>
      <c r="R16" s="14">
        <f t="shared" si="7"/>
        <v>-880</v>
      </c>
      <c r="S16" s="13">
        <f t="shared" si="8"/>
        <v>-0.3100000000013097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12736.39</v>
      </c>
      <c r="F17" s="14">
        <v>2615</v>
      </c>
      <c r="G17" s="13">
        <f t="shared" si="2"/>
        <v>47070</v>
      </c>
      <c r="H17" s="13" t="b">
        <f>G17='[1]STYCZEŃ'!N15</f>
        <v>0</v>
      </c>
      <c r="I17" s="14">
        <v>46350</v>
      </c>
      <c r="J17" s="13">
        <f t="shared" si="0"/>
        <v>-720</v>
      </c>
      <c r="K17" s="14">
        <f t="shared" si="3"/>
        <v>7.610000000000582</v>
      </c>
      <c r="L17" s="13">
        <f t="shared" si="4"/>
        <v>2615.42</v>
      </c>
      <c r="M17" s="14">
        <f t="shared" si="5"/>
        <v>707.58</v>
      </c>
      <c r="N17" s="14" t="b">
        <f>M17='[1]Nal. dot styczeń'!F16</f>
        <v>0</v>
      </c>
      <c r="O17" s="20"/>
      <c r="P17" s="21"/>
      <c r="Q17" s="13">
        <f t="shared" si="6"/>
        <v>46350</v>
      </c>
      <c r="R17" s="14">
        <f t="shared" si="7"/>
        <v>-720</v>
      </c>
      <c r="S17" s="13">
        <f t="shared" si="8"/>
        <v>-727.6100000000006</v>
      </c>
      <c r="T17" s="15"/>
    </row>
    <row r="18" spans="1:20" ht="18">
      <c r="A18" s="12" t="s">
        <v>27</v>
      </c>
      <c r="B18" s="19">
        <v>38</v>
      </c>
      <c r="C18" s="13">
        <v>3290</v>
      </c>
      <c r="D18" s="14">
        <f t="shared" si="1"/>
        <v>125020</v>
      </c>
      <c r="E18" s="13">
        <v>26449.57</v>
      </c>
      <c r="F18" s="14">
        <v>2594</v>
      </c>
      <c r="G18" s="13">
        <f t="shared" si="2"/>
        <v>98572</v>
      </c>
      <c r="H18" s="13" t="b">
        <f>G18='[1]STYCZEŃ'!N16</f>
        <v>0</v>
      </c>
      <c r="I18" s="14">
        <v>98572</v>
      </c>
      <c r="J18" s="13">
        <f t="shared" si="0"/>
        <v>0</v>
      </c>
      <c r="K18" s="14">
        <f t="shared" si="3"/>
        <v>-1.570000000006985</v>
      </c>
      <c r="L18" s="13">
        <f t="shared" si="4"/>
        <v>2593.96</v>
      </c>
      <c r="M18" s="14">
        <f t="shared" si="5"/>
        <v>696.04</v>
      </c>
      <c r="N18" s="14" t="b">
        <f>M18='[1]Nal. dot styczeń'!F17</f>
        <v>0</v>
      </c>
      <c r="O18" s="20"/>
      <c r="P18" s="21"/>
      <c r="Q18" s="13">
        <f t="shared" si="6"/>
        <v>98572</v>
      </c>
      <c r="R18" s="14">
        <f t="shared" si="7"/>
        <v>0</v>
      </c>
      <c r="S18" s="13">
        <f t="shared" si="8"/>
        <v>1.570000000006985</v>
      </c>
      <c r="T18" s="15"/>
    </row>
    <row r="19" spans="1:20" ht="18">
      <c r="A19" s="12" t="s">
        <v>28</v>
      </c>
      <c r="B19" s="19">
        <v>10</v>
      </c>
      <c r="C19" s="13">
        <v>3017</v>
      </c>
      <c r="D19" s="14">
        <f t="shared" si="1"/>
        <v>30170</v>
      </c>
      <c r="E19" s="13">
        <v>7525.76</v>
      </c>
      <c r="F19" s="14">
        <v>2264</v>
      </c>
      <c r="G19" s="13">
        <f t="shared" si="2"/>
        <v>22640</v>
      </c>
      <c r="H19" s="13" t="b">
        <f>G19='[1]STYCZEŃ'!N17</f>
        <v>0</v>
      </c>
      <c r="I19" s="14">
        <v>24010</v>
      </c>
      <c r="J19" s="13">
        <f t="shared" si="0"/>
        <v>1370</v>
      </c>
      <c r="K19" s="14">
        <f t="shared" si="3"/>
        <v>4.239999999997963</v>
      </c>
      <c r="L19" s="13">
        <f t="shared" si="4"/>
        <v>2264.42</v>
      </c>
      <c r="M19" s="14">
        <f t="shared" si="5"/>
        <v>752.58</v>
      </c>
      <c r="N19" s="14" t="b">
        <f>M19='[1]Nal. dot styczeń'!F18</f>
        <v>0</v>
      </c>
      <c r="O19" s="20"/>
      <c r="P19" s="21"/>
      <c r="Q19" s="13">
        <f t="shared" si="6"/>
        <v>24010</v>
      </c>
      <c r="R19" s="14">
        <f t="shared" si="7"/>
        <v>1370</v>
      </c>
      <c r="S19" s="13">
        <f t="shared" si="8"/>
        <v>1365.760000000002</v>
      </c>
      <c r="T19" s="15"/>
    </row>
    <row r="20" spans="1:20" ht="18">
      <c r="A20" s="12" t="s">
        <v>29</v>
      </c>
      <c r="B20" s="19">
        <v>12</v>
      </c>
      <c r="C20" s="13">
        <v>3325</v>
      </c>
      <c r="D20" s="14">
        <f t="shared" si="1"/>
        <v>39900</v>
      </c>
      <c r="E20" s="13">
        <v>8956.1</v>
      </c>
      <c r="F20" s="14">
        <v>2579</v>
      </c>
      <c r="G20" s="13">
        <f t="shared" si="2"/>
        <v>30948</v>
      </c>
      <c r="H20" s="13" t="b">
        <f>G20='[1]STYCZEŃ'!N18</f>
        <v>0</v>
      </c>
      <c r="I20" s="14">
        <v>31824</v>
      </c>
      <c r="J20" s="13">
        <f t="shared" si="0"/>
        <v>876</v>
      </c>
      <c r="K20" s="14">
        <f t="shared" si="3"/>
        <v>-4.099999999998545</v>
      </c>
      <c r="L20" s="13">
        <f t="shared" si="4"/>
        <v>2578.66</v>
      </c>
      <c r="M20" s="14">
        <f t="shared" si="5"/>
        <v>746.34</v>
      </c>
      <c r="N20" s="14" t="b">
        <f>M20='[1]Nal. dot styczeń'!F19</f>
        <v>0</v>
      </c>
      <c r="O20" s="20"/>
      <c r="P20" s="21"/>
      <c r="Q20" s="13">
        <f t="shared" si="6"/>
        <v>31824</v>
      </c>
      <c r="R20" s="14">
        <f t="shared" si="7"/>
        <v>876</v>
      </c>
      <c r="S20" s="13">
        <f t="shared" si="8"/>
        <v>880.0999999999985</v>
      </c>
      <c r="T20" s="15"/>
    </row>
    <row r="21" spans="1:20" ht="18">
      <c r="A21" s="12" t="s">
        <v>30</v>
      </c>
      <c r="B21" s="19">
        <v>67</v>
      </c>
      <c r="C21" s="13">
        <v>3850</v>
      </c>
      <c r="D21" s="14">
        <f t="shared" si="1"/>
        <v>257950</v>
      </c>
      <c r="E21" s="13">
        <v>57810.66</v>
      </c>
      <c r="F21" s="14">
        <v>3237</v>
      </c>
      <c r="G21" s="13">
        <f t="shared" si="2"/>
        <v>216879</v>
      </c>
      <c r="H21" s="13" t="b">
        <f>G21='[1]STYCZEŃ'!N19</f>
        <v>0</v>
      </c>
      <c r="I21" s="14">
        <v>204680</v>
      </c>
      <c r="J21" s="13">
        <f t="shared" si="0"/>
        <v>-12199</v>
      </c>
      <c r="K21" s="14">
        <f t="shared" si="3"/>
        <v>-16739.660000000033</v>
      </c>
      <c r="L21" s="13">
        <f t="shared" si="4"/>
        <v>2987.15</v>
      </c>
      <c r="M21" s="14">
        <f t="shared" si="5"/>
        <v>862.85</v>
      </c>
      <c r="N21" s="14" t="b">
        <f>M21='[1]Nal. dot styczeń'!F20</f>
        <v>0</v>
      </c>
      <c r="O21" s="20"/>
      <c r="P21" s="21"/>
      <c r="Q21" s="13">
        <f t="shared" si="6"/>
        <v>204680</v>
      </c>
      <c r="R21" s="14">
        <f t="shared" si="7"/>
        <v>-12199</v>
      </c>
      <c r="S21" s="13">
        <f t="shared" si="8"/>
        <v>4540.660000000033</v>
      </c>
      <c r="T21" s="15"/>
    </row>
    <row r="22" spans="1:20" ht="18">
      <c r="A22" s="12" t="s">
        <v>31</v>
      </c>
      <c r="B22" s="19">
        <v>149.5</v>
      </c>
      <c r="C22" s="13">
        <v>3370.28</v>
      </c>
      <c r="D22" s="14">
        <f t="shared" si="1"/>
        <v>503856.86000000004</v>
      </c>
      <c r="E22" s="13">
        <v>107967.71</v>
      </c>
      <c r="F22" s="14">
        <v>2839</v>
      </c>
      <c r="G22" s="13">
        <f t="shared" si="2"/>
        <v>424430.5</v>
      </c>
      <c r="H22" s="13" t="b">
        <f>G22='[1]STYCZEŃ'!N20</f>
        <v>0</v>
      </c>
      <c r="I22" s="14">
        <v>391392</v>
      </c>
      <c r="J22" s="13">
        <f t="shared" si="0"/>
        <v>-33038.5</v>
      </c>
      <c r="K22" s="14">
        <f t="shared" si="3"/>
        <v>-28541.34999999992</v>
      </c>
      <c r="L22" s="13">
        <f t="shared" si="4"/>
        <v>2648.09</v>
      </c>
      <c r="M22" s="14">
        <f t="shared" si="5"/>
        <v>722.19</v>
      </c>
      <c r="N22" s="14" t="b">
        <f>M22='[1]Nal. dot styczeń'!F21</f>
        <v>0</v>
      </c>
      <c r="O22" s="20"/>
      <c r="P22" s="21"/>
      <c r="Q22" s="13">
        <f t="shared" si="6"/>
        <v>391392</v>
      </c>
      <c r="R22" s="14">
        <f t="shared" si="7"/>
        <v>-33038.5</v>
      </c>
      <c r="S22" s="13">
        <f t="shared" si="8"/>
        <v>-4497.150000000023</v>
      </c>
      <c r="T22" s="15"/>
    </row>
    <row r="23" spans="1:20" ht="18">
      <c r="A23" s="12" t="s">
        <v>32</v>
      </c>
      <c r="B23" s="19">
        <v>27.5</v>
      </c>
      <c r="C23" s="13">
        <v>2656.78</v>
      </c>
      <c r="D23" s="14">
        <f t="shared" si="1"/>
        <v>73061.45000000001</v>
      </c>
      <c r="E23" s="13">
        <v>16980.88</v>
      </c>
      <c r="F23" s="14">
        <v>2039</v>
      </c>
      <c r="G23" s="13">
        <f t="shared" si="2"/>
        <v>56072.5</v>
      </c>
      <c r="H23" s="13" t="b">
        <f>G23='[1]STYCZEŃ'!N21</f>
        <v>0</v>
      </c>
      <c r="I23" s="14">
        <v>56927</v>
      </c>
      <c r="J23" s="13">
        <f t="shared" si="0"/>
        <v>854.5</v>
      </c>
      <c r="K23" s="14">
        <f t="shared" si="3"/>
        <v>8.070000000006985</v>
      </c>
      <c r="L23" s="13">
        <f t="shared" si="4"/>
        <v>2039.2900000000002</v>
      </c>
      <c r="M23" s="14">
        <f t="shared" si="5"/>
        <v>617.49</v>
      </c>
      <c r="N23" s="14" t="b">
        <f>M23='[1]Nal. dot styczeń'!F22</f>
        <v>0</v>
      </c>
      <c r="O23" s="20"/>
      <c r="P23" s="21"/>
      <c r="Q23" s="13">
        <f t="shared" si="6"/>
        <v>56927</v>
      </c>
      <c r="R23" s="14">
        <f t="shared" si="7"/>
        <v>854.5</v>
      </c>
      <c r="S23" s="13">
        <f t="shared" si="8"/>
        <v>846.429999999993</v>
      </c>
      <c r="T23" s="15"/>
    </row>
    <row r="24" spans="1:20" ht="18">
      <c r="A24" s="12" t="s">
        <v>33</v>
      </c>
      <c r="B24" s="19">
        <v>39</v>
      </c>
      <c r="C24" s="13">
        <v>3210</v>
      </c>
      <c r="D24" s="14">
        <f t="shared" si="1"/>
        <v>125190</v>
      </c>
      <c r="E24" s="13">
        <v>25735.62</v>
      </c>
      <c r="F24" s="14">
        <v>2692</v>
      </c>
      <c r="G24" s="13">
        <f t="shared" si="2"/>
        <v>104988</v>
      </c>
      <c r="H24" s="13" t="b">
        <f>G24='[1]STYCZEŃ'!N22</f>
        <v>0</v>
      </c>
      <c r="I24" s="14">
        <v>97656</v>
      </c>
      <c r="J24" s="13">
        <f t="shared" si="0"/>
        <v>-7332</v>
      </c>
      <c r="K24" s="14">
        <f t="shared" si="3"/>
        <v>-5533.619999999995</v>
      </c>
      <c r="L24" s="13">
        <f t="shared" si="4"/>
        <v>2550.11</v>
      </c>
      <c r="M24" s="14">
        <f t="shared" si="5"/>
        <v>659.89</v>
      </c>
      <c r="N24" s="14" t="b">
        <f>M24='[1]Nal. dot styczeń'!F23</f>
        <v>0</v>
      </c>
      <c r="O24" s="20"/>
      <c r="P24" s="21"/>
      <c r="Q24" s="13">
        <f t="shared" si="6"/>
        <v>97656</v>
      </c>
      <c r="R24" s="14">
        <f t="shared" si="7"/>
        <v>-7332</v>
      </c>
      <c r="S24" s="13">
        <f t="shared" si="8"/>
        <v>-1798.3800000000047</v>
      </c>
      <c r="T24" s="15"/>
    </row>
    <row r="25" spans="1:20" ht="18">
      <c r="A25" s="12" t="s">
        <v>34</v>
      </c>
      <c r="B25" s="19">
        <v>74</v>
      </c>
      <c r="C25" s="13">
        <v>3466</v>
      </c>
      <c r="D25" s="14">
        <f t="shared" si="1"/>
        <v>256484</v>
      </c>
      <c r="E25" s="13">
        <v>55554.33</v>
      </c>
      <c r="F25" s="14">
        <v>2750</v>
      </c>
      <c r="G25" s="13">
        <f t="shared" si="2"/>
        <v>203500</v>
      </c>
      <c r="H25" s="13" t="b">
        <f>G25='[1]STYCZEŃ'!N23</f>
        <v>0</v>
      </c>
      <c r="I25" s="14">
        <v>199800</v>
      </c>
      <c r="J25" s="13">
        <f t="shared" si="0"/>
        <v>-3700</v>
      </c>
      <c r="K25" s="14">
        <f t="shared" si="3"/>
        <v>-2570.3300000000163</v>
      </c>
      <c r="L25" s="13">
        <f t="shared" si="4"/>
        <v>2715.27</v>
      </c>
      <c r="M25" s="14">
        <f t="shared" si="5"/>
        <v>750.73</v>
      </c>
      <c r="N25" s="14" t="b">
        <f>M25='[1]Nal. dot styczeń'!F24</f>
        <v>0</v>
      </c>
      <c r="O25" s="20"/>
      <c r="P25" s="21"/>
      <c r="Q25" s="13">
        <f t="shared" si="6"/>
        <v>199800</v>
      </c>
      <c r="R25" s="14">
        <f t="shared" si="7"/>
        <v>-3700</v>
      </c>
      <c r="S25" s="13">
        <f t="shared" si="8"/>
        <v>-1129.6699999999837</v>
      </c>
      <c r="T25" s="15"/>
    </row>
    <row r="26" spans="1:20" ht="18">
      <c r="A26" s="12" t="s">
        <v>35</v>
      </c>
      <c r="B26" s="19">
        <v>14</v>
      </c>
      <c r="C26" s="13">
        <v>3100</v>
      </c>
      <c r="D26" s="14">
        <f t="shared" si="1"/>
        <v>43400</v>
      </c>
      <c r="E26" s="13">
        <v>9831.53</v>
      </c>
      <c r="F26" s="14">
        <v>2524</v>
      </c>
      <c r="G26" s="13">
        <f t="shared" si="2"/>
        <v>35336</v>
      </c>
      <c r="H26" s="13" t="b">
        <f>G26='[1]STYCZEŃ'!N24</f>
        <v>0</v>
      </c>
      <c r="I26" s="14">
        <v>36344</v>
      </c>
      <c r="J26" s="13">
        <f t="shared" si="0"/>
        <v>1008</v>
      </c>
      <c r="K26" s="14">
        <f t="shared" si="3"/>
        <v>-1767.5299999999988</v>
      </c>
      <c r="L26" s="13">
        <f t="shared" si="4"/>
        <v>2397.75</v>
      </c>
      <c r="M26" s="14">
        <f t="shared" si="5"/>
        <v>702.25</v>
      </c>
      <c r="N26" s="14" t="b">
        <f>M26='[1]Nal. dot styczeń'!F25</f>
        <v>0</v>
      </c>
      <c r="O26" s="20"/>
      <c r="P26" s="21"/>
      <c r="Q26" s="13">
        <f t="shared" si="6"/>
        <v>36344</v>
      </c>
      <c r="R26" s="14">
        <f t="shared" si="7"/>
        <v>1008</v>
      </c>
      <c r="S26" s="13">
        <f t="shared" si="8"/>
        <v>2775.529999999999</v>
      </c>
      <c r="T26" s="15"/>
    </row>
    <row r="27" spans="1:20" ht="18">
      <c r="A27" s="12" t="s">
        <v>36</v>
      </c>
      <c r="B27" s="19">
        <v>64</v>
      </c>
      <c r="C27" s="13">
        <v>3400</v>
      </c>
      <c r="D27" s="14">
        <f t="shared" si="1"/>
        <v>217600</v>
      </c>
      <c r="E27" s="13">
        <v>42770.76</v>
      </c>
      <c r="F27" s="14">
        <v>2732</v>
      </c>
      <c r="G27" s="13">
        <f t="shared" si="2"/>
        <v>174848</v>
      </c>
      <c r="H27" s="13" t="b">
        <f>G27='[1]STYCZEŃ'!N25</f>
        <v>0</v>
      </c>
      <c r="I27" s="14">
        <v>174208</v>
      </c>
      <c r="J27" s="13">
        <f t="shared" si="0"/>
        <v>-640</v>
      </c>
      <c r="K27" s="14">
        <f t="shared" si="3"/>
        <v>-18.760000000009313</v>
      </c>
      <c r="L27" s="13">
        <f t="shared" si="4"/>
        <v>2731.71</v>
      </c>
      <c r="M27" s="14">
        <f t="shared" si="5"/>
        <v>668.29</v>
      </c>
      <c r="N27" s="14" t="b">
        <f>M27='[1]Nal. dot styczeń'!F26</f>
        <v>0</v>
      </c>
      <c r="O27" s="20"/>
      <c r="P27" s="21"/>
      <c r="Q27" s="13">
        <f t="shared" si="6"/>
        <v>174208</v>
      </c>
      <c r="R27" s="14">
        <f t="shared" si="7"/>
        <v>-640</v>
      </c>
      <c r="S27" s="13">
        <f t="shared" si="8"/>
        <v>-621.2399999999907</v>
      </c>
      <c r="T27" s="15"/>
    </row>
    <row r="28" spans="1:20" ht="18">
      <c r="A28" s="12" t="s">
        <v>37</v>
      </c>
      <c r="B28" s="19">
        <v>16.5</v>
      </c>
      <c r="C28" s="13">
        <v>2770</v>
      </c>
      <c r="D28" s="14">
        <f t="shared" si="1"/>
        <v>45705</v>
      </c>
      <c r="E28" s="13">
        <v>14269.24</v>
      </c>
      <c r="F28" s="14">
        <v>1905</v>
      </c>
      <c r="G28" s="13">
        <f t="shared" si="2"/>
        <v>31432.5</v>
      </c>
      <c r="H28" s="13" t="b">
        <f>G28='[1]STYCZEŃ'!N26</f>
        <v>0</v>
      </c>
      <c r="I28" s="14">
        <v>32487</v>
      </c>
      <c r="J28" s="13">
        <f t="shared" si="0"/>
        <v>1054.5</v>
      </c>
      <c r="K28" s="14">
        <f t="shared" si="3"/>
        <v>3.2600000000020373</v>
      </c>
      <c r="L28" s="13">
        <f t="shared" si="4"/>
        <v>1905.2</v>
      </c>
      <c r="M28" s="14">
        <f t="shared" si="5"/>
        <v>864.8</v>
      </c>
      <c r="N28" s="14" t="b">
        <f>M28='[1]Nal. dot styczeń'!F27</f>
        <v>0</v>
      </c>
      <c r="O28" s="20"/>
      <c r="P28" s="21"/>
      <c r="Q28" s="13">
        <f t="shared" si="6"/>
        <v>32487</v>
      </c>
      <c r="R28" s="14">
        <f t="shared" si="7"/>
        <v>1054.5</v>
      </c>
      <c r="S28" s="13">
        <f t="shared" si="8"/>
        <v>1051.239999999998</v>
      </c>
      <c r="T28" s="15"/>
    </row>
    <row r="29" spans="1:20" ht="18">
      <c r="A29" s="12" t="s">
        <v>38</v>
      </c>
      <c r="B29" s="19">
        <v>20</v>
      </c>
      <c r="C29" s="13">
        <v>3969</v>
      </c>
      <c r="D29" s="14">
        <f t="shared" si="1"/>
        <v>79380</v>
      </c>
      <c r="E29" s="13">
        <v>16841.95</v>
      </c>
      <c r="F29" s="14">
        <v>3127</v>
      </c>
      <c r="G29" s="13">
        <f t="shared" si="2"/>
        <v>62540</v>
      </c>
      <c r="H29" s="13" t="b">
        <f>G29='[1]STYCZEŃ'!N27</f>
        <v>0</v>
      </c>
      <c r="I29" s="14">
        <v>62005</v>
      </c>
      <c r="J29" s="13">
        <f t="shared" si="0"/>
        <v>-535</v>
      </c>
      <c r="K29" s="14">
        <f t="shared" si="3"/>
        <v>-1.9499999999970896</v>
      </c>
      <c r="L29" s="13">
        <f t="shared" si="4"/>
        <v>3126.9</v>
      </c>
      <c r="M29" s="14">
        <f t="shared" si="5"/>
        <v>842.1</v>
      </c>
      <c r="N29" s="14" t="b">
        <f>M29='[1]Nal. dot styczeń'!F28</f>
        <v>0</v>
      </c>
      <c r="O29" s="20"/>
      <c r="P29" s="21"/>
      <c r="Q29" s="13">
        <f t="shared" si="6"/>
        <v>62005</v>
      </c>
      <c r="R29" s="14">
        <f t="shared" si="7"/>
        <v>-535</v>
      </c>
      <c r="S29" s="13">
        <f t="shared" si="8"/>
        <v>-533.0500000000029</v>
      </c>
      <c r="T29" s="15"/>
    </row>
    <row r="30" spans="1:20" ht="18">
      <c r="A30" s="12" t="s">
        <v>39</v>
      </c>
      <c r="B30" s="19">
        <v>7</v>
      </c>
      <c r="C30" s="13">
        <v>2680</v>
      </c>
      <c r="D30" s="14">
        <f t="shared" si="1"/>
        <v>18760</v>
      </c>
      <c r="E30" s="13">
        <v>5085.33</v>
      </c>
      <c r="F30" s="14">
        <v>1954</v>
      </c>
      <c r="G30" s="13">
        <f t="shared" si="2"/>
        <v>13678</v>
      </c>
      <c r="H30" s="13" t="b">
        <f>G30='[1]STYCZEŃ'!N28</f>
        <v>0</v>
      </c>
      <c r="I30" s="14">
        <v>13377</v>
      </c>
      <c r="J30" s="13">
        <f t="shared" si="0"/>
        <v>-301</v>
      </c>
      <c r="K30" s="14">
        <f t="shared" si="3"/>
        <v>-3.3300000000017462</v>
      </c>
      <c r="L30" s="13">
        <f t="shared" si="4"/>
        <v>1953.52</v>
      </c>
      <c r="M30" s="14">
        <f t="shared" si="5"/>
        <v>726.48</v>
      </c>
      <c r="N30" s="14" t="b">
        <f>M30='[1]Nal. dot styczeń'!F29</f>
        <v>0</v>
      </c>
      <c r="O30" s="20"/>
      <c r="P30" s="21"/>
      <c r="Q30" s="13">
        <f t="shared" si="6"/>
        <v>13377</v>
      </c>
      <c r="R30" s="14">
        <f t="shared" si="7"/>
        <v>-301</v>
      </c>
      <c r="S30" s="13">
        <f t="shared" si="8"/>
        <v>-297.66999999999825</v>
      </c>
      <c r="T30" s="15"/>
    </row>
    <row r="31" spans="1:20" ht="18">
      <c r="A31" s="12" t="s">
        <v>40</v>
      </c>
      <c r="B31" s="19">
        <v>10</v>
      </c>
      <c r="C31" s="13">
        <v>3009</v>
      </c>
      <c r="D31" s="14">
        <f t="shared" si="1"/>
        <v>30090</v>
      </c>
      <c r="E31" s="13">
        <v>6868.02</v>
      </c>
      <c r="F31" s="14">
        <v>2478</v>
      </c>
      <c r="G31" s="13">
        <f t="shared" si="2"/>
        <v>24780</v>
      </c>
      <c r="H31" s="13" t="b">
        <f>G31='[1]STYCZEŃ'!N29</f>
        <v>0</v>
      </c>
      <c r="I31" s="14">
        <v>23710</v>
      </c>
      <c r="J31" s="13">
        <f t="shared" si="0"/>
        <v>-1070</v>
      </c>
      <c r="K31" s="14">
        <f t="shared" si="3"/>
        <v>-1558.0200000000004</v>
      </c>
      <c r="L31" s="13">
        <f t="shared" si="4"/>
        <v>2322.2</v>
      </c>
      <c r="M31" s="14">
        <f t="shared" si="5"/>
        <v>686.8</v>
      </c>
      <c r="N31" s="14" t="b">
        <f>M31='[1]Nal. dot styczeń'!F30</f>
        <v>0</v>
      </c>
      <c r="O31" s="20"/>
      <c r="P31" s="21"/>
      <c r="Q31" s="13">
        <f t="shared" si="6"/>
        <v>23710</v>
      </c>
      <c r="R31" s="14">
        <f t="shared" si="7"/>
        <v>-1070</v>
      </c>
      <c r="S31" s="13">
        <f t="shared" si="8"/>
        <v>488.02000000000044</v>
      </c>
      <c r="T31" s="15"/>
    </row>
    <row r="32" spans="1:20" ht="18">
      <c r="A32" s="12" t="s">
        <v>41</v>
      </c>
      <c r="B32" s="19">
        <v>22</v>
      </c>
      <c r="C32" s="13">
        <v>2919</v>
      </c>
      <c r="D32" s="14">
        <f t="shared" si="1"/>
        <v>64218</v>
      </c>
      <c r="E32" s="13">
        <v>19010.55</v>
      </c>
      <c r="F32" s="14">
        <v>2055</v>
      </c>
      <c r="G32" s="13">
        <f t="shared" si="2"/>
        <v>45210</v>
      </c>
      <c r="H32" s="13" t="b">
        <f>G32='[1]STYCZEŃ'!N30</f>
        <v>0</v>
      </c>
      <c r="I32" s="14">
        <v>47081</v>
      </c>
      <c r="J32" s="13">
        <f t="shared" si="0"/>
        <v>1871</v>
      </c>
      <c r="K32" s="14">
        <f t="shared" si="3"/>
        <v>-2.5500000000029104</v>
      </c>
      <c r="L32" s="13">
        <f t="shared" si="4"/>
        <v>2054.88</v>
      </c>
      <c r="M32" s="14">
        <f t="shared" si="5"/>
        <v>864.12</v>
      </c>
      <c r="N32" s="14" t="b">
        <f>M32='[1]Nal. dot styczeń'!F31</f>
        <v>0</v>
      </c>
      <c r="O32" s="20"/>
      <c r="P32" s="21"/>
      <c r="Q32" s="13">
        <f t="shared" si="6"/>
        <v>47081</v>
      </c>
      <c r="R32" s="14">
        <f t="shared" si="7"/>
        <v>1871</v>
      </c>
      <c r="S32" s="13">
        <f t="shared" si="8"/>
        <v>1873.550000000003</v>
      </c>
      <c r="T32" s="15"/>
    </row>
    <row r="33" spans="1:20" ht="18">
      <c r="A33" s="12" t="s">
        <v>42</v>
      </c>
      <c r="B33" s="19">
        <v>59</v>
      </c>
      <c r="C33" s="13">
        <v>3016</v>
      </c>
      <c r="D33" s="14">
        <f t="shared" si="1"/>
        <v>177944</v>
      </c>
      <c r="E33" s="13">
        <v>41038.58</v>
      </c>
      <c r="F33" s="14">
        <v>2320</v>
      </c>
      <c r="G33" s="13">
        <f t="shared" si="2"/>
        <v>136880</v>
      </c>
      <c r="H33" s="13" t="b">
        <f>G33='[1]STYCZEŃ'!N31</f>
        <v>0</v>
      </c>
      <c r="I33" s="14">
        <v>136880</v>
      </c>
      <c r="J33" s="13">
        <f t="shared" si="0"/>
        <v>0</v>
      </c>
      <c r="K33" s="14">
        <f t="shared" si="3"/>
        <v>25.419999999983702</v>
      </c>
      <c r="L33" s="13">
        <f t="shared" si="4"/>
        <v>2320.43</v>
      </c>
      <c r="M33" s="14">
        <f t="shared" si="5"/>
        <v>695.57</v>
      </c>
      <c r="N33" s="14" t="b">
        <f>M33='[1]Nal. dot styczeń'!F32</f>
        <v>0</v>
      </c>
      <c r="O33" s="20"/>
      <c r="P33" s="21"/>
      <c r="Q33" s="13">
        <f t="shared" si="6"/>
        <v>136880</v>
      </c>
      <c r="R33" s="14">
        <f t="shared" si="7"/>
        <v>0</v>
      </c>
      <c r="S33" s="13">
        <f t="shared" si="8"/>
        <v>-25.419999999983702</v>
      </c>
      <c r="T33" s="15"/>
    </row>
    <row r="34" spans="1:20" ht="18">
      <c r="A34" s="12" t="s">
        <v>43</v>
      </c>
      <c r="B34" s="19">
        <v>101.5</v>
      </c>
      <c r="C34" s="13">
        <v>2904</v>
      </c>
      <c r="D34" s="14">
        <f t="shared" si="1"/>
        <v>294756</v>
      </c>
      <c r="E34" s="13">
        <v>84846.31</v>
      </c>
      <c r="F34" s="14">
        <v>2068</v>
      </c>
      <c r="G34" s="13">
        <f t="shared" si="2"/>
        <v>209902</v>
      </c>
      <c r="H34" s="13" t="b">
        <f>G34='[1]STYCZEŃ'!N32</f>
        <v>0</v>
      </c>
      <c r="I34" s="14">
        <v>212976</v>
      </c>
      <c r="J34" s="13">
        <f t="shared" si="0"/>
        <v>3074</v>
      </c>
      <c r="K34" s="14">
        <f t="shared" si="3"/>
        <v>7.690000000002328</v>
      </c>
      <c r="L34" s="13">
        <f t="shared" si="4"/>
        <v>2068.08</v>
      </c>
      <c r="M34" s="14">
        <f t="shared" si="5"/>
        <v>835.92</v>
      </c>
      <c r="N34" s="14" t="b">
        <f>M34='[1]Nal. dot styczeń'!F33</f>
        <v>0</v>
      </c>
      <c r="O34" s="20"/>
      <c r="P34" s="21"/>
      <c r="Q34" s="13">
        <f t="shared" si="6"/>
        <v>212976</v>
      </c>
      <c r="R34" s="14">
        <f t="shared" si="7"/>
        <v>3074</v>
      </c>
      <c r="S34" s="13">
        <f t="shared" si="8"/>
        <v>3066.3099999999977</v>
      </c>
      <c r="T34" s="15"/>
    </row>
    <row r="35" spans="1:20" ht="18">
      <c r="A35" s="12" t="s">
        <v>44</v>
      </c>
      <c r="B35" s="19">
        <v>13</v>
      </c>
      <c r="C35" s="13">
        <v>3291</v>
      </c>
      <c r="D35" s="14">
        <f t="shared" si="1"/>
        <v>42783</v>
      </c>
      <c r="E35" s="13">
        <v>10223.29</v>
      </c>
      <c r="F35" s="14">
        <v>2505</v>
      </c>
      <c r="G35" s="13">
        <f t="shared" si="2"/>
        <v>32565</v>
      </c>
      <c r="H35" s="13" t="b">
        <f>G35='[1]STYCZEŃ'!N33</f>
        <v>0</v>
      </c>
      <c r="I35" s="14">
        <v>32565</v>
      </c>
      <c r="J35" s="13">
        <f t="shared" si="0"/>
        <v>0</v>
      </c>
      <c r="K35" s="14">
        <f t="shared" si="3"/>
        <v>-5.290000000000873</v>
      </c>
      <c r="L35" s="13">
        <f t="shared" si="4"/>
        <v>2504.59</v>
      </c>
      <c r="M35" s="14">
        <f t="shared" si="5"/>
        <v>786.41</v>
      </c>
      <c r="N35" s="14" t="b">
        <f>M35='[1]Nal. dot styczeń'!F34</f>
        <v>0</v>
      </c>
      <c r="O35" s="20"/>
      <c r="P35" s="21"/>
      <c r="Q35" s="13">
        <f t="shared" si="6"/>
        <v>32565</v>
      </c>
      <c r="R35" s="14">
        <f t="shared" si="7"/>
        <v>0</v>
      </c>
      <c r="S35" s="13">
        <f t="shared" si="8"/>
        <v>5.290000000000873</v>
      </c>
      <c r="T35" s="15"/>
    </row>
    <row r="36" spans="1:20" ht="18">
      <c r="A36" s="12" t="s">
        <v>54</v>
      </c>
      <c r="B36" s="19">
        <v>1</v>
      </c>
      <c r="C36" s="13">
        <v>3366</v>
      </c>
      <c r="D36" s="14">
        <f t="shared" si="1"/>
        <v>3366</v>
      </c>
      <c r="E36" s="13">
        <v>1707.47</v>
      </c>
      <c r="F36" s="14">
        <v>1659</v>
      </c>
      <c r="G36" s="13">
        <f t="shared" si="2"/>
        <v>1659</v>
      </c>
      <c r="H36" s="13" t="b">
        <f>G36='[1]STYCZEŃ'!N34</f>
        <v>0</v>
      </c>
      <c r="I36" s="14">
        <v>1659</v>
      </c>
      <c r="J36" s="13">
        <f t="shared" si="0"/>
        <v>0</v>
      </c>
      <c r="K36" s="14">
        <f t="shared" si="3"/>
        <v>-0.47000000000025466</v>
      </c>
      <c r="L36" s="13">
        <f t="shared" si="4"/>
        <v>1658.53</v>
      </c>
      <c r="M36" s="14">
        <f t="shared" si="5"/>
        <v>1707.47</v>
      </c>
      <c r="N36" s="14" t="b">
        <f>M36='[1]Nal. dot styczeń'!F35</f>
        <v>0</v>
      </c>
      <c r="O36" s="20"/>
      <c r="P36" s="21"/>
      <c r="Q36" s="13">
        <f t="shared" si="6"/>
        <v>1659</v>
      </c>
      <c r="R36" s="14">
        <f t="shared" si="7"/>
        <v>0</v>
      </c>
      <c r="S36" s="13">
        <f t="shared" si="8"/>
        <v>0.47000000000025466</v>
      </c>
      <c r="T36" s="15"/>
    </row>
    <row r="37" spans="1:20" ht="18">
      <c r="A37" s="12" t="s">
        <v>45</v>
      </c>
      <c r="B37" s="19">
        <v>105</v>
      </c>
      <c r="C37" s="13">
        <v>2837</v>
      </c>
      <c r="D37" s="14">
        <f t="shared" si="1"/>
        <v>297885</v>
      </c>
      <c r="E37" s="13">
        <v>73337.36</v>
      </c>
      <c r="F37" s="14">
        <v>2139</v>
      </c>
      <c r="G37" s="13">
        <f t="shared" si="2"/>
        <v>224595</v>
      </c>
      <c r="H37" s="13" t="b">
        <f>G37='[1]STYCZEŃ'!N35</f>
        <v>0</v>
      </c>
      <c r="I37" s="14">
        <v>229913</v>
      </c>
      <c r="J37" s="13">
        <f t="shared" si="0"/>
        <v>5318</v>
      </c>
      <c r="K37" s="14">
        <f t="shared" si="3"/>
        <v>-47.35999999998603</v>
      </c>
      <c r="L37" s="13">
        <f t="shared" si="4"/>
        <v>2138.55</v>
      </c>
      <c r="M37" s="14">
        <f t="shared" si="5"/>
        <v>698.45</v>
      </c>
      <c r="N37" s="14" t="b">
        <f>M37='[1]Nal. dot styczeń'!F36</f>
        <v>0</v>
      </c>
      <c r="O37" s="20"/>
      <c r="P37" s="21"/>
      <c r="Q37" s="13">
        <f t="shared" si="6"/>
        <v>229913</v>
      </c>
      <c r="R37" s="14">
        <f t="shared" si="7"/>
        <v>5318</v>
      </c>
      <c r="S37" s="13">
        <f t="shared" si="8"/>
        <v>5365.359999999986</v>
      </c>
      <c r="T37" s="15"/>
    </row>
    <row r="38" spans="1:20" ht="18">
      <c r="A38" s="12" t="s">
        <v>46</v>
      </c>
      <c r="B38" s="19">
        <v>18</v>
      </c>
      <c r="C38" s="13">
        <v>3635</v>
      </c>
      <c r="D38" s="14">
        <f t="shared" si="1"/>
        <v>65430</v>
      </c>
      <c r="E38" s="13">
        <v>20965.86</v>
      </c>
      <c r="F38" s="14">
        <v>2470</v>
      </c>
      <c r="G38" s="13">
        <f t="shared" si="2"/>
        <v>44460</v>
      </c>
      <c r="H38" s="13" t="b">
        <f>G38='[1]STYCZEŃ'!N36</f>
        <v>0</v>
      </c>
      <c r="I38" s="14">
        <v>45378</v>
      </c>
      <c r="J38" s="13">
        <f t="shared" si="0"/>
        <v>918</v>
      </c>
      <c r="K38" s="14">
        <f t="shared" si="3"/>
        <v>4.139999999999418</v>
      </c>
      <c r="L38" s="13">
        <f t="shared" si="4"/>
        <v>2470.23</v>
      </c>
      <c r="M38" s="14">
        <f t="shared" si="5"/>
        <v>1164.77</v>
      </c>
      <c r="N38" s="14" t="b">
        <f>M38='[1]Nal. dot styczeń'!F37</f>
        <v>0</v>
      </c>
      <c r="O38" s="20"/>
      <c r="P38" s="21"/>
      <c r="Q38" s="13">
        <f t="shared" si="6"/>
        <v>45378</v>
      </c>
      <c r="R38" s="14">
        <f t="shared" si="7"/>
        <v>918</v>
      </c>
      <c r="S38" s="13">
        <f t="shared" si="8"/>
        <v>913.8600000000006</v>
      </c>
      <c r="T38" s="15"/>
    </row>
    <row r="39" spans="1:20" ht="18">
      <c r="A39" s="12" t="s">
        <v>47</v>
      </c>
      <c r="B39" s="19">
        <v>4</v>
      </c>
      <c r="C39" s="13">
        <v>3360</v>
      </c>
      <c r="D39" s="14">
        <f t="shared" si="1"/>
        <v>13440</v>
      </c>
      <c r="E39" s="13">
        <v>6010.86</v>
      </c>
      <c r="F39" s="14">
        <v>1857</v>
      </c>
      <c r="G39" s="13">
        <f t="shared" si="2"/>
        <v>7428</v>
      </c>
      <c r="H39" s="13" t="b">
        <f>G39='[1]STYCZEŃ'!N37</f>
        <v>0</v>
      </c>
      <c r="I39" s="14">
        <v>7292</v>
      </c>
      <c r="J39" s="13">
        <f t="shared" si="0"/>
        <v>-136</v>
      </c>
      <c r="K39" s="14">
        <f t="shared" si="3"/>
        <v>1.139999999999418</v>
      </c>
      <c r="L39" s="13">
        <f t="shared" si="4"/>
        <v>1857.28</v>
      </c>
      <c r="M39" s="14">
        <f t="shared" si="5"/>
        <v>1502.72</v>
      </c>
      <c r="N39" s="14" t="b">
        <f>M39='[1]Nal. dot styczeń'!F38</f>
        <v>0</v>
      </c>
      <c r="O39" s="20"/>
      <c r="P39" s="21"/>
      <c r="Q39" s="13">
        <f t="shared" si="6"/>
        <v>7292</v>
      </c>
      <c r="R39" s="14">
        <f t="shared" si="7"/>
        <v>-136</v>
      </c>
      <c r="S39" s="13">
        <f t="shared" si="8"/>
        <v>-137.13999999999942</v>
      </c>
      <c r="T39" s="15"/>
    </row>
    <row r="40" spans="1:20" ht="18">
      <c r="A40" s="12" t="s">
        <v>48</v>
      </c>
      <c r="B40" s="19">
        <v>16</v>
      </c>
      <c r="C40" s="13">
        <v>3395</v>
      </c>
      <c r="D40" s="14">
        <f t="shared" si="1"/>
        <v>54320</v>
      </c>
      <c r="E40" s="13">
        <v>17902.83</v>
      </c>
      <c r="F40" s="14">
        <v>2276</v>
      </c>
      <c r="G40" s="13">
        <f t="shared" si="2"/>
        <v>36416</v>
      </c>
      <c r="H40" s="13" t="b">
        <f>G40='[1]STYCZEŃ'!N38</f>
        <v>0</v>
      </c>
      <c r="I40" s="14">
        <v>36416</v>
      </c>
      <c r="J40" s="13">
        <f t="shared" si="0"/>
        <v>0</v>
      </c>
      <c r="K40" s="14">
        <f t="shared" si="3"/>
        <v>1.1699999999982538</v>
      </c>
      <c r="L40" s="13">
        <f t="shared" si="4"/>
        <v>2276.0699999999997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36416</v>
      </c>
      <c r="R40" s="14">
        <f t="shared" si="7"/>
        <v>0</v>
      </c>
      <c r="S40" s="13">
        <f t="shared" si="8"/>
        <v>-1.1699999999982538</v>
      </c>
      <c r="T40" s="15"/>
    </row>
    <row r="41" spans="1:20" ht="18">
      <c r="A41" s="12" t="s">
        <v>49</v>
      </c>
      <c r="B41" s="19">
        <v>11</v>
      </c>
      <c r="C41" s="13">
        <v>3202</v>
      </c>
      <c r="D41" s="14">
        <f t="shared" si="1"/>
        <v>35222</v>
      </c>
      <c r="E41" s="13">
        <v>12282.75</v>
      </c>
      <c r="F41" s="14">
        <v>2085</v>
      </c>
      <c r="G41" s="13">
        <f t="shared" si="2"/>
        <v>22935</v>
      </c>
      <c r="H41" s="13" t="b">
        <f>G41='[1]STYCZEŃ'!N39</f>
        <v>0</v>
      </c>
      <c r="I41" s="14">
        <v>22935</v>
      </c>
      <c r="J41" s="13">
        <f t="shared" si="0"/>
        <v>0</v>
      </c>
      <c r="K41" s="14">
        <f t="shared" si="3"/>
        <v>4.25</v>
      </c>
      <c r="L41" s="13">
        <f t="shared" si="4"/>
        <v>2085.3900000000003</v>
      </c>
      <c r="M41" s="14">
        <f t="shared" si="5"/>
        <v>1116.61</v>
      </c>
      <c r="N41" s="14" t="b">
        <f>M41='[1]Nal. dot styczeń'!F40</f>
        <v>0</v>
      </c>
      <c r="O41" s="20"/>
      <c r="P41" s="21"/>
      <c r="Q41" s="13">
        <f t="shared" si="6"/>
        <v>22935</v>
      </c>
      <c r="R41" s="14">
        <f t="shared" si="7"/>
        <v>0</v>
      </c>
      <c r="S41" s="13">
        <f t="shared" si="8"/>
        <v>-4.25</v>
      </c>
      <c r="T41" s="15"/>
    </row>
    <row r="42" spans="1:20" ht="18">
      <c r="A42" s="12" t="s">
        <v>50</v>
      </c>
      <c r="B42" s="19">
        <v>47.5</v>
      </c>
      <c r="C42" s="13">
        <v>2748.43</v>
      </c>
      <c r="D42" s="14">
        <f t="shared" si="1"/>
        <v>130550.42499999999</v>
      </c>
      <c r="E42" s="13">
        <v>33337.32</v>
      </c>
      <c r="F42" s="14">
        <v>2047</v>
      </c>
      <c r="G42" s="13">
        <f t="shared" si="2"/>
        <v>97232.5</v>
      </c>
      <c r="H42" s="13" t="b">
        <f>G42='[1]STYCZEŃ'!N40</f>
        <v>0</v>
      </c>
      <c r="I42" s="14">
        <v>99005</v>
      </c>
      <c r="J42" s="13">
        <f t="shared" si="0"/>
        <v>1772.5</v>
      </c>
      <c r="K42" s="14">
        <f t="shared" si="3"/>
        <v>-19.395000000018626</v>
      </c>
      <c r="L42" s="13">
        <f t="shared" si="4"/>
        <v>2046.5899999999997</v>
      </c>
      <c r="M42" s="14">
        <f t="shared" si="5"/>
        <v>701.84</v>
      </c>
      <c r="N42" s="14" t="b">
        <f>M42='[1]Nal. dot styczeń'!F41</f>
        <v>0</v>
      </c>
      <c r="O42" s="20"/>
      <c r="P42" s="21"/>
      <c r="Q42" s="13">
        <f t="shared" si="6"/>
        <v>99005</v>
      </c>
      <c r="R42" s="14">
        <f t="shared" si="7"/>
        <v>1772.5</v>
      </c>
      <c r="S42" s="13">
        <f t="shared" si="8"/>
        <v>1791.8950000000186</v>
      </c>
      <c r="T42" s="15"/>
    </row>
    <row r="43" spans="1:20" ht="18">
      <c r="A43" s="12" t="s">
        <v>51</v>
      </c>
      <c r="B43" s="19">
        <v>4</v>
      </c>
      <c r="C43" s="13">
        <v>2766.64</v>
      </c>
      <c r="D43" s="14">
        <f t="shared" si="1"/>
        <v>11066.56</v>
      </c>
      <c r="E43" s="13">
        <v>3223.75</v>
      </c>
      <c r="F43" s="14">
        <v>1961</v>
      </c>
      <c r="G43" s="13">
        <f t="shared" si="2"/>
        <v>7844</v>
      </c>
      <c r="H43" s="13" t="b">
        <f>G43='[1]STYCZEŃ'!N41</f>
        <v>0</v>
      </c>
      <c r="I43" s="14">
        <v>7844</v>
      </c>
      <c r="J43" s="13">
        <f t="shared" si="0"/>
        <v>0</v>
      </c>
      <c r="K43" s="14">
        <f t="shared" si="3"/>
        <v>-1.1900000000005093</v>
      </c>
      <c r="L43" s="13">
        <f t="shared" si="4"/>
        <v>1960.6999999999998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7844</v>
      </c>
      <c r="R43" s="14">
        <f t="shared" si="7"/>
        <v>0</v>
      </c>
      <c r="S43" s="13">
        <f t="shared" si="8"/>
        <v>1.1900000000005093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80</v>
      </c>
      <c r="C45" s="13">
        <v>3209.41</v>
      </c>
      <c r="D45" s="14">
        <f t="shared" si="1"/>
        <v>256752.8</v>
      </c>
      <c r="E45" s="13">
        <v>51840.1</v>
      </c>
      <c r="F45" s="14">
        <v>2561</v>
      </c>
      <c r="G45" s="13">
        <f t="shared" si="2"/>
        <v>204880</v>
      </c>
      <c r="H45" s="13" t="b">
        <f>G45='[1]STYCZEŃ'!N43</f>
        <v>0</v>
      </c>
      <c r="I45" s="14">
        <v>206007</v>
      </c>
      <c r="J45" s="13">
        <f t="shared" si="0"/>
        <v>1127</v>
      </c>
      <c r="K45" s="14">
        <f t="shared" si="3"/>
        <v>32.69999999998254</v>
      </c>
      <c r="L45" s="13">
        <f t="shared" si="4"/>
        <v>2561.41</v>
      </c>
      <c r="M45" s="14">
        <f t="shared" si="5"/>
        <v>648</v>
      </c>
      <c r="N45" s="14" t="b">
        <f>M45='[1]Nal. dot styczeń'!F44</f>
        <v>0</v>
      </c>
      <c r="O45" s="20"/>
      <c r="P45" s="21"/>
      <c r="Q45" s="13">
        <f t="shared" si="6"/>
        <v>206007</v>
      </c>
      <c r="R45" s="14">
        <f t="shared" si="7"/>
        <v>1127</v>
      </c>
      <c r="S45" s="13">
        <f t="shared" si="8"/>
        <v>1094.3000000000175</v>
      </c>
      <c r="T45" s="15"/>
    </row>
    <row r="46" spans="1:19" s="16" customFormat="1" ht="27.75" customHeight="1">
      <c r="A46" s="24" t="s">
        <v>55</v>
      </c>
      <c r="B46" s="22">
        <v>209</v>
      </c>
      <c r="C46" s="23">
        <v>3140</v>
      </c>
      <c r="D46" s="14">
        <f t="shared" si="1"/>
        <v>656260</v>
      </c>
      <c r="E46" s="23">
        <v>145026.41</v>
      </c>
      <c r="F46" s="23">
        <v>2446</v>
      </c>
      <c r="G46" s="13">
        <f t="shared" si="2"/>
        <v>511214</v>
      </c>
      <c r="H46" s="23"/>
      <c r="I46" s="23">
        <v>496375</v>
      </c>
      <c r="J46" s="13">
        <f t="shared" si="0"/>
        <v>-14839</v>
      </c>
      <c r="K46" s="14">
        <f t="shared" si="3"/>
        <v>19.589999999967404</v>
      </c>
      <c r="L46" s="13">
        <f t="shared" si="4"/>
        <v>2446.09</v>
      </c>
      <c r="M46" s="14">
        <f t="shared" si="5"/>
        <v>693.91</v>
      </c>
      <c r="N46" s="23"/>
      <c r="O46" s="23">
        <f>SUM(O8:O45)</f>
        <v>0</v>
      </c>
      <c r="P46" s="23">
        <f>SUM(P8:P45)</f>
        <v>0</v>
      </c>
      <c r="Q46" s="13">
        <f t="shared" si="6"/>
        <v>496375</v>
      </c>
      <c r="R46" s="14">
        <f t="shared" si="7"/>
        <v>-14839</v>
      </c>
      <c r="S46" s="13">
        <f t="shared" si="8"/>
        <v>-14858.589999999967</v>
      </c>
    </row>
    <row r="47" spans="2:19" ht="33" customHeight="1">
      <c r="B47" s="25">
        <f>SUM(B8:B46)</f>
        <v>1462</v>
      </c>
      <c r="C47" s="25">
        <f aca="true" t="shared" si="9" ref="C47:S47">SUM(C8:C46)</f>
        <v>123837.54</v>
      </c>
      <c r="D47" s="25">
        <f t="shared" si="9"/>
        <v>4657261.095</v>
      </c>
      <c r="E47" s="25">
        <f t="shared" si="9"/>
        <v>1080680.5999999999</v>
      </c>
      <c r="F47" s="25">
        <f t="shared" si="9"/>
        <v>94568</v>
      </c>
      <c r="G47" s="25">
        <f t="shared" si="9"/>
        <v>3653183.5</v>
      </c>
      <c r="H47" s="25">
        <f t="shared" si="9"/>
        <v>0</v>
      </c>
      <c r="I47" s="27">
        <f t="shared" si="9"/>
        <v>3732458</v>
      </c>
      <c r="J47" s="25">
        <f t="shared" si="9"/>
        <v>79274.5</v>
      </c>
      <c r="K47" s="25">
        <f t="shared" si="9"/>
        <v>-76603.00500000003</v>
      </c>
      <c r="L47" s="25">
        <f t="shared" si="9"/>
        <v>92758.00999999998</v>
      </c>
      <c r="M47" s="25">
        <f t="shared" si="9"/>
        <v>31079.530000000002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3732458</v>
      </c>
      <c r="R47" s="25">
        <f t="shared" si="9"/>
        <v>79274.5</v>
      </c>
      <c r="S47" s="25">
        <f t="shared" si="9"/>
        <v>155877.50500000012</v>
      </c>
    </row>
    <row r="49" spans="7:9" ht="14.25">
      <c r="G49" s="2" t="s">
        <v>70</v>
      </c>
      <c r="I49" s="2">
        <v>3732458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64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12</v>
      </c>
      <c r="C8" s="13">
        <v>2944</v>
      </c>
      <c r="D8" s="14">
        <f>C8*B8</f>
        <v>35328</v>
      </c>
      <c r="E8" s="13">
        <v>7504.84</v>
      </c>
      <c r="F8" s="14">
        <v>2319</v>
      </c>
      <c r="G8" s="13">
        <f>F8*B8</f>
        <v>27828</v>
      </c>
      <c r="H8" s="13" t="b">
        <f>G8='[1]STYCZEŃ'!N6</f>
        <v>0</v>
      </c>
      <c r="I8" s="14">
        <v>28044</v>
      </c>
      <c r="J8" s="13">
        <f aca="true" t="shared" si="0" ref="J8:J46">I8-G8</f>
        <v>216</v>
      </c>
      <c r="K8" s="14">
        <f>D8-(E8+G8)</f>
        <v>-4.8399999999965075</v>
      </c>
      <c r="L8" s="13">
        <f>C8-M8</f>
        <v>2318.6</v>
      </c>
      <c r="M8" s="14">
        <f>ROUND(E8/B8,2)</f>
        <v>625.4</v>
      </c>
      <c r="N8" s="14" t="b">
        <f>M8='[1]Nal. dot styczeń'!F7</f>
        <v>0</v>
      </c>
      <c r="O8" s="20"/>
      <c r="P8" s="21"/>
      <c r="Q8" s="13">
        <f>I8</f>
        <v>28044</v>
      </c>
      <c r="R8" s="14">
        <f>Q8-G8</f>
        <v>216</v>
      </c>
      <c r="S8" s="13">
        <f>(E8+I8)-D8</f>
        <v>220.8399999999965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53861.46</v>
      </c>
      <c r="F9" s="14">
        <v>2700</v>
      </c>
      <c r="G9" s="13">
        <f aca="true" t="shared" si="2" ref="G9:G46">F9*B9</f>
        <v>183600</v>
      </c>
      <c r="H9" s="13" t="b">
        <f>G9='[1]STYCZEŃ'!N7</f>
        <v>0</v>
      </c>
      <c r="I9" s="14">
        <v>191473</v>
      </c>
      <c r="J9" s="13">
        <f t="shared" si="0"/>
        <v>7873</v>
      </c>
      <c r="K9" s="14">
        <f aca="true" t="shared" si="3" ref="K9:K46">D9-(E9+G9)</f>
        <v>-5.459999999991851</v>
      </c>
      <c r="L9" s="13">
        <f aca="true" t="shared" si="4" ref="L9:L46">C9-M9</f>
        <v>2699.92</v>
      </c>
      <c r="M9" s="14">
        <f aca="true" t="shared" si="5" ref="M9:M46">ROUND(E9/B9,2)</f>
        <v>792.08</v>
      </c>
      <c r="N9" s="14" t="b">
        <f>M9='[1]Nal. dot styczeń'!F8</f>
        <v>0</v>
      </c>
      <c r="O9" s="20"/>
      <c r="P9" s="21"/>
      <c r="Q9" s="13">
        <f aca="true" t="shared" si="6" ref="Q9:Q46">I9</f>
        <v>191473</v>
      </c>
      <c r="R9" s="14">
        <f aca="true" t="shared" si="7" ref="R9:R46">Q9-G9</f>
        <v>7873</v>
      </c>
      <c r="S9" s="13">
        <f aca="true" t="shared" si="8" ref="S9:S46">(E9+I9)-D9</f>
        <v>7878.459999999992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2749.02</v>
      </c>
      <c r="F10" s="14">
        <v>2420</v>
      </c>
      <c r="G10" s="13">
        <f t="shared" si="2"/>
        <v>9680</v>
      </c>
      <c r="H10" s="13" t="b">
        <f>G10='[1]STYCZEŃ'!N8</f>
        <v>0</v>
      </c>
      <c r="I10" s="14">
        <v>10272</v>
      </c>
      <c r="J10" s="13">
        <f t="shared" si="0"/>
        <v>592</v>
      </c>
      <c r="K10" s="14">
        <f t="shared" si="3"/>
        <v>-1.0200000000004366</v>
      </c>
      <c r="L10" s="13">
        <f t="shared" si="4"/>
        <v>2419.74</v>
      </c>
      <c r="M10" s="14">
        <f t="shared" si="5"/>
        <v>687.26</v>
      </c>
      <c r="N10" s="14" t="b">
        <f>M10='[1]Nal. dot styczeń'!F9</f>
        <v>0</v>
      </c>
      <c r="O10" s="20"/>
      <c r="P10" s="21"/>
      <c r="Q10" s="13">
        <f t="shared" si="6"/>
        <v>10272</v>
      </c>
      <c r="R10" s="14">
        <f t="shared" si="7"/>
        <v>592</v>
      </c>
      <c r="S10" s="13">
        <f t="shared" si="8"/>
        <v>593.0200000000004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1837.49</v>
      </c>
      <c r="F11" s="14">
        <v>3032</v>
      </c>
      <c r="G11" s="13">
        <f t="shared" si="2"/>
        <v>9096</v>
      </c>
      <c r="H11" s="13" t="b">
        <f>G11='[1]STYCZEŃ'!N9</f>
        <v>0</v>
      </c>
      <c r="I11" s="14">
        <v>9528</v>
      </c>
      <c r="J11" s="13">
        <f t="shared" si="0"/>
        <v>432</v>
      </c>
      <c r="K11" s="14">
        <f t="shared" si="3"/>
        <v>-1.4899999999997817</v>
      </c>
      <c r="L11" s="13">
        <f t="shared" si="4"/>
        <v>3031.5</v>
      </c>
      <c r="M11" s="14">
        <f t="shared" si="5"/>
        <v>612.5</v>
      </c>
      <c r="N11" s="14" t="b">
        <f>M11='[1]Nal. dot styczeń'!F10</f>
        <v>0</v>
      </c>
      <c r="O11" s="20"/>
      <c r="P11" s="21"/>
      <c r="Q11" s="13">
        <f t="shared" si="6"/>
        <v>9528</v>
      </c>
      <c r="R11" s="14">
        <f t="shared" si="7"/>
        <v>432</v>
      </c>
      <c r="S11" s="13">
        <f t="shared" si="8"/>
        <v>433.4899999999998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21770.19</v>
      </c>
      <c r="F12" s="14">
        <v>2738</v>
      </c>
      <c r="G12" s="13">
        <f t="shared" si="2"/>
        <v>104044</v>
      </c>
      <c r="H12" s="13" t="b">
        <f>G12='[1]STYCZEŃ'!N10</f>
        <v>0</v>
      </c>
      <c r="I12" s="26">
        <v>101346</v>
      </c>
      <c r="J12" s="13">
        <f t="shared" si="0"/>
        <v>-2698</v>
      </c>
      <c r="K12" s="14">
        <f t="shared" si="3"/>
        <v>3.8099999999976717</v>
      </c>
      <c r="L12" s="13">
        <f t="shared" si="4"/>
        <v>2738.1</v>
      </c>
      <c r="M12" s="14">
        <f t="shared" si="5"/>
        <v>572.9</v>
      </c>
      <c r="N12" s="14" t="b">
        <f>M12='[1]Nal. dot styczeń'!F11</f>
        <v>0</v>
      </c>
      <c r="O12" s="20"/>
      <c r="P12" s="21"/>
      <c r="Q12" s="13">
        <f t="shared" si="6"/>
        <v>101346</v>
      </c>
      <c r="R12" s="14">
        <f t="shared" si="7"/>
        <v>-2698</v>
      </c>
      <c r="S12" s="13">
        <f t="shared" si="8"/>
        <v>-2701.8099999999977</v>
      </c>
      <c r="T12" s="15"/>
    </row>
    <row r="13" spans="1:20" ht="18">
      <c r="A13" s="12" t="s">
        <v>22</v>
      </c>
      <c r="B13" s="19">
        <v>44</v>
      </c>
      <c r="C13" s="13">
        <v>3016</v>
      </c>
      <c r="D13" s="14">
        <f t="shared" si="1"/>
        <v>132704</v>
      </c>
      <c r="E13" s="13">
        <v>31607.12</v>
      </c>
      <c r="F13" s="14">
        <v>2340</v>
      </c>
      <c r="G13" s="13">
        <f t="shared" si="2"/>
        <v>102960</v>
      </c>
      <c r="H13" s="13" t="b">
        <f>G13='[1]STYCZEŃ'!N11</f>
        <v>0</v>
      </c>
      <c r="I13" s="26">
        <v>46862</v>
      </c>
      <c r="J13" s="13">
        <f t="shared" si="0"/>
        <v>-56098</v>
      </c>
      <c r="K13" s="14">
        <f t="shared" si="3"/>
        <v>-1863.1199999999953</v>
      </c>
      <c r="L13" s="13">
        <f t="shared" si="4"/>
        <v>2297.66</v>
      </c>
      <c r="M13" s="14">
        <f t="shared" si="5"/>
        <v>718.34</v>
      </c>
      <c r="N13" s="14" t="b">
        <f>M13='[1]Nal. dot styczeń'!F12</f>
        <v>0</v>
      </c>
      <c r="O13" s="20"/>
      <c r="P13" s="21"/>
      <c r="Q13" s="13">
        <f t="shared" si="6"/>
        <v>46862</v>
      </c>
      <c r="R13" s="14">
        <f t="shared" si="7"/>
        <v>-56098</v>
      </c>
      <c r="S13" s="13">
        <f t="shared" si="8"/>
        <v>-54234.880000000005</v>
      </c>
      <c r="T13" s="15"/>
    </row>
    <row r="14" spans="1:20" ht="18">
      <c r="A14" s="12" t="s">
        <v>23</v>
      </c>
      <c r="B14" s="19">
        <v>20</v>
      </c>
      <c r="C14" s="13">
        <v>3120</v>
      </c>
      <c r="D14" s="14">
        <f t="shared" si="1"/>
        <v>62400</v>
      </c>
      <c r="E14" s="13">
        <v>15249.93</v>
      </c>
      <c r="F14" s="14">
        <v>2358</v>
      </c>
      <c r="G14" s="13">
        <f t="shared" si="2"/>
        <v>47160</v>
      </c>
      <c r="H14" s="13" t="b">
        <f>G14='[1]STYCZEŃ'!N12</f>
        <v>0</v>
      </c>
      <c r="I14" s="14">
        <v>48805</v>
      </c>
      <c r="J14" s="13">
        <f t="shared" si="0"/>
        <v>1645</v>
      </c>
      <c r="K14" s="14">
        <f t="shared" si="3"/>
        <v>-9.930000000000291</v>
      </c>
      <c r="L14" s="13">
        <f t="shared" si="4"/>
        <v>2357.5</v>
      </c>
      <c r="M14" s="14">
        <f t="shared" si="5"/>
        <v>762.5</v>
      </c>
      <c r="N14" s="14" t="b">
        <f>M14='[1]Nal. dot styczeń'!F13</f>
        <v>0</v>
      </c>
      <c r="O14" s="20"/>
      <c r="P14" s="21"/>
      <c r="Q14" s="13">
        <f t="shared" si="6"/>
        <v>48805</v>
      </c>
      <c r="R14" s="14">
        <f t="shared" si="7"/>
        <v>1645</v>
      </c>
      <c r="S14" s="13">
        <f t="shared" si="8"/>
        <v>1654.9300000000003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3602.28</v>
      </c>
      <c r="F15" s="14">
        <v>2500</v>
      </c>
      <c r="G15" s="13">
        <f t="shared" si="2"/>
        <v>12500</v>
      </c>
      <c r="H15" s="13" t="b">
        <f>G15='[1]STYCZEŃ'!N13</f>
        <v>0</v>
      </c>
      <c r="I15" s="14">
        <v>13155</v>
      </c>
      <c r="J15" s="13">
        <f t="shared" si="0"/>
        <v>655</v>
      </c>
      <c r="K15" s="14">
        <f t="shared" si="3"/>
        <v>-2.280000000000655</v>
      </c>
      <c r="L15" s="13">
        <f t="shared" si="4"/>
        <v>2499.54</v>
      </c>
      <c r="M15" s="14">
        <f t="shared" si="5"/>
        <v>720.46</v>
      </c>
      <c r="N15" s="14" t="b">
        <f>M15='[1]Nal. dot styczeń'!F14</f>
        <v>0</v>
      </c>
      <c r="O15" s="20"/>
      <c r="P15" s="21"/>
      <c r="Q15" s="13">
        <f t="shared" si="6"/>
        <v>13155</v>
      </c>
      <c r="R15" s="14">
        <f t="shared" si="7"/>
        <v>655</v>
      </c>
      <c r="S15" s="13">
        <f t="shared" si="8"/>
        <v>657.2799999999988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4119.69</v>
      </c>
      <c r="F16" s="14">
        <v>2601</v>
      </c>
      <c r="G16" s="13">
        <f t="shared" si="2"/>
        <v>20808</v>
      </c>
      <c r="H16" s="13" t="b">
        <f>G16='[1]STYCZEŃ'!N14</f>
        <v>0</v>
      </c>
      <c r="I16" s="14">
        <v>21688</v>
      </c>
      <c r="J16" s="13">
        <f t="shared" si="0"/>
        <v>880</v>
      </c>
      <c r="K16" s="14">
        <f t="shared" si="3"/>
        <v>0.3100000000013097</v>
      </c>
      <c r="L16" s="13">
        <f t="shared" si="4"/>
        <v>2601.04</v>
      </c>
      <c r="M16" s="14">
        <f t="shared" si="5"/>
        <v>514.96</v>
      </c>
      <c r="N16" s="14" t="b">
        <f>M16='[1]Nal. dot styczeń'!F15</f>
        <v>0</v>
      </c>
      <c r="O16" s="20"/>
      <c r="P16" s="21"/>
      <c r="Q16" s="13">
        <f t="shared" si="6"/>
        <v>21688</v>
      </c>
      <c r="R16" s="14">
        <f t="shared" si="7"/>
        <v>880</v>
      </c>
      <c r="S16" s="13">
        <f t="shared" si="8"/>
        <v>879.6899999999987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13328.2</v>
      </c>
      <c r="F17" s="14">
        <v>2583</v>
      </c>
      <c r="G17" s="13">
        <f t="shared" si="2"/>
        <v>46494</v>
      </c>
      <c r="H17" s="13" t="b">
        <f>G17='[1]STYCZEŃ'!N15</f>
        <v>0</v>
      </c>
      <c r="I17" s="14">
        <v>47664</v>
      </c>
      <c r="J17" s="13">
        <f t="shared" si="0"/>
        <v>1170</v>
      </c>
      <c r="K17" s="14">
        <f t="shared" si="3"/>
        <v>-8.19999999999709</v>
      </c>
      <c r="L17" s="13">
        <f t="shared" si="4"/>
        <v>2582.54</v>
      </c>
      <c r="M17" s="14">
        <f t="shared" si="5"/>
        <v>740.46</v>
      </c>
      <c r="N17" s="14" t="b">
        <f>M17='[1]Nal. dot styczeń'!F16</f>
        <v>0</v>
      </c>
      <c r="O17" s="20"/>
      <c r="P17" s="21"/>
      <c r="Q17" s="13">
        <f t="shared" si="6"/>
        <v>47664</v>
      </c>
      <c r="R17" s="14">
        <f t="shared" si="7"/>
        <v>1170</v>
      </c>
      <c r="S17" s="13">
        <f t="shared" si="8"/>
        <v>1178.199999999997</v>
      </c>
      <c r="T17" s="15"/>
    </row>
    <row r="18" spans="1:20" ht="18">
      <c r="A18" s="12" t="s">
        <v>27</v>
      </c>
      <c r="B18" s="19">
        <v>38</v>
      </c>
      <c r="C18" s="13">
        <v>3290</v>
      </c>
      <c r="D18" s="14">
        <f t="shared" si="1"/>
        <v>125020</v>
      </c>
      <c r="E18" s="13">
        <v>28460.41</v>
      </c>
      <c r="F18" s="14">
        <v>2541</v>
      </c>
      <c r="G18" s="13">
        <f t="shared" si="2"/>
        <v>96558</v>
      </c>
      <c r="H18" s="13" t="b">
        <f>G18='[1]STYCZEŃ'!N16</f>
        <v>0</v>
      </c>
      <c r="I18" s="14">
        <v>98572</v>
      </c>
      <c r="J18" s="13">
        <f t="shared" si="0"/>
        <v>2014</v>
      </c>
      <c r="K18" s="14">
        <f t="shared" si="3"/>
        <v>1.5899999999965075</v>
      </c>
      <c r="L18" s="13">
        <f t="shared" si="4"/>
        <v>2541.04</v>
      </c>
      <c r="M18" s="14">
        <f t="shared" si="5"/>
        <v>748.96</v>
      </c>
      <c r="N18" s="14" t="b">
        <f>M18='[1]Nal. dot styczeń'!F17</f>
        <v>0</v>
      </c>
      <c r="O18" s="20"/>
      <c r="P18" s="21"/>
      <c r="Q18" s="13">
        <f t="shared" si="6"/>
        <v>98572</v>
      </c>
      <c r="R18" s="14">
        <f t="shared" si="7"/>
        <v>2014</v>
      </c>
      <c r="S18" s="13">
        <f t="shared" si="8"/>
        <v>2012.4100000000035</v>
      </c>
      <c r="T18" s="15"/>
    </row>
    <row r="19" spans="1:20" ht="18">
      <c r="A19" s="12" t="s">
        <v>28</v>
      </c>
      <c r="B19" s="19">
        <v>10</v>
      </c>
      <c r="C19" s="13">
        <v>3017</v>
      </c>
      <c r="D19" s="14">
        <f t="shared" si="1"/>
        <v>30170</v>
      </c>
      <c r="E19" s="13">
        <v>8297.93</v>
      </c>
      <c r="F19" s="14">
        <v>2187</v>
      </c>
      <c r="G19" s="13">
        <f t="shared" si="2"/>
        <v>21870</v>
      </c>
      <c r="H19" s="13" t="b">
        <f>G19='[1]STYCZEŃ'!N17</f>
        <v>0</v>
      </c>
      <c r="I19" s="14">
        <v>22010</v>
      </c>
      <c r="J19" s="13">
        <f t="shared" si="0"/>
        <v>140</v>
      </c>
      <c r="K19" s="14">
        <f t="shared" si="3"/>
        <v>2.069999999999709</v>
      </c>
      <c r="L19" s="13">
        <f t="shared" si="4"/>
        <v>2187.21</v>
      </c>
      <c r="M19" s="14">
        <f t="shared" si="5"/>
        <v>829.79</v>
      </c>
      <c r="N19" s="14" t="b">
        <f>M19='[1]Nal. dot styczeń'!F18</f>
        <v>0</v>
      </c>
      <c r="O19" s="20"/>
      <c r="P19" s="21"/>
      <c r="Q19" s="13">
        <f t="shared" si="6"/>
        <v>22010</v>
      </c>
      <c r="R19" s="14">
        <f t="shared" si="7"/>
        <v>140</v>
      </c>
      <c r="S19" s="13">
        <f t="shared" si="8"/>
        <v>137.9300000000003</v>
      </c>
      <c r="T19" s="15"/>
    </row>
    <row r="20" spans="1:20" ht="18">
      <c r="A20" s="12" t="s">
        <v>29</v>
      </c>
      <c r="B20" s="19">
        <v>12</v>
      </c>
      <c r="C20" s="13">
        <v>3325</v>
      </c>
      <c r="D20" s="14">
        <f t="shared" si="1"/>
        <v>39900</v>
      </c>
      <c r="E20" s="13">
        <v>7962.7</v>
      </c>
      <c r="F20" s="14">
        <v>2661</v>
      </c>
      <c r="G20" s="13">
        <f t="shared" si="2"/>
        <v>31932</v>
      </c>
      <c r="H20" s="13" t="b">
        <f>G20='[1]STYCZEŃ'!N18</f>
        <v>0</v>
      </c>
      <c r="I20" s="14">
        <v>29784</v>
      </c>
      <c r="J20" s="13">
        <f t="shared" si="0"/>
        <v>-2148</v>
      </c>
      <c r="K20" s="14">
        <f t="shared" si="3"/>
        <v>5.30000000000291</v>
      </c>
      <c r="L20" s="13">
        <f t="shared" si="4"/>
        <v>2661.44</v>
      </c>
      <c r="M20" s="14">
        <f t="shared" si="5"/>
        <v>663.56</v>
      </c>
      <c r="N20" s="14" t="b">
        <f>M20='[1]Nal. dot styczeń'!F19</f>
        <v>0</v>
      </c>
      <c r="O20" s="20"/>
      <c r="P20" s="21"/>
      <c r="Q20" s="13">
        <f t="shared" si="6"/>
        <v>29784</v>
      </c>
      <c r="R20" s="14">
        <f t="shared" si="7"/>
        <v>-2148</v>
      </c>
      <c r="S20" s="13">
        <f t="shared" si="8"/>
        <v>-2153.300000000003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58917.6</v>
      </c>
      <c r="F21" s="14">
        <v>3221</v>
      </c>
      <c r="G21" s="13">
        <f t="shared" si="2"/>
        <v>215807</v>
      </c>
      <c r="H21" s="13" t="b">
        <f>G21='[1]STYCZEŃ'!N19</f>
        <v>0</v>
      </c>
      <c r="I21" s="14">
        <v>229418</v>
      </c>
      <c r="J21" s="13">
        <f t="shared" si="0"/>
        <v>13611</v>
      </c>
      <c r="K21" s="14">
        <f t="shared" si="3"/>
        <v>-24.599999999976717</v>
      </c>
      <c r="L21" s="13">
        <f t="shared" si="4"/>
        <v>3220.63</v>
      </c>
      <c r="M21" s="14">
        <f t="shared" si="5"/>
        <v>879.37</v>
      </c>
      <c r="N21" s="14" t="b">
        <f>M21='[1]Nal. dot styczeń'!F20</f>
        <v>0</v>
      </c>
      <c r="O21" s="20"/>
      <c r="P21" s="21"/>
      <c r="Q21" s="13">
        <f t="shared" si="6"/>
        <v>229418</v>
      </c>
      <c r="R21" s="14">
        <f t="shared" si="7"/>
        <v>13611</v>
      </c>
      <c r="S21" s="13">
        <f t="shared" si="8"/>
        <v>13635.599999999977</v>
      </c>
      <c r="T21" s="15"/>
    </row>
    <row r="22" spans="1:20" ht="18">
      <c r="A22" s="12" t="s">
        <v>31</v>
      </c>
      <c r="B22" s="19">
        <v>147.5</v>
      </c>
      <c r="C22" s="13">
        <v>3561.1</v>
      </c>
      <c r="D22" s="14">
        <f t="shared" si="1"/>
        <v>525262.25</v>
      </c>
      <c r="E22" s="13">
        <v>106737.65</v>
      </c>
      <c r="F22" s="14">
        <v>2837</v>
      </c>
      <c r="G22" s="13">
        <f t="shared" si="2"/>
        <v>418457.5</v>
      </c>
      <c r="H22" s="13" t="b">
        <f>G22='[1]STYCZEŃ'!N20</f>
        <v>0</v>
      </c>
      <c r="I22" s="14">
        <v>452789</v>
      </c>
      <c r="J22" s="13">
        <f t="shared" si="0"/>
        <v>34331.5</v>
      </c>
      <c r="K22" s="14">
        <f t="shared" si="3"/>
        <v>67.09999999997672</v>
      </c>
      <c r="L22" s="13">
        <f t="shared" si="4"/>
        <v>2837.45</v>
      </c>
      <c r="M22" s="14">
        <f t="shared" si="5"/>
        <v>723.65</v>
      </c>
      <c r="N22" s="14" t="b">
        <f>M22='[1]Nal. dot styczeń'!F21</f>
        <v>0</v>
      </c>
      <c r="O22" s="20"/>
      <c r="P22" s="21"/>
      <c r="Q22" s="13">
        <f t="shared" si="6"/>
        <v>452789</v>
      </c>
      <c r="R22" s="14">
        <f t="shared" si="7"/>
        <v>34331.5</v>
      </c>
      <c r="S22" s="13">
        <f t="shared" si="8"/>
        <v>34264.40000000002</v>
      </c>
      <c r="T22" s="15"/>
    </row>
    <row r="23" spans="1:20" ht="18">
      <c r="A23" s="12" t="s">
        <v>32</v>
      </c>
      <c r="B23" s="19">
        <v>26.5</v>
      </c>
      <c r="C23" s="13">
        <v>2656.78</v>
      </c>
      <c r="D23" s="14">
        <f t="shared" si="1"/>
        <v>70404.67</v>
      </c>
      <c r="E23" s="13">
        <v>16391.26</v>
      </c>
      <c r="F23" s="14">
        <v>2038</v>
      </c>
      <c r="G23" s="13">
        <f t="shared" si="2"/>
        <v>54007</v>
      </c>
      <c r="H23" s="13" t="b">
        <f>G23='[1]STYCZEŃ'!N21</f>
        <v>0</v>
      </c>
      <c r="I23" s="14">
        <v>54262</v>
      </c>
      <c r="J23" s="13">
        <f t="shared" si="0"/>
        <v>255</v>
      </c>
      <c r="K23" s="14">
        <f t="shared" si="3"/>
        <v>6.4100000000034925</v>
      </c>
      <c r="L23" s="13">
        <f t="shared" si="4"/>
        <v>2038.2400000000002</v>
      </c>
      <c r="M23" s="14">
        <f t="shared" si="5"/>
        <v>618.54</v>
      </c>
      <c r="N23" s="14" t="b">
        <f>M23='[1]Nal. dot styczeń'!F22</f>
        <v>0</v>
      </c>
      <c r="O23" s="20"/>
      <c r="P23" s="21"/>
      <c r="Q23" s="13">
        <f t="shared" si="6"/>
        <v>54262</v>
      </c>
      <c r="R23" s="14">
        <f t="shared" si="7"/>
        <v>255</v>
      </c>
      <c r="S23" s="13">
        <f t="shared" si="8"/>
        <v>248.5899999999965</v>
      </c>
      <c r="T23" s="15"/>
    </row>
    <row r="24" spans="1:20" ht="18">
      <c r="A24" s="12" t="s">
        <v>33</v>
      </c>
      <c r="B24" s="19">
        <v>38</v>
      </c>
      <c r="C24" s="13">
        <v>3352</v>
      </c>
      <c r="D24" s="14">
        <f t="shared" si="1"/>
        <v>127376</v>
      </c>
      <c r="E24" s="13">
        <v>24985.78</v>
      </c>
      <c r="F24" s="14">
        <v>2694</v>
      </c>
      <c r="G24" s="13">
        <f t="shared" si="2"/>
        <v>102372</v>
      </c>
      <c r="H24" s="13" t="b">
        <f>G24='[1]STYCZEŃ'!N22</f>
        <v>0</v>
      </c>
      <c r="I24" s="14">
        <v>110994</v>
      </c>
      <c r="J24" s="13">
        <f t="shared" si="0"/>
        <v>8622</v>
      </c>
      <c r="K24" s="14">
        <f t="shared" si="3"/>
        <v>18.220000000001164</v>
      </c>
      <c r="L24" s="13">
        <f t="shared" si="4"/>
        <v>2694.48</v>
      </c>
      <c r="M24" s="14">
        <f t="shared" si="5"/>
        <v>657.52</v>
      </c>
      <c r="N24" s="14" t="b">
        <f>M24='[1]Nal. dot styczeń'!F23</f>
        <v>0</v>
      </c>
      <c r="O24" s="20"/>
      <c r="P24" s="21"/>
      <c r="Q24" s="13">
        <f t="shared" si="6"/>
        <v>110994</v>
      </c>
      <c r="R24" s="14">
        <f t="shared" si="7"/>
        <v>8622</v>
      </c>
      <c r="S24" s="13">
        <f t="shared" si="8"/>
        <v>8603.779999999999</v>
      </c>
      <c r="T24" s="15"/>
    </row>
    <row r="25" spans="1:20" ht="18">
      <c r="A25" s="12" t="s">
        <v>34</v>
      </c>
      <c r="B25" s="19">
        <v>74</v>
      </c>
      <c r="C25" s="13">
        <v>3501.22</v>
      </c>
      <c r="D25" s="14">
        <f t="shared" si="1"/>
        <v>259090.28</v>
      </c>
      <c r="E25" s="13">
        <v>58140.04</v>
      </c>
      <c r="F25" s="14">
        <v>2716</v>
      </c>
      <c r="G25" s="13">
        <f t="shared" si="2"/>
        <v>200984</v>
      </c>
      <c r="H25" s="13" t="b">
        <f>G25='[1]STYCZEŃ'!N23</f>
        <v>0</v>
      </c>
      <c r="I25" s="14">
        <v>206682</v>
      </c>
      <c r="J25" s="13">
        <f t="shared" si="0"/>
        <v>5698</v>
      </c>
      <c r="K25" s="14">
        <f t="shared" si="3"/>
        <v>-33.76000000000931</v>
      </c>
      <c r="L25" s="13">
        <f t="shared" si="4"/>
        <v>2715.54</v>
      </c>
      <c r="M25" s="14">
        <f t="shared" si="5"/>
        <v>785.68</v>
      </c>
      <c r="N25" s="14" t="b">
        <f>M25='[1]Nal. dot styczeń'!F24</f>
        <v>0</v>
      </c>
      <c r="O25" s="20"/>
      <c r="P25" s="21"/>
      <c r="Q25" s="13">
        <f t="shared" si="6"/>
        <v>206682</v>
      </c>
      <c r="R25" s="14">
        <f t="shared" si="7"/>
        <v>5698</v>
      </c>
      <c r="S25" s="13">
        <f t="shared" si="8"/>
        <v>5731.75999999998</v>
      </c>
      <c r="T25" s="15"/>
    </row>
    <row r="26" spans="1:20" ht="18">
      <c r="A26" s="12" t="s">
        <v>35</v>
      </c>
      <c r="B26" s="19">
        <v>13</v>
      </c>
      <c r="C26" s="13">
        <v>3226</v>
      </c>
      <c r="D26" s="14">
        <f t="shared" si="1"/>
        <v>41938</v>
      </c>
      <c r="E26" s="13">
        <v>9170.26</v>
      </c>
      <c r="F26" s="14">
        <v>2521</v>
      </c>
      <c r="G26" s="13">
        <f t="shared" si="2"/>
        <v>32773</v>
      </c>
      <c r="H26" s="13" t="b">
        <f>G26='[1]STYCZEŃ'!N24</f>
        <v>0</v>
      </c>
      <c r="I26" s="14">
        <v>35714</v>
      </c>
      <c r="J26" s="13">
        <f t="shared" si="0"/>
        <v>2941</v>
      </c>
      <c r="K26" s="14">
        <f t="shared" si="3"/>
        <v>-5.260000000002037</v>
      </c>
      <c r="L26" s="13">
        <f t="shared" si="4"/>
        <v>2520.6</v>
      </c>
      <c r="M26" s="14">
        <f t="shared" si="5"/>
        <v>705.4</v>
      </c>
      <c r="N26" s="14" t="b">
        <f>M26='[1]Nal. dot styczeń'!F25</f>
        <v>0</v>
      </c>
      <c r="O26" s="20"/>
      <c r="P26" s="21"/>
      <c r="Q26" s="13">
        <f t="shared" si="6"/>
        <v>35714</v>
      </c>
      <c r="R26" s="14">
        <f t="shared" si="7"/>
        <v>2941</v>
      </c>
      <c r="S26" s="13">
        <f t="shared" si="8"/>
        <v>2946.260000000002</v>
      </c>
      <c r="T26" s="15"/>
    </row>
    <row r="27" spans="1:20" ht="18">
      <c r="A27" s="12" t="s">
        <v>36</v>
      </c>
      <c r="B27" s="19">
        <v>64</v>
      </c>
      <c r="C27" s="13">
        <v>3400</v>
      </c>
      <c r="D27" s="14">
        <f t="shared" si="1"/>
        <v>217600</v>
      </c>
      <c r="E27" s="13">
        <v>42967.89</v>
      </c>
      <c r="F27" s="14">
        <v>2769</v>
      </c>
      <c r="G27" s="13">
        <f t="shared" si="2"/>
        <v>177216</v>
      </c>
      <c r="H27" s="13" t="b">
        <f>G27='[1]STYCZEŃ'!N25</f>
        <v>0</v>
      </c>
      <c r="I27" s="14">
        <v>175616</v>
      </c>
      <c r="J27" s="13">
        <f t="shared" si="0"/>
        <v>-1600</v>
      </c>
      <c r="K27" s="14">
        <f t="shared" si="3"/>
        <v>-2583.890000000014</v>
      </c>
      <c r="L27" s="13">
        <f t="shared" si="4"/>
        <v>2728.63</v>
      </c>
      <c r="M27" s="14">
        <f t="shared" si="5"/>
        <v>671.37</v>
      </c>
      <c r="N27" s="14" t="b">
        <f>M27='[1]Nal. dot styczeń'!F26</f>
        <v>0</v>
      </c>
      <c r="O27" s="20"/>
      <c r="P27" s="21"/>
      <c r="Q27" s="13">
        <f t="shared" si="6"/>
        <v>175616</v>
      </c>
      <c r="R27" s="14">
        <f t="shared" si="7"/>
        <v>-1600</v>
      </c>
      <c r="S27" s="13">
        <f t="shared" si="8"/>
        <v>983.890000000014</v>
      </c>
      <c r="T27" s="15"/>
    </row>
    <row r="28" spans="1:20" ht="18">
      <c r="A28" s="12" t="s">
        <v>37</v>
      </c>
      <c r="B28" s="19">
        <v>16</v>
      </c>
      <c r="C28" s="13">
        <v>2770</v>
      </c>
      <c r="D28" s="14">
        <f t="shared" si="1"/>
        <v>44320</v>
      </c>
      <c r="E28" s="13">
        <v>13879.57</v>
      </c>
      <c r="F28" s="14">
        <v>1903</v>
      </c>
      <c r="G28" s="13">
        <f t="shared" si="2"/>
        <v>30448</v>
      </c>
      <c r="H28" s="13" t="b">
        <f>G28='[1]STYCZEŃ'!N26</f>
        <v>0</v>
      </c>
      <c r="I28" s="14">
        <v>30379</v>
      </c>
      <c r="J28" s="13">
        <f t="shared" si="0"/>
        <v>-69</v>
      </c>
      <c r="K28" s="14">
        <f t="shared" si="3"/>
        <v>-7.569999999999709</v>
      </c>
      <c r="L28" s="13">
        <f t="shared" si="4"/>
        <v>1902.53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30379</v>
      </c>
      <c r="R28" s="14">
        <f t="shared" si="7"/>
        <v>-69</v>
      </c>
      <c r="S28" s="13">
        <f t="shared" si="8"/>
        <v>-61.43000000000029</v>
      </c>
      <c r="T28" s="15"/>
    </row>
    <row r="29" spans="1:20" ht="18">
      <c r="A29" s="12" t="s">
        <v>38</v>
      </c>
      <c r="B29" s="19">
        <v>20</v>
      </c>
      <c r="C29" s="13">
        <v>3969</v>
      </c>
      <c r="D29" s="14">
        <f t="shared" si="1"/>
        <v>79380</v>
      </c>
      <c r="E29" s="13">
        <v>16841.95</v>
      </c>
      <c r="F29" s="14">
        <v>2939</v>
      </c>
      <c r="G29" s="13">
        <f t="shared" si="2"/>
        <v>58780</v>
      </c>
      <c r="H29" s="13" t="b">
        <f>G29='[1]STYCZEŃ'!N27</f>
        <v>0</v>
      </c>
      <c r="I29" s="14">
        <v>64532</v>
      </c>
      <c r="J29" s="13">
        <f t="shared" si="0"/>
        <v>5752</v>
      </c>
      <c r="K29" s="14">
        <f t="shared" si="3"/>
        <v>3758.050000000003</v>
      </c>
      <c r="L29" s="13">
        <f t="shared" si="4"/>
        <v>3126.9</v>
      </c>
      <c r="M29" s="14">
        <f t="shared" si="5"/>
        <v>842.1</v>
      </c>
      <c r="N29" s="14" t="b">
        <f>M29='[1]Nal. dot styczeń'!F28</f>
        <v>0</v>
      </c>
      <c r="O29" s="20"/>
      <c r="P29" s="21"/>
      <c r="Q29" s="13">
        <f t="shared" si="6"/>
        <v>64532</v>
      </c>
      <c r="R29" s="14">
        <f t="shared" si="7"/>
        <v>5752</v>
      </c>
      <c r="S29" s="13">
        <f t="shared" si="8"/>
        <v>1993.949999999997</v>
      </c>
      <c r="T29" s="15"/>
    </row>
    <row r="30" spans="1:20" ht="18">
      <c r="A30" s="12" t="s">
        <v>39</v>
      </c>
      <c r="B30" s="19">
        <v>7</v>
      </c>
      <c r="C30" s="13">
        <v>2680</v>
      </c>
      <c r="D30" s="14">
        <f t="shared" si="1"/>
        <v>18760</v>
      </c>
      <c r="E30" s="13">
        <v>5380.53</v>
      </c>
      <c r="F30" s="14">
        <v>1911</v>
      </c>
      <c r="G30" s="13">
        <f t="shared" si="2"/>
        <v>13377</v>
      </c>
      <c r="H30" s="13" t="b">
        <f>G30='[1]STYCZEŃ'!N28</f>
        <v>0</v>
      </c>
      <c r="I30" s="14">
        <v>13979</v>
      </c>
      <c r="J30" s="13">
        <f t="shared" si="0"/>
        <v>602</v>
      </c>
      <c r="K30" s="14">
        <f t="shared" si="3"/>
        <v>2.470000000001164</v>
      </c>
      <c r="L30" s="13">
        <f t="shared" si="4"/>
        <v>1911.35</v>
      </c>
      <c r="M30" s="14">
        <f t="shared" si="5"/>
        <v>768.65</v>
      </c>
      <c r="N30" s="14" t="b">
        <f>M30='[1]Nal. dot styczeń'!F29</f>
        <v>0</v>
      </c>
      <c r="O30" s="20"/>
      <c r="P30" s="21"/>
      <c r="Q30" s="13">
        <f t="shared" si="6"/>
        <v>13979</v>
      </c>
      <c r="R30" s="14">
        <f t="shared" si="7"/>
        <v>602</v>
      </c>
      <c r="S30" s="13">
        <f t="shared" si="8"/>
        <v>599.5299999999988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6846.36</v>
      </c>
      <c r="F31" s="14">
        <v>2480</v>
      </c>
      <c r="G31" s="13">
        <f t="shared" si="2"/>
        <v>24800</v>
      </c>
      <c r="H31" s="13" t="b">
        <f>G31='[1]STYCZEŃ'!N29</f>
        <v>0</v>
      </c>
      <c r="I31" s="14">
        <v>25730</v>
      </c>
      <c r="J31" s="13">
        <f t="shared" si="0"/>
        <v>930</v>
      </c>
      <c r="K31" s="14">
        <f t="shared" si="3"/>
        <v>3.639999999999418</v>
      </c>
      <c r="L31" s="13">
        <f t="shared" si="4"/>
        <v>2480.36</v>
      </c>
      <c r="M31" s="14">
        <f t="shared" si="5"/>
        <v>684.64</v>
      </c>
      <c r="N31" s="14" t="b">
        <f>M31='[1]Nal. dot styczeń'!F30</f>
        <v>0</v>
      </c>
      <c r="O31" s="20"/>
      <c r="P31" s="21"/>
      <c r="Q31" s="13">
        <f t="shared" si="6"/>
        <v>25730</v>
      </c>
      <c r="R31" s="14">
        <f t="shared" si="7"/>
        <v>930</v>
      </c>
      <c r="S31" s="13">
        <f t="shared" si="8"/>
        <v>926.3600000000006</v>
      </c>
      <c r="T31" s="15"/>
    </row>
    <row r="32" spans="1:20" ht="18">
      <c r="A32" s="12" t="s">
        <v>41</v>
      </c>
      <c r="B32" s="19">
        <v>21</v>
      </c>
      <c r="C32" s="13">
        <v>2919</v>
      </c>
      <c r="D32" s="14">
        <f t="shared" si="1"/>
        <v>61299</v>
      </c>
      <c r="E32" s="13">
        <v>18441.4</v>
      </c>
      <c r="F32" s="14">
        <v>2041</v>
      </c>
      <c r="G32" s="13">
        <f t="shared" si="2"/>
        <v>42861</v>
      </c>
      <c r="H32" s="13" t="b">
        <f>G32='[1]STYCZEŃ'!N30</f>
        <v>0</v>
      </c>
      <c r="I32" s="14">
        <v>43017</v>
      </c>
      <c r="J32" s="13">
        <f t="shared" si="0"/>
        <v>156</v>
      </c>
      <c r="K32" s="14">
        <f t="shared" si="3"/>
        <v>-3.400000000001455</v>
      </c>
      <c r="L32" s="13">
        <f t="shared" si="4"/>
        <v>2040.8400000000001</v>
      </c>
      <c r="M32" s="14">
        <f t="shared" si="5"/>
        <v>878.16</v>
      </c>
      <c r="N32" s="14" t="b">
        <f>M32='[1]Nal. dot styczeń'!F31</f>
        <v>0</v>
      </c>
      <c r="O32" s="20"/>
      <c r="P32" s="21"/>
      <c r="Q32" s="13">
        <f t="shared" si="6"/>
        <v>43017</v>
      </c>
      <c r="R32" s="14">
        <f t="shared" si="7"/>
        <v>156</v>
      </c>
      <c r="S32" s="13">
        <f t="shared" si="8"/>
        <v>159.40000000000146</v>
      </c>
      <c r="T32" s="15"/>
    </row>
    <row r="33" spans="1:20" ht="18">
      <c r="A33" s="12" t="s">
        <v>42</v>
      </c>
      <c r="B33" s="19">
        <v>60</v>
      </c>
      <c r="C33" s="13">
        <v>3016</v>
      </c>
      <c r="D33" s="14">
        <f t="shared" si="1"/>
        <v>180960</v>
      </c>
      <c r="E33" s="13">
        <v>41038.58</v>
      </c>
      <c r="F33" s="14">
        <v>2332</v>
      </c>
      <c r="G33" s="13">
        <f t="shared" si="2"/>
        <v>139920</v>
      </c>
      <c r="H33" s="13" t="b">
        <f>G33='[1]STYCZEŃ'!N31</f>
        <v>0</v>
      </c>
      <c r="I33" s="14">
        <v>136880</v>
      </c>
      <c r="J33" s="13">
        <f t="shared" si="0"/>
        <v>-3040</v>
      </c>
      <c r="K33" s="14">
        <f t="shared" si="3"/>
        <v>1.4199999999837019</v>
      </c>
      <c r="L33" s="13">
        <f t="shared" si="4"/>
        <v>2332.02</v>
      </c>
      <c r="M33" s="14">
        <f t="shared" si="5"/>
        <v>683.98</v>
      </c>
      <c r="N33" s="14" t="b">
        <f>M33='[1]Nal. dot styczeń'!F32</f>
        <v>0</v>
      </c>
      <c r="O33" s="20"/>
      <c r="P33" s="21"/>
      <c r="Q33" s="13">
        <f t="shared" si="6"/>
        <v>136880</v>
      </c>
      <c r="R33" s="14">
        <f t="shared" si="7"/>
        <v>-3040</v>
      </c>
      <c r="S33" s="13">
        <f t="shared" si="8"/>
        <v>-3041.4199999999837</v>
      </c>
      <c r="T33" s="15"/>
    </row>
    <row r="34" spans="1:20" ht="18">
      <c r="A34" s="12" t="s">
        <v>43</v>
      </c>
      <c r="B34" s="19">
        <v>99</v>
      </c>
      <c r="C34" s="13">
        <v>2904</v>
      </c>
      <c r="D34" s="14">
        <f t="shared" si="1"/>
        <v>287496</v>
      </c>
      <c r="E34" s="13">
        <v>83784.31</v>
      </c>
      <c r="F34" s="14">
        <v>2058</v>
      </c>
      <c r="G34" s="13">
        <f t="shared" si="2"/>
        <v>203742</v>
      </c>
      <c r="H34" s="13" t="b">
        <f>G34='[1]STYCZEŃ'!N32</f>
        <v>0</v>
      </c>
      <c r="I34" s="14">
        <v>208460</v>
      </c>
      <c r="J34" s="13">
        <f t="shared" si="0"/>
        <v>4718</v>
      </c>
      <c r="K34" s="14">
        <f t="shared" si="3"/>
        <v>-30.30999999999767</v>
      </c>
      <c r="L34" s="13">
        <f t="shared" si="4"/>
        <v>2057.69</v>
      </c>
      <c r="M34" s="14">
        <f t="shared" si="5"/>
        <v>846.31</v>
      </c>
      <c r="N34" s="14" t="b">
        <f>M34='[1]Nal. dot styczeń'!F33</f>
        <v>0</v>
      </c>
      <c r="O34" s="20"/>
      <c r="P34" s="21"/>
      <c r="Q34" s="13">
        <f t="shared" si="6"/>
        <v>208460</v>
      </c>
      <c r="R34" s="14">
        <f t="shared" si="7"/>
        <v>4718</v>
      </c>
      <c r="S34" s="13">
        <f t="shared" si="8"/>
        <v>4748.309999999998</v>
      </c>
      <c r="T34" s="15"/>
    </row>
    <row r="35" spans="1:20" ht="18">
      <c r="A35" s="12" t="s">
        <v>44</v>
      </c>
      <c r="B35" s="19">
        <v>13</v>
      </c>
      <c r="C35" s="13">
        <v>3291</v>
      </c>
      <c r="D35" s="14">
        <f t="shared" si="1"/>
        <v>42783</v>
      </c>
      <c r="E35" s="13">
        <v>10223.29</v>
      </c>
      <c r="F35" s="14">
        <v>2505</v>
      </c>
      <c r="G35" s="13">
        <f t="shared" si="2"/>
        <v>32565</v>
      </c>
      <c r="H35" s="13" t="b">
        <f>G35='[1]STYCZEŃ'!N33</f>
        <v>0</v>
      </c>
      <c r="I35" s="14">
        <v>32565</v>
      </c>
      <c r="J35" s="13">
        <f t="shared" si="0"/>
        <v>0</v>
      </c>
      <c r="K35" s="14">
        <f t="shared" si="3"/>
        <v>-5.290000000000873</v>
      </c>
      <c r="L35" s="13">
        <f t="shared" si="4"/>
        <v>2504.59</v>
      </c>
      <c r="M35" s="14">
        <f t="shared" si="5"/>
        <v>786.41</v>
      </c>
      <c r="N35" s="14" t="b">
        <f>M35='[1]Nal. dot styczeń'!F34</f>
        <v>0</v>
      </c>
      <c r="O35" s="20"/>
      <c r="P35" s="21"/>
      <c r="Q35" s="13">
        <f t="shared" si="6"/>
        <v>32565</v>
      </c>
      <c r="R35" s="14">
        <f t="shared" si="7"/>
        <v>0</v>
      </c>
      <c r="S35" s="13">
        <f t="shared" si="8"/>
        <v>5.290000000000873</v>
      </c>
      <c r="T35" s="15"/>
    </row>
    <row r="36" spans="1:20" ht="18">
      <c r="A36" s="12" t="s">
        <v>54</v>
      </c>
      <c r="B36" s="19">
        <v>1</v>
      </c>
      <c r="C36" s="13">
        <v>3366</v>
      </c>
      <c r="D36" s="14">
        <f t="shared" si="1"/>
        <v>3366</v>
      </c>
      <c r="E36" s="13">
        <v>1707.47</v>
      </c>
      <c r="F36" s="14">
        <v>1659</v>
      </c>
      <c r="G36" s="13">
        <f t="shared" si="2"/>
        <v>1659</v>
      </c>
      <c r="H36" s="13" t="b">
        <f>G36='[1]STYCZEŃ'!N34</f>
        <v>0</v>
      </c>
      <c r="I36" s="14">
        <v>1659</v>
      </c>
      <c r="J36" s="13">
        <f t="shared" si="0"/>
        <v>0</v>
      </c>
      <c r="K36" s="14">
        <f t="shared" si="3"/>
        <v>-0.47000000000025466</v>
      </c>
      <c r="L36" s="13">
        <f t="shared" si="4"/>
        <v>1658.53</v>
      </c>
      <c r="M36" s="14">
        <f t="shared" si="5"/>
        <v>1707.47</v>
      </c>
      <c r="N36" s="14" t="b">
        <f>M36='[1]Nal. dot styczeń'!F35</f>
        <v>0</v>
      </c>
      <c r="O36" s="20"/>
      <c r="P36" s="21"/>
      <c r="Q36" s="13">
        <f t="shared" si="6"/>
        <v>1659</v>
      </c>
      <c r="R36" s="14">
        <f t="shared" si="7"/>
        <v>0</v>
      </c>
      <c r="S36" s="13">
        <f t="shared" si="8"/>
        <v>0.47000000000025466</v>
      </c>
      <c r="T36" s="15"/>
    </row>
    <row r="37" spans="1:20" ht="18">
      <c r="A37" s="12" t="s">
        <v>45</v>
      </c>
      <c r="B37" s="19">
        <v>102.5</v>
      </c>
      <c r="C37" s="13">
        <v>2837</v>
      </c>
      <c r="D37" s="14">
        <f t="shared" si="1"/>
        <v>290792.5</v>
      </c>
      <c r="E37" s="13">
        <v>71038.78</v>
      </c>
      <c r="F37" s="14">
        <v>2144</v>
      </c>
      <c r="G37" s="13">
        <f t="shared" si="2"/>
        <v>219760</v>
      </c>
      <c r="H37" s="13" t="b">
        <f>G37='[1]STYCZEŃ'!N35</f>
        <v>0</v>
      </c>
      <c r="I37" s="14">
        <v>221396</v>
      </c>
      <c r="J37" s="13">
        <f t="shared" si="0"/>
        <v>1636</v>
      </c>
      <c r="K37" s="14">
        <f t="shared" si="3"/>
        <v>-6.28000000002794</v>
      </c>
      <c r="L37" s="13">
        <f t="shared" si="4"/>
        <v>2143.94</v>
      </c>
      <c r="M37" s="14">
        <f t="shared" si="5"/>
        <v>693.06</v>
      </c>
      <c r="N37" s="14" t="b">
        <f>M37='[1]Nal. dot styczeń'!F36</f>
        <v>0</v>
      </c>
      <c r="O37" s="20"/>
      <c r="P37" s="21"/>
      <c r="Q37" s="13">
        <f t="shared" si="6"/>
        <v>221396</v>
      </c>
      <c r="R37" s="14">
        <f t="shared" si="7"/>
        <v>1636</v>
      </c>
      <c r="S37" s="13">
        <f t="shared" si="8"/>
        <v>1642.280000000028</v>
      </c>
      <c r="T37" s="15"/>
    </row>
    <row r="38" spans="1:20" ht="18">
      <c r="A38" s="12" t="s">
        <v>46</v>
      </c>
      <c r="B38" s="19">
        <v>18</v>
      </c>
      <c r="C38" s="13">
        <v>3635</v>
      </c>
      <c r="D38" s="14">
        <f t="shared" si="1"/>
        <v>65430</v>
      </c>
      <c r="E38" s="13">
        <v>20850</v>
      </c>
      <c r="F38" s="14">
        <v>2477</v>
      </c>
      <c r="G38" s="13">
        <f t="shared" si="2"/>
        <v>44586</v>
      </c>
      <c r="H38" s="13" t="b">
        <f>G38='[1]STYCZEŃ'!N36</f>
        <v>0</v>
      </c>
      <c r="I38" s="14">
        <v>44460</v>
      </c>
      <c r="J38" s="13">
        <f t="shared" si="0"/>
        <v>-126</v>
      </c>
      <c r="K38" s="14">
        <f t="shared" si="3"/>
        <v>-6</v>
      </c>
      <c r="L38" s="13">
        <f t="shared" si="4"/>
        <v>2476.67</v>
      </c>
      <c r="M38" s="14">
        <f t="shared" si="5"/>
        <v>1158.33</v>
      </c>
      <c r="N38" s="14" t="b">
        <f>M38='[1]Nal. dot styczeń'!F37</f>
        <v>0</v>
      </c>
      <c r="O38" s="20"/>
      <c r="P38" s="21"/>
      <c r="Q38" s="13">
        <f t="shared" si="6"/>
        <v>44460</v>
      </c>
      <c r="R38" s="14">
        <f t="shared" si="7"/>
        <v>-126</v>
      </c>
      <c r="S38" s="13">
        <f t="shared" si="8"/>
        <v>-120</v>
      </c>
      <c r="T38" s="15"/>
    </row>
    <row r="39" spans="1:20" ht="18">
      <c r="A39" s="12" t="s">
        <v>47</v>
      </c>
      <c r="B39" s="19">
        <v>4</v>
      </c>
      <c r="C39" s="13">
        <v>3360</v>
      </c>
      <c r="D39" s="14">
        <f t="shared" si="1"/>
        <v>13440</v>
      </c>
      <c r="E39" s="13">
        <v>6010.86</v>
      </c>
      <c r="F39" s="14">
        <v>1857</v>
      </c>
      <c r="G39" s="13">
        <f t="shared" si="2"/>
        <v>7428</v>
      </c>
      <c r="H39" s="13" t="b">
        <f>G39='[1]STYCZEŃ'!N37</f>
        <v>0</v>
      </c>
      <c r="I39" s="14">
        <v>7428</v>
      </c>
      <c r="J39" s="13">
        <f t="shared" si="0"/>
        <v>0</v>
      </c>
      <c r="K39" s="14">
        <f t="shared" si="3"/>
        <v>1.139999999999418</v>
      </c>
      <c r="L39" s="13">
        <f t="shared" si="4"/>
        <v>1857.28</v>
      </c>
      <c r="M39" s="14">
        <f t="shared" si="5"/>
        <v>1502.72</v>
      </c>
      <c r="N39" s="14" t="b">
        <f>M39='[1]Nal. dot styczeń'!F38</f>
        <v>0</v>
      </c>
      <c r="O39" s="20"/>
      <c r="P39" s="21"/>
      <c r="Q39" s="13">
        <f t="shared" si="6"/>
        <v>7428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16</v>
      </c>
      <c r="C40" s="13">
        <v>3395</v>
      </c>
      <c r="D40" s="14">
        <f t="shared" si="1"/>
        <v>54320</v>
      </c>
      <c r="E40" s="13">
        <v>17902.83</v>
      </c>
      <c r="F40" s="14">
        <v>2276</v>
      </c>
      <c r="G40" s="13">
        <f t="shared" si="2"/>
        <v>36416</v>
      </c>
      <c r="H40" s="13" t="b">
        <f>G40='[1]STYCZEŃ'!N38</f>
        <v>0</v>
      </c>
      <c r="I40" s="14">
        <v>36416</v>
      </c>
      <c r="J40" s="13">
        <f t="shared" si="0"/>
        <v>0</v>
      </c>
      <c r="K40" s="14">
        <f t="shared" si="3"/>
        <v>1.1699999999982538</v>
      </c>
      <c r="L40" s="13">
        <f t="shared" si="4"/>
        <v>2276.0699999999997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36416</v>
      </c>
      <c r="R40" s="14">
        <f t="shared" si="7"/>
        <v>0</v>
      </c>
      <c r="S40" s="13">
        <f t="shared" si="8"/>
        <v>-1.1699999999982538</v>
      </c>
      <c r="T40" s="15"/>
    </row>
    <row r="41" spans="1:20" ht="18">
      <c r="A41" s="12" t="s">
        <v>49</v>
      </c>
      <c r="B41" s="19">
        <v>11</v>
      </c>
      <c r="C41" s="13">
        <v>3202</v>
      </c>
      <c r="D41" s="14">
        <f t="shared" si="1"/>
        <v>35222</v>
      </c>
      <c r="E41" s="13">
        <v>12282.78</v>
      </c>
      <c r="F41" s="14">
        <v>2085</v>
      </c>
      <c r="G41" s="13">
        <f t="shared" si="2"/>
        <v>22935</v>
      </c>
      <c r="H41" s="13" t="b">
        <f>G41='[1]STYCZEŃ'!N39</f>
        <v>0</v>
      </c>
      <c r="I41" s="14">
        <v>22935</v>
      </c>
      <c r="J41" s="13">
        <f t="shared" si="0"/>
        <v>0</v>
      </c>
      <c r="K41" s="14">
        <f t="shared" si="3"/>
        <v>4.220000000001164</v>
      </c>
      <c r="L41" s="13">
        <f t="shared" si="4"/>
        <v>2085.38</v>
      </c>
      <c r="M41" s="14">
        <f t="shared" si="5"/>
        <v>1116.62</v>
      </c>
      <c r="N41" s="14" t="b">
        <f>M41='[1]Nal. dot styczeń'!F40</f>
        <v>0</v>
      </c>
      <c r="O41" s="20"/>
      <c r="P41" s="21"/>
      <c r="Q41" s="13">
        <f t="shared" si="6"/>
        <v>22935</v>
      </c>
      <c r="R41" s="14">
        <f t="shared" si="7"/>
        <v>0</v>
      </c>
      <c r="S41" s="13">
        <f t="shared" si="8"/>
        <v>-4.220000000001164</v>
      </c>
      <c r="T41" s="15"/>
    </row>
    <row r="42" spans="1:20" ht="18">
      <c r="A42" s="12" t="s">
        <v>50</v>
      </c>
      <c r="B42" s="19">
        <v>47</v>
      </c>
      <c r="C42" s="13">
        <v>2748.43</v>
      </c>
      <c r="D42" s="14">
        <f t="shared" si="1"/>
        <v>129176.20999999999</v>
      </c>
      <c r="E42" s="13">
        <v>33200.8</v>
      </c>
      <c r="F42" s="14">
        <v>2042</v>
      </c>
      <c r="G42" s="13">
        <f t="shared" si="2"/>
        <v>95974</v>
      </c>
      <c r="H42" s="13" t="b">
        <f>G42='[1]STYCZEŃ'!N40</f>
        <v>0</v>
      </c>
      <c r="I42" s="14">
        <v>92816</v>
      </c>
      <c r="J42" s="13">
        <f t="shared" si="0"/>
        <v>-3158</v>
      </c>
      <c r="K42" s="14">
        <f t="shared" si="3"/>
        <v>1.4099999999889405</v>
      </c>
      <c r="L42" s="13">
        <f t="shared" si="4"/>
        <v>2042.0299999999997</v>
      </c>
      <c r="M42" s="14">
        <f t="shared" si="5"/>
        <v>706.4</v>
      </c>
      <c r="N42" s="14" t="b">
        <f>M42='[1]Nal. dot styczeń'!F41</f>
        <v>0</v>
      </c>
      <c r="O42" s="20"/>
      <c r="P42" s="21"/>
      <c r="Q42" s="13">
        <f t="shared" si="6"/>
        <v>92816</v>
      </c>
      <c r="R42" s="14">
        <f t="shared" si="7"/>
        <v>-3158</v>
      </c>
      <c r="S42" s="13">
        <f t="shared" si="8"/>
        <v>-3159.409999999989</v>
      </c>
      <c r="T42" s="15"/>
    </row>
    <row r="43" spans="1:20" ht="18">
      <c r="A43" s="12" t="s">
        <v>51</v>
      </c>
      <c r="B43" s="19">
        <v>4</v>
      </c>
      <c r="C43" s="13">
        <v>2766.64</v>
      </c>
      <c r="D43" s="14">
        <f t="shared" si="1"/>
        <v>11066.56</v>
      </c>
      <c r="E43" s="13">
        <v>3223.75</v>
      </c>
      <c r="F43" s="14">
        <v>1961</v>
      </c>
      <c r="G43" s="13">
        <f t="shared" si="2"/>
        <v>7844</v>
      </c>
      <c r="H43" s="13" t="b">
        <f>G43='[1]STYCZEŃ'!N41</f>
        <v>0</v>
      </c>
      <c r="I43" s="14">
        <v>7844</v>
      </c>
      <c r="J43" s="13">
        <f t="shared" si="0"/>
        <v>0</v>
      </c>
      <c r="K43" s="14">
        <f t="shared" si="3"/>
        <v>-1.1900000000005093</v>
      </c>
      <c r="L43" s="13">
        <f t="shared" si="4"/>
        <v>1960.6999999999998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7844</v>
      </c>
      <c r="R43" s="14">
        <f t="shared" si="7"/>
        <v>0</v>
      </c>
      <c r="S43" s="13">
        <f t="shared" si="8"/>
        <v>1.1900000000005093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79.5</v>
      </c>
      <c r="C45" s="13">
        <v>3209.41</v>
      </c>
      <c r="D45" s="14">
        <f t="shared" si="1"/>
        <v>255148.095</v>
      </c>
      <c r="E45" s="13">
        <v>50971.98</v>
      </c>
      <c r="F45" s="14">
        <v>2568</v>
      </c>
      <c r="G45" s="13">
        <f t="shared" si="2"/>
        <v>204156</v>
      </c>
      <c r="H45" s="13" t="b">
        <f>G45='[1]STYCZEŃ'!N43</f>
        <v>0</v>
      </c>
      <c r="I45" s="14">
        <v>203036</v>
      </c>
      <c r="J45" s="13">
        <f t="shared" si="0"/>
        <v>-1120</v>
      </c>
      <c r="K45" s="14">
        <f t="shared" si="3"/>
        <v>20.114999999990687</v>
      </c>
      <c r="L45" s="13">
        <f t="shared" si="4"/>
        <v>2568.25</v>
      </c>
      <c r="M45" s="14">
        <f t="shared" si="5"/>
        <v>641.16</v>
      </c>
      <c r="N45" s="14" t="b">
        <f>M45='[1]Nal. dot styczeń'!F44</f>
        <v>0</v>
      </c>
      <c r="O45" s="20"/>
      <c r="P45" s="21"/>
      <c r="Q45" s="13">
        <f t="shared" si="6"/>
        <v>203036</v>
      </c>
      <c r="R45" s="14">
        <f t="shared" si="7"/>
        <v>-1120</v>
      </c>
      <c r="S45" s="13">
        <f t="shared" si="8"/>
        <v>-1140.1149999999907</v>
      </c>
      <c r="T45" s="15"/>
    </row>
    <row r="46" spans="1:19" s="16" customFormat="1" ht="27.75" customHeight="1">
      <c r="A46" s="24" t="s">
        <v>55</v>
      </c>
      <c r="B46" s="22">
        <v>209</v>
      </c>
      <c r="C46" s="23">
        <v>3140</v>
      </c>
      <c r="D46" s="14">
        <f t="shared" si="1"/>
        <v>656260</v>
      </c>
      <c r="E46" s="23">
        <v>187008.2</v>
      </c>
      <c r="F46" s="23">
        <v>2351</v>
      </c>
      <c r="G46" s="13">
        <f t="shared" si="2"/>
        <v>491359</v>
      </c>
      <c r="H46" s="23"/>
      <c r="I46" s="23">
        <v>527098</v>
      </c>
      <c r="J46" s="13">
        <f t="shared" si="0"/>
        <v>35739</v>
      </c>
      <c r="K46" s="14">
        <f t="shared" si="3"/>
        <v>-22107.199999999953</v>
      </c>
      <c r="L46" s="13">
        <f t="shared" si="4"/>
        <v>2245.2200000000003</v>
      </c>
      <c r="M46" s="14">
        <f t="shared" si="5"/>
        <v>894.78</v>
      </c>
      <c r="N46" s="23"/>
      <c r="O46" s="23">
        <f>SUM(O8:O45)</f>
        <v>0</v>
      </c>
      <c r="P46" s="23">
        <f>SUM(P8:P45)</f>
        <v>0</v>
      </c>
      <c r="Q46" s="13">
        <f t="shared" si="6"/>
        <v>527098</v>
      </c>
      <c r="R46" s="14">
        <f t="shared" si="7"/>
        <v>35739</v>
      </c>
      <c r="S46" s="13">
        <f t="shared" si="8"/>
        <v>57846.19999999995</v>
      </c>
    </row>
    <row r="47" spans="2:19" ht="33" customHeight="1">
      <c r="B47" s="25">
        <f>SUM(B8:B46)</f>
        <v>1450</v>
      </c>
      <c r="C47" s="25">
        <f aca="true" t="shared" si="9" ref="C47:S47">SUM(C8:C46)</f>
        <v>125645.58</v>
      </c>
      <c r="D47" s="25">
        <f t="shared" si="9"/>
        <v>4697338.5649999995</v>
      </c>
      <c r="E47" s="25">
        <f t="shared" si="9"/>
        <v>1119757.97</v>
      </c>
      <c r="F47" s="25">
        <f t="shared" si="9"/>
        <v>94184</v>
      </c>
      <c r="G47" s="25">
        <f t="shared" si="9"/>
        <v>3600394.5</v>
      </c>
      <c r="H47" s="25">
        <f t="shared" si="9"/>
        <v>0</v>
      </c>
      <c r="I47" s="27">
        <f t="shared" si="9"/>
        <v>3660946</v>
      </c>
      <c r="J47" s="25">
        <f t="shared" si="9"/>
        <v>60551.5</v>
      </c>
      <c r="K47" s="25">
        <f t="shared" si="9"/>
        <v>-22813.90500000002</v>
      </c>
      <c r="L47" s="25">
        <f t="shared" si="9"/>
        <v>94180.34999999999</v>
      </c>
      <c r="M47" s="25">
        <f t="shared" si="9"/>
        <v>31465.230000000007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3660946</v>
      </c>
      <c r="R47" s="25">
        <f t="shared" si="9"/>
        <v>60551.5</v>
      </c>
      <c r="S47" s="25">
        <f t="shared" si="9"/>
        <v>83365.405</v>
      </c>
    </row>
    <row r="49" spans="7:9" ht="14.25">
      <c r="G49" s="2" t="s">
        <v>70</v>
      </c>
      <c r="I49" s="2">
        <v>3660946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63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7504.84</v>
      </c>
      <c r="F8" s="14">
        <v>2194</v>
      </c>
      <c r="G8" s="13">
        <f>F8*B8</f>
        <v>21940</v>
      </c>
      <c r="H8" s="13" t="b">
        <f>G8='[1]STYCZEŃ'!N6</f>
        <v>0</v>
      </c>
      <c r="I8" s="14">
        <v>27828</v>
      </c>
      <c r="J8" s="13">
        <f aca="true" t="shared" si="0" ref="J8:J46">I8-G8</f>
        <v>5888</v>
      </c>
      <c r="K8" s="14">
        <f>D8-(E8+G8)</f>
        <v>-4.8400000000001455</v>
      </c>
      <c r="L8" s="13">
        <f>C8-M8</f>
        <v>2193.52</v>
      </c>
      <c r="M8" s="14">
        <f>ROUND(E8/B8,2)</f>
        <v>750.48</v>
      </c>
      <c r="N8" s="14" t="b">
        <f>M8='[1]Nal. dot styczeń'!F7</f>
        <v>0</v>
      </c>
      <c r="O8" s="20"/>
      <c r="P8" s="21"/>
      <c r="Q8" s="13">
        <f>I8</f>
        <v>27828</v>
      </c>
      <c r="R8" s="14">
        <f>Q8-G8</f>
        <v>5888</v>
      </c>
      <c r="S8" s="13">
        <f>(E8+I8)-D8</f>
        <v>5892.8399999999965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55469.03</v>
      </c>
      <c r="F9" s="14">
        <v>2676</v>
      </c>
      <c r="G9" s="13">
        <f aca="true" t="shared" si="2" ref="G9:G46">F9*B9</f>
        <v>181968</v>
      </c>
      <c r="H9" s="13" t="b">
        <f>G9='[1]STYCZEŃ'!N7</f>
        <v>0</v>
      </c>
      <c r="I9" s="14">
        <v>184144</v>
      </c>
      <c r="J9" s="13">
        <f t="shared" si="0"/>
        <v>2176</v>
      </c>
      <c r="K9" s="14">
        <f aca="true" t="shared" si="3" ref="K9:K46">D9-(E9+G9)</f>
        <v>18.970000000001164</v>
      </c>
      <c r="L9" s="13">
        <f aca="true" t="shared" si="4" ref="L9:L46">C9-M9</f>
        <v>2676.2799999999997</v>
      </c>
      <c r="M9" s="14">
        <f aca="true" t="shared" si="5" ref="M9:M46">ROUND(E9/B9,2)</f>
        <v>815.72</v>
      </c>
      <c r="N9" s="14" t="b">
        <f>M9='[1]Nal. dot styczeń'!F8</f>
        <v>0</v>
      </c>
      <c r="O9" s="20"/>
      <c r="P9" s="21"/>
      <c r="Q9" s="13">
        <f aca="true" t="shared" si="6" ref="Q9:Q46">I9</f>
        <v>184144</v>
      </c>
      <c r="R9" s="14">
        <f aca="true" t="shared" si="7" ref="R9:R46">Q9-G9</f>
        <v>2176</v>
      </c>
      <c r="S9" s="13">
        <f aca="true" t="shared" si="8" ref="S9:S46">(E9+I9)-D9</f>
        <v>2157.029999999999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2749.02</v>
      </c>
      <c r="F10" s="14">
        <v>2420</v>
      </c>
      <c r="G10" s="13">
        <f t="shared" si="2"/>
        <v>9680</v>
      </c>
      <c r="H10" s="13" t="b">
        <f>G10='[1]STYCZEŃ'!N8</f>
        <v>0</v>
      </c>
      <c r="I10" s="14">
        <v>9680</v>
      </c>
      <c r="J10" s="13">
        <f t="shared" si="0"/>
        <v>0</v>
      </c>
      <c r="K10" s="14">
        <f t="shared" si="3"/>
        <v>-1.0200000000004366</v>
      </c>
      <c r="L10" s="13">
        <f t="shared" si="4"/>
        <v>2419.74</v>
      </c>
      <c r="M10" s="14">
        <f t="shared" si="5"/>
        <v>687.26</v>
      </c>
      <c r="N10" s="14" t="b">
        <f>M10='[1]Nal. dot styczeń'!F9</f>
        <v>0</v>
      </c>
      <c r="O10" s="20"/>
      <c r="P10" s="21"/>
      <c r="Q10" s="13">
        <f t="shared" si="6"/>
        <v>9680</v>
      </c>
      <c r="R10" s="14">
        <f t="shared" si="7"/>
        <v>0</v>
      </c>
      <c r="S10" s="13">
        <f t="shared" si="8"/>
        <v>1.0200000000004366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1837.49</v>
      </c>
      <c r="F11" s="14">
        <v>3032</v>
      </c>
      <c r="G11" s="13">
        <f t="shared" si="2"/>
        <v>9096</v>
      </c>
      <c r="H11" s="13" t="b">
        <f>G11='[1]STYCZEŃ'!N9</f>
        <v>0</v>
      </c>
      <c r="I11" s="14">
        <v>9096</v>
      </c>
      <c r="J11" s="13">
        <f t="shared" si="0"/>
        <v>0</v>
      </c>
      <c r="K11" s="14">
        <f t="shared" si="3"/>
        <v>-1.4899999999997817</v>
      </c>
      <c r="L11" s="13">
        <f t="shared" si="4"/>
        <v>3031.5</v>
      </c>
      <c r="M11" s="14">
        <f t="shared" si="5"/>
        <v>612.5</v>
      </c>
      <c r="N11" s="14" t="b">
        <f>M11='[1]Nal. dot styczeń'!F10</f>
        <v>0</v>
      </c>
      <c r="O11" s="20"/>
      <c r="P11" s="21"/>
      <c r="Q11" s="13">
        <f t="shared" si="6"/>
        <v>9096</v>
      </c>
      <c r="R11" s="14">
        <f t="shared" si="7"/>
        <v>0</v>
      </c>
      <c r="S11" s="13">
        <f t="shared" si="8"/>
        <v>1.4899999999997817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21712.63</v>
      </c>
      <c r="F12" s="14">
        <v>2740</v>
      </c>
      <c r="G12" s="13">
        <f t="shared" si="2"/>
        <v>104120</v>
      </c>
      <c r="H12" s="13" t="b">
        <f>G12='[1]STYCZEŃ'!N10</f>
        <v>0</v>
      </c>
      <c r="I12" s="14">
        <v>110960</v>
      </c>
      <c r="J12" s="13">
        <f t="shared" si="0"/>
        <v>6840</v>
      </c>
      <c r="K12" s="14">
        <f t="shared" si="3"/>
        <v>-14.630000000004657</v>
      </c>
      <c r="L12" s="13">
        <f t="shared" si="4"/>
        <v>2739.61</v>
      </c>
      <c r="M12" s="14">
        <f t="shared" si="5"/>
        <v>571.39</v>
      </c>
      <c r="N12" s="14" t="b">
        <f>M12='[1]Nal. dot styczeń'!F11</f>
        <v>0</v>
      </c>
      <c r="O12" s="20"/>
      <c r="P12" s="21"/>
      <c r="Q12" s="13">
        <f t="shared" si="6"/>
        <v>110960</v>
      </c>
      <c r="R12" s="14">
        <f t="shared" si="7"/>
        <v>6840</v>
      </c>
      <c r="S12" s="13">
        <f t="shared" si="8"/>
        <v>6854.630000000005</v>
      </c>
      <c r="T12" s="15"/>
    </row>
    <row r="13" spans="1:20" ht="18">
      <c r="A13" s="12" t="s">
        <v>22</v>
      </c>
      <c r="B13" s="19">
        <v>42</v>
      </c>
      <c r="C13" s="13">
        <v>3058</v>
      </c>
      <c r="D13" s="14">
        <f t="shared" si="1"/>
        <v>128436</v>
      </c>
      <c r="E13" s="13">
        <v>32859.38</v>
      </c>
      <c r="F13" s="14">
        <v>2276</v>
      </c>
      <c r="G13" s="13">
        <f t="shared" si="2"/>
        <v>95592</v>
      </c>
      <c r="H13" s="13" t="b">
        <f>G13='[1]STYCZEŃ'!N11</f>
        <v>0</v>
      </c>
      <c r="I13" s="26">
        <v>105424</v>
      </c>
      <c r="J13" s="13">
        <f t="shared" si="0"/>
        <v>9832</v>
      </c>
      <c r="K13" s="14">
        <f t="shared" si="3"/>
        <v>-15.380000000004657</v>
      </c>
      <c r="L13" s="13">
        <f t="shared" si="4"/>
        <v>2275.63</v>
      </c>
      <c r="M13" s="14">
        <f t="shared" si="5"/>
        <v>782.37</v>
      </c>
      <c r="N13" s="14" t="b">
        <f>M13='[1]Nal. dot styczeń'!F12</f>
        <v>0</v>
      </c>
      <c r="O13" s="20"/>
      <c r="P13" s="21"/>
      <c r="Q13" s="13">
        <f t="shared" si="6"/>
        <v>105424</v>
      </c>
      <c r="R13" s="14">
        <f t="shared" si="7"/>
        <v>9832</v>
      </c>
      <c r="S13" s="13">
        <f t="shared" si="8"/>
        <v>9847.380000000005</v>
      </c>
      <c r="T13" s="15"/>
    </row>
    <row r="14" spans="1:20" ht="18">
      <c r="A14" s="12" t="s">
        <v>23</v>
      </c>
      <c r="B14" s="19">
        <v>20</v>
      </c>
      <c r="C14" s="13">
        <v>3120</v>
      </c>
      <c r="D14" s="14">
        <f t="shared" si="1"/>
        <v>62400</v>
      </c>
      <c r="E14" s="13">
        <v>14901.5</v>
      </c>
      <c r="F14" s="14">
        <v>2375</v>
      </c>
      <c r="G14" s="13">
        <f t="shared" si="2"/>
        <v>47500</v>
      </c>
      <c r="H14" s="13" t="b">
        <f>G14='[1]STYCZEŃ'!N12</f>
        <v>0</v>
      </c>
      <c r="I14" s="14">
        <v>45673</v>
      </c>
      <c r="J14" s="13">
        <f t="shared" si="0"/>
        <v>-1827</v>
      </c>
      <c r="K14" s="14">
        <f t="shared" si="3"/>
        <v>-1.5</v>
      </c>
      <c r="L14" s="13">
        <f t="shared" si="4"/>
        <v>2374.92</v>
      </c>
      <c r="M14" s="14">
        <f t="shared" si="5"/>
        <v>745.08</v>
      </c>
      <c r="N14" s="14" t="b">
        <f>M14='[1]Nal. dot styczeń'!F13</f>
        <v>0</v>
      </c>
      <c r="O14" s="20"/>
      <c r="P14" s="21"/>
      <c r="Q14" s="13">
        <f t="shared" si="6"/>
        <v>45673</v>
      </c>
      <c r="R14" s="14">
        <f t="shared" si="7"/>
        <v>-1827</v>
      </c>
      <c r="S14" s="13">
        <f t="shared" si="8"/>
        <v>-1825.5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12500</v>
      </c>
      <c r="J15" s="13">
        <f t="shared" si="0"/>
        <v>90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12500</v>
      </c>
      <c r="R15" s="14">
        <f t="shared" si="7"/>
        <v>90</v>
      </c>
      <c r="S15" s="13">
        <f t="shared" si="8"/>
        <v>91.29999999999927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4151.39</v>
      </c>
      <c r="F16" s="14">
        <v>2597</v>
      </c>
      <c r="G16" s="13">
        <f t="shared" si="2"/>
        <v>20776</v>
      </c>
      <c r="H16" s="13" t="b">
        <f>G16='[1]STYCZEŃ'!N14</f>
        <v>0</v>
      </c>
      <c r="I16" s="14">
        <v>20808</v>
      </c>
      <c r="J16" s="13">
        <f t="shared" si="0"/>
        <v>32</v>
      </c>
      <c r="K16" s="14">
        <f t="shared" si="3"/>
        <v>0.6100000000005821</v>
      </c>
      <c r="L16" s="13">
        <f t="shared" si="4"/>
        <v>2597.08</v>
      </c>
      <c r="M16" s="14">
        <f t="shared" si="5"/>
        <v>518.92</v>
      </c>
      <c r="N16" s="14" t="b">
        <f>M16='[1]Nal. dot styczeń'!F15</f>
        <v>0</v>
      </c>
      <c r="O16" s="20"/>
      <c r="P16" s="21"/>
      <c r="Q16" s="13">
        <f t="shared" si="6"/>
        <v>20808</v>
      </c>
      <c r="R16" s="14">
        <f t="shared" si="7"/>
        <v>32</v>
      </c>
      <c r="S16" s="13">
        <f t="shared" si="8"/>
        <v>31.389999999999418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13423.44</v>
      </c>
      <c r="F17" s="14">
        <v>2577</v>
      </c>
      <c r="G17" s="13">
        <f t="shared" si="2"/>
        <v>46386</v>
      </c>
      <c r="H17" s="13" t="b">
        <f>G17='[1]STYCZEŃ'!N15</f>
        <v>0</v>
      </c>
      <c r="I17" s="14">
        <v>45918</v>
      </c>
      <c r="J17" s="13">
        <f t="shared" si="0"/>
        <v>-468</v>
      </c>
      <c r="K17" s="14">
        <f t="shared" si="3"/>
        <v>4.559999999997672</v>
      </c>
      <c r="L17" s="13">
        <f t="shared" si="4"/>
        <v>2577.25</v>
      </c>
      <c r="M17" s="14">
        <f t="shared" si="5"/>
        <v>745.75</v>
      </c>
      <c r="N17" s="14" t="b">
        <f>M17='[1]Nal. dot styczeń'!F16</f>
        <v>0</v>
      </c>
      <c r="O17" s="20"/>
      <c r="P17" s="21"/>
      <c r="Q17" s="13">
        <f t="shared" si="6"/>
        <v>45918</v>
      </c>
      <c r="R17" s="14">
        <f t="shared" si="7"/>
        <v>-468</v>
      </c>
      <c r="S17" s="13">
        <f t="shared" si="8"/>
        <v>-472.5599999999977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30154.24</v>
      </c>
      <c r="F18" s="14">
        <v>2526</v>
      </c>
      <c r="G18" s="13">
        <f t="shared" si="2"/>
        <v>95988</v>
      </c>
      <c r="H18" s="13" t="b">
        <f>G18='[1]STYCZEŃ'!N16</f>
        <v>0</v>
      </c>
      <c r="I18" s="14">
        <v>94544</v>
      </c>
      <c r="J18" s="13">
        <f t="shared" si="0"/>
        <v>-1444</v>
      </c>
      <c r="K18" s="14">
        <f t="shared" si="3"/>
        <v>17.75999999999476</v>
      </c>
      <c r="L18" s="13">
        <f t="shared" si="4"/>
        <v>2526.4700000000003</v>
      </c>
      <c r="M18" s="14">
        <f t="shared" si="5"/>
        <v>793.53</v>
      </c>
      <c r="N18" s="14" t="b">
        <f>M18='[1]Nal. dot styczeń'!F17</f>
        <v>0</v>
      </c>
      <c r="O18" s="20"/>
      <c r="P18" s="21"/>
      <c r="Q18" s="13">
        <f t="shared" si="6"/>
        <v>94544</v>
      </c>
      <c r="R18" s="14">
        <f t="shared" si="7"/>
        <v>-1444</v>
      </c>
      <c r="S18" s="13">
        <f t="shared" si="8"/>
        <v>-1461.7599999999948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7679.6</v>
      </c>
      <c r="F19" s="14">
        <v>2222</v>
      </c>
      <c r="G19" s="13">
        <f t="shared" si="2"/>
        <v>22220</v>
      </c>
      <c r="H19" s="13" t="b">
        <f>G19='[1]STYCZEŃ'!N17</f>
        <v>0</v>
      </c>
      <c r="I19" s="14">
        <v>21100</v>
      </c>
      <c r="J19" s="13">
        <f t="shared" si="0"/>
        <v>-1120</v>
      </c>
      <c r="K19" s="14">
        <f t="shared" si="3"/>
        <v>0.4000000000014552</v>
      </c>
      <c r="L19" s="13">
        <f t="shared" si="4"/>
        <v>2222.04</v>
      </c>
      <c r="M19" s="14">
        <f t="shared" si="5"/>
        <v>767.96</v>
      </c>
      <c r="N19" s="14" t="b">
        <f>M19='[1]Nal. dot styczeń'!F18</f>
        <v>0</v>
      </c>
      <c r="O19" s="20"/>
      <c r="P19" s="21"/>
      <c r="Q19" s="13">
        <f t="shared" si="6"/>
        <v>21100</v>
      </c>
      <c r="R19" s="14">
        <f t="shared" si="7"/>
        <v>-1120</v>
      </c>
      <c r="S19" s="13">
        <f t="shared" si="8"/>
        <v>-1120.4000000000015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8289.2</v>
      </c>
      <c r="F20" s="14">
        <v>2609</v>
      </c>
      <c r="G20" s="13">
        <f t="shared" si="2"/>
        <v>31308</v>
      </c>
      <c r="H20" s="13" t="b">
        <f>G20='[1]STYCZEŃ'!N18</f>
        <v>0</v>
      </c>
      <c r="I20" s="14">
        <v>32916</v>
      </c>
      <c r="J20" s="13">
        <f t="shared" si="0"/>
        <v>1608</v>
      </c>
      <c r="K20" s="14">
        <f t="shared" si="3"/>
        <v>2.8000000000029104</v>
      </c>
      <c r="L20" s="13">
        <f t="shared" si="4"/>
        <v>2609.23</v>
      </c>
      <c r="M20" s="14">
        <f t="shared" si="5"/>
        <v>690.77</v>
      </c>
      <c r="N20" s="14" t="b">
        <f>M20='[1]Nal. dot styczeń'!F19</f>
        <v>0</v>
      </c>
      <c r="O20" s="20"/>
      <c r="P20" s="21"/>
      <c r="Q20" s="13">
        <f t="shared" si="6"/>
        <v>32916</v>
      </c>
      <c r="R20" s="14">
        <f t="shared" si="7"/>
        <v>1608</v>
      </c>
      <c r="S20" s="13">
        <f t="shared" si="8"/>
        <v>1605.199999999997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64167.24</v>
      </c>
      <c r="F21" s="14">
        <v>3142</v>
      </c>
      <c r="G21" s="13">
        <f t="shared" si="2"/>
        <v>210514</v>
      </c>
      <c r="H21" s="13" t="b">
        <f>G21='[1]STYCZEŃ'!N19</f>
        <v>0</v>
      </c>
      <c r="I21" s="14">
        <v>214735</v>
      </c>
      <c r="J21" s="13">
        <f t="shared" si="0"/>
        <v>4221</v>
      </c>
      <c r="K21" s="14">
        <f t="shared" si="3"/>
        <v>18.760000000009313</v>
      </c>
      <c r="L21" s="13">
        <f t="shared" si="4"/>
        <v>3142.2799999999997</v>
      </c>
      <c r="M21" s="14">
        <f t="shared" si="5"/>
        <v>957.72</v>
      </c>
      <c r="N21" s="14" t="b">
        <f>M21='[1]Nal. dot styczeń'!F20</f>
        <v>0</v>
      </c>
      <c r="O21" s="20"/>
      <c r="P21" s="21"/>
      <c r="Q21" s="13">
        <f t="shared" si="6"/>
        <v>214735</v>
      </c>
      <c r="R21" s="14">
        <f t="shared" si="7"/>
        <v>4221</v>
      </c>
      <c r="S21" s="13">
        <f t="shared" si="8"/>
        <v>4202.239999999991</v>
      </c>
      <c r="T21" s="15"/>
    </row>
    <row r="22" spans="1:20" ht="18">
      <c r="A22" s="12" t="s">
        <v>31</v>
      </c>
      <c r="B22" s="19">
        <v>146</v>
      </c>
      <c r="C22" s="13">
        <v>3561.1</v>
      </c>
      <c r="D22" s="14">
        <f t="shared" si="1"/>
        <v>519920.6</v>
      </c>
      <c r="E22" s="13">
        <v>109424.05</v>
      </c>
      <c r="F22" s="14">
        <v>2812</v>
      </c>
      <c r="G22" s="13">
        <f t="shared" si="2"/>
        <v>410552</v>
      </c>
      <c r="H22" s="13" t="b">
        <f>G22='[1]STYCZEŃ'!N20</f>
        <v>0</v>
      </c>
      <c r="I22" s="14">
        <v>412485</v>
      </c>
      <c r="J22" s="13">
        <f t="shared" si="0"/>
        <v>1933</v>
      </c>
      <c r="K22" s="14">
        <f t="shared" si="3"/>
        <v>-55.45000000001164</v>
      </c>
      <c r="L22" s="13">
        <f t="shared" si="4"/>
        <v>2811.62</v>
      </c>
      <c r="M22" s="14">
        <f t="shared" si="5"/>
        <v>749.48</v>
      </c>
      <c r="N22" s="14" t="b">
        <f>M22='[1]Nal. dot styczeń'!F21</f>
        <v>0</v>
      </c>
      <c r="O22" s="20"/>
      <c r="P22" s="21"/>
      <c r="Q22" s="13">
        <f t="shared" si="6"/>
        <v>412485</v>
      </c>
      <c r="R22" s="14">
        <f t="shared" si="7"/>
        <v>1933</v>
      </c>
      <c r="S22" s="13">
        <f t="shared" si="8"/>
        <v>1988.4500000000116</v>
      </c>
      <c r="T22" s="15"/>
    </row>
    <row r="23" spans="1:20" ht="18">
      <c r="A23" s="12" t="s">
        <v>32</v>
      </c>
      <c r="B23" s="19">
        <v>25</v>
      </c>
      <c r="C23" s="13">
        <v>2637.84</v>
      </c>
      <c r="D23" s="14">
        <f t="shared" si="1"/>
        <v>65946</v>
      </c>
      <c r="E23" s="13">
        <v>15474.64</v>
      </c>
      <c r="F23" s="14">
        <v>2019</v>
      </c>
      <c r="G23" s="13">
        <f t="shared" si="2"/>
        <v>50475</v>
      </c>
      <c r="H23" s="13" t="b">
        <f>G23='[1]STYCZEŃ'!N21</f>
        <v>0</v>
      </c>
      <c r="I23" s="14">
        <v>51941</v>
      </c>
      <c r="J23" s="13">
        <f t="shared" si="0"/>
        <v>1466</v>
      </c>
      <c r="K23" s="14">
        <f t="shared" si="3"/>
        <v>-3.639999999999418</v>
      </c>
      <c r="L23" s="13">
        <f t="shared" si="4"/>
        <v>2018.8500000000001</v>
      </c>
      <c r="M23" s="14">
        <f t="shared" si="5"/>
        <v>618.99</v>
      </c>
      <c r="N23" s="14" t="b">
        <f>M23='[1]Nal. dot styczeń'!F22</f>
        <v>0</v>
      </c>
      <c r="O23" s="20"/>
      <c r="P23" s="21"/>
      <c r="Q23" s="13">
        <f t="shared" si="6"/>
        <v>51941</v>
      </c>
      <c r="R23" s="14">
        <f t="shared" si="7"/>
        <v>1466</v>
      </c>
      <c r="S23" s="13">
        <f t="shared" si="8"/>
        <v>1469.6399999999994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24422.48</v>
      </c>
      <c r="F24" s="14">
        <v>2674</v>
      </c>
      <c r="G24" s="13">
        <f t="shared" si="2"/>
        <v>96264</v>
      </c>
      <c r="H24" s="13" t="b">
        <f>G24='[1]STYCZEŃ'!N22</f>
        <v>0</v>
      </c>
      <c r="I24" s="14">
        <v>99756</v>
      </c>
      <c r="J24" s="13">
        <f t="shared" si="0"/>
        <v>3492</v>
      </c>
      <c r="K24" s="14">
        <f t="shared" si="3"/>
        <v>-14.479999999995925</v>
      </c>
      <c r="L24" s="13">
        <f t="shared" si="4"/>
        <v>2673.6</v>
      </c>
      <c r="M24" s="14">
        <f t="shared" si="5"/>
        <v>678.4</v>
      </c>
      <c r="N24" s="14" t="b">
        <f>M24='[1]Nal. dot styczeń'!F23</f>
        <v>0</v>
      </c>
      <c r="O24" s="20"/>
      <c r="P24" s="21"/>
      <c r="Q24" s="13">
        <f t="shared" si="6"/>
        <v>99756</v>
      </c>
      <c r="R24" s="14">
        <f t="shared" si="7"/>
        <v>3492</v>
      </c>
      <c r="S24" s="13">
        <f t="shared" si="8"/>
        <v>3506.479999999996</v>
      </c>
      <c r="T24" s="15"/>
    </row>
    <row r="25" spans="1:20" ht="18">
      <c r="A25" s="12" t="s">
        <v>34</v>
      </c>
      <c r="B25" s="19">
        <v>74</v>
      </c>
      <c r="C25" s="13">
        <v>3501.22</v>
      </c>
      <c r="D25" s="14">
        <f t="shared" si="1"/>
        <v>259090.28</v>
      </c>
      <c r="E25" s="13">
        <v>57586.02</v>
      </c>
      <c r="F25" s="14">
        <v>2723</v>
      </c>
      <c r="G25" s="13">
        <f t="shared" si="2"/>
        <v>201502</v>
      </c>
      <c r="H25" s="13" t="b">
        <f>G25='[1]STYCZEŃ'!N23</f>
        <v>0</v>
      </c>
      <c r="I25" s="14">
        <v>198468</v>
      </c>
      <c r="J25" s="13">
        <f t="shared" si="0"/>
        <v>-3034</v>
      </c>
      <c r="K25" s="14">
        <f t="shared" si="3"/>
        <v>2.2600000000093132</v>
      </c>
      <c r="L25" s="13">
        <f t="shared" si="4"/>
        <v>2723.0299999999997</v>
      </c>
      <c r="M25" s="14">
        <f t="shared" si="5"/>
        <v>778.19</v>
      </c>
      <c r="N25" s="14" t="b">
        <f>M25='[1]Nal. dot styczeń'!F24</f>
        <v>0</v>
      </c>
      <c r="O25" s="20"/>
      <c r="P25" s="21"/>
      <c r="Q25" s="13">
        <f t="shared" si="6"/>
        <v>198468</v>
      </c>
      <c r="R25" s="14">
        <f t="shared" si="7"/>
        <v>-3034</v>
      </c>
      <c r="S25" s="13">
        <f t="shared" si="8"/>
        <v>-3036.2600000000093</v>
      </c>
      <c r="T25" s="15"/>
    </row>
    <row r="26" spans="1:20" ht="18">
      <c r="A26" s="12" t="s">
        <v>35</v>
      </c>
      <c r="B26" s="19">
        <v>13</v>
      </c>
      <c r="C26" s="13">
        <v>3226</v>
      </c>
      <c r="D26" s="14">
        <f t="shared" si="1"/>
        <v>41938</v>
      </c>
      <c r="E26" s="13">
        <v>9170.26</v>
      </c>
      <c r="F26" s="14">
        <v>2521</v>
      </c>
      <c r="G26" s="13">
        <f t="shared" si="2"/>
        <v>32773</v>
      </c>
      <c r="H26" s="13" t="b">
        <f>G26='[1]STYCZEŃ'!N24</f>
        <v>0</v>
      </c>
      <c r="I26" s="14">
        <v>30210</v>
      </c>
      <c r="J26" s="13">
        <f t="shared" si="0"/>
        <v>-2563</v>
      </c>
      <c r="K26" s="14">
        <f t="shared" si="3"/>
        <v>-5.260000000002037</v>
      </c>
      <c r="L26" s="13">
        <f t="shared" si="4"/>
        <v>2520.6</v>
      </c>
      <c r="M26" s="14">
        <f t="shared" si="5"/>
        <v>705.4</v>
      </c>
      <c r="N26" s="14" t="b">
        <f>M26='[1]Nal. dot styczeń'!F25</f>
        <v>0</v>
      </c>
      <c r="O26" s="20"/>
      <c r="P26" s="21"/>
      <c r="Q26" s="13">
        <f t="shared" si="6"/>
        <v>30210</v>
      </c>
      <c r="R26" s="14">
        <f t="shared" si="7"/>
        <v>-2563</v>
      </c>
      <c r="S26" s="13">
        <f t="shared" si="8"/>
        <v>-2557.739999999998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45968.44</v>
      </c>
      <c r="F27" s="14">
        <v>2722</v>
      </c>
      <c r="G27" s="13">
        <f t="shared" si="2"/>
        <v>174208</v>
      </c>
      <c r="H27" s="13" t="b">
        <f>G27='[1]STYCZEŃ'!N25</f>
        <v>0</v>
      </c>
      <c r="I27" s="14">
        <v>179584</v>
      </c>
      <c r="J27" s="13">
        <f t="shared" si="0"/>
        <v>5376</v>
      </c>
      <c r="K27" s="14">
        <f t="shared" si="3"/>
        <v>-16.44000000000233</v>
      </c>
      <c r="L27" s="13">
        <f t="shared" si="4"/>
        <v>2721.74</v>
      </c>
      <c r="M27" s="14">
        <f t="shared" si="5"/>
        <v>718.26</v>
      </c>
      <c r="N27" s="14" t="b">
        <f>M27='[1]Nal. dot styczeń'!F26</f>
        <v>0</v>
      </c>
      <c r="O27" s="20"/>
      <c r="P27" s="21"/>
      <c r="Q27" s="13">
        <f t="shared" si="6"/>
        <v>179584</v>
      </c>
      <c r="R27" s="14">
        <f t="shared" si="7"/>
        <v>5376</v>
      </c>
      <c r="S27" s="13">
        <f t="shared" si="8"/>
        <v>5392.440000000002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29463</v>
      </c>
      <c r="J28" s="13">
        <f t="shared" si="0"/>
        <v>-2105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29463</v>
      </c>
      <c r="R28" s="14">
        <f t="shared" si="7"/>
        <v>-2105</v>
      </c>
      <c r="S28" s="13">
        <f t="shared" si="8"/>
        <v>-2097.4300000000003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18553.54</v>
      </c>
      <c r="F29" s="14">
        <v>2853</v>
      </c>
      <c r="G29" s="13">
        <f t="shared" si="2"/>
        <v>57060</v>
      </c>
      <c r="H29" s="13" t="b">
        <f>G29='[1]STYCZEŃ'!N27</f>
        <v>0</v>
      </c>
      <c r="I29" s="14">
        <v>55020</v>
      </c>
      <c r="J29" s="13">
        <f t="shared" si="0"/>
        <v>-2040</v>
      </c>
      <c r="K29" s="14">
        <f t="shared" si="3"/>
        <v>6.459999999991851</v>
      </c>
      <c r="L29" s="13">
        <f t="shared" si="4"/>
        <v>2853.32</v>
      </c>
      <c r="M29" s="14">
        <f t="shared" si="5"/>
        <v>927.68</v>
      </c>
      <c r="N29" s="14" t="b">
        <f>M29='[1]Nal. dot styczeń'!F28</f>
        <v>0</v>
      </c>
      <c r="O29" s="20"/>
      <c r="P29" s="21"/>
      <c r="Q29" s="13">
        <f t="shared" si="6"/>
        <v>55020</v>
      </c>
      <c r="R29" s="14">
        <f t="shared" si="7"/>
        <v>-2040</v>
      </c>
      <c r="S29" s="13">
        <f t="shared" si="8"/>
        <v>-2046.4599999999919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13076</v>
      </c>
      <c r="J30" s="13">
        <f t="shared" si="0"/>
        <v>-539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13076</v>
      </c>
      <c r="R30" s="14">
        <f t="shared" si="7"/>
        <v>-539</v>
      </c>
      <c r="S30" s="13">
        <f t="shared" si="8"/>
        <v>-535.9500000000007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5242.42</v>
      </c>
      <c r="F31" s="14">
        <v>2641</v>
      </c>
      <c r="G31" s="13">
        <f t="shared" si="2"/>
        <v>26410</v>
      </c>
      <c r="H31" s="13" t="b">
        <f>G31='[1]STYCZEŃ'!N29</f>
        <v>0</v>
      </c>
      <c r="I31" s="14">
        <v>24820</v>
      </c>
      <c r="J31" s="13">
        <f t="shared" si="0"/>
        <v>-1590</v>
      </c>
      <c r="K31" s="14">
        <f t="shared" si="3"/>
        <v>-2.4199999999982538</v>
      </c>
      <c r="L31" s="13">
        <f t="shared" si="4"/>
        <v>2640.76</v>
      </c>
      <c r="M31" s="14">
        <f t="shared" si="5"/>
        <v>524.24</v>
      </c>
      <c r="N31" s="14" t="b">
        <f>M31='[1]Nal. dot styczeń'!F30</f>
        <v>0</v>
      </c>
      <c r="O31" s="20"/>
      <c r="P31" s="21"/>
      <c r="Q31" s="13">
        <f t="shared" si="6"/>
        <v>24820</v>
      </c>
      <c r="R31" s="14">
        <f t="shared" si="7"/>
        <v>-1590</v>
      </c>
      <c r="S31" s="13">
        <f t="shared" si="8"/>
        <v>-1587.5800000000017</v>
      </c>
      <c r="T31" s="15"/>
    </row>
    <row r="32" spans="1:20" ht="18">
      <c r="A32" s="12" t="s">
        <v>41</v>
      </c>
      <c r="B32" s="19">
        <v>21</v>
      </c>
      <c r="C32" s="13">
        <v>2955</v>
      </c>
      <c r="D32" s="14">
        <f t="shared" si="1"/>
        <v>62055</v>
      </c>
      <c r="E32" s="13">
        <v>19416.81</v>
      </c>
      <c r="F32" s="14">
        <v>2030</v>
      </c>
      <c r="G32" s="13">
        <f t="shared" si="2"/>
        <v>42630</v>
      </c>
      <c r="H32" s="13" t="b">
        <f>G32='[1]STYCZEŃ'!N30</f>
        <v>0</v>
      </c>
      <c r="I32" s="14">
        <v>40512</v>
      </c>
      <c r="J32" s="13">
        <f t="shared" si="0"/>
        <v>-2118</v>
      </c>
      <c r="K32" s="14">
        <f t="shared" si="3"/>
        <v>8.190000000002328</v>
      </c>
      <c r="L32" s="13">
        <f t="shared" si="4"/>
        <v>2030.3899999999999</v>
      </c>
      <c r="M32" s="14">
        <f t="shared" si="5"/>
        <v>924.61</v>
      </c>
      <c r="N32" s="14" t="b">
        <f>M32='[1]Nal. dot styczeń'!F31</f>
        <v>0</v>
      </c>
      <c r="O32" s="20"/>
      <c r="P32" s="21"/>
      <c r="Q32" s="13">
        <f t="shared" si="6"/>
        <v>40512</v>
      </c>
      <c r="R32" s="14">
        <f t="shared" si="7"/>
        <v>-2118</v>
      </c>
      <c r="S32" s="13">
        <f t="shared" si="8"/>
        <v>-2126.1900000000023</v>
      </c>
      <c r="T32" s="15"/>
    </row>
    <row r="33" spans="1:20" ht="18">
      <c r="A33" s="12" t="s">
        <v>42</v>
      </c>
      <c r="B33" s="19">
        <v>60</v>
      </c>
      <c r="C33" s="13">
        <v>2993</v>
      </c>
      <c r="D33" s="14">
        <f t="shared" si="1"/>
        <v>179580</v>
      </c>
      <c r="E33" s="13">
        <v>41563.74</v>
      </c>
      <c r="F33" s="14">
        <v>2300</v>
      </c>
      <c r="G33" s="13">
        <f t="shared" si="2"/>
        <v>138000</v>
      </c>
      <c r="H33" s="13" t="b">
        <f>G33='[1]STYCZEŃ'!N31</f>
        <v>0</v>
      </c>
      <c r="I33" s="14">
        <v>142960</v>
      </c>
      <c r="J33" s="13">
        <f t="shared" si="0"/>
        <v>4960</v>
      </c>
      <c r="K33" s="14">
        <f t="shared" si="3"/>
        <v>16.260000000009313</v>
      </c>
      <c r="L33" s="13">
        <f t="shared" si="4"/>
        <v>2300.27</v>
      </c>
      <c r="M33" s="14">
        <f t="shared" si="5"/>
        <v>692.73</v>
      </c>
      <c r="N33" s="14" t="b">
        <f>M33='[1]Nal. dot styczeń'!F32</f>
        <v>0</v>
      </c>
      <c r="O33" s="20"/>
      <c r="P33" s="21"/>
      <c r="Q33" s="13">
        <f t="shared" si="6"/>
        <v>142960</v>
      </c>
      <c r="R33" s="14">
        <f t="shared" si="7"/>
        <v>4960</v>
      </c>
      <c r="S33" s="13">
        <f t="shared" si="8"/>
        <v>4943.739999999991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90027.4</v>
      </c>
      <c r="F34" s="14">
        <v>2069</v>
      </c>
      <c r="G34" s="13">
        <f t="shared" si="2"/>
        <v>204831</v>
      </c>
      <c r="H34" s="13" t="b">
        <f>G34='[1]STYCZEŃ'!N32</f>
        <v>0</v>
      </c>
      <c r="I34" s="14">
        <v>197582</v>
      </c>
      <c r="J34" s="13">
        <f t="shared" si="0"/>
        <v>-7249</v>
      </c>
      <c r="K34" s="14">
        <f t="shared" si="3"/>
        <v>-36.40000000002328</v>
      </c>
      <c r="L34" s="13">
        <f t="shared" si="4"/>
        <v>2068.63</v>
      </c>
      <c r="M34" s="14">
        <f t="shared" si="5"/>
        <v>909.37</v>
      </c>
      <c r="N34" s="14" t="b">
        <f>M34='[1]Nal. dot styczeń'!F33</f>
        <v>0</v>
      </c>
      <c r="O34" s="20"/>
      <c r="P34" s="21"/>
      <c r="Q34" s="13">
        <f t="shared" si="6"/>
        <v>197582</v>
      </c>
      <c r="R34" s="14">
        <f t="shared" si="7"/>
        <v>-7249</v>
      </c>
      <c r="S34" s="13">
        <f t="shared" si="8"/>
        <v>-7212.599999999977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32565</v>
      </c>
      <c r="J35" s="13">
        <f t="shared" si="0"/>
        <v>546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32565</v>
      </c>
      <c r="R35" s="14">
        <f t="shared" si="7"/>
        <v>546</v>
      </c>
      <c r="S35" s="13">
        <f t="shared" si="8"/>
        <v>539.989999999998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1659</v>
      </c>
      <c r="J36" s="13">
        <f t="shared" si="0"/>
        <v>-55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1659</v>
      </c>
      <c r="R36" s="14">
        <f t="shared" si="7"/>
        <v>-55</v>
      </c>
      <c r="S36" s="13">
        <f t="shared" si="8"/>
        <v>-55.07999999999993</v>
      </c>
      <c r="T36" s="15"/>
    </row>
    <row r="37" spans="1:20" ht="18">
      <c r="A37" s="12" t="s">
        <v>45</v>
      </c>
      <c r="B37" s="19">
        <v>102</v>
      </c>
      <c r="C37" s="13">
        <v>2850</v>
      </c>
      <c r="D37" s="14">
        <f t="shared" si="1"/>
        <v>290700</v>
      </c>
      <c r="E37" s="13">
        <v>75690.1</v>
      </c>
      <c r="F37" s="14">
        <v>2108</v>
      </c>
      <c r="G37" s="13">
        <f t="shared" si="2"/>
        <v>215016</v>
      </c>
      <c r="H37" s="13" t="b">
        <f>G37='[1]STYCZEŃ'!N35</f>
        <v>0</v>
      </c>
      <c r="I37" s="14">
        <v>214925</v>
      </c>
      <c r="J37" s="13">
        <f t="shared" si="0"/>
        <v>-91</v>
      </c>
      <c r="K37" s="14">
        <f t="shared" si="3"/>
        <v>-6.099999999976717</v>
      </c>
      <c r="L37" s="13">
        <f t="shared" si="4"/>
        <v>2107.94</v>
      </c>
      <c r="M37" s="14">
        <f t="shared" si="5"/>
        <v>742.06</v>
      </c>
      <c r="N37" s="14" t="b">
        <f>M37='[1]Nal. dot styczeń'!F36</f>
        <v>0</v>
      </c>
      <c r="O37" s="20"/>
      <c r="P37" s="21"/>
      <c r="Q37" s="13">
        <f t="shared" si="6"/>
        <v>214925</v>
      </c>
      <c r="R37" s="14">
        <f t="shared" si="7"/>
        <v>-91</v>
      </c>
      <c r="S37" s="13">
        <f t="shared" si="8"/>
        <v>-84.90000000002328</v>
      </c>
      <c r="T37" s="15"/>
    </row>
    <row r="38" spans="1:20" ht="18">
      <c r="A38" s="12" t="s">
        <v>46</v>
      </c>
      <c r="B38" s="19">
        <v>18</v>
      </c>
      <c r="C38" s="13">
        <v>3670</v>
      </c>
      <c r="D38" s="14">
        <f t="shared" si="1"/>
        <v>66060</v>
      </c>
      <c r="E38" s="13">
        <v>20965.86</v>
      </c>
      <c r="F38" s="14">
        <v>2505</v>
      </c>
      <c r="G38" s="13">
        <f t="shared" si="2"/>
        <v>45090</v>
      </c>
      <c r="H38" s="13" t="b">
        <f>G38='[1]STYCZEŃ'!N36</f>
        <v>0</v>
      </c>
      <c r="I38" s="14">
        <v>44712</v>
      </c>
      <c r="J38" s="13">
        <f t="shared" si="0"/>
        <v>-378</v>
      </c>
      <c r="K38" s="14">
        <f t="shared" si="3"/>
        <v>4.139999999999418</v>
      </c>
      <c r="L38" s="13">
        <f t="shared" si="4"/>
        <v>2505.23</v>
      </c>
      <c r="M38" s="14">
        <f t="shared" si="5"/>
        <v>1164.77</v>
      </c>
      <c r="N38" s="14" t="b">
        <f>M38='[1]Nal. dot styczeń'!F37</f>
        <v>0</v>
      </c>
      <c r="O38" s="20"/>
      <c r="P38" s="21"/>
      <c r="Q38" s="13">
        <f t="shared" si="6"/>
        <v>44712</v>
      </c>
      <c r="R38" s="14">
        <f t="shared" si="7"/>
        <v>-378</v>
      </c>
      <c r="S38" s="13">
        <f t="shared" si="8"/>
        <v>-382.1399999999994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6010.86</v>
      </c>
      <c r="F39" s="14">
        <v>1897</v>
      </c>
      <c r="G39" s="13">
        <f t="shared" si="2"/>
        <v>7588</v>
      </c>
      <c r="H39" s="13" t="b">
        <f>G39='[1]STYCZEŃ'!N37</f>
        <v>0</v>
      </c>
      <c r="I39" s="14">
        <v>7428</v>
      </c>
      <c r="J39" s="13">
        <f t="shared" si="0"/>
        <v>-160</v>
      </c>
      <c r="K39" s="14">
        <f t="shared" si="3"/>
        <v>1.139999999999418</v>
      </c>
      <c r="L39" s="13">
        <f t="shared" si="4"/>
        <v>1897.28</v>
      </c>
      <c r="M39" s="14">
        <f t="shared" si="5"/>
        <v>1502.72</v>
      </c>
      <c r="N39" s="14" t="b">
        <f>M39='[1]Nal. dot styczeń'!F38</f>
        <v>0</v>
      </c>
      <c r="O39" s="20"/>
      <c r="P39" s="21"/>
      <c r="Q39" s="13">
        <f t="shared" si="6"/>
        <v>7428</v>
      </c>
      <c r="R39" s="14">
        <f t="shared" si="7"/>
        <v>-160</v>
      </c>
      <c r="S39" s="13">
        <f t="shared" si="8"/>
        <v>-161.13999999999942</v>
      </c>
      <c r="T39" s="15"/>
    </row>
    <row r="40" spans="1:20" ht="18">
      <c r="A40" s="12" t="s">
        <v>48</v>
      </c>
      <c r="B40" s="19">
        <v>16</v>
      </c>
      <c r="C40" s="13">
        <v>3475</v>
      </c>
      <c r="D40" s="14">
        <f t="shared" si="1"/>
        <v>55600</v>
      </c>
      <c r="E40" s="13">
        <v>17902.83</v>
      </c>
      <c r="F40" s="14">
        <v>2356</v>
      </c>
      <c r="G40" s="13">
        <f t="shared" si="2"/>
        <v>37696</v>
      </c>
      <c r="H40" s="13" t="b">
        <f>G40='[1]STYCZEŃ'!N38</f>
        <v>0</v>
      </c>
      <c r="I40" s="14">
        <v>36416</v>
      </c>
      <c r="J40" s="13">
        <f t="shared" si="0"/>
        <v>-1280</v>
      </c>
      <c r="K40" s="14">
        <f t="shared" si="3"/>
        <v>1.1699999999982538</v>
      </c>
      <c r="L40" s="13">
        <f t="shared" si="4"/>
        <v>2356.0699999999997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36416</v>
      </c>
      <c r="R40" s="14">
        <f t="shared" si="7"/>
        <v>-1280</v>
      </c>
      <c r="S40" s="13">
        <f t="shared" si="8"/>
        <v>-1281.1699999999983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12282.75</v>
      </c>
      <c r="F41" s="14">
        <v>2361</v>
      </c>
      <c r="G41" s="13">
        <f t="shared" si="2"/>
        <v>25971</v>
      </c>
      <c r="H41" s="13" t="b">
        <f>G41='[1]STYCZEŃ'!N39</f>
        <v>0</v>
      </c>
      <c r="I41" s="14">
        <v>22935</v>
      </c>
      <c r="J41" s="13">
        <f t="shared" si="0"/>
        <v>-3036</v>
      </c>
      <c r="K41" s="14">
        <f t="shared" si="3"/>
        <v>4.25</v>
      </c>
      <c r="L41" s="13">
        <f t="shared" si="4"/>
        <v>2361.3900000000003</v>
      </c>
      <c r="M41" s="14">
        <f t="shared" si="5"/>
        <v>1116.61</v>
      </c>
      <c r="N41" s="14" t="b">
        <f>M41='[1]Nal. dot styczeń'!F40</f>
        <v>0</v>
      </c>
      <c r="O41" s="20"/>
      <c r="P41" s="21"/>
      <c r="Q41" s="13">
        <f t="shared" si="6"/>
        <v>22935</v>
      </c>
      <c r="R41" s="14">
        <f t="shared" si="7"/>
        <v>-3036</v>
      </c>
      <c r="S41" s="13">
        <f t="shared" si="8"/>
        <v>-3040.25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32257.9</v>
      </c>
      <c r="F42" s="14">
        <v>2137</v>
      </c>
      <c r="G42" s="13">
        <f t="shared" si="2"/>
        <v>100439</v>
      </c>
      <c r="H42" s="13" t="b">
        <f>G42='[1]STYCZEŃ'!N40</f>
        <v>0</v>
      </c>
      <c r="I42" s="14">
        <v>94715</v>
      </c>
      <c r="J42" s="13">
        <f t="shared" si="0"/>
        <v>-5724</v>
      </c>
      <c r="K42" s="14">
        <f t="shared" si="3"/>
        <v>-15.89999999999418</v>
      </c>
      <c r="L42" s="13">
        <f t="shared" si="4"/>
        <v>2136.66</v>
      </c>
      <c r="M42" s="14">
        <f t="shared" si="5"/>
        <v>686.34</v>
      </c>
      <c r="N42" s="14" t="b">
        <f>M42='[1]Nal. dot styczeń'!F41</f>
        <v>0</v>
      </c>
      <c r="O42" s="20"/>
      <c r="P42" s="21"/>
      <c r="Q42" s="13">
        <f t="shared" si="6"/>
        <v>94715</v>
      </c>
      <c r="R42" s="14">
        <f t="shared" si="7"/>
        <v>-5724</v>
      </c>
      <c r="S42" s="13">
        <f t="shared" si="8"/>
        <v>-5708.100000000006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7844</v>
      </c>
      <c r="J43" s="13">
        <f t="shared" si="0"/>
        <v>-92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7844</v>
      </c>
      <c r="R43" s="14">
        <f t="shared" si="7"/>
        <v>-92</v>
      </c>
      <c r="S43" s="13">
        <f t="shared" si="8"/>
        <v>-91.25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79</v>
      </c>
      <c r="C45" s="13">
        <v>3255.21</v>
      </c>
      <c r="D45" s="14">
        <f t="shared" si="1"/>
        <v>257161.59</v>
      </c>
      <c r="E45" s="13">
        <v>52536.3</v>
      </c>
      <c r="F45" s="14">
        <v>2590</v>
      </c>
      <c r="G45" s="13">
        <f t="shared" si="2"/>
        <v>204610</v>
      </c>
      <c r="H45" s="13" t="b">
        <f>G45='[1]STYCZEŃ'!N43</f>
        <v>0</v>
      </c>
      <c r="I45" s="14">
        <v>203432</v>
      </c>
      <c r="J45" s="13">
        <f t="shared" si="0"/>
        <v>-1178</v>
      </c>
      <c r="K45" s="14">
        <f t="shared" si="3"/>
        <v>15.290000000008149</v>
      </c>
      <c r="L45" s="13">
        <f t="shared" si="4"/>
        <v>2590.19</v>
      </c>
      <c r="M45" s="14">
        <f t="shared" si="5"/>
        <v>665.02</v>
      </c>
      <c r="N45" s="14" t="b">
        <f>M45='[1]Nal. dot styczeń'!F44</f>
        <v>0</v>
      </c>
      <c r="O45" s="20"/>
      <c r="P45" s="21"/>
      <c r="Q45" s="13">
        <f t="shared" si="6"/>
        <v>203432</v>
      </c>
      <c r="R45" s="14">
        <f t="shared" si="7"/>
        <v>-1178</v>
      </c>
      <c r="S45" s="13">
        <f t="shared" si="8"/>
        <v>-1193.2900000000081</v>
      </c>
      <c r="T45" s="15"/>
    </row>
    <row r="46" spans="1:19" s="16" customFormat="1" ht="27.75" customHeight="1">
      <c r="A46" s="24" t="s">
        <v>55</v>
      </c>
      <c r="B46" s="22">
        <v>209</v>
      </c>
      <c r="C46" s="23">
        <v>3246</v>
      </c>
      <c r="D46" s="14">
        <f t="shared" si="1"/>
        <v>678414</v>
      </c>
      <c r="E46" s="23">
        <v>162640.75</v>
      </c>
      <c r="F46" s="23">
        <v>2468</v>
      </c>
      <c r="G46" s="13">
        <f t="shared" si="2"/>
        <v>515812</v>
      </c>
      <c r="H46" s="23"/>
      <c r="I46" s="23">
        <v>471504</v>
      </c>
      <c r="J46" s="13">
        <f t="shared" si="0"/>
        <v>-44308</v>
      </c>
      <c r="K46" s="14">
        <f t="shared" si="3"/>
        <v>-38.75</v>
      </c>
      <c r="L46" s="13">
        <f t="shared" si="4"/>
        <v>2467.81</v>
      </c>
      <c r="M46" s="14">
        <f t="shared" si="5"/>
        <v>778.19</v>
      </c>
      <c r="N46" s="23"/>
      <c r="O46" s="23">
        <f>SUM(O8:O45)</f>
        <v>0</v>
      </c>
      <c r="P46" s="23">
        <f>SUM(P8:P45)</f>
        <v>0</v>
      </c>
      <c r="Q46" s="13">
        <f t="shared" si="6"/>
        <v>471504</v>
      </c>
      <c r="R46" s="14">
        <f t="shared" si="7"/>
        <v>-44308</v>
      </c>
      <c r="S46" s="13">
        <f t="shared" si="8"/>
        <v>-44269.25</v>
      </c>
    </row>
    <row r="47" spans="2:19" ht="33" customHeight="1">
      <c r="B47" s="25">
        <f>SUM(B8:B46)</f>
        <v>1440</v>
      </c>
      <c r="C47" s="25">
        <f aca="true" t="shared" si="9" ref="C47:S47">SUM(C8:C46)</f>
        <v>126514.12000000001</v>
      </c>
      <c r="D47" s="25">
        <f t="shared" si="9"/>
        <v>4711143.47</v>
      </c>
      <c r="E47" s="25">
        <f t="shared" si="9"/>
        <v>1122346.5200000003</v>
      </c>
      <c r="F47" s="25">
        <f t="shared" si="9"/>
        <v>94552</v>
      </c>
      <c r="G47" s="25">
        <f t="shared" si="9"/>
        <v>3588915</v>
      </c>
      <c r="H47" s="25">
        <f t="shared" si="9"/>
        <v>0</v>
      </c>
      <c r="I47" s="27">
        <f t="shared" si="9"/>
        <v>3554976</v>
      </c>
      <c r="J47" s="25">
        <f t="shared" si="9"/>
        <v>-33939</v>
      </c>
      <c r="K47" s="25">
        <f t="shared" si="9"/>
        <v>-118.04999999998381</v>
      </c>
      <c r="L47" s="25">
        <f t="shared" si="9"/>
        <v>94549.71</v>
      </c>
      <c r="M47" s="25">
        <f t="shared" si="9"/>
        <v>31964.410000000003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3554976</v>
      </c>
      <c r="R47" s="25">
        <f t="shared" si="9"/>
        <v>-33939</v>
      </c>
      <c r="S47" s="25">
        <f t="shared" si="9"/>
        <v>-33820.95000000001</v>
      </c>
    </row>
    <row r="49" spans="7:9" ht="14.25">
      <c r="G49" s="2" t="s">
        <v>70</v>
      </c>
      <c r="I49" s="32">
        <v>3554976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62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6973.98</v>
      </c>
      <c r="F8" s="14">
        <v>2247</v>
      </c>
      <c r="G8" s="13">
        <f>F8*B8</f>
        <v>22470</v>
      </c>
      <c r="H8" s="13" t="b">
        <f>G8='[1]STYCZEŃ'!N6</f>
        <v>0</v>
      </c>
      <c r="I8" s="14">
        <v>16052</v>
      </c>
      <c r="J8" s="13">
        <f aca="true" t="shared" si="0" ref="J8:J46">I8-G8</f>
        <v>-6418</v>
      </c>
      <c r="K8" s="14">
        <f>D8-(E8+G8)</f>
        <v>-3.9799999999995634</v>
      </c>
      <c r="L8" s="13">
        <f>C8-M8</f>
        <v>2246.6</v>
      </c>
      <c r="M8" s="14">
        <f>ROUND(E8/B8,2)</f>
        <v>697.4</v>
      </c>
      <c r="N8" s="14" t="b">
        <f>M8='[1]Nal. dot styczeń'!F7</f>
        <v>0</v>
      </c>
      <c r="O8" s="20"/>
      <c r="P8" s="21"/>
      <c r="Q8" s="13">
        <f>I8</f>
        <v>16052</v>
      </c>
      <c r="R8" s="14">
        <f>Q8-G8</f>
        <v>-6418</v>
      </c>
      <c r="S8" s="13">
        <f>(E8+I8)-D8</f>
        <v>-6414.02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57645.94</v>
      </c>
      <c r="F9" s="14">
        <v>2644</v>
      </c>
      <c r="G9" s="13">
        <f aca="true" t="shared" si="2" ref="G9:G46">F9*B9</f>
        <v>179792</v>
      </c>
      <c r="H9" s="13" t="b">
        <f>G9='[1]STYCZEŃ'!N7</f>
        <v>0</v>
      </c>
      <c r="I9" s="14">
        <v>180336</v>
      </c>
      <c r="J9" s="13">
        <f t="shared" si="0"/>
        <v>544</v>
      </c>
      <c r="K9" s="14">
        <f aca="true" t="shared" si="3" ref="K9:K46">D9-(E9+G9)</f>
        <v>18.05999999999767</v>
      </c>
      <c r="L9" s="13">
        <f aca="true" t="shared" si="4" ref="L9:L46">C9-M9</f>
        <v>2644.27</v>
      </c>
      <c r="M9" s="14">
        <f aca="true" t="shared" si="5" ref="M9:M46">ROUND(E9/B9,2)</f>
        <v>847.73</v>
      </c>
      <c r="N9" s="14" t="b">
        <f>M9='[1]Nal. dot styczeń'!F8</f>
        <v>0</v>
      </c>
      <c r="O9" s="20"/>
      <c r="P9" s="21"/>
      <c r="Q9" s="13">
        <f aca="true" t="shared" si="6" ref="Q9:Q46">I9</f>
        <v>180336</v>
      </c>
      <c r="R9" s="14">
        <f aca="true" t="shared" si="7" ref="R9:R46">Q9-G9</f>
        <v>544</v>
      </c>
      <c r="S9" s="13">
        <f aca="true" t="shared" si="8" ref="S9:S46">(E9+I9)-D9</f>
        <v>525.9400000000023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9680</v>
      </c>
      <c r="J10" s="13">
        <f t="shared" si="0"/>
        <v>136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9680</v>
      </c>
      <c r="R10" s="14">
        <f t="shared" si="7"/>
        <v>136</v>
      </c>
      <c r="S10" s="13">
        <f t="shared" si="8"/>
        <v>136.52000000000044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9096</v>
      </c>
      <c r="J11" s="13">
        <f t="shared" si="0"/>
        <v>138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9096</v>
      </c>
      <c r="R11" s="14">
        <f t="shared" si="7"/>
        <v>138</v>
      </c>
      <c r="S11" s="13">
        <f t="shared" si="8"/>
        <v>137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27188.93</v>
      </c>
      <c r="F12" s="14">
        <v>2596</v>
      </c>
      <c r="G12" s="13">
        <f t="shared" si="2"/>
        <v>98648</v>
      </c>
      <c r="H12" s="13" t="b">
        <f>G12='[1]STYCZEŃ'!N10</f>
        <v>0</v>
      </c>
      <c r="I12" s="14">
        <v>104196</v>
      </c>
      <c r="J12" s="13">
        <f t="shared" si="0"/>
        <v>5548</v>
      </c>
      <c r="K12" s="14">
        <f t="shared" si="3"/>
        <v>-18.929999999993015</v>
      </c>
      <c r="L12" s="13">
        <f t="shared" si="4"/>
        <v>2595.5</v>
      </c>
      <c r="M12" s="14">
        <f t="shared" si="5"/>
        <v>715.5</v>
      </c>
      <c r="N12" s="14" t="b">
        <f>M12='[1]Nal. dot styczeń'!F11</f>
        <v>0</v>
      </c>
      <c r="O12" s="20"/>
      <c r="P12" s="21"/>
      <c r="Q12" s="13">
        <f t="shared" si="6"/>
        <v>104196</v>
      </c>
      <c r="R12" s="14">
        <f t="shared" si="7"/>
        <v>5548</v>
      </c>
      <c r="S12" s="13">
        <f t="shared" si="8"/>
        <v>5566.929999999993</v>
      </c>
      <c r="T12" s="15"/>
    </row>
    <row r="13" spans="1:20" ht="18">
      <c r="A13" s="12" t="s">
        <v>22</v>
      </c>
      <c r="B13" s="19">
        <v>42</v>
      </c>
      <c r="C13" s="13">
        <v>3058</v>
      </c>
      <c r="D13" s="14">
        <f t="shared" si="1"/>
        <v>128436</v>
      </c>
      <c r="E13" s="13">
        <v>31928.8</v>
      </c>
      <c r="F13" s="14">
        <v>2298</v>
      </c>
      <c r="G13" s="13">
        <f t="shared" si="2"/>
        <v>96516</v>
      </c>
      <c r="H13" s="13" t="b">
        <f>G13='[1]STYCZEŃ'!N11</f>
        <v>0</v>
      </c>
      <c r="I13" s="26">
        <v>48224</v>
      </c>
      <c r="J13" s="13">
        <f t="shared" si="0"/>
        <v>-48292</v>
      </c>
      <c r="K13" s="14">
        <f t="shared" si="3"/>
        <v>-8.80000000000291</v>
      </c>
      <c r="L13" s="13">
        <f t="shared" si="4"/>
        <v>2297.79</v>
      </c>
      <c r="M13" s="14">
        <f t="shared" si="5"/>
        <v>760.21</v>
      </c>
      <c r="N13" s="14" t="b">
        <f>M13='[1]Nal. dot styczeń'!F12</f>
        <v>0</v>
      </c>
      <c r="O13" s="20"/>
      <c r="P13" s="21"/>
      <c r="Q13" s="13">
        <f t="shared" si="6"/>
        <v>48224</v>
      </c>
      <c r="R13" s="14">
        <f t="shared" si="7"/>
        <v>-48292</v>
      </c>
      <c r="S13" s="13">
        <f t="shared" si="8"/>
        <v>-48283.2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14010.42</v>
      </c>
      <c r="F14" s="14">
        <v>2383</v>
      </c>
      <c r="G14" s="13">
        <f t="shared" si="2"/>
        <v>45277</v>
      </c>
      <c r="H14" s="13" t="b">
        <f>G14='[1]STYCZEŃ'!N12</f>
        <v>0</v>
      </c>
      <c r="I14" s="14">
        <v>47840</v>
      </c>
      <c r="J14" s="13">
        <f t="shared" si="0"/>
        <v>2563</v>
      </c>
      <c r="K14" s="14">
        <f t="shared" si="3"/>
        <v>-7.419999999998254</v>
      </c>
      <c r="L14" s="13">
        <f t="shared" si="4"/>
        <v>2382.61</v>
      </c>
      <c r="M14" s="14">
        <f t="shared" si="5"/>
        <v>737.39</v>
      </c>
      <c r="N14" s="14" t="b">
        <f>M14='[1]Nal. dot styczeń'!F13</f>
        <v>0</v>
      </c>
      <c r="O14" s="20"/>
      <c r="P14" s="21"/>
      <c r="Q14" s="13">
        <f t="shared" si="6"/>
        <v>47840</v>
      </c>
      <c r="R14" s="14">
        <f t="shared" si="7"/>
        <v>2563</v>
      </c>
      <c r="S14" s="13">
        <f t="shared" si="8"/>
        <v>2570.4199999999983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12320</v>
      </c>
      <c r="J15" s="13">
        <f t="shared" si="0"/>
        <v>-90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12320</v>
      </c>
      <c r="R15" s="14">
        <f t="shared" si="7"/>
        <v>-90</v>
      </c>
      <c r="S15" s="13">
        <f t="shared" si="8"/>
        <v>-88.70000000000073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20744</v>
      </c>
      <c r="J16" s="13">
        <f t="shared" si="0"/>
        <v>24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20744</v>
      </c>
      <c r="R16" s="14">
        <f t="shared" si="7"/>
        <v>24</v>
      </c>
      <c r="S16" s="13">
        <f t="shared" si="8"/>
        <v>24.669999999998254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13458.96</v>
      </c>
      <c r="F17" s="14">
        <v>2575</v>
      </c>
      <c r="G17" s="13">
        <f t="shared" si="2"/>
        <v>46350</v>
      </c>
      <c r="H17" s="13" t="b">
        <f>G17='[1]STYCZEŃ'!N15</f>
        <v>0</v>
      </c>
      <c r="I17" s="14">
        <v>46278</v>
      </c>
      <c r="J17" s="13">
        <f t="shared" si="0"/>
        <v>-72</v>
      </c>
      <c r="K17" s="14">
        <f t="shared" si="3"/>
        <v>5.040000000000873</v>
      </c>
      <c r="L17" s="13">
        <f t="shared" si="4"/>
        <v>2575.2799999999997</v>
      </c>
      <c r="M17" s="14">
        <f t="shared" si="5"/>
        <v>747.72</v>
      </c>
      <c r="N17" s="14" t="b">
        <f>M17='[1]Nal. dot styczeń'!F16</f>
        <v>0</v>
      </c>
      <c r="O17" s="20"/>
      <c r="P17" s="21"/>
      <c r="Q17" s="13">
        <f t="shared" si="6"/>
        <v>46278</v>
      </c>
      <c r="R17" s="14">
        <f t="shared" si="7"/>
        <v>-72</v>
      </c>
      <c r="S17" s="13">
        <f t="shared" si="8"/>
        <v>-77.04000000000087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95418</v>
      </c>
      <c r="J18" s="13">
        <f t="shared" si="0"/>
        <v>-494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95418</v>
      </c>
      <c r="R18" s="14">
        <f t="shared" si="7"/>
        <v>-494</v>
      </c>
      <c r="S18" s="13">
        <f t="shared" si="8"/>
        <v>-498.74000000000524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8023.83</v>
      </c>
      <c r="F19" s="14">
        <v>2188</v>
      </c>
      <c r="G19" s="13">
        <f t="shared" si="2"/>
        <v>21880</v>
      </c>
      <c r="H19" s="13" t="b">
        <f>G19='[1]STYCZEŃ'!N17</f>
        <v>0</v>
      </c>
      <c r="I19" s="14">
        <v>22570</v>
      </c>
      <c r="J19" s="13">
        <f t="shared" si="0"/>
        <v>690</v>
      </c>
      <c r="K19" s="14">
        <f t="shared" si="3"/>
        <v>-3.8300000000017462</v>
      </c>
      <c r="L19" s="13">
        <f t="shared" si="4"/>
        <v>2187.62</v>
      </c>
      <c r="M19" s="14">
        <f t="shared" si="5"/>
        <v>802.38</v>
      </c>
      <c r="N19" s="14" t="b">
        <f>M19='[1]Nal. dot styczeń'!F18</f>
        <v>0</v>
      </c>
      <c r="O19" s="20"/>
      <c r="P19" s="21"/>
      <c r="Q19" s="13">
        <f t="shared" si="6"/>
        <v>22570</v>
      </c>
      <c r="R19" s="14">
        <f t="shared" si="7"/>
        <v>690</v>
      </c>
      <c r="S19" s="13">
        <f t="shared" si="8"/>
        <v>693.8300000000017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9651.54</v>
      </c>
      <c r="F20" s="14">
        <v>2496</v>
      </c>
      <c r="G20" s="13">
        <f t="shared" si="2"/>
        <v>29952</v>
      </c>
      <c r="H20" s="13" t="b">
        <f>G20='[1]STYCZEŃ'!N18</f>
        <v>0</v>
      </c>
      <c r="I20" s="14">
        <v>30684</v>
      </c>
      <c r="J20" s="13">
        <f t="shared" si="0"/>
        <v>732</v>
      </c>
      <c r="K20" s="14">
        <f t="shared" si="3"/>
        <v>-3.540000000000873</v>
      </c>
      <c r="L20" s="13">
        <f t="shared" si="4"/>
        <v>2495.7</v>
      </c>
      <c r="M20" s="14">
        <f t="shared" si="5"/>
        <v>804.3</v>
      </c>
      <c r="N20" s="14" t="b">
        <f>M20='[1]Nal. dot styczeń'!F19</f>
        <v>0</v>
      </c>
      <c r="O20" s="20"/>
      <c r="P20" s="21"/>
      <c r="Q20" s="13">
        <f t="shared" si="6"/>
        <v>30684</v>
      </c>
      <c r="R20" s="14">
        <f t="shared" si="7"/>
        <v>732</v>
      </c>
      <c r="S20" s="13">
        <f t="shared" si="8"/>
        <v>735.5400000000009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64945.37</v>
      </c>
      <c r="F21" s="14">
        <v>3131</v>
      </c>
      <c r="G21" s="13">
        <f t="shared" si="2"/>
        <v>209777</v>
      </c>
      <c r="H21" s="13" t="b">
        <f>G21='[1]STYCZEŃ'!N19</f>
        <v>0</v>
      </c>
      <c r="I21" s="14">
        <v>205221</v>
      </c>
      <c r="J21" s="13">
        <f t="shared" si="0"/>
        <v>-4556</v>
      </c>
      <c r="K21" s="14">
        <f t="shared" si="3"/>
        <v>-22.369999999995343</v>
      </c>
      <c r="L21" s="13">
        <f t="shared" si="4"/>
        <v>3130.67</v>
      </c>
      <c r="M21" s="14">
        <f t="shared" si="5"/>
        <v>969.33</v>
      </c>
      <c r="N21" s="14" t="b">
        <f>M21='[1]Nal. dot styczeń'!F20</f>
        <v>0</v>
      </c>
      <c r="O21" s="20"/>
      <c r="P21" s="21"/>
      <c r="Q21" s="13">
        <f t="shared" si="6"/>
        <v>205221</v>
      </c>
      <c r="R21" s="14">
        <f t="shared" si="7"/>
        <v>-4556</v>
      </c>
      <c r="S21" s="13">
        <f t="shared" si="8"/>
        <v>-4533.630000000005</v>
      </c>
      <c r="T21" s="15"/>
    </row>
    <row r="22" spans="1:20" ht="18">
      <c r="A22" s="12" t="s">
        <v>31</v>
      </c>
      <c r="B22" s="19">
        <v>144.5</v>
      </c>
      <c r="C22" s="13">
        <v>3561.1</v>
      </c>
      <c r="D22" s="14">
        <f t="shared" si="1"/>
        <v>514578.95</v>
      </c>
      <c r="E22" s="13">
        <v>118949.26</v>
      </c>
      <c r="F22" s="14">
        <v>2738</v>
      </c>
      <c r="G22" s="13">
        <f t="shared" si="2"/>
        <v>395641</v>
      </c>
      <c r="H22" s="13" t="b">
        <f>G22='[1]STYCZEŃ'!N20</f>
        <v>0</v>
      </c>
      <c r="I22" s="14">
        <v>402646</v>
      </c>
      <c r="J22" s="13">
        <f t="shared" si="0"/>
        <v>7005</v>
      </c>
      <c r="K22" s="14">
        <f t="shared" si="3"/>
        <v>-11.309999999997672</v>
      </c>
      <c r="L22" s="13">
        <f t="shared" si="4"/>
        <v>2737.92</v>
      </c>
      <c r="M22" s="14">
        <f t="shared" si="5"/>
        <v>823.18</v>
      </c>
      <c r="N22" s="14" t="b">
        <f>M22='[1]Nal. dot styczeń'!F21</f>
        <v>0</v>
      </c>
      <c r="O22" s="20"/>
      <c r="P22" s="21"/>
      <c r="Q22" s="13">
        <f t="shared" si="6"/>
        <v>402646</v>
      </c>
      <c r="R22" s="14">
        <f t="shared" si="7"/>
        <v>7005</v>
      </c>
      <c r="S22" s="13">
        <f t="shared" si="8"/>
        <v>7016.309999999998</v>
      </c>
      <c r="T22" s="15"/>
    </row>
    <row r="23" spans="1:20" ht="18">
      <c r="A23" s="12" t="s">
        <v>32</v>
      </c>
      <c r="B23" s="19">
        <v>24</v>
      </c>
      <c r="C23" s="13">
        <v>2637.84</v>
      </c>
      <c r="D23" s="14">
        <f t="shared" si="1"/>
        <v>63308.16</v>
      </c>
      <c r="E23" s="13">
        <v>15333.21</v>
      </c>
      <c r="F23" s="14">
        <v>1999</v>
      </c>
      <c r="G23" s="13">
        <f t="shared" si="2"/>
        <v>47976</v>
      </c>
      <c r="H23" s="13" t="b">
        <f>G23='[1]STYCZEŃ'!N21</f>
        <v>0</v>
      </c>
      <c r="I23" s="14">
        <v>46943</v>
      </c>
      <c r="J23" s="13">
        <f t="shared" si="0"/>
        <v>-1033</v>
      </c>
      <c r="K23" s="14">
        <f t="shared" si="3"/>
        <v>-1.0499999999956344</v>
      </c>
      <c r="L23" s="13">
        <f t="shared" si="4"/>
        <v>1998.96</v>
      </c>
      <c r="M23" s="14">
        <f t="shared" si="5"/>
        <v>638.88</v>
      </c>
      <c r="N23" s="14" t="b">
        <f>M23='[1]Nal. dot styczeń'!F22</f>
        <v>0</v>
      </c>
      <c r="O23" s="20"/>
      <c r="P23" s="21"/>
      <c r="Q23" s="13">
        <f t="shared" si="6"/>
        <v>46943</v>
      </c>
      <c r="R23" s="14">
        <f t="shared" si="7"/>
        <v>-1033</v>
      </c>
      <c r="S23" s="13">
        <f t="shared" si="8"/>
        <v>-1031.9500000000044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27759.77</v>
      </c>
      <c r="F24" s="14">
        <v>2581</v>
      </c>
      <c r="G24" s="13">
        <f t="shared" si="2"/>
        <v>92916</v>
      </c>
      <c r="H24" s="13" t="b">
        <f>G24='[1]STYCZEŃ'!N22</f>
        <v>0</v>
      </c>
      <c r="I24" s="14">
        <v>90156</v>
      </c>
      <c r="J24" s="13">
        <f t="shared" si="0"/>
        <v>-2760</v>
      </c>
      <c r="K24" s="14">
        <f t="shared" si="3"/>
        <v>-3.7700000000040745</v>
      </c>
      <c r="L24" s="13">
        <f t="shared" si="4"/>
        <v>2580.9</v>
      </c>
      <c r="M24" s="14">
        <f t="shared" si="5"/>
        <v>771.1</v>
      </c>
      <c r="N24" s="14" t="b">
        <f>M24='[1]Nal. dot styczeń'!F23</f>
        <v>0</v>
      </c>
      <c r="O24" s="20"/>
      <c r="P24" s="21"/>
      <c r="Q24" s="13">
        <f t="shared" si="6"/>
        <v>90156</v>
      </c>
      <c r="R24" s="14">
        <f t="shared" si="7"/>
        <v>-2760</v>
      </c>
      <c r="S24" s="13">
        <f t="shared" si="8"/>
        <v>-2756.229999999996</v>
      </c>
      <c r="T24" s="15"/>
    </row>
    <row r="25" spans="1:20" ht="18">
      <c r="A25" s="12" t="s">
        <v>34</v>
      </c>
      <c r="B25" s="19">
        <v>73.5</v>
      </c>
      <c r="C25" s="13">
        <v>3501.22</v>
      </c>
      <c r="D25" s="14">
        <f t="shared" si="1"/>
        <v>257339.66999999998</v>
      </c>
      <c r="E25" s="13">
        <v>61535.86</v>
      </c>
      <c r="F25" s="14">
        <v>2664</v>
      </c>
      <c r="G25" s="13">
        <f t="shared" si="2"/>
        <v>195804</v>
      </c>
      <c r="H25" s="13" t="b">
        <f>G25='[1]STYCZEŃ'!N23</f>
        <v>0</v>
      </c>
      <c r="I25" s="14">
        <v>202020</v>
      </c>
      <c r="J25" s="13">
        <f t="shared" si="0"/>
        <v>6216</v>
      </c>
      <c r="K25" s="14">
        <f t="shared" si="3"/>
        <v>-0.1900000000023283</v>
      </c>
      <c r="L25" s="13">
        <f t="shared" si="4"/>
        <v>2664</v>
      </c>
      <c r="M25" s="14">
        <f t="shared" si="5"/>
        <v>837.22</v>
      </c>
      <c r="N25" s="14" t="b">
        <f>M25='[1]Nal. dot styczeń'!F24</f>
        <v>0</v>
      </c>
      <c r="O25" s="20"/>
      <c r="P25" s="21"/>
      <c r="Q25" s="13">
        <f t="shared" si="6"/>
        <v>202020</v>
      </c>
      <c r="R25" s="14">
        <f t="shared" si="7"/>
        <v>6216</v>
      </c>
      <c r="S25" s="13">
        <f t="shared" si="8"/>
        <v>6216.190000000002</v>
      </c>
      <c r="T25" s="15"/>
    </row>
    <row r="26" spans="1:20" ht="18">
      <c r="A26" s="12" t="s">
        <v>35</v>
      </c>
      <c r="B26" s="19">
        <v>13</v>
      </c>
      <c r="C26" s="13">
        <v>3226</v>
      </c>
      <c r="D26" s="14">
        <f t="shared" si="1"/>
        <v>41938</v>
      </c>
      <c r="E26" s="13">
        <v>9357.26</v>
      </c>
      <c r="F26" s="14">
        <v>2506</v>
      </c>
      <c r="G26" s="13">
        <f t="shared" si="2"/>
        <v>32578</v>
      </c>
      <c r="H26" s="13" t="b">
        <f>G26='[1]STYCZEŃ'!N24</f>
        <v>0</v>
      </c>
      <c r="I26" s="14">
        <v>32773</v>
      </c>
      <c r="J26" s="13">
        <f t="shared" si="0"/>
        <v>195</v>
      </c>
      <c r="K26" s="14">
        <f t="shared" si="3"/>
        <v>2.7399999999979627</v>
      </c>
      <c r="L26" s="13">
        <f t="shared" si="4"/>
        <v>2506.21</v>
      </c>
      <c r="M26" s="14">
        <f t="shared" si="5"/>
        <v>719.79</v>
      </c>
      <c r="N26" s="14" t="b">
        <f>M26='[1]Nal. dot styczeń'!F25</f>
        <v>0</v>
      </c>
      <c r="O26" s="20"/>
      <c r="P26" s="21"/>
      <c r="Q26" s="13">
        <f t="shared" si="6"/>
        <v>32773</v>
      </c>
      <c r="R26" s="14">
        <f t="shared" si="7"/>
        <v>195</v>
      </c>
      <c r="S26" s="13">
        <f t="shared" si="8"/>
        <v>192.26000000000204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59274.7</v>
      </c>
      <c r="F27" s="14">
        <v>2514</v>
      </c>
      <c r="G27" s="13">
        <f t="shared" si="2"/>
        <v>160896</v>
      </c>
      <c r="H27" s="13" t="b">
        <f>G27='[1]STYCZEŃ'!N25</f>
        <v>0</v>
      </c>
      <c r="I27" s="14">
        <v>171200</v>
      </c>
      <c r="J27" s="13">
        <f t="shared" si="0"/>
        <v>10304</v>
      </c>
      <c r="K27" s="14">
        <f t="shared" si="3"/>
        <v>-10.700000000011642</v>
      </c>
      <c r="L27" s="13">
        <f t="shared" si="4"/>
        <v>2513.83</v>
      </c>
      <c r="M27" s="14">
        <f t="shared" si="5"/>
        <v>926.17</v>
      </c>
      <c r="N27" s="14" t="b">
        <f>M27='[1]Nal. dot styczeń'!F26</f>
        <v>0</v>
      </c>
      <c r="O27" s="20"/>
      <c r="P27" s="21"/>
      <c r="Q27" s="13">
        <f t="shared" si="6"/>
        <v>171200</v>
      </c>
      <c r="R27" s="14">
        <f t="shared" si="7"/>
        <v>10304</v>
      </c>
      <c r="S27" s="13">
        <f t="shared" si="8"/>
        <v>10314.700000000012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32688</v>
      </c>
      <c r="J28" s="13">
        <f t="shared" si="0"/>
        <v>1120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32688</v>
      </c>
      <c r="R28" s="14">
        <f t="shared" si="7"/>
        <v>1120</v>
      </c>
      <c r="S28" s="13">
        <f t="shared" si="8"/>
        <v>1127.5699999999997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18553.54</v>
      </c>
      <c r="F29" s="14">
        <v>2853</v>
      </c>
      <c r="G29" s="13">
        <f t="shared" si="2"/>
        <v>57060</v>
      </c>
      <c r="H29" s="13" t="b">
        <f>G29='[1]STYCZEŃ'!N27</f>
        <v>0</v>
      </c>
      <c r="I29" s="14">
        <v>55340</v>
      </c>
      <c r="J29" s="13">
        <f t="shared" si="0"/>
        <v>-1720</v>
      </c>
      <c r="K29" s="14">
        <f t="shared" si="3"/>
        <v>6.459999999991851</v>
      </c>
      <c r="L29" s="13">
        <f t="shared" si="4"/>
        <v>2853.32</v>
      </c>
      <c r="M29" s="14">
        <f t="shared" si="5"/>
        <v>927.68</v>
      </c>
      <c r="N29" s="14" t="b">
        <f>M29='[1]Nal. dot styczeń'!F28</f>
        <v>0</v>
      </c>
      <c r="O29" s="20"/>
      <c r="P29" s="21"/>
      <c r="Q29" s="13">
        <f t="shared" si="6"/>
        <v>55340</v>
      </c>
      <c r="R29" s="14">
        <f t="shared" si="7"/>
        <v>-1720</v>
      </c>
      <c r="S29" s="13">
        <f t="shared" si="8"/>
        <v>-1726.4599999999919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13853</v>
      </c>
      <c r="J30" s="13">
        <f t="shared" si="0"/>
        <v>238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13853</v>
      </c>
      <c r="R30" s="14">
        <f t="shared" si="7"/>
        <v>238</v>
      </c>
      <c r="S30" s="13">
        <f t="shared" si="8"/>
        <v>241.04999999999927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6463.1</v>
      </c>
      <c r="F31" s="14">
        <v>2519</v>
      </c>
      <c r="G31" s="13">
        <f t="shared" si="2"/>
        <v>25190</v>
      </c>
      <c r="H31" s="13" t="b">
        <f>G31='[1]STYCZEŃ'!N29</f>
        <v>0</v>
      </c>
      <c r="I31" s="14">
        <v>28020</v>
      </c>
      <c r="J31" s="13">
        <f t="shared" si="0"/>
        <v>2830</v>
      </c>
      <c r="K31" s="14">
        <f t="shared" si="3"/>
        <v>-3.099999999998545</v>
      </c>
      <c r="L31" s="13">
        <f t="shared" si="4"/>
        <v>2518.69</v>
      </c>
      <c r="M31" s="14">
        <f t="shared" si="5"/>
        <v>646.31</v>
      </c>
      <c r="N31" s="14" t="b">
        <f>M31='[1]Nal. dot styczeń'!F30</f>
        <v>0</v>
      </c>
      <c r="O31" s="20"/>
      <c r="P31" s="21"/>
      <c r="Q31" s="13">
        <f t="shared" si="6"/>
        <v>28020</v>
      </c>
      <c r="R31" s="14">
        <f t="shared" si="7"/>
        <v>2830</v>
      </c>
      <c r="S31" s="13">
        <f t="shared" si="8"/>
        <v>2833.0999999999985</v>
      </c>
      <c r="T31" s="15"/>
    </row>
    <row r="32" spans="1:20" ht="18">
      <c r="A32" s="12" t="s">
        <v>41</v>
      </c>
      <c r="B32" s="19">
        <v>21</v>
      </c>
      <c r="C32" s="13">
        <v>2955</v>
      </c>
      <c r="D32" s="14">
        <f t="shared" si="1"/>
        <v>62055</v>
      </c>
      <c r="E32" s="13">
        <v>19539.65</v>
      </c>
      <c r="F32" s="14">
        <v>2025</v>
      </c>
      <c r="G32" s="13">
        <f t="shared" si="2"/>
        <v>42525</v>
      </c>
      <c r="H32" s="13" t="b">
        <f>G32='[1]STYCZEŃ'!N30</f>
        <v>0</v>
      </c>
      <c r="I32" s="14">
        <v>42399</v>
      </c>
      <c r="J32" s="13">
        <f t="shared" si="0"/>
        <v>-126</v>
      </c>
      <c r="K32" s="14">
        <f t="shared" si="3"/>
        <v>-9.650000000001455</v>
      </c>
      <c r="L32" s="13">
        <f t="shared" si="4"/>
        <v>2024.54</v>
      </c>
      <c r="M32" s="14">
        <f t="shared" si="5"/>
        <v>930.46</v>
      </c>
      <c r="N32" s="14" t="b">
        <f>M32='[1]Nal. dot styczeń'!F31</f>
        <v>0</v>
      </c>
      <c r="O32" s="20"/>
      <c r="P32" s="21"/>
      <c r="Q32" s="13">
        <f t="shared" si="6"/>
        <v>42399</v>
      </c>
      <c r="R32" s="14">
        <f t="shared" si="7"/>
        <v>-126</v>
      </c>
      <c r="S32" s="13">
        <f t="shared" si="8"/>
        <v>-116.34999999999854</v>
      </c>
      <c r="T32" s="15"/>
    </row>
    <row r="33" spans="1:20" ht="18">
      <c r="A33" s="12" t="s">
        <v>42</v>
      </c>
      <c r="B33" s="19">
        <v>60</v>
      </c>
      <c r="C33" s="13">
        <v>2993</v>
      </c>
      <c r="D33" s="14">
        <f t="shared" si="1"/>
        <v>179580</v>
      </c>
      <c r="E33" s="13">
        <v>44857.68</v>
      </c>
      <c r="F33" s="14">
        <v>2245</v>
      </c>
      <c r="G33" s="13">
        <f t="shared" si="2"/>
        <v>134700</v>
      </c>
      <c r="H33" s="13" t="b">
        <f>G33='[1]STYCZEŃ'!N31</f>
        <v>0</v>
      </c>
      <c r="I33" s="14">
        <v>136080</v>
      </c>
      <c r="J33" s="13">
        <f t="shared" si="0"/>
        <v>1380</v>
      </c>
      <c r="K33" s="14">
        <f t="shared" si="3"/>
        <v>22.320000000006985</v>
      </c>
      <c r="L33" s="13">
        <f t="shared" si="4"/>
        <v>2245.37</v>
      </c>
      <c r="M33" s="14">
        <f t="shared" si="5"/>
        <v>747.63</v>
      </c>
      <c r="N33" s="14" t="b">
        <f>M33='[1]Nal. dot styczeń'!F32</f>
        <v>0</v>
      </c>
      <c r="O33" s="20"/>
      <c r="P33" s="21"/>
      <c r="Q33" s="13">
        <f t="shared" si="6"/>
        <v>136080</v>
      </c>
      <c r="R33" s="14">
        <f t="shared" si="7"/>
        <v>1380</v>
      </c>
      <c r="S33" s="13">
        <f t="shared" si="8"/>
        <v>1357.679999999993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92503.52</v>
      </c>
      <c r="F34" s="14">
        <v>2044</v>
      </c>
      <c r="G34" s="13">
        <f t="shared" si="2"/>
        <v>202356</v>
      </c>
      <c r="H34" s="13" t="b">
        <f>G34='[1]STYCZEŃ'!N32</f>
        <v>0</v>
      </c>
      <c r="I34" s="14">
        <v>205920</v>
      </c>
      <c r="J34" s="13">
        <f t="shared" si="0"/>
        <v>3564</v>
      </c>
      <c r="K34" s="14">
        <f t="shared" si="3"/>
        <v>-37.52000000001863</v>
      </c>
      <c r="L34" s="13">
        <f t="shared" si="4"/>
        <v>2043.62</v>
      </c>
      <c r="M34" s="14">
        <f t="shared" si="5"/>
        <v>934.38</v>
      </c>
      <c r="N34" s="14" t="b">
        <f>M34='[1]Nal. dot styczeń'!F33</f>
        <v>0</v>
      </c>
      <c r="O34" s="20"/>
      <c r="P34" s="21"/>
      <c r="Q34" s="13">
        <f t="shared" si="6"/>
        <v>205920</v>
      </c>
      <c r="R34" s="14">
        <f t="shared" si="7"/>
        <v>3564</v>
      </c>
      <c r="S34" s="13">
        <f t="shared" si="8"/>
        <v>3601.5200000000186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31473</v>
      </c>
      <c r="J35" s="13">
        <f t="shared" si="0"/>
        <v>-546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31473</v>
      </c>
      <c r="R35" s="14">
        <f t="shared" si="7"/>
        <v>-546</v>
      </c>
      <c r="S35" s="13">
        <f t="shared" si="8"/>
        <v>-552.010000000002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1769</v>
      </c>
      <c r="J36" s="13">
        <f t="shared" si="0"/>
        <v>55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1769</v>
      </c>
      <c r="R36" s="14">
        <f t="shared" si="7"/>
        <v>55</v>
      </c>
      <c r="S36" s="13">
        <f t="shared" si="8"/>
        <v>54.92000000000007</v>
      </c>
      <c r="T36" s="15"/>
    </row>
    <row r="37" spans="1:20" ht="18">
      <c r="A37" s="12" t="s">
        <v>45</v>
      </c>
      <c r="B37" s="19">
        <v>100.5</v>
      </c>
      <c r="C37" s="13">
        <v>2850</v>
      </c>
      <c r="D37" s="14">
        <f t="shared" si="1"/>
        <v>286425</v>
      </c>
      <c r="E37" s="13">
        <v>72409.14</v>
      </c>
      <c r="F37" s="14">
        <v>2130</v>
      </c>
      <c r="G37" s="13">
        <f t="shared" si="2"/>
        <v>214065</v>
      </c>
      <c r="H37" s="13" t="b">
        <f>G37='[1]STYCZEŃ'!N35</f>
        <v>0</v>
      </c>
      <c r="I37" s="14">
        <v>210272</v>
      </c>
      <c r="J37" s="13">
        <f t="shared" si="0"/>
        <v>-3793</v>
      </c>
      <c r="K37" s="14">
        <f t="shared" si="3"/>
        <v>-49.14000000001397</v>
      </c>
      <c r="L37" s="13">
        <f t="shared" si="4"/>
        <v>2129.51</v>
      </c>
      <c r="M37" s="14">
        <f t="shared" si="5"/>
        <v>720.49</v>
      </c>
      <c r="N37" s="14" t="b">
        <f>M37='[1]Nal. dot styczeń'!F36</f>
        <v>0</v>
      </c>
      <c r="O37" s="20"/>
      <c r="P37" s="21"/>
      <c r="Q37" s="13">
        <f t="shared" si="6"/>
        <v>210272</v>
      </c>
      <c r="R37" s="14">
        <f t="shared" si="7"/>
        <v>-3793</v>
      </c>
      <c r="S37" s="13">
        <f t="shared" si="8"/>
        <v>-3743.859999999986</v>
      </c>
      <c r="T37" s="15"/>
    </row>
    <row r="38" spans="1:20" ht="18">
      <c r="A38" s="12" t="s">
        <v>46</v>
      </c>
      <c r="B38" s="19">
        <v>18</v>
      </c>
      <c r="C38" s="13">
        <v>3670</v>
      </c>
      <c r="D38" s="14">
        <f t="shared" si="1"/>
        <v>66060</v>
      </c>
      <c r="E38" s="13">
        <v>21058.02</v>
      </c>
      <c r="F38" s="14">
        <v>2500</v>
      </c>
      <c r="G38" s="13">
        <f t="shared" si="2"/>
        <v>45000</v>
      </c>
      <c r="H38" s="13" t="b">
        <f>G38='[1]STYCZEŃ'!N36</f>
        <v>0</v>
      </c>
      <c r="I38" s="14">
        <v>45594</v>
      </c>
      <c r="J38" s="13">
        <f t="shared" si="0"/>
        <v>594</v>
      </c>
      <c r="K38" s="14">
        <f t="shared" si="3"/>
        <v>1.9799999999959255</v>
      </c>
      <c r="L38" s="13">
        <f t="shared" si="4"/>
        <v>2500.1099999999997</v>
      </c>
      <c r="M38" s="14">
        <f t="shared" si="5"/>
        <v>1169.89</v>
      </c>
      <c r="N38" s="14" t="b">
        <f>M38='[1]Nal. dot styczeń'!F37</f>
        <v>0</v>
      </c>
      <c r="O38" s="20"/>
      <c r="P38" s="21"/>
      <c r="Q38" s="13">
        <f t="shared" si="6"/>
        <v>45594</v>
      </c>
      <c r="R38" s="14">
        <f t="shared" si="7"/>
        <v>594</v>
      </c>
      <c r="S38" s="13">
        <f t="shared" si="8"/>
        <v>592.0200000000041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6090.86</v>
      </c>
      <c r="F39" s="14">
        <v>1877</v>
      </c>
      <c r="G39" s="13">
        <f t="shared" si="2"/>
        <v>7508</v>
      </c>
      <c r="H39" s="13" t="b">
        <f>G39='[1]STYCZEŃ'!N37</f>
        <v>0</v>
      </c>
      <c r="I39" s="14">
        <v>7748</v>
      </c>
      <c r="J39" s="13">
        <f t="shared" si="0"/>
        <v>240</v>
      </c>
      <c r="K39" s="14">
        <f t="shared" si="3"/>
        <v>1.139999999999418</v>
      </c>
      <c r="L39" s="13">
        <f t="shared" si="4"/>
        <v>1877.28</v>
      </c>
      <c r="M39" s="14">
        <f t="shared" si="5"/>
        <v>1522.72</v>
      </c>
      <c r="N39" s="14" t="b">
        <f>M39='[1]Nal. dot styczeń'!F38</f>
        <v>0</v>
      </c>
      <c r="O39" s="20"/>
      <c r="P39" s="21"/>
      <c r="Q39" s="13">
        <f t="shared" si="6"/>
        <v>7748</v>
      </c>
      <c r="R39" s="14">
        <f t="shared" si="7"/>
        <v>240</v>
      </c>
      <c r="S39" s="13">
        <f t="shared" si="8"/>
        <v>238.86000000000058</v>
      </c>
      <c r="T39" s="15"/>
    </row>
    <row r="40" spans="1:20" ht="18">
      <c r="A40" s="12" t="s">
        <v>48</v>
      </c>
      <c r="B40" s="19">
        <v>16</v>
      </c>
      <c r="C40" s="13">
        <v>3475</v>
      </c>
      <c r="D40" s="14">
        <f t="shared" si="1"/>
        <v>55600</v>
      </c>
      <c r="E40" s="13">
        <v>17902.83</v>
      </c>
      <c r="F40" s="14">
        <v>2356</v>
      </c>
      <c r="G40" s="13">
        <f t="shared" si="2"/>
        <v>37696</v>
      </c>
      <c r="H40" s="13" t="b">
        <f>G40='[1]STYCZEŃ'!N38</f>
        <v>0</v>
      </c>
      <c r="I40" s="14">
        <v>38976</v>
      </c>
      <c r="J40" s="13">
        <f t="shared" si="0"/>
        <v>1280</v>
      </c>
      <c r="K40" s="14">
        <f t="shared" si="3"/>
        <v>1.1699999999982538</v>
      </c>
      <c r="L40" s="13">
        <f t="shared" si="4"/>
        <v>2356.0699999999997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38976</v>
      </c>
      <c r="R40" s="14">
        <f t="shared" si="7"/>
        <v>1280</v>
      </c>
      <c r="S40" s="13">
        <f t="shared" si="8"/>
        <v>1278.8300000000017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13991.57</v>
      </c>
      <c r="F41" s="14">
        <v>2206</v>
      </c>
      <c r="G41" s="13">
        <f t="shared" si="2"/>
        <v>24266</v>
      </c>
      <c r="H41" s="13" t="b">
        <f>G41='[1]STYCZEŃ'!N39</f>
        <v>0</v>
      </c>
      <c r="I41" s="14">
        <v>29007</v>
      </c>
      <c r="J41" s="13">
        <f t="shared" si="0"/>
        <v>4741</v>
      </c>
      <c r="K41" s="14">
        <f t="shared" si="3"/>
        <v>0.43000000000029104</v>
      </c>
      <c r="L41" s="13">
        <f t="shared" si="4"/>
        <v>2206.04</v>
      </c>
      <c r="M41" s="14">
        <f t="shared" si="5"/>
        <v>1271.96</v>
      </c>
      <c r="N41" s="14" t="b">
        <f>M41='[1]Nal. dot styczeń'!F40</f>
        <v>0</v>
      </c>
      <c r="O41" s="20"/>
      <c r="P41" s="21"/>
      <c r="Q41" s="13">
        <f t="shared" si="6"/>
        <v>29007</v>
      </c>
      <c r="R41" s="14">
        <f t="shared" si="7"/>
        <v>4741</v>
      </c>
      <c r="S41" s="13">
        <f t="shared" si="8"/>
        <v>4740.57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33334.42</v>
      </c>
      <c r="F42" s="14">
        <v>2114</v>
      </c>
      <c r="G42" s="13">
        <f t="shared" si="2"/>
        <v>99358</v>
      </c>
      <c r="H42" s="13" t="b">
        <f>G42='[1]STYCZEŃ'!N40</f>
        <v>0</v>
      </c>
      <c r="I42" s="14">
        <v>104904</v>
      </c>
      <c r="J42" s="13">
        <f t="shared" si="0"/>
        <v>5546</v>
      </c>
      <c r="K42" s="14">
        <f t="shared" si="3"/>
        <v>-11.419999999983702</v>
      </c>
      <c r="L42" s="13">
        <f t="shared" si="4"/>
        <v>2113.76</v>
      </c>
      <c r="M42" s="14">
        <f t="shared" si="5"/>
        <v>709.24</v>
      </c>
      <c r="N42" s="14" t="b">
        <f>M42='[1]Nal. dot styczeń'!F41</f>
        <v>0</v>
      </c>
      <c r="O42" s="20"/>
      <c r="P42" s="21"/>
      <c r="Q42" s="13">
        <f t="shared" si="6"/>
        <v>104904</v>
      </c>
      <c r="R42" s="14">
        <f t="shared" si="7"/>
        <v>5546</v>
      </c>
      <c r="S42" s="13">
        <f t="shared" si="8"/>
        <v>5557.419999999984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8028</v>
      </c>
      <c r="J43" s="13">
        <f t="shared" si="0"/>
        <v>92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8028</v>
      </c>
      <c r="R43" s="14">
        <f t="shared" si="7"/>
        <v>92</v>
      </c>
      <c r="S43" s="13">
        <f t="shared" si="8"/>
        <v>92.75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1462.79</v>
      </c>
      <c r="F44" s="14">
        <v>2819</v>
      </c>
      <c r="G44" s="13">
        <f t="shared" si="2"/>
        <v>5638</v>
      </c>
      <c r="H44" s="13" t="b">
        <f>G44='[1]STYCZEŃ'!N42</f>
        <v>0</v>
      </c>
      <c r="I44" s="14">
        <v>5638</v>
      </c>
      <c r="J44" s="13">
        <f t="shared" si="0"/>
        <v>0</v>
      </c>
      <c r="K44" s="14">
        <f t="shared" si="3"/>
        <v>-0.7899999999999636</v>
      </c>
      <c r="L44" s="13">
        <f t="shared" si="4"/>
        <v>2818.6</v>
      </c>
      <c r="M44" s="14">
        <f t="shared" si="5"/>
        <v>731.4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0</v>
      </c>
      <c r="S44" s="13">
        <f t="shared" si="8"/>
        <v>0.7899999999999636</v>
      </c>
      <c r="T44" s="15"/>
    </row>
    <row r="45" spans="1:20" ht="18">
      <c r="A45" s="12" t="s">
        <v>53</v>
      </c>
      <c r="B45" s="19">
        <v>79</v>
      </c>
      <c r="C45" s="13">
        <v>3255.21</v>
      </c>
      <c r="D45" s="14">
        <f t="shared" si="1"/>
        <v>257161.59</v>
      </c>
      <c r="E45" s="13">
        <v>53604.15</v>
      </c>
      <c r="F45" s="14">
        <v>2577</v>
      </c>
      <c r="G45" s="13">
        <f t="shared" si="2"/>
        <v>203583</v>
      </c>
      <c r="H45" s="13" t="b">
        <f>G45='[1]STYCZEŃ'!N43</f>
        <v>0</v>
      </c>
      <c r="I45" s="14">
        <v>205064</v>
      </c>
      <c r="J45" s="13">
        <f t="shared" si="0"/>
        <v>1481</v>
      </c>
      <c r="K45" s="14">
        <f t="shared" si="3"/>
        <v>-25.55999999999767</v>
      </c>
      <c r="L45" s="13">
        <f t="shared" si="4"/>
        <v>2576.6800000000003</v>
      </c>
      <c r="M45" s="14">
        <f t="shared" si="5"/>
        <v>678.53</v>
      </c>
      <c r="N45" s="14" t="b">
        <f>M45='[1]Nal. dot styczeń'!F44</f>
        <v>0</v>
      </c>
      <c r="O45" s="20"/>
      <c r="P45" s="21"/>
      <c r="Q45" s="13">
        <f t="shared" si="6"/>
        <v>205064</v>
      </c>
      <c r="R45" s="14">
        <f t="shared" si="7"/>
        <v>1481</v>
      </c>
      <c r="S45" s="13">
        <f t="shared" si="8"/>
        <v>1506.5599999999977</v>
      </c>
      <c r="T45" s="15"/>
    </row>
    <row r="46" spans="1:19" s="16" customFormat="1" ht="27.75" customHeight="1">
      <c r="A46" s="24" t="s">
        <v>55</v>
      </c>
      <c r="B46" s="22">
        <v>204</v>
      </c>
      <c r="C46" s="23">
        <v>3246</v>
      </c>
      <c r="D46" s="14">
        <f t="shared" si="1"/>
        <v>662184</v>
      </c>
      <c r="E46" s="23">
        <v>156702.98</v>
      </c>
      <c r="F46" s="23">
        <v>2478</v>
      </c>
      <c r="G46" s="13">
        <f t="shared" si="2"/>
        <v>505512</v>
      </c>
      <c r="H46" s="23"/>
      <c r="I46" s="23">
        <v>540265</v>
      </c>
      <c r="J46" s="13">
        <f t="shared" si="0"/>
        <v>34753</v>
      </c>
      <c r="K46" s="14">
        <f t="shared" si="3"/>
        <v>-30.979999999981374</v>
      </c>
      <c r="L46" s="13">
        <f t="shared" si="4"/>
        <v>2477.85</v>
      </c>
      <c r="M46" s="14">
        <f t="shared" si="5"/>
        <v>768.15</v>
      </c>
      <c r="N46" s="23"/>
      <c r="O46" s="23">
        <f>SUM(O8:O45)</f>
        <v>0</v>
      </c>
      <c r="P46" s="23">
        <f>SUM(P8:P45)</f>
        <v>0</v>
      </c>
      <c r="Q46" s="13">
        <f t="shared" si="6"/>
        <v>540265</v>
      </c>
      <c r="R46" s="14">
        <f t="shared" si="7"/>
        <v>34753</v>
      </c>
      <c r="S46" s="13">
        <f t="shared" si="8"/>
        <v>34783.97999999998</v>
      </c>
    </row>
    <row r="47" spans="2:19" ht="33" customHeight="1">
      <c r="B47" s="25">
        <f>SUM(B8:B46)</f>
        <v>1429.5</v>
      </c>
      <c r="C47" s="25">
        <f aca="true" t="shared" si="9" ref="C47:S47">SUM(C8:C46)</f>
        <v>126514.12000000001</v>
      </c>
      <c r="D47" s="25">
        <f t="shared" si="9"/>
        <v>4677788.369999999</v>
      </c>
      <c r="E47" s="25">
        <f t="shared" si="9"/>
        <v>1162669.1100000003</v>
      </c>
      <c r="F47" s="25">
        <f t="shared" si="9"/>
        <v>93350</v>
      </c>
      <c r="G47" s="25">
        <f t="shared" si="9"/>
        <v>3515326</v>
      </c>
      <c r="H47" s="25">
        <f t="shared" si="9"/>
        <v>0</v>
      </c>
      <c r="I47" s="27">
        <f t="shared" si="9"/>
        <v>3537435</v>
      </c>
      <c r="J47" s="25">
        <f t="shared" si="9"/>
        <v>22109</v>
      </c>
      <c r="K47" s="25">
        <f t="shared" si="9"/>
        <v>-206.73999999999887</v>
      </c>
      <c r="L47" s="25">
        <f t="shared" si="9"/>
        <v>93345.72</v>
      </c>
      <c r="M47" s="25">
        <f t="shared" si="9"/>
        <v>33168.4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3537435</v>
      </c>
      <c r="R47" s="25">
        <f t="shared" si="9"/>
        <v>22109</v>
      </c>
      <c r="S47" s="25">
        <f t="shared" si="9"/>
        <v>22315.740000000005</v>
      </c>
    </row>
    <row r="49" spans="7:9" ht="14.25">
      <c r="G49" s="2" t="s">
        <v>70</v>
      </c>
      <c r="I49" s="2">
        <v>3537435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61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6159.15</v>
      </c>
      <c r="F8" s="14">
        <v>2328</v>
      </c>
      <c r="G8" s="13">
        <f>F8*B8</f>
        <v>23280</v>
      </c>
      <c r="H8" s="13" t="b">
        <f>G8='[1]STYCZEŃ'!N6</f>
        <v>0</v>
      </c>
      <c r="I8" s="14">
        <v>23000</v>
      </c>
      <c r="J8" s="13">
        <f aca="true" t="shared" si="0" ref="J8:J46">I8-G8</f>
        <v>-280</v>
      </c>
      <c r="K8" s="14">
        <f>D8-(E8+G8)</f>
        <v>0.8499999999985448</v>
      </c>
      <c r="L8" s="13">
        <f>C8-M8</f>
        <v>2328.08</v>
      </c>
      <c r="M8" s="14">
        <f>ROUND(E8/B8,2)</f>
        <v>615.92</v>
      </c>
      <c r="N8" s="14" t="b">
        <f>M8='[1]Nal. dot styczeń'!F7</f>
        <v>0</v>
      </c>
      <c r="O8" s="20"/>
      <c r="P8" s="21"/>
      <c r="Q8" s="13">
        <f>I8</f>
        <v>23000</v>
      </c>
      <c r="R8" s="14">
        <f>Q8-G8</f>
        <v>-280</v>
      </c>
      <c r="S8" s="13">
        <f>(E8+I8)-D8</f>
        <v>-280.84999999999854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59095.47</v>
      </c>
      <c r="F9" s="14">
        <v>2623</v>
      </c>
      <c r="G9" s="13">
        <f aca="true" t="shared" si="2" ref="G9:G46">F9*B9</f>
        <v>178364</v>
      </c>
      <c r="H9" s="13" t="b">
        <f>G9='[1]STYCZEŃ'!N7</f>
        <v>0</v>
      </c>
      <c r="I9" s="14">
        <v>177616</v>
      </c>
      <c r="J9" s="13">
        <f t="shared" si="0"/>
        <v>-748</v>
      </c>
      <c r="K9" s="14">
        <f aca="true" t="shared" si="3" ref="K9:K46">D9-(E9+G9)</f>
        <v>-3.470000000001164</v>
      </c>
      <c r="L9" s="13">
        <f aca="true" t="shared" si="4" ref="L9:L46">C9-M9</f>
        <v>2622.95</v>
      </c>
      <c r="M9" s="14">
        <f aca="true" t="shared" si="5" ref="M9:M46">ROUND(E9/B9,2)</f>
        <v>869.05</v>
      </c>
      <c r="N9" s="14" t="b">
        <f>M9='[1]Nal. dot styczeń'!F8</f>
        <v>0</v>
      </c>
      <c r="O9" s="20"/>
      <c r="P9" s="21"/>
      <c r="Q9" s="13">
        <f aca="true" t="shared" si="6" ref="Q9:Q46">I9</f>
        <v>177616</v>
      </c>
      <c r="R9" s="14">
        <f aca="true" t="shared" si="7" ref="R9:R46">Q9-G9</f>
        <v>-748</v>
      </c>
      <c r="S9" s="13">
        <f aca="true" t="shared" si="8" ref="S9:S46">(E9+I9)-D9</f>
        <v>-744.5299999999988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9408</v>
      </c>
      <c r="J10" s="13">
        <f t="shared" si="0"/>
        <v>-136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9408</v>
      </c>
      <c r="R10" s="14">
        <f t="shared" si="7"/>
        <v>-136</v>
      </c>
      <c r="S10" s="13">
        <f t="shared" si="8"/>
        <v>-135.47999999999956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8820</v>
      </c>
      <c r="J11" s="13">
        <f t="shared" si="0"/>
        <v>-138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8820</v>
      </c>
      <c r="R11" s="14">
        <f t="shared" si="7"/>
        <v>-138</v>
      </c>
      <c r="S11" s="13">
        <f t="shared" si="8"/>
        <v>-139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24535.25</v>
      </c>
      <c r="F12" s="14">
        <v>2665</v>
      </c>
      <c r="G12" s="13">
        <f t="shared" si="2"/>
        <v>101270</v>
      </c>
      <c r="H12" s="13" t="b">
        <f>G12='[1]STYCZEŃ'!N10</f>
        <v>0</v>
      </c>
      <c r="I12" s="14">
        <v>93176</v>
      </c>
      <c r="J12" s="13">
        <f t="shared" si="0"/>
        <v>-8094</v>
      </c>
      <c r="K12" s="14">
        <f t="shared" si="3"/>
        <v>12.75</v>
      </c>
      <c r="L12" s="13">
        <f t="shared" si="4"/>
        <v>2665.34</v>
      </c>
      <c r="M12" s="14">
        <f t="shared" si="5"/>
        <v>645.66</v>
      </c>
      <c r="N12" s="14" t="b">
        <f>M12='[1]Nal. dot styczeń'!F11</f>
        <v>0</v>
      </c>
      <c r="O12" s="20"/>
      <c r="P12" s="21"/>
      <c r="Q12" s="13">
        <f t="shared" si="6"/>
        <v>93176</v>
      </c>
      <c r="R12" s="14">
        <f t="shared" si="7"/>
        <v>-8094</v>
      </c>
      <c r="S12" s="13">
        <f t="shared" si="8"/>
        <v>-8106.75</v>
      </c>
      <c r="T12" s="15"/>
    </row>
    <row r="13" spans="1:20" ht="18">
      <c r="A13" s="12" t="s">
        <v>22</v>
      </c>
      <c r="B13" s="19">
        <v>42</v>
      </c>
      <c r="C13" s="13">
        <v>3058</v>
      </c>
      <c r="D13" s="14">
        <f t="shared" si="1"/>
        <v>128436</v>
      </c>
      <c r="E13" s="13">
        <v>32563.51</v>
      </c>
      <c r="F13" s="14">
        <v>2283</v>
      </c>
      <c r="G13" s="13">
        <f t="shared" si="2"/>
        <v>95886</v>
      </c>
      <c r="H13" s="13" t="b">
        <f>G13='[1]STYCZEŃ'!N11</f>
        <v>0</v>
      </c>
      <c r="I13" s="17">
        <v>97440</v>
      </c>
      <c r="J13" s="13">
        <f t="shared" si="0"/>
        <v>1554</v>
      </c>
      <c r="K13" s="14">
        <f t="shared" si="3"/>
        <v>-13.509999999994761</v>
      </c>
      <c r="L13" s="13">
        <f t="shared" si="4"/>
        <v>2282.68</v>
      </c>
      <c r="M13" s="14">
        <f t="shared" si="5"/>
        <v>775.32</v>
      </c>
      <c r="N13" s="14" t="b">
        <f>M13='[1]Nal. dot styczeń'!F12</f>
        <v>0</v>
      </c>
      <c r="O13" s="20"/>
      <c r="P13" s="21"/>
      <c r="Q13" s="13">
        <f t="shared" si="6"/>
        <v>97440</v>
      </c>
      <c r="R13" s="14">
        <f t="shared" si="7"/>
        <v>1554</v>
      </c>
      <c r="S13" s="13">
        <f t="shared" si="8"/>
        <v>1567.5099999999948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14570.09</v>
      </c>
      <c r="F14" s="14">
        <v>2353</v>
      </c>
      <c r="G14" s="13">
        <f t="shared" si="2"/>
        <v>44707</v>
      </c>
      <c r="H14" s="13" t="b">
        <f>G14='[1]STYCZEŃ'!N12</f>
        <v>0</v>
      </c>
      <c r="I14" s="14">
        <v>43054</v>
      </c>
      <c r="J14" s="13">
        <f t="shared" si="0"/>
        <v>-1653</v>
      </c>
      <c r="K14" s="14">
        <f t="shared" si="3"/>
        <v>2.9100000000034925</v>
      </c>
      <c r="L14" s="13">
        <f t="shared" si="4"/>
        <v>2353.15</v>
      </c>
      <c r="M14" s="14">
        <f t="shared" si="5"/>
        <v>766.85</v>
      </c>
      <c r="N14" s="14" t="b">
        <f>M14='[1]Nal. dot styczeń'!F13</f>
        <v>0</v>
      </c>
      <c r="O14" s="20"/>
      <c r="P14" s="21"/>
      <c r="Q14" s="13">
        <f t="shared" si="6"/>
        <v>43054</v>
      </c>
      <c r="R14" s="14">
        <f t="shared" si="7"/>
        <v>-1653</v>
      </c>
      <c r="S14" s="13">
        <f t="shared" si="8"/>
        <v>-1655.9100000000035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20664</v>
      </c>
      <c r="J16" s="13">
        <f t="shared" si="0"/>
        <v>-56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20664</v>
      </c>
      <c r="R16" s="14">
        <f t="shared" si="7"/>
        <v>-56</v>
      </c>
      <c r="S16" s="13">
        <f t="shared" si="8"/>
        <v>-55.330000000001746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13687.44</v>
      </c>
      <c r="F17" s="14">
        <v>2563</v>
      </c>
      <c r="G17" s="13">
        <f t="shared" si="2"/>
        <v>46134</v>
      </c>
      <c r="H17" s="13" t="b">
        <f>G17='[1]STYCZEŃ'!N15</f>
        <v>0</v>
      </c>
      <c r="I17" s="14">
        <v>46314</v>
      </c>
      <c r="J17" s="13">
        <f t="shared" si="0"/>
        <v>180</v>
      </c>
      <c r="K17" s="14">
        <f t="shared" si="3"/>
        <v>-7.440000000002328</v>
      </c>
      <c r="L17" s="13">
        <f t="shared" si="4"/>
        <v>2562.59</v>
      </c>
      <c r="M17" s="14">
        <f t="shared" si="5"/>
        <v>760.41</v>
      </c>
      <c r="N17" s="14" t="b">
        <f>M17='[1]Nal. dot styczeń'!F16</f>
        <v>0</v>
      </c>
      <c r="O17" s="20"/>
      <c r="P17" s="21"/>
      <c r="Q17" s="13">
        <f t="shared" si="6"/>
        <v>46314</v>
      </c>
      <c r="R17" s="14">
        <f t="shared" si="7"/>
        <v>180</v>
      </c>
      <c r="S17" s="13">
        <f t="shared" si="8"/>
        <v>187.44000000000233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95836</v>
      </c>
      <c r="J18" s="13">
        <f t="shared" si="0"/>
        <v>-76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95836</v>
      </c>
      <c r="R18" s="14">
        <f t="shared" si="7"/>
        <v>-76</v>
      </c>
      <c r="S18" s="13">
        <f t="shared" si="8"/>
        <v>-80.74000000000524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7772.21</v>
      </c>
      <c r="F19" s="14">
        <v>2213</v>
      </c>
      <c r="G19" s="13">
        <f t="shared" si="2"/>
        <v>22130</v>
      </c>
      <c r="H19" s="13" t="b">
        <f>G19='[1]STYCZEŃ'!N17</f>
        <v>0</v>
      </c>
      <c r="I19" s="14">
        <v>21540</v>
      </c>
      <c r="J19" s="13">
        <f t="shared" si="0"/>
        <v>-590</v>
      </c>
      <c r="K19" s="14">
        <f t="shared" si="3"/>
        <v>-2.209999999999127</v>
      </c>
      <c r="L19" s="13">
        <f t="shared" si="4"/>
        <v>2212.7799999999997</v>
      </c>
      <c r="M19" s="14">
        <f t="shared" si="5"/>
        <v>777.22</v>
      </c>
      <c r="N19" s="14" t="b">
        <f>M19='[1]Nal. dot styczeń'!F18</f>
        <v>0</v>
      </c>
      <c r="O19" s="20"/>
      <c r="P19" s="21"/>
      <c r="Q19" s="13">
        <f t="shared" si="6"/>
        <v>21540</v>
      </c>
      <c r="R19" s="14">
        <f t="shared" si="7"/>
        <v>-590</v>
      </c>
      <c r="S19" s="13">
        <f t="shared" si="8"/>
        <v>-587.7900000000009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8880.15</v>
      </c>
      <c r="F20" s="14">
        <v>2560</v>
      </c>
      <c r="G20" s="13">
        <f t="shared" si="2"/>
        <v>30720</v>
      </c>
      <c r="H20" s="13" t="b">
        <f>G20='[1]STYCZEŃ'!N18</f>
        <v>0</v>
      </c>
      <c r="I20" s="14">
        <v>28596</v>
      </c>
      <c r="J20" s="13">
        <f t="shared" si="0"/>
        <v>-2124</v>
      </c>
      <c r="K20" s="14">
        <f t="shared" si="3"/>
        <v>-0.1500000000014552</v>
      </c>
      <c r="L20" s="13">
        <f t="shared" si="4"/>
        <v>2559.99</v>
      </c>
      <c r="M20" s="14">
        <f t="shared" si="5"/>
        <v>740.01</v>
      </c>
      <c r="N20" s="14" t="b">
        <f>M20='[1]Nal. dot styczeń'!F19</f>
        <v>0</v>
      </c>
      <c r="O20" s="20"/>
      <c r="P20" s="21"/>
      <c r="Q20" s="13">
        <f t="shared" si="6"/>
        <v>28596</v>
      </c>
      <c r="R20" s="14">
        <f t="shared" si="7"/>
        <v>-2124</v>
      </c>
      <c r="S20" s="13">
        <f t="shared" si="8"/>
        <v>-2123.8499999999985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66171.53</v>
      </c>
      <c r="F21" s="14">
        <v>3112</v>
      </c>
      <c r="G21" s="13">
        <f t="shared" si="2"/>
        <v>208504</v>
      </c>
      <c r="H21" s="13" t="b">
        <f>G21='[1]STYCZEŃ'!N19</f>
        <v>0</v>
      </c>
      <c r="I21" s="14">
        <v>209040</v>
      </c>
      <c r="J21" s="13">
        <f t="shared" si="0"/>
        <v>536</v>
      </c>
      <c r="K21" s="14">
        <f t="shared" si="3"/>
        <v>24.46999999997206</v>
      </c>
      <c r="L21" s="13">
        <f t="shared" si="4"/>
        <v>3112.37</v>
      </c>
      <c r="M21" s="14">
        <f t="shared" si="5"/>
        <v>987.63</v>
      </c>
      <c r="N21" s="14" t="b">
        <f>M21='[1]Nal. dot styczeń'!F20</f>
        <v>0</v>
      </c>
      <c r="O21" s="20"/>
      <c r="P21" s="21"/>
      <c r="Q21" s="13">
        <f t="shared" si="6"/>
        <v>209040</v>
      </c>
      <c r="R21" s="14">
        <f t="shared" si="7"/>
        <v>536</v>
      </c>
      <c r="S21" s="13">
        <f t="shared" si="8"/>
        <v>511.53000000002794</v>
      </c>
      <c r="T21" s="15"/>
    </row>
    <row r="22" spans="1:20" ht="18">
      <c r="A22" s="12" t="s">
        <v>31</v>
      </c>
      <c r="B22" s="19">
        <v>142.5</v>
      </c>
      <c r="C22" s="13">
        <v>3561.1</v>
      </c>
      <c r="D22" s="14">
        <f t="shared" si="1"/>
        <v>507456.75</v>
      </c>
      <c r="E22" s="13">
        <v>113651.88</v>
      </c>
      <c r="F22" s="14">
        <v>2764</v>
      </c>
      <c r="G22" s="13">
        <f t="shared" si="2"/>
        <v>393870</v>
      </c>
      <c r="H22" s="13" t="b">
        <f>G22='[1]STYCZEŃ'!N20</f>
        <v>0</v>
      </c>
      <c r="I22" s="14">
        <v>380730</v>
      </c>
      <c r="J22" s="13">
        <f t="shared" si="0"/>
        <v>-13140</v>
      </c>
      <c r="K22" s="14">
        <f t="shared" si="3"/>
        <v>-65.13000000000466</v>
      </c>
      <c r="L22" s="13">
        <f t="shared" si="4"/>
        <v>2763.54</v>
      </c>
      <c r="M22" s="14">
        <f t="shared" si="5"/>
        <v>797.56</v>
      </c>
      <c r="N22" s="14" t="b">
        <f>M22='[1]Nal. dot styczeń'!F21</f>
        <v>0</v>
      </c>
      <c r="O22" s="20"/>
      <c r="P22" s="21"/>
      <c r="Q22" s="13">
        <f t="shared" si="6"/>
        <v>380730</v>
      </c>
      <c r="R22" s="14">
        <f t="shared" si="7"/>
        <v>-13140</v>
      </c>
      <c r="S22" s="13">
        <f t="shared" si="8"/>
        <v>-13074.869999999995</v>
      </c>
      <c r="T22" s="15"/>
    </row>
    <row r="23" spans="1:20" ht="18">
      <c r="A23" s="12" t="s">
        <v>32</v>
      </c>
      <c r="B23" s="19">
        <v>24</v>
      </c>
      <c r="C23" s="13">
        <v>2637.84</v>
      </c>
      <c r="D23" s="14">
        <f t="shared" si="1"/>
        <v>63308.16</v>
      </c>
      <c r="E23" s="13">
        <v>15333.21</v>
      </c>
      <c r="F23" s="14">
        <v>1999</v>
      </c>
      <c r="G23" s="13">
        <f t="shared" si="2"/>
        <v>47976</v>
      </c>
      <c r="H23" s="13" t="b">
        <f>G23='[1]STYCZEŃ'!N21</f>
        <v>0</v>
      </c>
      <c r="I23" s="14">
        <v>45477</v>
      </c>
      <c r="J23" s="13">
        <f t="shared" si="0"/>
        <v>-2499</v>
      </c>
      <c r="K23" s="14">
        <f t="shared" si="3"/>
        <v>-1.0499999999956344</v>
      </c>
      <c r="L23" s="13">
        <f t="shared" si="4"/>
        <v>1998.96</v>
      </c>
      <c r="M23" s="14">
        <f t="shared" si="5"/>
        <v>638.88</v>
      </c>
      <c r="N23" s="14" t="b">
        <f>M23='[1]Nal. dot styczeń'!F22</f>
        <v>0</v>
      </c>
      <c r="O23" s="20"/>
      <c r="P23" s="21"/>
      <c r="Q23" s="13">
        <f t="shared" si="6"/>
        <v>45477</v>
      </c>
      <c r="R23" s="14">
        <f t="shared" si="7"/>
        <v>-2499</v>
      </c>
      <c r="S23" s="13">
        <f t="shared" si="8"/>
        <v>-2497.9500000000044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28068.1</v>
      </c>
      <c r="F24" s="14">
        <v>2572</v>
      </c>
      <c r="G24" s="13">
        <f t="shared" si="2"/>
        <v>92592</v>
      </c>
      <c r="H24" s="13" t="b">
        <f>G24='[1]STYCZEŃ'!N22</f>
        <v>0</v>
      </c>
      <c r="I24" s="14">
        <v>89568</v>
      </c>
      <c r="J24" s="13">
        <f t="shared" si="0"/>
        <v>-3024</v>
      </c>
      <c r="K24" s="14">
        <f t="shared" si="3"/>
        <v>11.89999999999418</v>
      </c>
      <c r="L24" s="13">
        <f t="shared" si="4"/>
        <v>2572.33</v>
      </c>
      <c r="M24" s="14">
        <f t="shared" si="5"/>
        <v>779.67</v>
      </c>
      <c r="N24" s="14" t="b">
        <f>M24='[1]Nal. dot styczeń'!F23</f>
        <v>0</v>
      </c>
      <c r="O24" s="20"/>
      <c r="P24" s="21"/>
      <c r="Q24" s="13">
        <f t="shared" si="6"/>
        <v>89568</v>
      </c>
      <c r="R24" s="14">
        <f t="shared" si="7"/>
        <v>-3024</v>
      </c>
      <c r="S24" s="13">
        <f t="shared" si="8"/>
        <v>-3035.899999999994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76604.34</v>
      </c>
      <c r="F25" s="14">
        <v>2452</v>
      </c>
      <c r="G25" s="13">
        <f t="shared" si="2"/>
        <v>178996</v>
      </c>
      <c r="H25" s="13" t="b">
        <f>G25='[1]STYCZEŃ'!N23</f>
        <v>0</v>
      </c>
      <c r="I25" s="14">
        <v>190106</v>
      </c>
      <c r="J25" s="13">
        <f t="shared" si="0"/>
        <v>11110</v>
      </c>
      <c r="K25" s="14">
        <f t="shared" si="3"/>
        <v>-11.279999999998836</v>
      </c>
      <c r="L25" s="13">
        <f t="shared" si="4"/>
        <v>2451.85</v>
      </c>
      <c r="M25" s="14">
        <f t="shared" si="5"/>
        <v>1049.37</v>
      </c>
      <c r="N25" s="14" t="b">
        <f>M25='[1]Nal. dot styczeń'!F24</f>
        <v>0</v>
      </c>
      <c r="O25" s="20"/>
      <c r="P25" s="21"/>
      <c r="Q25" s="13">
        <f t="shared" si="6"/>
        <v>190106</v>
      </c>
      <c r="R25" s="14">
        <f t="shared" si="7"/>
        <v>11110</v>
      </c>
      <c r="S25" s="13">
        <f t="shared" si="8"/>
        <v>11121.27999999997</v>
      </c>
      <c r="T25" s="15"/>
    </row>
    <row r="26" spans="1:20" ht="18">
      <c r="A26" s="12" t="s">
        <v>35</v>
      </c>
      <c r="B26" s="19">
        <v>12</v>
      </c>
      <c r="C26" s="13">
        <v>3226</v>
      </c>
      <c r="D26" s="14">
        <f t="shared" si="1"/>
        <v>38712</v>
      </c>
      <c r="E26" s="13">
        <v>9032.32</v>
      </c>
      <c r="F26" s="14">
        <v>2473</v>
      </c>
      <c r="G26" s="13">
        <f t="shared" si="2"/>
        <v>29676</v>
      </c>
      <c r="H26" s="13" t="b">
        <f>G26='[1]STYCZEŃ'!N24</f>
        <v>0</v>
      </c>
      <c r="I26" s="14">
        <v>32383</v>
      </c>
      <c r="J26" s="13">
        <f t="shared" si="0"/>
        <v>2707</v>
      </c>
      <c r="K26" s="14">
        <f t="shared" si="3"/>
        <v>3.680000000000291</v>
      </c>
      <c r="L26" s="13">
        <f t="shared" si="4"/>
        <v>2473.31</v>
      </c>
      <c r="M26" s="14">
        <f t="shared" si="5"/>
        <v>752.69</v>
      </c>
      <c r="N26" s="14" t="b">
        <f>M26='[1]Nal. dot styczeń'!F25</f>
        <v>0</v>
      </c>
      <c r="O26" s="20"/>
      <c r="P26" s="21"/>
      <c r="Q26" s="13">
        <f t="shared" si="6"/>
        <v>32383</v>
      </c>
      <c r="R26" s="14">
        <f t="shared" si="7"/>
        <v>2707</v>
      </c>
      <c r="S26" s="13">
        <f t="shared" si="8"/>
        <v>2703.3199999999997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48889.16</v>
      </c>
      <c r="F27" s="14">
        <v>2676</v>
      </c>
      <c r="G27" s="13">
        <f t="shared" si="2"/>
        <v>171264</v>
      </c>
      <c r="H27" s="13" t="b">
        <f>G27='[1]STYCZEŃ'!N25</f>
        <v>0</v>
      </c>
      <c r="I27" s="14">
        <v>147584</v>
      </c>
      <c r="J27" s="13">
        <f t="shared" si="0"/>
        <v>-23680</v>
      </c>
      <c r="K27" s="14">
        <f t="shared" si="3"/>
        <v>6.8399999999965075</v>
      </c>
      <c r="L27" s="13">
        <f t="shared" si="4"/>
        <v>2676.11</v>
      </c>
      <c r="M27" s="14">
        <f t="shared" si="5"/>
        <v>763.89</v>
      </c>
      <c r="N27" s="14" t="b">
        <f>M27='[1]Nal. dot styczeń'!F26</f>
        <v>0</v>
      </c>
      <c r="O27" s="20"/>
      <c r="P27" s="21"/>
      <c r="Q27" s="13">
        <f t="shared" si="6"/>
        <v>147584</v>
      </c>
      <c r="R27" s="14">
        <f t="shared" si="7"/>
        <v>-23680</v>
      </c>
      <c r="S27" s="13">
        <f t="shared" si="8"/>
        <v>-23686.839999999997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31568</v>
      </c>
      <c r="J28" s="13">
        <f t="shared" si="0"/>
        <v>0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31568</v>
      </c>
      <c r="R28" s="14">
        <f t="shared" si="7"/>
        <v>0</v>
      </c>
      <c r="S28" s="13">
        <f t="shared" si="8"/>
        <v>7.569999999999709</v>
      </c>
      <c r="T28" s="15"/>
    </row>
    <row r="29" spans="1:20" ht="18">
      <c r="A29" s="12" t="s">
        <v>38</v>
      </c>
      <c r="B29" s="19">
        <v>19.5</v>
      </c>
      <c r="C29" s="13">
        <v>3781</v>
      </c>
      <c r="D29" s="14">
        <f t="shared" si="1"/>
        <v>73729.5</v>
      </c>
      <c r="E29" s="13">
        <v>18553.54</v>
      </c>
      <c r="F29" s="14">
        <v>2830</v>
      </c>
      <c r="G29" s="13">
        <f t="shared" si="2"/>
        <v>55185</v>
      </c>
      <c r="H29" s="13" t="b">
        <f>G29='[1]STYCZEŃ'!N27</f>
        <v>0</v>
      </c>
      <c r="I29" s="14">
        <v>57060</v>
      </c>
      <c r="J29" s="13">
        <f t="shared" si="0"/>
        <v>1875</v>
      </c>
      <c r="K29" s="14">
        <f t="shared" si="3"/>
        <v>-9.040000000008149</v>
      </c>
      <c r="L29" s="13">
        <f t="shared" si="4"/>
        <v>2829.54</v>
      </c>
      <c r="M29" s="14">
        <f t="shared" si="5"/>
        <v>951.46</v>
      </c>
      <c r="N29" s="14" t="b">
        <f>M29='[1]Nal. dot styczeń'!F28</f>
        <v>0</v>
      </c>
      <c r="O29" s="20"/>
      <c r="P29" s="21"/>
      <c r="Q29" s="13">
        <f t="shared" si="6"/>
        <v>57060</v>
      </c>
      <c r="R29" s="14">
        <f t="shared" si="7"/>
        <v>1875</v>
      </c>
      <c r="S29" s="13">
        <f t="shared" si="8"/>
        <v>1884.0400000000081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13615</v>
      </c>
      <c r="J30" s="13">
        <f t="shared" si="0"/>
        <v>0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0</v>
      </c>
      <c r="S30" s="13">
        <f t="shared" si="8"/>
        <v>3.0499999999992724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6416.74</v>
      </c>
      <c r="F31" s="14">
        <v>2523</v>
      </c>
      <c r="G31" s="13">
        <f t="shared" si="2"/>
        <v>25230</v>
      </c>
      <c r="H31" s="13" t="b">
        <f>G31='[1]STYCZEŃ'!N29</f>
        <v>0</v>
      </c>
      <c r="I31" s="14">
        <v>23970</v>
      </c>
      <c r="J31" s="13">
        <f t="shared" si="0"/>
        <v>-1260</v>
      </c>
      <c r="K31" s="14">
        <f t="shared" si="3"/>
        <v>3.2600000000020373</v>
      </c>
      <c r="L31" s="13">
        <f t="shared" si="4"/>
        <v>2523.33</v>
      </c>
      <c r="M31" s="14">
        <f t="shared" si="5"/>
        <v>641.67</v>
      </c>
      <c r="N31" s="14" t="b">
        <f>M31='[1]Nal. dot styczeń'!F30</f>
        <v>0</v>
      </c>
      <c r="O31" s="20"/>
      <c r="P31" s="21"/>
      <c r="Q31" s="13">
        <f t="shared" si="6"/>
        <v>23970</v>
      </c>
      <c r="R31" s="14">
        <f t="shared" si="7"/>
        <v>-1260</v>
      </c>
      <c r="S31" s="13">
        <f t="shared" si="8"/>
        <v>-1263.260000000002</v>
      </c>
      <c r="T31" s="15"/>
    </row>
    <row r="32" spans="1:20" ht="18">
      <c r="A32" s="12" t="s">
        <v>41</v>
      </c>
      <c r="B32" s="19">
        <v>21</v>
      </c>
      <c r="C32" s="13">
        <v>2955</v>
      </c>
      <c r="D32" s="14">
        <f t="shared" si="1"/>
        <v>62055</v>
      </c>
      <c r="E32" s="13">
        <v>19171.61</v>
      </c>
      <c r="F32" s="14">
        <v>2042</v>
      </c>
      <c r="G32" s="13">
        <f t="shared" si="2"/>
        <v>42882</v>
      </c>
      <c r="H32" s="13" t="b">
        <f>G32='[1]STYCZEŃ'!N30</f>
        <v>0</v>
      </c>
      <c r="I32" s="14">
        <v>42420</v>
      </c>
      <c r="J32" s="13">
        <f t="shared" si="0"/>
        <v>-462</v>
      </c>
      <c r="K32" s="14">
        <f t="shared" si="3"/>
        <v>1.389999999999418</v>
      </c>
      <c r="L32" s="13">
        <f t="shared" si="4"/>
        <v>2042.0700000000002</v>
      </c>
      <c r="M32" s="14">
        <f t="shared" si="5"/>
        <v>912.93</v>
      </c>
      <c r="N32" s="14" t="b">
        <f>M32='[1]Nal. dot styczeń'!F31</f>
        <v>0</v>
      </c>
      <c r="O32" s="20"/>
      <c r="P32" s="21"/>
      <c r="Q32" s="13">
        <f t="shared" si="6"/>
        <v>42420</v>
      </c>
      <c r="R32" s="14">
        <f t="shared" si="7"/>
        <v>-462</v>
      </c>
      <c r="S32" s="13">
        <f t="shared" si="8"/>
        <v>-463.3899999999994</v>
      </c>
      <c r="T32" s="15"/>
    </row>
    <row r="33" spans="1:20" ht="18">
      <c r="A33" s="12" t="s">
        <v>42</v>
      </c>
      <c r="B33" s="19">
        <v>60</v>
      </c>
      <c r="C33" s="13">
        <v>2993</v>
      </c>
      <c r="D33" s="14">
        <f t="shared" si="1"/>
        <v>179580</v>
      </c>
      <c r="E33" s="13">
        <v>47403.73</v>
      </c>
      <c r="F33" s="14">
        <v>2203</v>
      </c>
      <c r="G33" s="13">
        <f t="shared" si="2"/>
        <v>132180</v>
      </c>
      <c r="H33" s="13" t="b">
        <f>G33='[1]STYCZEŃ'!N31</f>
        <v>0</v>
      </c>
      <c r="I33" s="14">
        <v>131400</v>
      </c>
      <c r="J33" s="13">
        <f t="shared" si="0"/>
        <v>-780</v>
      </c>
      <c r="K33" s="14">
        <f t="shared" si="3"/>
        <v>-3.7300000000104774</v>
      </c>
      <c r="L33" s="13">
        <f t="shared" si="4"/>
        <v>2202.94</v>
      </c>
      <c r="M33" s="14">
        <f t="shared" si="5"/>
        <v>790.06</v>
      </c>
      <c r="N33" s="14" t="b">
        <f>M33='[1]Nal. dot styczeń'!F32</f>
        <v>0</v>
      </c>
      <c r="O33" s="20"/>
      <c r="P33" s="21"/>
      <c r="Q33" s="13">
        <f t="shared" si="6"/>
        <v>131400</v>
      </c>
      <c r="R33" s="14">
        <f t="shared" si="7"/>
        <v>-780</v>
      </c>
      <c r="S33" s="13">
        <f t="shared" si="8"/>
        <v>-776.2699999999895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85432.32</v>
      </c>
      <c r="F34" s="14">
        <v>2115</v>
      </c>
      <c r="G34" s="13">
        <f t="shared" si="2"/>
        <v>209385</v>
      </c>
      <c r="H34" s="13" t="b">
        <f>G34='[1]STYCZEŃ'!N32</f>
        <v>0</v>
      </c>
      <c r="I34" s="14">
        <v>199881</v>
      </c>
      <c r="J34" s="13">
        <f t="shared" si="0"/>
        <v>-9504</v>
      </c>
      <c r="K34" s="14">
        <f t="shared" si="3"/>
        <v>4.679999999993015</v>
      </c>
      <c r="L34" s="13">
        <f t="shared" si="4"/>
        <v>2115.05</v>
      </c>
      <c r="M34" s="14">
        <f t="shared" si="5"/>
        <v>862.95</v>
      </c>
      <c r="N34" s="14" t="b">
        <f>M34='[1]Nal. dot styczeń'!F33</f>
        <v>0</v>
      </c>
      <c r="O34" s="20"/>
      <c r="P34" s="21"/>
      <c r="Q34" s="13">
        <f t="shared" si="6"/>
        <v>199881</v>
      </c>
      <c r="R34" s="14">
        <f t="shared" si="7"/>
        <v>-9504</v>
      </c>
      <c r="S34" s="13">
        <f t="shared" si="8"/>
        <v>-9508.679999999993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100</v>
      </c>
      <c r="C37" s="13">
        <v>2850</v>
      </c>
      <c r="D37" s="14">
        <f t="shared" si="1"/>
        <v>285000</v>
      </c>
      <c r="E37" s="13">
        <v>75050.27</v>
      </c>
      <c r="F37" s="14">
        <v>2100</v>
      </c>
      <c r="G37" s="13">
        <f t="shared" si="2"/>
        <v>210000</v>
      </c>
      <c r="H37" s="13" t="b">
        <f>G37='[1]STYCZEŃ'!N35</f>
        <v>0</v>
      </c>
      <c r="I37" s="14">
        <v>213114</v>
      </c>
      <c r="J37" s="13">
        <f t="shared" si="0"/>
        <v>3114</v>
      </c>
      <c r="K37" s="14">
        <f t="shared" si="3"/>
        <v>-50.27000000001863</v>
      </c>
      <c r="L37" s="13">
        <f t="shared" si="4"/>
        <v>2099.5</v>
      </c>
      <c r="M37" s="14">
        <f t="shared" si="5"/>
        <v>750.5</v>
      </c>
      <c r="N37" s="14" t="b">
        <f>M37='[1]Nal. dot styczeń'!F36</f>
        <v>0</v>
      </c>
      <c r="O37" s="20"/>
      <c r="P37" s="21"/>
      <c r="Q37" s="13">
        <f t="shared" si="6"/>
        <v>213114</v>
      </c>
      <c r="R37" s="14">
        <f t="shared" si="7"/>
        <v>3114</v>
      </c>
      <c r="S37" s="13">
        <f t="shared" si="8"/>
        <v>3164.2700000000186</v>
      </c>
      <c r="T37" s="15"/>
    </row>
    <row r="38" spans="1:20" ht="18">
      <c r="A38" s="12" t="s">
        <v>46</v>
      </c>
      <c r="B38" s="19">
        <v>18</v>
      </c>
      <c r="C38" s="13">
        <v>3670</v>
      </c>
      <c r="D38" s="14">
        <f t="shared" si="1"/>
        <v>66060</v>
      </c>
      <c r="E38" s="13">
        <v>20846.93</v>
      </c>
      <c r="F38" s="14">
        <v>2512</v>
      </c>
      <c r="G38" s="13">
        <f t="shared" si="2"/>
        <v>45216</v>
      </c>
      <c r="H38" s="13" t="b">
        <f>G38='[1]STYCZEŃ'!N36</f>
        <v>0</v>
      </c>
      <c r="I38" s="14">
        <v>44910</v>
      </c>
      <c r="J38" s="13">
        <f t="shared" si="0"/>
        <v>-306</v>
      </c>
      <c r="K38" s="14">
        <f t="shared" si="3"/>
        <v>-2.929999999993015</v>
      </c>
      <c r="L38" s="13">
        <f t="shared" si="4"/>
        <v>2511.84</v>
      </c>
      <c r="M38" s="14">
        <f t="shared" si="5"/>
        <v>1158.16</v>
      </c>
      <c r="N38" s="14" t="b">
        <f>M38='[1]Nal. dot styczeń'!F37</f>
        <v>0</v>
      </c>
      <c r="O38" s="20"/>
      <c r="P38" s="21"/>
      <c r="Q38" s="13">
        <f t="shared" si="6"/>
        <v>44910</v>
      </c>
      <c r="R38" s="14">
        <f t="shared" si="7"/>
        <v>-306</v>
      </c>
      <c r="S38" s="13">
        <f t="shared" si="8"/>
        <v>-303.070000000007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7428</v>
      </c>
      <c r="J39" s="13">
        <f t="shared" si="0"/>
        <v>-120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7428</v>
      </c>
      <c r="R39" s="14">
        <f t="shared" si="7"/>
        <v>-120</v>
      </c>
      <c r="S39" s="13">
        <f t="shared" si="8"/>
        <v>-121.13999999999942</v>
      </c>
      <c r="T39" s="15"/>
    </row>
    <row r="40" spans="1:20" ht="18">
      <c r="A40" s="12" t="s">
        <v>48</v>
      </c>
      <c r="B40" s="19">
        <v>16</v>
      </c>
      <c r="C40" s="13">
        <v>3475</v>
      </c>
      <c r="D40" s="14">
        <f t="shared" si="1"/>
        <v>55600</v>
      </c>
      <c r="E40" s="13">
        <v>17902.83</v>
      </c>
      <c r="F40" s="14">
        <v>2356</v>
      </c>
      <c r="G40" s="13">
        <f t="shared" si="2"/>
        <v>37696</v>
      </c>
      <c r="H40" s="13" t="b">
        <f>G40='[1]STYCZEŃ'!N38</f>
        <v>0</v>
      </c>
      <c r="I40" s="14">
        <v>37696</v>
      </c>
      <c r="J40" s="13">
        <f t="shared" si="0"/>
        <v>0</v>
      </c>
      <c r="K40" s="14">
        <f t="shared" si="3"/>
        <v>1.1699999999982538</v>
      </c>
      <c r="L40" s="13">
        <f t="shared" si="4"/>
        <v>2356.0699999999997</v>
      </c>
      <c r="M40" s="14">
        <f t="shared" si="5"/>
        <v>1118.93</v>
      </c>
      <c r="N40" s="14" t="b">
        <f>M40='[1]Nal. dot styczeń'!F39</f>
        <v>0</v>
      </c>
      <c r="O40" s="20"/>
      <c r="P40" s="21"/>
      <c r="Q40" s="13">
        <f t="shared" si="6"/>
        <v>37696</v>
      </c>
      <c r="R40" s="14">
        <f t="shared" si="7"/>
        <v>0</v>
      </c>
      <c r="S40" s="13">
        <f t="shared" si="8"/>
        <v>-1.1699999999982538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22561</v>
      </c>
      <c r="J41" s="13">
        <f t="shared" si="0"/>
        <v>-2563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22561</v>
      </c>
      <c r="R41" s="14">
        <f t="shared" si="7"/>
        <v>-2563</v>
      </c>
      <c r="S41" s="13">
        <f t="shared" si="8"/>
        <v>-2559.8399999999965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34688.06</v>
      </c>
      <c r="F42" s="14">
        <v>2085</v>
      </c>
      <c r="G42" s="13">
        <f t="shared" si="2"/>
        <v>97995</v>
      </c>
      <c r="H42" s="13" t="b">
        <f>G42='[1]STYCZEŃ'!N40</f>
        <v>0</v>
      </c>
      <c r="I42" s="14">
        <v>98277</v>
      </c>
      <c r="J42" s="13">
        <f t="shared" si="0"/>
        <v>282</v>
      </c>
      <c r="K42" s="14">
        <f t="shared" si="3"/>
        <v>-2.0599999999976717</v>
      </c>
      <c r="L42" s="13">
        <f t="shared" si="4"/>
        <v>2084.96</v>
      </c>
      <c r="M42" s="14">
        <f t="shared" si="5"/>
        <v>738.04</v>
      </c>
      <c r="N42" s="14" t="b">
        <f>M42='[1]Nal. dot styczeń'!F41</f>
        <v>0</v>
      </c>
      <c r="O42" s="20"/>
      <c r="P42" s="21"/>
      <c r="Q42" s="13">
        <f t="shared" si="6"/>
        <v>98277</v>
      </c>
      <c r="R42" s="14">
        <f t="shared" si="7"/>
        <v>282</v>
      </c>
      <c r="S42" s="13">
        <f t="shared" si="8"/>
        <v>284.0599999999977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1729.91</v>
      </c>
      <c r="F44" s="14">
        <v>2685</v>
      </c>
      <c r="G44" s="13">
        <f t="shared" si="2"/>
        <v>5370</v>
      </c>
      <c r="H44" s="13" t="b">
        <f>G44='[1]STYCZEŃ'!N42</f>
        <v>0</v>
      </c>
      <c r="I44" s="14">
        <v>5638</v>
      </c>
      <c r="J44" s="13">
        <f t="shared" si="0"/>
        <v>268</v>
      </c>
      <c r="K44" s="14">
        <f t="shared" si="3"/>
        <v>0.09000000000014552</v>
      </c>
      <c r="L44" s="13">
        <f t="shared" si="4"/>
        <v>2685.04</v>
      </c>
      <c r="M44" s="14">
        <f t="shared" si="5"/>
        <v>864.96</v>
      </c>
      <c r="N44" s="14" t="b">
        <f>M44='[1]Nal. dot styczeń'!F43</f>
        <v>0</v>
      </c>
      <c r="O44" s="20"/>
      <c r="P44" s="21"/>
      <c r="Q44" s="13">
        <f t="shared" si="6"/>
        <v>5638</v>
      </c>
      <c r="R44" s="14">
        <f t="shared" si="7"/>
        <v>268</v>
      </c>
      <c r="S44" s="13">
        <f t="shared" si="8"/>
        <v>267.90999999999985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54241.83</v>
      </c>
      <c r="F45" s="14">
        <v>2560</v>
      </c>
      <c r="G45" s="13">
        <f t="shared" si="2"/>
        <v>199680</v>
      </c>
      <c r="H45" s="13" t="b">
        <f>G45='[1]STYCZEŃ'!N43</f>
        <v>0</v>
      </c>
      <c r="I45" s="14">
        <v>202556</v>
      </c>
      <c r="J45" s="13">
        <f t="shared" si="0"/>
        <v>2876</v>
      </c>
      <c r="K45" s="14">
        <f t="shared" si="3"/>
        <v>-15.450000000011642</v>
      </c>
      <c r="L45" s="13">
        <f t="shared" si="4"/>
        <v>2559.8</v>
      </c>
      <c r="M45" s="14">
        <f t="shared" si="5"/>
        <v>695.41</v>
      </c>
      <c r="N45" s="14" t="b">
        <f>M45='[1]Nal. dot styczeń'!F44</f>
        <v>0</v>
      </c>
      <c r="O45" s="20"/>
      <c r="P45" s="21"/>
      <c r="Q45" s="13">
        <f t="shared" si="6"/>
        <v>202556</v>
      </c>
      <c r="R45" s="14">
        <f t="shared" si="7"/>
        <v>2876</v>
      </c>
      <c r="S45" s="13">
        <f t="shared" si="8"/>
        <v>2891.4500000000116</v>
      </c>
      <c r="T45" s="15"/>
    </row>
    <row r="46" spans="1:19" s="16" customFormat="1" ht="27.75" customHeight="1">
      <c r="A46" s="24" t="s">
        <v>55</v>
      </c>
      <c r="B46" s="22">
        <v>201</v>
      </c>
      <c r="C46" s="23">
        <v>3246</v>
      </c>
      <c r="D46" s="14">
        <f t="shared" si="1"/>
        <v>652446</v>
      </c>
      <c r="E46" s="23">
        <v>174227.21</v>
      </c>
      <c r="F46" s="23">
        <v>2379</v>
      </c>
      <c r="G46" s="13">
        <f t="shared" si="2"/>
        <v>478179</v>
      </c>
      <c r="H46" s="23"/>
      <c r="I46" s="23">
        <v>495212</v>
      </c>
      <c r="J46" s="13">
        <f t="shared" si="0"/>
        <v>17033</v>
      </c>
      <c r="K46" s="14">
        <f t="shared" si="3"/>
        <v>39.79000000003725</v>
      </c>
      <c r="L46" s="13">
        <f t="shared" si="4"/>
        <v>2379.2</v>
      </c>
      <c r="M46" s="14">
        <f t="shared" si="5"/>
        <v>866.8</v>
      </c>
      <c r="N46" s="23"/>
      <c r="O46" s="23">
        <f>SUM(O8:O45)</f>
        <v>0</v>
      </c>
      <c r="P46" s="23">
        <f>SUM(P8:P45)</f>
        <v>0</v>
      </c>
      <c r="Q46" s="13">
        <f t="shared" si="6"/>
        <v>495212</v>
      </c>
      <c r="R46" s="14">
        <f t="shared" si="7"/>
        <v>17033</v>
      </c>
      <c r="S46" s="13">
        <f t="shared" si="8"/>
        <v>16993.209999999963</v>
      </c>
    </row>
    <row r="47" spans="2:19" ht="33" customHeight="1">
      <c r="B47" s="25">
        <f>SUM(B8:B46)</f>
        <v>1421</v>
      </c>
      <c r="C47" s="25">
        <f aca="true" t="shared" si="9" ref="C47:S47">SUM(C8:C46)</f>
        <v>126514.12000000001</v>
      </c>
      <c r="D47" s="25">
        <f t="shared" si="9"/>
        <v>4649380.85</v>
      </c>
      <c r="E47" s="25">
        <f t="shared" si="9"/>
        <v>1178023.8399999999</v>
      </c>
      <c r="F47" s="25">
        <f t="shared" si="9"/>
        <v>93244</v>
      </c>
      <c r="G47" s="25">
        <f t="shared" si="9"/>
        <v>3471435</v>
      </c>
      <c r="H47" s="25">
        <f t="shared" si="9"/>
        <v>0</v>
      </c>
      <c r="I47" s="27">
        <f t="shared" si="9"/>
        <v>3441737</v>
      </c>
      <c r="J47" s="25">
        <f t="shared" si="9"/>
        <v>-29698</v>
      </c>
      <c r="K47" s="25">
        <f t="shared" si="9"/>
        <v>-77.99000000003616</v>
      </c>
      <c r="L47" s="25">
        <f t="shared" si="9"/>
        <v>93242.78000000001</v>
      </c>
      <c r="M47" s="25">
        <f t="shared" si="9"/>
        <v>33271.34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3441737</v>
      </c>
      <c r="R47" s="25">
        <f t="shared" si="9"/>
        <v>-29698</v>
      </c>
      <c r="S47" s="25">
        <f t="shared" si="9"/>
        <v>-29620.009999999995</v>
      </c>
    </row>
    <row r="49" spans="7:9" ht="14.25">
      <c r="G49" s="2" t="s">
        <v>70</v>
      </c>
      <c r="I49" s="2">
        <v>3441737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7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60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10</v>
      </c>
      <c r="C8" s="13">
        <v>2944</v>
      </c>
      <c r="D8" s="14">
        <f>C8*B8</f>
        <v>29440</v>
      </c>
      <c r="E8" s="13">
        <v>5621.79</v>
      </c>
      <c r="F8" s="14">
        <v>2382</v>
      </c>
      <c r="G8" s="13">
        <f>F8*B8</f>
        <v>23820</v>
      </c>
      <c r="H8" s="13" t="b">
        <f>G8='[1]STYCZEŃ'!N6</f>
        <v>0</v>
      </c>
      <c r="I8" s="14">
        <v>24090</v>
      </c>
      <c r="J8" s="13">
        <f aca="true" t="shared" si="0" ref="J8:J46">I8-G8</f>
        <v>270</v>
      </c>
      <c r="K8" s="14">
        <f>D8-(E8+G8)</f>
        <v>-1.7900000000008731</v>
      </c>
      <c r="L8" s="13">
        <f>C8-M8</f>
        <v>2381.82</v>
      </c>
      <c r="M8" s="14">
        <f>ROUND(E8/B8,2)</f>
        <v>562.18</v>
      </c>
      <c r="N8" s="14" t="b">
        <f>M8='[1]Nal. dot styczeń'!F7</f>
        <v>0</v>
      </c>
      <c r="O8" s="20"/>
      <c r="P8" s="21"/>
      <c r="Q8" s="13">
        <f>I8</f>
        <v>24090</v>
      </c>
      <c r="R8" s="14">
        <f>Q8-G8</f>
        <v>270</v>
      </c>
      <c r="S8" s="13">
        <f>(E8+I8)-D8</f>
        <v>271.7900000000009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176936</v>
      </c>
      <c r="J9" s="13">
        <f t="shared" si="0"/>
        <v>-1224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176936</v>
      </c>
      <c r="R9" s="14">
        <f aca="true" t="shared" si="7" ref="R9:R46">Q9-G9</f>
        <v>-1224</v>
      </c>
      <c r="S9" s="13">
        <f aca="true" t="shared" si="8" ref="S9:S46">(E9+I9)-D9</f>
        <v>-1208.070000000007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24471.02</v>
      </c>
      <c r="F12" s="14">
        <v>2667</v>
      </c>
      <c r="G12" s="13">
        <f t="shared" si="2"/>
        <v>101346</v>
      </c>
      <c r="H12" s="13" t="b">
        <f>G12='[1]STYCZEŃ'!N10</f>
        <v>0</v>
      </c>
      <c r="I12" s="14">
        <v>103892</v>
      </c>
      <c r="J12" s="13">
        <f t="shared" si="0"/>
        <v>2546</v>
      </c>
      <c r="K12" s="14">
        <f t="shared" si="3"/>
        <v>0.9799999999959255</v>
      </c>
      <c r="L12" s="13">
        <f t="shared" si="4"/>
        <v>2667.0299999999997</v>
      </c>
      <c r="M12" s="14">
        <f t="shared" si="5"/>
        <v>643.97</v>
      </c>
      <c r="N12" s="14" t="b">
        <f>M12='[1]Nal. dot styczeń'!F11</f>
        <v>0</v>
      </c>
      <c r="O12" s="20"/>
      <c r="P12" s="21"/>
      <c r="Q12" s="13">
        <f t="shared" si="6"/>
        <v>103892</v>
      </c>
      <c r="R12" s="14">
        <f t="shared" si="7"/>
        <v>2546</v>
      </c>
      <c r="S12" s="13">
        <f t="shared" si="8"/>
        <v>2545.020000000004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31482.29</v>
      </c>
      <c r="F13" s="14">
        <v>2290</v>
      </c>
      <c r="G13" s="13">
        <f t="shared" si="2"/>
        <v>93890</v>
      </c>
      <c r="H13" s="13" t="b">
        <f>G13='[1]STYCZEŃ'!N11</f>
        <v>0</v>
      </c>
      <c r="I13" s="26">
        <v>95256</v>
      </c>
      <c r="J13" s="13">
        <f t="shared" si="0"/>
        <v>1366</v>
      </c>
      <c r="K13" s="14">
        <f t="shared" si="3"/>
        <v>5.709999999991851</v>
      </c>
      <c r="L13" s="13">
        <f t="shared" si="4"/>
        <v>2290.14</v>
      </c>
      <c r="M13" s="14">
        <f t="shared" si="5"/>
        <v>767.86</v>
      </c>
      <c r="N13" s="14" t="b">
        <f>M13='[1]Nal. dot styczeń'!F12</f>
        <v>0</v>
      </c>
      <c r="O13" s="20"/>
      <c r="P13" s="21"/>
      <c r="Q13" s="13">
        <f t="shared" si="6"/>
        <v>95256</v>
      </c>
      <c r="R13" s="14">
        <f t="shared" si="7"/>
        <v>1366</v>
      </c>
      <c r="S13" s="13">
        <f t="shared" si="8"/>
        <v>1360.2900000000081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14627.5</v>
      </c>
      <c r="F14" s="14">
        <v>2350</v>
      </c>
      <c r="G14" s="13">
        <f t="shared" si="2"/>
        <v>44650</v>
      </c>
      <c r="H14" s="13" t="b">
        <f>G14='[1]STYCZEŃ'!N12</f>
        <v>0</v>
      </c>
      <c r="I14" s="14">
        <v>44137</v>
      </c>
      <c r="J14" s="13">
        <f t="shared" si="0"/>
        <v>-513</v>
      </c>
      <c r="K14" s="14">
        <f t="shared" si="3"/>
        <v>2.5</v>
      </c>
      <c r="L14" s="13">
        <f t="shared" si="4"/>
        <v>2350.13</v>
      </c>
      <c r="M14" s="14">
        <f t="shared" si="5"/>
        <v>769.87</v>
      </c>
      <c r="N14" s="14" t="b">
        <f>M14='[1]Nal. dot styczeń'!F13</f>
        <v>0</v>
      </c>
      <c r="O14" s="20"/>
      <c r="P14" s="21"/>
      <c r="Q14" s="13">
        <f t="shared" si="6"/>
        <v>44137</v>
      </c>
      <c r="R14" s="14">
        <f t="shared" si="7"/>
        <v>-513</v>
      </c>
      <c r="S14" s="13">
        <f t="shared" si="8"/>
        <v>-515.5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20720</v>
      </c>
      <c r="J16" s="13">
        <f t="shared" si="0"/>
        <v>0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20720</v>
      </c>
      <c r="R16" s="14">
        <f t="shared" si="7"/>
        <v>0</v>
      </c>
      <c r="S16" s="13">
        <f t="shared" si="8"/>
        <v>0.6699999999982538</v>
      </c>
      <c r="T16" s="15"/>
    </row>
    <row r="17" spans="1:20" ht="18">
      <c r="A17" s="12" t="s">
        <v>26</v>
      </c>
      <c r="B17" s="19">
        <v>18</v>
      </c>
      <c r="C17" s="13">
        <v>3323</v>
      </c>
      <c r="D17" s="14">
        <f t="shared" si="1"/>
        <v>59814</v>
      </c>
      <c r="E17" s="13">
        <v>13518.17</v>
      </c>
      <c r="F17" s="14">
        <v>2572</v>
      </c>
      <c r="G17" s="13">
        <f t="shared" si="2"/>
        <v>46296</v>
      </c>
      <c r="H17" s="13" t="b">
        <f>G17='[1]STYCZEŃ'!N15</f>
        <v>0</v>
      </c>
      <c r="I17" s="14">
        <v>45918</v>
      </c>
      <c r="J17" s="13">
        <f t="shared" si="0"/>
        <v>-378</v>
      </c>
      <c r="K17" s="14">
        <f t="shared" si="3"/>
        <v>-0.16999999999825377</v>
      </c>
      <c r="L17" s="13">
        <f t="shared" si="4"/>
        <v>2571.99</v>
      </c>
      <c r="M17" s="14">
        <f t="shared" si="5"/>
        <v>751.01</v>
      </c>
      <c r="N17" s="14" t="b">
        <f>M17='[1]Nal. dot styczeń'!F16</f>
        <v>0</v>
      </c>
      <c r="O17" s="20"/>
      <c r="P17" s="21"/>
      <c r="Q17" s="13">
        <f t="shared" si="6"/>
        <v>45918</v>
      </c>
      <c r="R17" s="14">
        <f t="shared" si="7"/>
        <v>-378</v>
      </c>
      <c r="S17" s="13">
        <f t="shared" si="8"/>
        <v>-377.83000000000175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95912</v>
      </c>
      <c r="J18" s="13">
        <f t="shared" si="0"/>
        <v>0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95912</v>
      </c>
      <c r="R18" s="14">
        <f t="shared" si="7"/>
        <v>0</v>
      </c>
      <c r="S18" s="13">
        <f t="shared" si="8"/>
        <v>-4.740000000005239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7961.25</v>
      </c>
      <c r="F19" s="14">
        <v>2194</v>
      </c>
      <c r="G19" s="13">
        <f t="shared" si="2"/>
        <v>21940</v>
      </c>
      <c r="H19" s="13" t="b">
        <f>G19='[1]STYCZEŃ'!N17</f>
        <v>0</v>
      </c>
      <c r="I19" s="14">
        <v>22380</v>
      </c>
      <c r="J19" s="13">
        <f t="shared" si="0"/>
        <v>440</v>
      </c>
      <c r="K19" s="14">
        <f t="shared" si="3"/>
        <v>-1.25</v>
      </c>
      <c r="L19" s="13">
        <f t="shared" si="4"/>
        <v>2193.87</v>
      </c>
      <c r="M19" s="14">
        <f t="shared" si="5"/>
        <v>796.13</v>
      </c>
      <c r="N19" s="14" t="b">
        <f>M19='[1]Nal. dot styczeń'!F18</f>
        <v>0</v>
      </c>
      <c r="O19" s="20"/>
      <c r="P19" s="21"/>
      <c r="Q19" s="13">
        <f t="shared" si="6"/>
        <v>22380</v>
      </c>
      <c r="R19" s="14">
        <f t="shared" si="7"/>
        <v>440</v>
      </c>
      <c r="S19" s="13">
        <f t="shared" si="8"/>
        <v>441.25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8880.15</v>
      </c>
      <c r="F20" s="14">
        <v>2560</v>
      </c>
      <c r="G20" s="13">
        <f t="shared" si="2"/>
        <v>30720</v>
      </c>
      <c r="H20" s="13" t="b">
        <f>G20='[1]STYCZEŃ'!N18</f>
        <v>0</v>
      </c>
      <c r="I20" s="14">
        <v>31488</v>
      </c>
      <c r="J20" s="13">
        <f t="shared" si="0"/>
        <v>768</v>
      </c>
      <c r="K20" s="14">
        <f t="shared" si="3"/>
        <v>-0.1500000000014552</v>
      </c>
      <c r="L20" s="13">
        <f t="shared" si="4"/>
        <v>2559.99</v>
      </c>
      <c r="M20" s="14">
        <f t="shared" si="5"/>
        <v>740.01</v>
      </c>
      <c r="N20" s="14" t="b">
        <f>M20='[1]Nal. dot styczeń'!F19</f>
        <v>0</v>
      </c>
      <c r="O20" s="20"/>
      <c r="P20" s="21"/>
      <c r="Q20" s="13">
        <f t="shared" si="6"/>
        <v>31488</v>
      </c>
      <c r="R20" s="14">
        <f t="shared" si="7"/>
        <v>768</v>
      </c>
      <c r="S20" s="13">
        <f t="shared" si="8"/>
        <v>768.1500000000015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65729.23</v>
      </c>
      <c r="F21" s="14">
        <v>3119</v>
      </c>
      <c r="G21" s="13">
        <f t="shared" si="2"/>
        <v>208973</v>
      </c>
      <c r="H21" s="13" t="b">
        <f>G21='[1]STYCZEŃ'!N19</f>
        <v>0</v>
      </c>
      <c r="I21" s="14">
        <v>207231</v>
      </c>
      <c r="J21" s="13">
        <f t="shared" si="0"/>
        <v>-1742</v>
      </c>
      <c r="K21" s="14">
        <f t="shared" si="3"/>
        <v>-2.2299999999813735</v>
      </c>
      <c r="L21" s="13">
        <f t="shared" si="4"/>
        <v>3118.9700000000003</v>
      </c>
      <c r="M21" s="14">
        <f t="shared" si="5"/>
        <v>981.03</v>
      </c>
      <c r="N21" s="14" t="b">
        <f>M21='[1]Nal. dot styczeń'!F20</f>
        <v>0</v>
      </c>
      <c r="O21" s="20"/>
      <c r="P21" s="21"/>
      <c r="Q21" s="13">
        <f t="shared" si="6"/>
        <v>207231</v>
      </c>
      <c r="R21" s="14">
        <f t="shared" si="7"/>
        <v>-1742</v>
      </c>
      <c r="S21" s="13">
        <f t="shared" si="8"/>
        <v>-1739.7700000000186</v>
      </c>
      <c r="T21" s="15"/>
    </row>
    <row r="22" spans="1:20" ht="18">
      <c r="A22" s="12" t="s">
        <v>31</v>
      </c>
      <c r="B22" s="19">
        <v>141</v>
      </c>
      <c r="C22" s="13">
        <v>3561.1</v>
      </c>
      <c r="D22" s="14">
        <f t="shared" si="1"/>
        <v>502115.1</v>
      </c>
      <c r="E22" s="13">
        <v>111734.98</v>
      </c>
      <c r="F22" s="14">
        <v>2769</v>
      </c>
      <c r="G22" s="13">
        <f t="shared" si="2"/>
        <v>390429</v>
      </c>
      <c r="H22" s="13" t="b">
        <f>G22='[1]STYCZEŃ'!N20</f>
        <v>0</v>
      </c>
      <c r="I22" s="14">
        <v>392099</v>
      </c>
      <c r="J22" s="13">
        <f t="shared" si="0"/>
        <v>1670</v>
      </c>
      <c r="K22" s="14">
        <f t="shared" si="3"/>
        <v>-48.88000000000466</v>
      </c>
      <c r="L22" s="13">
        <f t="shared" si="4"/>
        <v>2768.6499999999996</v>
      </c>
      <c r="M22" s="14">
        <f t="shared" si="5"/>
        <v>792.45</v>
      </c>
      <c r="N22" s="14" t="b">
        <f>M22='[1]Nal. dot styczeń'!F21</f>
        <v>0</v>
      </c>
      <c r="O22" s="20"/>
      <c r="P22" s="21"/>
      <c r="Q22" s="13">
        <f t="shared" si="6"/>
        <v>392099</v>
      </c>
      <c r="R22" s="14">
        <f t="shared" si="7"/>
        <v>1670</v>
      </c>
      <c r="S22" s="13">
        <f t="shared" si="8"/>
        <v>1718.8800000000047</v>
      </c>
      <c r="T22" s="15"/>
    </row>
    <row r="23" spans="1:20" ht="18">
      <c r="A23" s="12" t="s">
        <v>32</v>
      </c>
      <c r="B23" s="19">
        <v>24</v>
      </c>
      <c r="C23" s="13">
        <v>2637.84</v>
      </c>
      <c r="D23" s="14">
        <f t="shared" si="1"/>
        <v>63308.16</v>
      </c>
      <c r="E23" s="13">
        <v>14889.68</v>
      </c>
      <c r="F23" s="14">
        <v>2017</v>
      </c>
      <c r="G23" s="13">
        <f t="shared" si="2"/>
        <v>48408</v>
      </c>
      <c r="H23" s="13" t="b">
        <f>G23='[1]STYCZEŃ'!N21</f>
        <v>0</v>
      </c>
      <c r="I23" s="14">
        <v>47976</v>
      </c>
      <c r="J23" s="13">
        <f t="shared" si="0"/>
        <v>-432</v>
      </c>
      <c r="K23" s="14">
        <f t="shared" si="3"/>
        <v>10.480000000003201</v>
      </c>
      <c r="L23" s="13">
        <f t="shared" si="4"/>
        <v>2017.44</v>
      </c>
      <c r="M23" s="14">
        <f t="shared" si="5"/>
        <v>620.4</v>
      </c>
      <c r="N23" s="14" t="b">
        <f>M23='[1]Nal. dot styczeń'!F22</f>
        <v>0</v>
      </c>
      <c r="O23" s="20"/>
      <c r="P23" s="21"/>
      <c r="Q23" s="13">
        <f t="shared" si="6"/>
        <v>47976</v>
      </c>
      <c r="R23" s="14">
        <f t="shared" si="7"/>
        <v>-432</v>
      </c>
      <c r="S23" s="13">
        <f t="shared" si="8"/>
        <v>-442.4800000000032</v>
      </c>
      <c r="T23" s="15"/>
    </row>
    <row r="24" spans="1:20" ht="18">
      <c r="A24" s="12" t="s">
        <v>33</v>
      </c>
      <c r="B24" s="19">
        <v>36</v>
      </c>
      <c r="C24" s="13">
        <v>3352</v>
      </c>
      <c r="D24" s="14">
        <f t="shared" si="1"/>
        <v>120672</v>
      </c>
      <c r="E24" s="13">
        <v>26589.14</v>
      </c>
      <c r="F24" s="14">
        <v>2613</v>
      </c>
      <c r="G24" s="13">
        <f t="shared" si="2"/>
        <v>94068</v>
      </c>
      <c r="H24" s="13" t="b">
        <f>G24='[1]STYCZEŃ'!N22</f>
        <v>0</v>
      </c>
      <c r="I24" s="14">
        <v>92268</v>
      </c>
      <c r="J24" s="13">
        <f t="shared" si="0"/>
        <v>-1800</v>
      </c>
      <c r="K24" s="14">
        <f t="shared" si="3"/>
        <v>14.860000000000582</v>
      </c>
      <c r="L24" s="13">
        <f t="shared" si="4"/>
        <v>2613.41</v>
      </c>
      <c r="M24" s="14">
        <f t="shared" si="5"/>
        <v>738.59</v>
      </c>
      <c r="N24" s="14" t="b">
        <f>M24='[1]Nal. dot styczeń'!F23</f>
        <v>0</v>
      </c>
      <c r="O24" s="20"/>
      <c r="P24" s="21"/>
      <c r="Q24" s="13">
        <f t="shared" si="6"/>
        <v>92268</v>
      </c>
      <c r="R24" s="14">
        <f t="shared" si="7"/>
        <v>-1800</v>
      </c>
      <c r="S24" s="13">
        <f t="shared" si="8"/>
        <v>-1814.8600000000006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60751.68</v>
      </c>
      <c r="F25" s="14">
        <v>2669</v>
      </c>
      <c r="G25" s="13">
        <f t="shared" si="2"/>
        <v>194837</v>
      </c>
      <c r="H25" s="13" t="b">
        <f>G25='[1]STYCZEŃ'!N23</f>
        <v>0</v>
      </c>
      <c r="I25" s="14">
        <v>162188</v>
      </c>
      <c r="J25" s="13">
        <f t="shared" si="0"/>
        <v>-32649</v>
      </c>
      <c r="K25" s="14">
        <f t="shared" si="3"/>
        <v>0.3800000000046566</v>
      </c>
      <c r="L25" s="13">
        <f t="shared" si="4"/>
        <v>2669.0099999999998</v>
      </c>
      <c r="M25" s="14">
        <f t="shared" si="5"/>
        <v>832.21</v>
      </c>
      <c r="N25" s="14" t="b">
        <f>M25='[1]Nal. dot styczeń'!F24</f>
        <v>0</v>
      </c>
      <c r="O25" s="20"/>
      <c r="P25" s="21"/>
      <c r="Q25" s="13">
        <f t="shared" si="6"/>
        <v>162188</v>
      </c>
      <c r="R25" s="14">
        <f t="shared" si="7"/>
        <v>-32649</v>
      </c>
      <c r="S25" s="13">
        <f t="shared" si="8"/>
        <v>-32649.380000000005</v>
      </c>
      <c r="T25" s="15"/>
    </row>
    <row r="26" spans="1:20" ht="18">
      <c r="A26" s="12" t="s">
        <v>35</v>
      </c>
      <c r="B26" s="19">
        <v>12</v>
      </c>
      <c r="C26" s="13">
        <v>3226</v>
      </c>
      <c r="D26" s="14">
        <f t="shared" si="1"/>
        <v>38712</v>
      </c>
      <c r="E26" s="13">
        <v>8692.51</v>
      </c>
      <c r="F26" s="14">
        <v>2502</v>
      </c>
      <c r="G26" s="13">
        <f t="shared" si="2"/>
        <v>30024</v>
      </c>
      <c r="H26" s="13" t="b">
        <f>G26='[1]STYCZEŃ'!N24</f>
        <v>0</v>
      </c>
      <c r="I26" s="14">
        <v>26774</v>
      </c>
      <c r="J26" s="13">
        <f t="shared" si="0"/>
        <v>-3250</v>
      </c>
      <c r="K26" s="14">
        <f t="shared" si="3"/>
        <v>-4.510000000002037</v>
      </c>
      <c r="L26" s="13">
        <f t="shared" si="4"/>
        <v>2501.62</v>
      </c>
      <c r="M26" s="14">
        <f t="shared" si="5"/>
        <v>724.38</v>
      </c>
      <c r="N26" s="14" t="b">
        <f>M26='[1]Nal. dot styczeń'!F25</f>
        <v>0</v>
      </c>
      <c r="O26" s="20"/>
      <c r="P26" s="21"/>
      <c r="Q26" s="13">
        <f t="shared" si="6"/>
        <v>26774</v>
      </c>
      <c r="R26" s="14">
        <f t="shared" si="7"/>
        <v>-3250</v>
      </c>
      <c r="S26" s="13">
        <f t="shared" si="8"/>
        <v>-3245.489999999998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49199.49</v>
      </c>
      <c r="F27" s="14">
        <v>2671</v>
      </c>
      <c r="G27" s="13">
        <f t="shared" si="2"/>
        <v>170944</v>
      </c>
      <c r="H27" s="13" t="b">
        <f>G27='[1]STYCZEŃ'!N25</f>
        <v>0</v>
      </c>
      <c r="I27" s="14">
        <v>181632</v>
      </c>
      <c r="J27" s="13">
        <f t="shared" si="0"/>
        <v>10688</v>
      </c>
      <c r="K27" s="14">
        <f t="shared" si="3"/>
        <v>16.510000000009313</v>
      </c>
      <c r="L27" s="13">
        <f t="shared" si="4"/>
        <v>2671.26</v>
      </c>
      <c r="M27" s="14">
        <f t="shared" si="5"/>
        <v>768.74</v>
      </c>
      <c r="N27" s="14" t="b">
        <f>M27='[1]Nal. dot styczeń'!F26</f>
        <v>0</v>
      </c>
      <c r="O27" s="20"/>
      <c r="P27" s="21"/>
      <c r="Q27" s="13">
        <f t="shared" si="6"/>
        <v>181632</v>
      </c>
      <c r="R27" s="14">
        <f t="shared" si="7"/>
        <v>10688</v>
      </c>
      <c r="S27" s="13">
        <f t="shared" si="8"/>
        <v>10671.48999999999</v>
      </c>
      <c r="T27" s="15"/>
    </row>
    <row r="28" spans="1:20" ht="18">
      <c r="A28" s="12" t="s">
        <v>37</v>
      </c>
      <c r="B28" s="19">
        <v>16</v>
      </c>
      <c r="C28" s="13">
        <v>2840</v>
      </c>
      <c r="D28" s="14">
        <f t="shared" si="1"/>
        <v>45440</v>
      </c>
      <c r="E28" s="13">
        <v>13879.57</v>
      </c>
      <c r="F28" s="14">
        <v>1973</v>
      </c>
      <c r="G28" s="13">
        <f t="shared" si="2"/>
        <v>31568</v>
      </c>
      <c r="H28" s="13" t="b">
        <f>G28='[1]STYCZEŃ'!N26</f>
        <v>0</v>
      </c>
      <c r="I28" s="14">
        <v>31568</v>
      </c>
      <c r="J28" s="13">
        <f t="shared" si="0"/>
        <v>0</v>
      </c>
      <c r="K28" s="14">
        <f t="shared" si="3"/>
        <v>-7.569999999999709</v>
      </c>
      <c r="L28" s="13">
        <f t="shared" si="4"/>
        <v>1972.53</v>
      </c>
      <c r="M28" s="14">
        <f t="shared" si="5"/>
        <v>867.47</v>
      </c>
      <c r="N28" s="14" t="b">
        <f>M28='[1]Nal. dot styczeń'!F27</f>
        <v>0</v>
      </c>
      <c r="O28" s="20"/>
      <c r="P28" s="21"/>
      <c r="Q28" s="13">
        <f t="shared" si="6"/>
        <v>31568</v>
      </c>
      <c r="R28" s="14">
        <f t="shared" si="7"/>
        <v>0</v>
      </c>
      <c r="S28" s="13">
        <f t="shared" si="8"/>
        <v>7.569999999999709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16797.7</v>
      </c>
      <c r="F29" s="14">
        <v>2941</v>
      </c>
      <c r="G29" s="13">
        <f t="shared" si="2"/>
        <v>58820</v>
      </c>
      <c r="H29" s="13" t="b">
        <f>G29='[1]STYCZEŃ'!N27</f>
        <v>0</v>
      </c>
      <c r="I29" s="14">
        <v>53310</v>
      </c>
      <c r="J29" s="13">
        <f t="shared" si="0"/>
        <v>-5510</v>
      </c>
      <c r="K29" s="14">
        <f t="shared" si="3"/>
        <v>2.3000000000029104</v>
      </c>
      <c r="L29" s="13">
        <f t="shared" si="4"/>
        <v>2941.11</v>
      </c>
      <c r="M29" s="14">
        <f t="shared" si="5"/>
        <v>839.89</v>
      </c>
      <c r="N29" s="14" t="b">
        <f>M29='[1]Nal. dot styczeń'!F28</f>
        <v>0</v>
      </c>
      <c r="O29" s="20"/>
      <c r="P29" s="21"/>
      <c r="Q29" s="13">
        <f t="shared" si="6"/>
        <v>53310</v>
      </c>
      <c r="R29" s="14">
        <f t="shared" si="7"/>
        <v>-5510</v>
      </c>
      <c r="S29" s="13">
        <f t="shared" si="8"/>
        <v>-5512.300000000003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5296.33</v>
      </c>
      <c r="F30" s="14">
        <v>1988</v>
      </c>
      <c r="G30" s="13">
        <f t="shared" si="2"/>
        <v>13916</v>
      </c>
      <c r="H30" s="13" t="b">
        <f>G30='[1]STYCZEŃ'!N28</f>
        <v>0</v>
      </c>
      <c r="I30" s="14">
        <v>13615</v>
      </c>
      <c r="J30" s="13">
        <f t="shared" si="0"/>
        <v>-301</v>
      </c>
      <c r="K30" s="14">
        <f t="shared" si="3"/>
        <v>2.6699999999982538</v>
      </c>
      <c r="L30" s="13">
        <f t="shared" si="4"/>
        <v>1988.38</v>
      </c>
      <c r="M30" s="14">
        <f t="shared" si="5"/>
        <v>756.62</v>
      </c>
      <c r="N30" s="14" t="b">
        <f>M30='[1]Nal. dot styczeń'!F29</f>
        <v>0</v>
      </c>
      <c r="O30" s="20"/>
      <c r="P30" s="21"/>
      <c r="Q30" s="13">
        <f t="shared" si="6"/>
        <v>13615</v>
      </c>
      <c r="R30" s="14">
        <f t="shared" si="7"/>
        <v>-301</v>
      </c>
      <c r="S30" s="13">
        <f t="shared" si="8"/>
        <v>-303.66999999999825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6301.56</v>
      </c>
      <c r="F31" s="14">
        <v>2535</v>
      </c>
      <c r="G31" s="13">
        <f t="shared" si="2"/>
        <v>25350</v>
      </c>
      <c r="H31" s="13" t="b">
        <f>G31='[1]STYCZEŃ'!N29</f>
        <v>0</v>
      </c>
      <c r="I31" s="14">
        <v>25270</v>
      </c>
      <c r="J31" s="13">
        <f t="shared" si="0"/>
        <v>-80</v>
      </c>
      <c r="K31" s="14">
        <f t="shared" si="3"/>
        <v>-1.5600000000013097</v>
      </c>
      <c r="L31" s="13">
        <f t="shared" si="4"/>
        <v>2534.84</v>
      </c>
      <c r="M31" s="14">
        <f t="shared" si="5"/>
        <v>630.16</v>
      </c>
      <c r="N31" s="14" t="b">
        <f>M31='[1]Nal. dot styczeń'!F30</f>
        <v>0</v>
      </c>
      <c r="O31" s="20"/>
      <c r="P31" s="21"/>
      <c r="Q31" s="13">
        <f t="shared" si="6"/>
        <v>25270</v>
      </c>
      <c r="R31" s="14">
        <f t="shared" si="7"/>
        <v>-80</v>
      </c>
      <c r="S31" s="13">
        <f t="shared" si="8"/>
        <v>-78.43999999999869</v>
      </c>
      <c r="T31" s="15"/>
    </row>
    <row r="32" spans="1:20" ht="18">
      <c r="A32" s="12" t="s">
        <v>41</v>
      </c>
      <c r="B32" s="19">
        <v>20</v>
      </c>
      <c r="C32" s="13">
        <v>2955</v>
      </c>
      <c r="D32" s="14">
        <f t="shared" si="1"/>
        <v>59100</v>
      </c>
      <c r="E32" s="13">
        <v>18634.26</v>
      </c>
      <c r="F32" s="14">
        <v>2023</v>
      </c>
      <c r="G32" s="13">
        <f t="shared" si="2"/>
        <v>40460</v>
      </c>
      <c r="H32" s="13" t="b">
        <f>G32='[1]STYCZEŃ'!N30</f>
        <v>0</v>
      </c>
      <c r="I32" s="14">
        <v>43239</v>
      </c>
      <c r="J32" s="13">
        <f t="shared" si="0"/>
        <v>2779</v>
      </c>
      <c r="K32" s="14">
        <f t="shared" si="3"/>
        <v>5.740000000005239</v>
      </c>
      <c r="L32" s="13">
        <f t="shared" si="4"/>
        <v>2023.29</v>
      </c>
      <c r="M32" s="14">
        <f t="shared" si="5"/>
        <v>931.71</v>
      </c>
      <c r="N32" s="14" t="b">
        <f>M32='[1]Nal. dot styczeń'!F31</f>
        <v>0</v>
      </c>
      <c r="O32" s="20"/>
      <c r="P32" s="21"/>
      <c r="Q32" s="13">
        <f t="shared" si="6"/>
        <v>43239</v>
      </c>
      <c r="R32" s="14">
        <f t="shared" si="7"/>
        <v>2779</v>
      </c>
      <c r="S32" s="13">
        <f t="shared" si="8"/>
        <v>2773.2599999999948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45831.58</v>
      </c>
      <c r="F33" s="14">
        <v>2216</v>
      </c>
      <c r="G33" s="13">
        <f t="shared" si="2"/>
        <v>130744</v>
      </c>
      <c r="H33" s="13" t="b">
        <f>G33='[1]STYCZEŃ'!N31</f>
        <v>0</v>
      </c>
      <c r="I33" s="14">
        <v>129660</v>
      </c>
      <c r="J33" s="13">
        <f t="shared" si="0"/>
        <v>-1084</v>
      </c>
      <c r="K33" s="14">
        <f t="shared" si="3"/>
        <v>11.419999999983702</v>
      </c>
      <c r="L33" s="13">
        <f t="shared" si="4"/>
        <v>2216.19</v>
      </c>
      <c r="M33" s="14">
        <f t="shared" si="5"/>
        <v>776.81</v>
      </c>
      <c r="N33" s="14" t="b">
        <f>M33='[1]Nal. dot styczeń'!F32</f>
        <v>0</v>
      </c>
      <c r="O33" s="20"/>
      <c r="P33" s="21"/>
      <c r="Q33" s="13">
        <f t="shared" si="6"/>
        <v>129660</v>
      </c>
      <c r="R33" s="14">
        <f t="shared" si="7"/>
        <v>-1084</v>
      </c>
      <c r="S33" s="13">
        <f t="shared" si="8"/>
        <v>-1095.4199999999837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93967.82</v>
      </c>
      <c r="F34" s="14">
        <v>2029</v>
      </c>
      <c r="G34" s="13">
        <f t="shared" si="2"/>
        <v>200871</v>
      </c>
      <c r="H34" s="13" t="b">
        <f>G34='[1]STYCZEŃ'!N32</f>
        <v>0</v>
      </c>
      <c r="I34" s="14">
        <v>216414</v>
      </c>
      <c r="J34" s="13">
        <f t="shared" si="0"/>
        <v>15543</v>
      </c>
      <c r="K34" s="14">
        <f t="shared" si="3"/>
        <v>-16.820000000006985</v>
      </c>
      <c r="L34" s="13">
        <f t="shared" si="4"/>
        <v>2028.83</v>
      </c>
      <c r="M34" s="14">
        <f t="shared" si="5"/>
        <v>949.17</v>
      </c>
      <c r="N34" s="14" t="b">
        <f>M34='[1]Nal. dot styczeń'!F33</f>
        <v>0</v>
      </c>
      <c r="O34" s="20"/>
      <c r="P34" s="21"/>
      <c r="Q34" s="13">
        <f t="shared" si="6"/>
        <v>216414</v>
      </c>
      <c r="R34" s="14">
        <f t="shared" si="7"/>
        <v>15543</v>
      </c>
      <c r="S34" s="13">
        <f t="shared" si="8"/>
        <v>15559.820000000007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100</v>
      </c>
      <c r="C37" s="13">
        <v>2850</v>
      </c>
      <c r="D37" s="14">
        <f t="shared" si="1"/>
        <v>285000</v>
      </c>
      <c r="E37" s="13">
        <v>72220.35</v>
      </c>
      <c r="F37" s="14">
        <v>2128</v>
      </c>
      <c r="G37" s="13">
        <f t="shared" si="2"/>
        <v>212800</v>
      </c>
      <c r="H37" s="13" t="b">
        <f>G37='[1]STYCZEŃ'!N35</f>
        <v>0</v>
      </c>
      <c r="I37" s="14">
        <v>205935</v>
      </c>
      <c r="J37" s="13">
        <f t="shared" si="0"/>
        <v>-6865</v>
      </c>
      <c r="K37" s="14">
        <f t="shared" si="3"/>
        <v>-20.349999999976717</v>
      </c>
      <c r="L37" s="13">
        <f t="shared" si="4"/>
        <v>2127.8</v>
      </c>
      <c r="M37" s="14">
        <f t="shared" si="5"/>
        <v>722.2</v>
      </c>
      <c r="N37" s="14" t="b">
        <f>M37='[1]Nal. dot styczeń'!F36</f>
        <v>0</v>
      </c>
      <c r="O37" s="20"/>
      <c r="P37" s="21"/>
      <c r="Q37" s="13">
        <f t="shared" si="6"/>
        <v>205935</v>
      </c>
      <c r="R37" s="14">
        <f t="shared" si="7"/>
        <v>-6865</v>
      </c>
      <c r="S37" s="13">
        <f t="shared" si="8"/>
        <v>-6844.650000000023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19557.15</v>
      </c>
      <c r="F38" s="14">
        <v>2520</v>
      </c>
      <c r="G38" s="13">
        <f t="shared" si="2"/>
        <v>42840</v>
      </c>
      <c r="H38" s="13" t="b">
        <f>G38='[1]STYCZEŃ'!N36</f>
        <v>0</v>
      </c>
      <c r="I38" s="14">
        <v>45432</v>
      </c>
      <c r="J38" s="13">
        <f t="shared" si="0"/>
        <v>2592</v>
      </c>
      <c r="K38" s="14">
        <f t="shared" si="3"/>
        <v>-7.150000000001455</v>
      </c>
      <c r="L38" s="13">
        <f t="shared" si="4"/>
        <v>2519.58</v>
      </c>
      <c r="M38" s="14">
        <f t="shared" si="5"/>
        <v>1150.42</v>
      </c>
      <c r="N38" s="14" t="b">
        <f>M38='[1]Nal. dot styczeń'!F37</f>
        <v>0</v>
      </c>
      <c r="O38" s="20"/>
      <c r="P38" s="21"/>
      <c r="Q38" s="13">
        <f t="shared" si="6"/>
        <v>45432</v>
      </c>
      <c r="R38" s="14">
        <f t="shared" si="7"/>
        <v>2592</v>
      </c>
      <c r="S38" s="13">
        <f t="shared" si="8"/>
        <v>2599.1500000000015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7588</v>
      </c>
      <c r="J39" s="13">
        <f t="shared" si="0"/>
        <v>40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7588</v>
      </c>
      <c r="R39" s="14">
        <f t="shared" si="7"/>
        <v>40</v>
      </c>
      <c r="S39" s="13">
        <f t="shared" si="8"/>
        <v>38.86000000000058</v>
      </c>
      <c r="T39" s="15"/>
    </row>
    <row r="40" spans="1:20" ht="18">
      <c r="A40" s="12" t="s">
        <v>48</v>
      </c>
      <c r="B40" s="19">
        <v>15.5</v>
      </c>
      <c r="C40" s="13">
        <v>3475</v>
      </c>
      <c r="D40" s="14">
        <f t="shared" si="1"/>
        <v>53862.5</v>
      </c>
      <c r="E40" s="13">
        <v>17285.26</v>
      </c>
      <c r="F40" s="14">
        <v>2360</v>
      </c>
      <c r="G40" s="13">
        <f t="shared" si="2"/>
        <v>36580</v>
      </c>
      <c r="H40" s="13" t="b">
        <f>G40='[1]STYCZEŃ'!N38</f>
        <v>0</v>
      </c>
      <c r="I40" s="14">
        <v>37696</v>
      </c>
      <c r="J40" s="13">
        <f t="shared" si="0"/>
        <v>1116</v>
      </c>
      <c r="K40" s="14">
        <f t="shared" si="3"/>
        <v>-2.7599999999947613</v>
      </c>
      <c r="L40" s="13">
        <f t="shared" si="4"/>
        <v>2359.8199999999997</v>
      </c>
      <c r="M40" s="14">
        <f t="shared" si="5"/>
        <v>1115.18</v>
      </c>
      <c r="N40" s="14" t="b">
        <f>M40='[1]Nal. dot styczeń'!F39</f>
        <v>0</v>
      </c>
      <c r="O40" s="20"/>
      <c r="P40" s="21"/>
      <c r="Q40" s="13">
        <f t="shared" si="6"/>
        <v>37696</v>
      </c>
      <c r="R40" s="14">
        <f t="shared" si="7"/>
        <v>1116</v>
      </c>
      <c r="S40" s="13">
        <f t="shared" si="8"/>
        <v>1118.7599999999948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25982</v>
      </c>
      <c r="J41" s="13">
        <f t="shared" si="0"/>
        <v>858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25982</v>
      </c>
      <c r="R41" s="14">
        <f t="shared" si="7"/>
        <v>858</v>
      </c>
      <c r="S41" s="13">
        <f t="shared" si="8"/>
        <v>861.1600000000035</v>
      </c>
      <c r="T41" s="15"/>
    </row>
    <row r="42" spans="1:20" ht="18">
      <c r="A42" s="12" t="s">
        <v>50</v>
      </c>
      <c r="B42" s="19">
        <v>47</v>
      </c>
      <c r="C42" s="13">
        <v>2823</v>
      </c>
      <c r="D42" s="14">
        <f t="shared" si="1"/>
        <v>132681</v>
      </c>
      <c r="E42" s="13">
        <v>35034.43</v>
      </c>
      <c r="F42" s="14">
        <v>2078</v>
      </c>
      <c r="G42" s="13">
        <f t="shared" si="2"/>
        <v>97666</v>
      </c>
      <c r="H42" s="13" t="b">
        <f>G42='[1]STYCZEŃ'!N40</f>
        <v>0</v>
      </c>
      <c r="I42" s="14">
        <v>96632</v>
      </c>
      <c r="J42" s="13">
        <f t="shared" si="0"/>
        <v>-1034</v>
      </c>
      <c r="K42" s="14">
        <f t="shared" si="3"/>
        <v>-19.429999999993015</v>
      </c>
      <c r="L42" s="13">
        <f t="shared" si="4"/>
        <v>2077.59</v>
      </c>
      <c r="M42" s="14">
        <f t="shared" si="5"/>
        <v>745.41</v>
      </c>
      <c r="N42" s="14" t="b">
        <f>M42='[1]Nal. dot styczeń'!F41</f>
        <v>0</v>
      </c>
      <c r="O42" s="20"/>
      <c r="P42" s="21"/>
      <c r="Q42" s="13">
        <f t="shared" si="6"/>
        <v>96632</v>
      </c>
      <c r="R42" s="14">
        <f t="shared" si="7"/>
        <v>-1034</v>
      </c>
      <c r="S42" s="13">
        <f t="shared" si="8"/>
        <v>-1014.570000000007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5102</v>
      </c>
      <c r="J44" s="13">
        <f t="shared" si="0"/>
        <v>-446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5102</v>
      </c>
      <c r="R44" s="14">
        <f t="shared" si="7"/>
        <v>-446</v>
      </c>
      <c r="S44" s="13">
        <f t="shared" si="8"/>
        <v>-446.1700000000001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51465.19</v>
      </c>
      <c r="F45" s="14">
        <v>2595</v>
      </c>
      <c r="G45" s="13">
        <f t="shared" si="2"/>
        <v>202410</v>
      </c>
      <c r="H45" s="13" t="b">
        <f>G45='[1]STYCZEŃ'!N43</f>
        <v>0</v>
      </c>
      <c r="I45" s="14">
        <v>195777</v>
      </c>
      <c r="J45" s="13">
        <f t="shared" si="0"/>
        <v>-6633</v>
      </c>
      <c r="K45" s="14">
        <f t="shared" si="3"/>
        <v>31.19000000000233</v>
      </c>
      <c r="L45" s="13">
        <f t="shared" si="4"/>
        <v>2595.4</v>
      </c>
      <c r="M45" s="14">
        <f t="shared" si="5"/>
        <v>659.81</v>
      </c>
      <c r="N45" s="14" t="b">
        <f>M45='[1]Nal. dot styczeń'!F44</f>
        <v>0</v>
      </c>
      <c r="O45" s="20"/>
      <c r="P45" s="21"/>
      <c r="Q45" s="13">
        <f t="shared" si="6"/>
        <v>195777</v>
      </c>
      <c r="R45" s="14">
        <f t="shared" si="7"/>
        <v>-6633</v>
      </c>
      <c r="S45" s="13">
        <f t="shared" si="8"/>
        <v>-6664.190000000002</v>
      </c>
      <c r="T45" s="15"/>
    </row>
    <row r="46" spans="1:19" s="16" customFormat="1" ht="27.75" customHeight="1">
      <c r="A46" s="24" t="s">
        <v>55</v>
      </c>
      <c r="B46" s="28">
        <v>201</v>
      </c>
      <c r="C46" s="23">
        <v>3246</v>
      </c>
      <c r="D46" s="14">
        <f t="shared" si="1"/>
        <v>652446</v>
      </c>
      <c r="E46" s="23">
        <v>174227.21</v>
      </c>
      <c r="F46" s="23">
        <v>2379</v>
      </c>
      <c r="G46" s="13">
        <f t="shared" si="2"/>
        <v>478179</v>
      </c>
      <c r="H46" s="23"/>
      <c r="I46" s="23">
        <v>450846</v>
      </c>
      <c r="J46" s="13">
        <f t="shared" si="0"/>
        <v>-27333</v>
      </c>
      <c r="K46" s="14">
        <f t="shared" si="3"/>
        <v>39.79000000003725</v>
      </c>
      <c r="L46" s="13">
        <f t="shared" si="4"/>
        <v>2379.2</v>
      </c>
      <c r="M46" s="14">
        <f t="shared" si="5"/>
        <v>866.8</v>
      </c>
      <c r="N46" s="23"/>
      <c r="O46" s="23">
        <f>SUM(O8:O45)</f>
        <v>0</v>
      </c>
      <c r="P46" s="23">
        <f>SUM(P8:P45)</f>
        <v>0</v>
      </c>
      <c r="Q46" s="13">
        <f t="shared" si="6"/>
        <v>450846</v>
      </c>
      <c r="R46" s="14">
        <f t="shared" si="7"/>
        <v>-27333</v>
      </c>
      <c r="S46" s="13">
        <f t="shared" si="8"/>
        <v>-27372.790000000037</v>
      </c>
    </row>
    <row r="47" spans="2:19" ht="33" customHeight="1">
      <c r="B47" s="25">
        <f>SUM(B8:B46)</f>
        <v>1415.5</v>
      </c>
      <c r="C47" s="25">
        <f aca="true" t="shared" si="9" ref="C47:S47">SUM(C8:C46)</f>
        <v>126514.12000000001</v>
      </c>
      <c r="D47" s="25">
        <f t="shared" si="9"/>
        <v>4631516.199999999</v>
      </c>
      <c r="E47" s="25">
        <f t="shared" si="9"/>
        <v>1153373.48</v>
      </c>
      <c r="F47" s="25">
        <f t="shared" si="9"/>
        <v>93834</v>
      </c>
      <c r="G47" s="25">
        <f t="shared" si="9"/>
        <v>3478142</v>
      </c>
      <c r="H47" s="25">
        <f t="shared" si="9"/>
        <v>0</v>
      </c>
      <c r="I47" s="27">
        <f t="shared" si="9"/>
        <v>3427544</v>
      </c>
      <c r="J47" s="25">
        <f t="shared" si="9"/>
        <v>-50598</v>
      </c>
      <c r="K47" s="25">
        <f t="shared" si="9"/>
        <v>0.7200000000848377</v>
      </c>
      <c r="L47" s="25">
        <f t="shared" si="9"/>
        <v>93834.06000000001</v>
      </c>
      <c r="M47" s="25">
        <f t="shared" si="9"/>
        <v>32680.060000000005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3427544</v>
      </c>
      <c r="R47" s="25">
        <f t="shared" si="9"/>
        <v>-50598</v>
      </c>
      <c r="S47" s="25">
        <f t="shared" si="9"/>
        <v>-50598.72000000008</v>
      </c>
    </row>
    <row r="49" spans="7:9" ht="14.25">
      <c r="G49" s="2" t="s">
        <v>70</v>
      </c>
      <c r="I49" s="2">
        <v>3427544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5" zoomScaleNormal="85" zoomScalePageLayoutView="0" workbookViewId="0" topLeftCell="A11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59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5638.3</v>
      </c>
      <c r="F8" s="14">
        <v>2318</v>
      </c>
      <c r="G8" s="13">
        <f>F8*B8</f>
        <v>20862</v>
      </c>
      <c r="H8" s="13" t="b">
        <f>G8='[1]STYCZEŃ'!N6</f>
        <v>0</v>
      </c>
      <c r="I8" s="14">
        <v>24360</v>
      </c>
      <c r="J8" s="13">
        <f aca="true" t="shared" si="0" ref="J8:J46">I8-G8</f>
        <v>3498</v>
      </c>
      <c r="K8" s="14">
        <f>D8-(E8+G8)</f>
        <v>-4.299999999999272</v>
      </c>
      <c r="L8" s="13">
        <f>C8-M8</f>
        <v>2317.52</v>
      </c>
      <c r="M8" s="14">
        <f>ROUND(E8/B8,2)</f>
        <v>626.48</v>
      </c>
      <c r="N8" s="14" t="b">
        <f>M8='[1]Nal. dot styczeń'!F7</f>
        <v>0</v>
      </c>
      <c r="O8" s="20"/>
      <c r="P8" s="21"/>
      <c r="Q8" s="13">
        <f>I8</f>
        <v>24360</v>
      </c>
      <c r="R8" s="14">
        <f>Q8-G8</f>
        <v>3498</v>
      </c>
      <c r="S8" s="13">
        <f>(E8+I8)-D8</f>
        <v>3502.2999999999993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177956</v>
      </c>
      <c r="J9" s="13">
        <f t="shared" si="0"/>
        <v>-204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177956</v>
      </c>
      <c r="R9" s="14">
        <f aca="true" t="shared" si="7" ref="R9:R46">Q9-G9</f>
        <v>-204</v>
      </c>
      <c r="S9" s="13">
        <f aca="true" t="shared" si="8" ref="S9:S46">(E9+I9)-D9</f>
        <v>-188.07000000000698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24163.46</v>
      </c>
      <c r="F12" s="14">
        <v>2675</v>
      </c>
      <c r="G12" s="13">
        <f t="shared" si="2"/>
        <v>101650</v>
      </c>
      <c r="H12" s="13" t="b">
        <f>G12='[1]STYCZEŃ'!N10</f>
        <v>0</v>
      </c>
      <c r="I12" s="14">
        <v>101422</v>
      </c>
      <c r="J12" s="13">
        <f t="shared" si="0"/>
        <v>-228</v>
      </c>
      <c r="K12" s="14">
        <f t="shared" si="3"/>
        <v>4.540000000008149</v>
      </c>
      <c r="L12" s="13">
        <f t="shared" si="4"/>
        <v>2675.12</v>
      </c>
      <c r="M12" s="14">
        <f t="shared" si="5"/>
        <v>635.88</v>
      </c>
      <c r="N12" s="14" t="b">
        <f>M12='[1]Nal. dot styczeń'!F11</f>
        <v>0</v>
      </c>
      <c r="O12" s="20"/>
      <c r="P12" s="21"/>
      <c r="Q12" s="13">
        <f t="shared" si="6"/>
        <v>101422</v>
      </c>
      <c r="R12" s="14">
        <f t="shared" si="7"/>
        <v>-228</v>
      </c>
      <c r="S12" s="13">
        <f t="shared" si="8"/>
        <v>-232.54000000000815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31942.32</v>
      </c>
      <c r="F13" s="14">
        <v>2279</v>
      </c>
      <c r="G13" s="13">
        <f t="shared" si="2"/>
        <v>93439</v>
      </c>
      <c r="H13" s="13" t="b">
        <f>G13='[1]STYCZEŃ'!N11</f>
        <v>0</v>
      </c>
      <c r="I13" s="26">
        <v>91894</v>
      </c>
      <c r="J13" s="13">
        <f t="shared" si="0"/>
        <v>-1545</v>
      </c>
      <c r="K13" s="14">
        <f t="shared" si="3"/>
        <v>-3.320000000006985</v>
      </c>
      <c r="L13" s="13">
        <f t="shared" si="4"/>
        <v>2278.92</v>
      </c>
      <c r="M13" s="14">
        <f t="shared" si="5"/>
        <v>779.08</v>
      </c>
      <c r="N13" s="14" t="b">
        <f>M13='[1]Nal. dot styczeń'!F12</f>
        <v>0</v>
      </c>
      <c r="O13" s="20"/>
      <c r="P13" s="21"/>
      <c r="Q13" s="13">
        <f t="shared" si="6"/>
        <v>91894</v>
      </c>
      <c r="R13" s="14">
        <f t="shared" si="7"/>
        <v>-1545</v>
      </c>
      <c r="S13" s="13">
        <f t="shared" si="8"/>
        <v>-1541.679999999993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14694.02</v>
      </c>
      <c r="F14" s="14">
        <v>2347</v>
      </c>
      <c r="G14" s="13">
        <f t="shared" si="2"/>
        <v>44593</v>
      </c>
      <c r="H14" s="13" t="b">
        <f>G14='[1]STYCZEŃ'!N12</f>
        <v>0</v>
      </c>
      <c r="I14" s="14">
        <v>44593</v>
      </c>
      <c r="J14" s="13">
        <f t="shared" si="0"/>
        <v>0</v>
      </c>
      <c r="K14" s="14">
        <f t="shared" si="3"/>
        <v>-7.0200000000040745</v>
      </c>
      <c r="L14" s="13">
        <f t="shared" si="4"/>
        <v>2346.63</v>
      </c>
      <c r="M14" s="14">
        <f t="shared" si="5"/>
        <v>773.37</v>
      </c>
      <c r="N14" s="14" t="b">
        <f>M14='[1]Nal. dot styczeń'!F13</f>
        <v>0</v>
      </c>
      <c r="O14" s="20"/>
      <c r="P14" s="21"/>
      <c r="Q14" s="13">
        <f t="shared" si="6"/>
        <v>44593</v>
      </c>
      <c r="R14" s="14">
        <f t="shared" si="7"/>
        <v>0</v>
      </c>
      <c r="S14" s="13">
        <f t="shared" si="8"/>
        <v>7.0200000000040745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8</v>
      </c>
      <c r="C16" s="13">
        <v>3116</v>
      </c>
      <c r="D16" s="14">
        <f t="shared" si="1"/>
        <v>24928</v>
      </c>
      <c r="E16" s="13">
        <v>4208.67</v>
      </c>
      <c r="F16" s="14">
        <v>2590</v>
      </c>
      <c r="G16" s="13">
        <f t="shared" si="2"/>
        <v>20720</v>
      </c>
      <c r="H16" s="13" t="b">
        <f>G16='[1]STYCZEŃ'!N14</f>
        <v>0</v>
      </c>
      <c r="I16" s="14">
        <v>20720</v>
      </c>
      <c r="J16" s="13">
        <f t="shared" si="0"/>
        <v>0</v>
      </c>
      <c r="K16" s="14">
        <f t="shared" si="3"/>
        <v>-0.6699999999982538</v>
      </c>
      <c r="L16" s="13">
        <f t="shared" si="4"/>
        <v>2589.92</v>
      </c>
      <c r="M16" s="14">
        <f t="shared" si="5"/>
        <v>526.08</v>
      </c>
      <c r="N16" s="14" t="b">
        <f>M16='[1]Nal. dot styczeń'!F15</f>
        <v>0</v>
      </c>
      <c r="O16" s="20"/>
      <c r="P16" s="21"/>
      <c r="Q16" s="13">
        <f t="shared" si="6"/>
        <v>20720</v>
      </c>
      <c r="R16" s="14">
        <f t="shared" si="7"/>
        <v>0</v>
      </c>
      <c r="S16" s="13">
        <f t="shared" si="8"/>
        <v>0.6699999999982538</v>
      </c>
      <c r="T16" s="15"/>
    </row>
    <row r="17" spans="1:20" ht="18">
      <c r="A17" s="12" t="s">
        <v>26</v>
      </c>
      <c r="B17" s="19">
        <v>17</v>
      </c>
      <c r="C17" s="13">
        <v>3323</v>
      </c>
      <c r="D17" s="14">
        <f t="shared" si="1"/>
        <v>56491</v>
      </c>
      <c r="E17" s="13">
        <v>12933.57</v>
      </c>
      <c r="F17" s="14">
        <v>2562</v>
      </c>
      <c r="G17" s="13">
        <f t="shared" si="2"/>
        <v>43554</v>
      </c>
      <c r="H17" s="13" t="b">
        <f>G17='[1]STYCZEŃ'!N15</f>
        <v>0</v>
      </c>
      <c r="I17" s="14">
        <v>46458</v>
      </c>
      <c r="J17" s="13">
        <f t="shared" si="0"/>
        <v>2904</v>
      </c>
      <c r="K17" s="14">
        <f t="shared" si="3"/>
        <v>3.430000000000291</v>
      </c>
      <c r="L17" s="13">
        <f t="shared" si="4"/>
        <v>2562.2</v>
      </c>
      <c r="M17" s="14">
        <f t="shared" si="5"/>
        <v>760.8</v>
      </c>
      <c r="N17" s="14" t="b">
        <f>M17='[1]Nal. dot styczeń'!F16</f>
        <v>0</v>
      </c>
      <c r="O17" s="20"/>
      <c r="P17" s="21"/>
      <c r="Q17" s="13">
        <f t="shared" si="6"/>
        <v>46458</v>
      </c>
      <c r="R17" s="14">
        <f t="shared" si="7"/>
        <v>2904</v>
      </c>
      <c r="S17" s="13">
        <f t="shared" si="8"/>
        <v>2900.5699999999997</v>
      </c>
      <c r="T17" s="15"/>
    </row>
    <row r="18" spans="1:20" ht="18">
      <c r="A18" s="12" t="s">
        <v>27</v>
      </c>
      <c r="B18" s="19">
        <v>38</v>
      </c>
      <c r="C18" s="13">
        <v>3320</v>
      </c>
      <c r="D18" s="14">
        <f t="shared" si="1"/>
        <v>126160</v>
      </c>
      <c r="E18" s="13">
        <v>30243.26</v>
      </c>
      <c r="F18" s="14">
        <v>2524</v>
      </c>
      <c r="G18" s="13">
        <f t="shared" si="2"/>
        <v>95912</v>
      </c>
      <c r="H18" s="13" t="b">
        <f>G18='[1]STYCZEŃ'!N16</f>
        <v>0</v>
      </c>
      <c r="I18" s="14">
        <v>95912</v>
      </c>
      <c r="J18" s="13">
        <f t="shared" si="0"/>
        <v>0</v>
      </c>
      <c r="K18" s="14">
        <f t="shared" si="3"/>
        <v>4.740000000005239</v>
      </c>
      <c r="L18" s="13">
        <f t="shared" si="4"/>
        <v>2524.12</v>
      </c>
      <c r="M18" s="14">
        <f t="shared" si="5"/>
        <v>795.88</v>
      </c>
      <c r="N18" s="14" t="b">
        <f>M18='[1]Nal. dot styczeń'!F17</f>
        <v>0</v>
      </c>
      <c r="O18" s="20"/>
      <c r="P18" s="21"/>
      <c r="Q18" s="13">
        <f t="shared" si="6"/>
        <v>95912</v>
      </c>
      <c r="R18" s="14">
        <f t="shared" si="7"/>
        <v>0</v>
      </c>
      <c r="S18" s="13">
        <f t="shared" si="8"/>
        <v>-4.740000000005239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7831.75</v>
      </c>
      <c r="F19" s="14">
        <v>2207</v>
      </c>
      <c r="G19" s="13">
        <f t="shared" si="2"/>
        <v>22070</v>
      </c>
      <c r="H19" s="13" t="b">
        <f>G19='[1]STYCZEŃ'!N17</f>
        <v>0</v>
      </c>
      <c r="I19" s="14">
        <v>21750</v>
      </c>
      <c r="J19" s="13">
        <f t="shared" si="0"/>
        <v>-320</v>
      </c>
      <c r="K19" s="14">
        <f t="shared" si="3"/>
        <v>-1.75</v>
      </c>
      <c r="L19" s="13">
        <f t="shared" si="4"/>
        <v>2206.82</v>
      </c>
      <c r="M19" s="14">
        <f t="shared" si="5"/>
        <v>783.18</v>
      </c>
      <c r="N19" s="14" t="b">
        <f>M19='[1]Nal. dot styczeń'!F18</f>
        <v>0</v>
      </c>
      <c r="O19" s="20"/>
      <c r="P19" s="21"/>
      <c r="Q19" s="13">
        <f t="shared" si="6"/>
        <v>21750</v>
      </c>
      <c r="R19" s="14">
        <f t="shared" si="7"/>
        <v>-320</v>
      </c>
      <c r="S19" s="13">
        <f t="shared" si="8"/>
        <v>-318.25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9059.57</v>
      </c>
      <c r="F20" s="14">
        <v>2545</v>
      </c>
      <c r="G20" s="13">
        <f t="shared" si="2"/>
        <v>30540</v>
      </c>
      <c r="H20" s="13" t="b">
        <f>G20='[1]STYCZEŃ'!N18</f>
        <v>0</v>
      </c>
      <c r="I20" s="14">
        <v>30720</v>
      </c>
      <c r="J20" s="13">
        <f t="shared" si="0"/>
        <v>180</v>
      </c>
      <c r="K20" s="14">
        <f t="shared" si="3"/>
        <v>0.43000000000029104</v>
      </c>
      <c r="L20" s="13">
        <f t="shared" si="4"/>
        <v>2545.04</v>
      </c>
      <c r="M20" s="14">
        <f t="shared" si="5"/>
        <v>754.96</v>
      </c>
      <c r="N20" s="14" t="b">
        <f>M20='[1]Nal. dot styczeń'!F19</f>
        <v>0</v>
      </c>
      <c r="O20" s="20"/>
      <c r="P20" s="21"/>
      <c r="Q20" s="13">
        <f t="shared" si="6"/>
        <v>30720</v>
      </c>
      <c r="R20" s="14">
        <f t="shared" si="7"/>
        <v>180</v>
      </c>
      <c r="S20" s="13">
        <f t="shared" si="8"/>
        <v>179.5699999999997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66678.15</v>
      </c>
      <c r="F21" s="14">
        <v>3105</v>
      </c>
      <c r="G21" s="13">
        <f t="shared" si="2"/>
        <v>208035</v>
      </c>
      <c r="H21" s="13" t="b">
        <f>G21='[1]STYCZEŃ'!N19</f>
        <v>0</v>
      </c>
      <c r="I21" s="14">
        <v>209442</v>
      </c>
      <c r="J21" s="13">
        <f t="shared" si="0"/>
        <v>1407</v>
      </c>
      <c r="K21" s="14">
        <f t="shared" si="3"/>
        <v>-13.150000000023283</v>
      </c>
      <c r="L21" s="13">
        <f t="shared" si="4"/>
        <v>3104.8</v>
      </c>
      <c r="M21" s="14">
        <f t="shared" si="5"/>
        <v>995.2</v>
      </c>
      <c r="N21" s="14" t="b">
        <f>M21='[1]Nal. dot styczeń'!F20</f>
        <v>0</v>
      </c>
      <c r="O21" s="20"/>
      <c r="P21" s="21"/>
      <c r="Q21" s="13">
        <f t="shared" si="6"/>
        <v>209442</v>
      </c>
      <c r="R21" s="14">
        <f t="shared" si="7"/>
        <v>1407</v>
      </c>
      <c r="S21" s="13">
        <f t="shared" si="8"/>
        <v>1420.1500000000233</v>
      </c>
      <c r="T21" s="15"/>
    </row>
    <row r="22" spans="1:20" ht="18">
      <c r="A22" s="12" t="s">
        <v>31</v>
      </c>
      <c r="B22" s="19">
        <v>140</v>
      </c>
      <c r="C22" s="13">
        <v>3561.1</v>
      </c>
      <c r="D22" s="14">
        <f t="shared" si="1"/>
        <v>498554</v>
      </c>
      <c r="E22" s="13">
        <v>110135.23</v>
      </c>
      <c r="F22" s="14">
        <v>2774</v>
      </c>
      <c r="G22" s="13">
        <f t="shared" si="2"/>
        <v>388360</v>
      </c>
      <c r="H22" s="13" t="b">
        <f>G22='[1]STYCZEŃ'!N20</f>
        <v>0</v>
      </c>
      <c r="I22" s="14">
        <v>386988</v>
      </c>
      <c r="J22" s="13">
        <f t="shared" si="0"/>
        <v>-1372</v>
      </c>
      <c r="K22" s="14">
        <f t="shared" si="3"/>
        <v>58.77000000001863</v>
      </c>
      <c r="L22" s="13">
        <f t="shared" si="4"/>
        <v>2774.42</v>
      </c>
      <c r="M22" s="14">
        <f t="shared" si="5"/>
        <v>786.68</v>
      </c>
      <c r="N22" s="14" t="b">
        <f>M22='[1]Nal. dot styczeń'!F21</f>
        <v>0</v>
      </c>
      <c r="O22" s="20"/>
      <c r="P22" s="21"/>
      <c r="Q22" s="13">
        <f t="shared" si="6"/>
        <v>386988</v>
      </c>
      <c r="R22" s="14">
        <f t="shared" si="7"/>
        <v>-1372</v>
      </c>
      <c r="S22" s="13">
        <f t="shared" si="8"/>
        <v>-1430.7700000000186</v>
      </c>
      <c r="T22" s="15"/>
    </row>
    <row r="23" spans="1:20" ht="18">
      <c r="A23" s="12" t="s">
        <v>32</v>
      </c>
      <c r="B23" s="19">
        <v>23</v>
      </c>
      <c r="C23" s="13">
        <v>2637.84</v>
      </c>
      <c r="D23" s="14">
        <f t="shared" si="1"/>
        <v>60670.32000000001</v>
      </c>
      <c r="E23" s="13">
        <v>14735.41</v>
      </c>
      <c r="F23" s="14">
        <v>1997</v>
      </c>
      <c r="G23" s="13">
        <f t="shared" si="2"/>
        <v>45931</v>
      </c>
      <c r="H23" s="13" t="b">
        <f>G23='[1]STYCZEŃ'!N21</f>
        <v>0</v>
      </c>
      <c r="I23" s="14">
        <v>48840</v>
      </c>
      <c r="J23" s="13">
        <f t="shared" si="0"/>
        <v>2909</v>
      </c>
      <c r="K23" s="14">
        <f t="shared" si="3"/>
        <v>3.9100000000034925</v>
      </c>
      <c r="L23" s="13">
        <f t="shared" si="4"/>
        <v>1997.17</v>
      </c>
      <c r="M23" s="14">
        <f t="shared" si="5"/>
        <v>640.67</v>
      </c>
      <c r="N23" s="14" t="b">
        <f>M23='[1]Nal. dot styczeń'!F22</f>
        <v>0</v>
      </c>
      <c r="O23" s="20"/>
      <c r="P23" s="21"/>
      <c r="Q23" s="13">
        <f t="shared" si="6"/>
        <v>48840</v>
      </c>
      <c r="R23" s="14">
        <f t="shared" si="7"/>
        <v>2909</v>
      </c>
      <c r="S23" s="13">
        <f t="shared" si="8"/>
        <v>2905.0899999999965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26246.93</v>
      </c>
      <c r="F24" s="14">
        <v>2602</v>
      </c>
      <c r="G24" s="13">
        <f t="shared" si="2"/>
        <v>91070</v>
      </c>
      <c r="H24" s="13" t="b">
        <f>G24='[1]STYCZEŃ'!N22</f>
        <v>0</v>
      </c>
      <c r="I24" s="14">
        <v>95544</v>
      </c>
      <c r="J24" s="13">
        <f t="shared" si="0"/>
        <v>4474</v>
      </c>
      <c r="K24" s="14">
        <f t="shared" si="3"/>
        <v>3.070000000006985</v>
      </c>
      <c r="L24" s="13">
        <f t="shared" si="4"/>
        <v>2602.09</v>
      </c>
      <c r="M24" s="14">
        <f t="shared" si="5"/>
        <v>749.91</v>
      </c>
      <c r="N24" s="14" t="b">
        <f>M24='[1]Nal. dot styczeń'!F23</f>
        <v>0</v>
      </c>
      <c r="O24" s="20"/>
      <c r="P24" s="21"/>
      <c r="Q24" s="13">
        <f t="shared" si="6"/>
        <v>95544</v>
      </c>
      <c r="R24" s="14">
        <f t="shared" si="7"/>
        <v>4474</v>
      </c>
      <c r="S24" s="13">
        <f t="shared" si="8"/>
        <v>4470.929999999993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64686.08</v>
      </c>
      <c r="F25" s="14">
        <v>2615</v>
      </c>
      <c r="G25" s="13">
        <f t="shared" si="2"/>
        <v>190895</v>
      </c>
      <c r="H25" s="13" t="b">
        <f>G25='[1]STYCZEŃ'!N23</f>
        <v>0</v>
      </c>
      <c r="I25" s="14">
        <v>210678</v>
      </c>
      <c r="J25" s="13">
        <f t="shared" si="0"/>
        <v>19783</v>
      </c>
      <c r="K25" s="14">
        <f t="shared" si="3"/>
        <v>7.9799999999813735</v>
      </c>
      <c r="L25" s="13">
        <f t="shared" si="4"/>
        <v>2615.1099999999997</v>
      </c>
      <c r="M25" s="14">
        <f t="shared" si="5"/>
        <v>886.11</v>
      </c>
      <c r="N25" s="14" t="b">
        <f>M25='[1]Nal. dot styczeń'!F24</f>
        <v>0</v>
      </c>
      <c r="O25" s="20"/>
      <c r="P25" s="21"/>
      <c r="Q25" s="13">
        <f t="shared" si="6"/>
        <v>210678</v>
      </c>
      <c r="R25" s="14">
        <f t="shared" si="7"/>
        <v>19783</v>
      </c>
      <c r="S25" s="13">
        <f t="shared" si="8"/>
        <v>19775.02000000002</v>
      </c>
      <c r="T25" s="15"/>
    </row>
    <row r="26" spans="1:20" ht="18">
      <c r="A26" s="12" t="s">
        <v>35</v>
      </c>
      <c r="B26" s="19">
        <v>12</v>
      </c>
      <c r="C26" s="13">
        <v>3226</v>
      </c>
      <c r="D26" s="14">
        <f t="shared" si="1"/>
        <v>38712</v>
      </c>
      <c r="E26" s="13">
        <v>8871.56</v>
      </c>
      <c r="F26" s="14">
        <v>2487</v>
      </c>
      <c r="G26" s="13">
        <f t="shared" si="2"/>
        <v>29844</v>
      </c>
      <c r="H26" s="13" t="b">
        <f>G26='[1]STYCZEŃ'!N24</f>
        <v>0</v>
      </c>
      <c r="I26" s="14">
        <v>30372</v>
      </c>
      <c r="J26" s="13">
        <f t="shared" si="0"/>
        <v>528</v>
      </c>
      <c r="K26" s="14">
        <f t="shared" si="3"/>
        <v>-3.5599999999976717</v>
      </c>
      <c r="L26" s="13">
        <f t="shared" si="4"/>
        <v>2486.7</v>
      </c>
      <c r="M26" s="14">
        <f t="shared" si="5"/>
        <v>739.3</v>
      </c>
      <c r="N26" s="14" t="b">
        <f>M26='[1]Nal. dot styczeń'!F25</f>
        <v>0</v>
      </c>
      <c r="O26" s="20"/>
      <c r="P26" s="21"/>
      <c r="Q26" s="13">
        <f t="shared" si="6"/>
        <v>30372</v>
      </c>
      <c r="R26" s="14">
        <f t="shared" si="7"/>
        <v>528</v>
      </c>
      <c r="S26" s="13">
        <f t="shared" si="8"/>
        <v>531.5599999999977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49873.88</v>
      </c>
      <c r="F27" s="14">
        <v>2661</v>
      </c>
      <c r="G27" s="13">
        <f t="shared" si="2"/>
        <v>170304</v>
      </c>
      <c r="H27" s="13" t="b">
        <f>G27='[1]STYCZEŃ'!N25</f>
        <v>0</v>
      </c>
      <c r="I27" s="14">
        <v>170624</v>
      </c>
      <c r="J27" s="13">
        <f t="shared" si="0"/>
        <v>320</v>
      </c>
      <c r="K27" s="14">
        <f t="shared" si="3"/>
        <v>-17.880000000004657</v>
      </c>
      <c r="L27" s="13">
        <f t="shared" si="4"/>
        <v>2660.7200000000003</v>
      </c>
      <c r="M27" s="14">
        <f t="shared" si="5"/>
        <v>779.28</v>
      </c>
      <c r="N27" s="14" t="b">
        <f>M27='[1]Nal. dot styczeń'!F26</f>
        <v>0</v>
      </c>
      <c r="O27" s="20"/>
      <c r="P27" s="21"/>
      <c r="Q27" s="13">
        <f t="shared" si="6"/>
        <v>170624</v>
      </c>
      <c r="R27" s="14">
        <f t="shared" si="7"/>
        <v>320</v>
      </c>
      <c r="S27" s="13">
        <f t="shared" si="8"/>
        <v>337.88000000000466</v>
      </c>
      <c r="T27" s="15"/>
    </row>
    <row r="28" spans="1:20" ht="18">
      <c r="A28" s="12" t="s">
        <v>37</v>
      </c>
      <c r="B28" s="19">
        <v>15.5</v>
      </c>
      <c r="C28" s="13">
        <v>2840</v>
      </c>
      <c r="D28" s="14">
        <f t="shared" si="1"/>
        <v>44020</v>
      </c>
      <c r="E28" s="13">
        <v>15600.03</v>
      </c>
      <c r="F28" s="14">
        <v>1834</v>
      </c>
      <c r="G28" s="13">
        <f t="shared" si="2"/>
        <v>28427</v>
      </c>
      <c r="H28" s="13" t="b">
        <f>G28='[1]STYCZEŃ'!N26</f>
        <v>0</v>
      </c>
      <c r="I28" s="14">
        <v>31568</v>
      </c>
      <c r="J28" s="13">
        <f t="shared" si="0"/>
        <v>3141</v>
      </c>
      <c r="K28" s="14">
        <f t="shared" si="3"/>
        <v>-7.029999999998836</v>
      </c>
      <c r="L28" s="13">
        <f t="shared" si="4"/>
        <v>1833.55</v>
      </c>
      <c r="M28" s="14">
        <f t="shared" si="5"/>
        <v>1006.45</v>
      </c>
      <c r="N28" s="14" t="b">
        <f>M28='[1]Nal. dot styczeń'!F27</f>
        <v>0</v>
      </c>
      <c r="O28" s="20"/>
      <c r="P28" s="21"/>
      <c r="Q28" s="13">
        <f t="shared" si="6"/>
        <v>31568</v>
      </c>
      <c r="R28" s="14">
        <f t="shared" si="7"/>
        <v>3141</v>
      </c>
      <c r="S28" s="13">
        <f t="shared" si="8"/>
        <v>3148.029999999999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17174.75</v>
      </c>
      <c r="F29" s="14">
        <v>2922</v>
      </c>
      <c r="G29" s="13">
        <f t="shared" si="2"/>
        <v>58440</v>
      </c>
      <c r="H29" s="13" t="b">
        <f>G29='[1]STYCZEŃ'!N27</f>
        <v>0</v>
      </c>
      <c r="I29" s="14">
        <v>62455</v>
      </c>
      <c r="J29" s="13">
        <f t="shared" si="0"/>
        <v>4015</v>
      </c>
      <c r="K29" s="14">
        <f t="shared" si="3"/>
        <v>5.25</v>
      </c>
      <c r="L29" s="13">
        <f t="shared" si="4"/>
        <v>2922.26</v>
      </c>
      <c r="M29" s="14">
        <f t="shared" si="5"/>
        <v>858.74</v>
      </c>
      <c r="N29" s="14" t="b">
        <f>M29='[1]Nal. dot styczeń'!F28</f>
        <v>0</v>
      </c>
      <c r="O29" s="20"/>
      <c r="P29" s="21"/>
      <c r="Q29" s="13">
        <f t="shared" si="6"/>
        <v>62455</v>
      </c>
      <c r="R29" s="14">
        <f t="shared" si="7"/>
        <v>4015</v>
      </c>
      <c r="S29" s="13">
        <f t="shared" si="8"/>
        <v>4009.75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14217</v>
      </c>
      <c r="J30" s="13">
        <f t="shared" si="0"/>
        <v>602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14217</v>
      </c>
      <c r="R30" s="14">
        <f t="shared" si="7"/>
        <v>602</v>
      </c>
      <c r="S30" s="13">
        <f t="shared" si="8"/>
        <v>605.0499999999993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6786.1</v>
      </c>
      <c r="F31" s="14">
        <v>2486</v>
      </c>
      <c r="G31" s="13">
        <f t="shared" si="2"/>
        <v>24860</v>
      </c>
      <c r="H31" s="13" t="b">
        <f>G31='[1]STYCZEŃ'!N29</f>
        <v>0</v>
      </c>
      <c r="I31" s="14">
        <v>25470</v>
      </c>
      <c r="J31" s="13">
        <f t="shared" si="0"/>
        <v>610</v>
      </c>
      <c r="K31" s="14">
        <f t="shared" si="3"/>
        <v>3.900000000001455</v>
      </c>
      <c r="L31" s="13">
        <f t="shared" si="4"/>
        <v>2486.39</v>
      </c>
      <c r="M31" s="14">
        <f t="shared" si="5"/>
        <v>678.61</v>
      </c>
      <c r="N31" s="14" t="b">
        <f>M31='[1]Nal. dot styczeń'!F30</f>
        <v>0</v>
      </c>
      <c r="O31" s="20"/>
      <c r="P31" s="21"/>
      <c r="Q31" s="13">
        <f t="shared" si="6"/>
        <v>25470</v>
      </c>
      <c r="R31" s="14">
        <f t="shared" si="7"/>
        <v>610</v>
      </c>
      <c r="S31" s="13">
        <f t="shared" si="8"/>
        <v>606.0999999999985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17822.55</v>
      </c>
      <c r="F32" s="14">
        <v>2017</v>
      </c>
      <c r="G32" s="13">
        <f t="shared" si="2"/>
        <v>38323</v>
      </c>
      <c r="H32" s="13" t="b">
        <f>G32='[1]STYCZEŃ'!N30</f>
        <v>0</v>
      </c>
      <c r="I32" s="14">
        <v>38038</v>
      </c>
      <c r="J32" s="13">
        <f t="shared" si="0"/>
        <v>-285</v>
      </c>
      <c r="K32" s="14">
        <f t="shared" si="3"/>
        <v>-0.5500000000029104</v>
      </c>
      <c r="L32" s="13">
        <f t="shared" si="4"/>
        <v>2016.97</v>
      </c>
      <c r="M32" s="14">
        <f t="shared" si="5"/>
        <v>938.03</v>
      </c>
      <c r="N32" s="14" t="b">
        <f>M32='[1]Nal. dot styczeń'!F31</f>
        <v>0</v>
      </c>
      <c r="O32" s="20"/>
      <c r="P32" s="21"/>
      <c r="Q32" s="13">
        <f t="shared" si="6"/>
        <v>38038</v>
      </c>
      <c r="R32" s="14">
        <f t="shared" si="7"/>
        <v>-285</v>
      </c>
      <c r="S32" s="13">
        <f t="shared" si="8"/>
        <v>-284.4499999999971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44451.78</v>
      </c>
      <c r="F33" s="14">
        <v>2240</v>
      </c>
      <c r="G33" s="13">
        <f t="shared" si="2"/>
        <v>132160</v>
      </c>
      <c r="H33" s="13" t="b">
        <f>G33='[1]STYCZEŃ'!N31</f>
        <v>0</v>
      </c>
      <c r="I33" s="14">
        <v>129308</v>
      </c>
      <c r="J33" s="13">
        <f t="shared" si="0"/>
        <v>-2852</v>
      </c>
      <c r="K33" s="14">
        <f t="shared" si="3"/>
        <v>-24.779999999998836</v>
      </c>
      <c r="L33" s="13">
        <f t="shared" si="4"/>
        <v>2239.58</v>
      </c>
      <c r="M33" s="14">
        <f t="shared" si="5"/>
        <v>753.42</v>
      </c>
      <c r="N33" s="14" t="b">
        <f>M33='[1]Nal. dot styczeń'!F32</f>
        <v>0</v>
      </c>
      <c r="O33" s="20"/>
      <c r="P33" s="21"/>
      <c r="Q33" s="13">
        <f t="shared" si="6"/>
        <v>129308</v>
      </c>
      <c r="R33" s="14">
        <f t="shared" si="7"/>
        <v>-2852</v>
      </c>
      <c r="S33" s="13">
        <f t="shared" si="8"/>
        <v>-2827.220000000001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93565.21</v>
      </c>
      <c r="F34" s="14">
        <v>2033</v>
      </c>
      <c r="G34" s="13">
        <f t="shared" si="2"/>
        <v>201267</v>
      </c>
      <c r="H34" s="13" t="b">
        <f>G34='[1]STYCZEŃ'!N32</f>
        <v>0</v>
      </c>
      <c r="I34" s="14">
        <v>192159</v>
      </c>
      <c r="J34" s="13">
        <f t="shared" si="0"/>
        <v>-9108</v>
      </c>
      <c r="K34" s="14">
        <f t="shared" si="3"/>
        <v>-10.210000000020955</v>
      </c>
      <c r="L34" s="13">
        <f t="shared" si="4"/>
        <v>2032.9</v>
      </c>
      <c r="M34" s="14">
        <f t="shared" si="5"/>
        <v>945.1</v>
      </c>
      <c r="N34" s="14" t="b">
        <f>M34='[1]Nal. dot styczeń'!F33</f>
        <v>0</v>
      </c>
      <c r="O34" s="20"/>
      <c r="P34" s="21"/>
      <c r="Q34" s="13">
        <f t="shared" si="6"/>
        <v>192159</v>
      </c>
      <c r="R34" s="14">
        <f t="shared" si="7"/>
        <v>-9108</v>
      </c>
      <c r="S34" s="13">
        <f t="shared" si="8"/>
        <v>-9097.789999999979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98.5</v>
      </c>
      <c r="C37" s="13">
        <v>2850</v>
      </c>
      <c r="D37" s="14">
        <f t="shared" si="1"/>
        <v>280725</v>
      </c>
      <c r="E37" s="13">
        <v>71845.51</v>
      </c>
      <c r="F37" s="14">
        <v>2121</v>
      </c>
      <c r="G37" s="13">
        <f t="shared" si="2"/>
        <v>208918.5</v>
      </c>
      <c r="H37" s="13" t="b">
        <f>G37='[1]STYCZEŃ'!N35</f>
        <v>0</v>
      </c>
      <c r="I37" s="14">
        <v>215600</v>
      </c>
      <c r="J37" s="13">
        <f t="shared" si="0"/>
        <v>6681.5</v>
      </c>
      <c r="K37" s="14">
        <f t="shared" si="3"/>
        <v>-39.01000000000931</v>
      </c>
      <c r="L37" s="13">
        <f t="shared" si="4"/>
        <v>2120.6</v>
      </c>
      <c r="M37" s="14">
        <f t="shared" si="5"/>
        <v>729.4</v>
      </c>
      <c r="N37" s="14" t="b">
        <f>M37='[1]Nal. dot styczeń'!F36</f>
        <v>0</v>
      </c>
      <c r="O37" s="20"/>
      <c r="P37" s="21"/>
      <c r="Q37" s="13">
        <f t="shared" si="6"/>
        <v>215600</v>
      </c>
      <c r="R37" s="14">
        <f t="shared" si="7"/>
        <v>6681.5</v>
      </c>
      <c r="S37" s="13">
        <f t="shared" si="8"/>
        <v>6720.510000000009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19874.61</v>
      </c>
      <c r="F38" s="14">
        <v>2501</v>
      </c>
      <c r="G38" s="13">
        <f t="shared" si="2"/>
        <v>42517</v>
      </c>
      <c r="H38" s="13" t="b">
        <f>G38='[1]STYCZEŃ'!N36</f>
        <v>0</v>
      </c>
      <c r="I38" s="14">
        <v>40464</v>
      </c>
      <c r="J38" s="13">
        <f t="shared" si="0"/>
        <v>-2053</v>
      </c>
      <c r="K38" s="14">
        <f t="shared" si="3"/>
        <v>-1.610000000000582</v>
      </c>
      <c r="L38" s="13">
        <f t="shared" si="4"/>
        <v>2500.91</v>
      </c>
      <c r="M38" s="14">
        <f t="shared" si="5"/>
        <v>1169.09</v>
      </c>
      <c r="N38" s="14" t="b">
        <f>M38='[1]Nal. dot styczeń'!F37</f>
        <v>0</v>
      </c>
      <c r="O38" s="20"/>
      <c r="P38" s="21"/>
      <c r="Q38" s="13">
        <f t="shared" si="6"/>
        <v>40464</v>
      </c>
      <c r="R38" s="14">
        <f t="shared" si="7"/>
        <v>-2053</v>
      </c>
      <c r="S38" s="13">
        <f t="shared" si="8"/>
        <v>-2051.3899999999994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17331.46</v>
      </c>
      <c r="F40" s="14">
        <v>2320</v>
      </c>
      <c r="G40" s="13">
        <f t="shared" si="2"/>
        <v>34800</v>
      </c>
      <c r="H40" s="13" t="b">
        <f>G40='[1]STYCZEŃ'!N38</f>
        <v>0</v>
      </c>
      <c r="I40" s="14">
        <v>35464</v>
      </c>
      <c r="J40" s="13">
        <f t="shared" si="0"/>
        <v>664</v>
      </c>
      <c r="K40" s="14">
        <f t="shared" si="3"/>
        <v>-6.459999999999127</v>
      </c>
      <c r="L40" s="13">
        <f t="shared" si="4"/>
        <v>2319.5699999999997</v>
      </c>
      <c r="M40" s="14">
        <f t="shared" si="5"/>
        <v>1155.43</v>
      </c>
      <c r="N40" s="14" t="b">
        <f>M40='[1]Nal. dot styczeń'!F39</f>
        <v>0</v>
      </c>
      <c r="O40" s="20"/>
      <c r="P40" s="21"/>
      <c r="Q40" s="13">
        <f t="shared" si="6"/>
        <v>35464</v>
      </c>
      <c r="R40" s="14">
        <f t="shared" si="7"/>
        <v>664</v>
      </c>
      <c r="S40" s="13">
        <f t="shared" si="8"/>
        <v>670.4599999999991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37259.69</v>
      </c>
      <c r="F42" s="14">
        <v>2013</v>
      </c>
      <c r="G42" s="13">
        <f t="shared" si="2"/>
        <v>92598</v>
      </c>
      <c r="H42" s="13" t="b">
        <f>G42='[1]STYCZEŃ'!N40</f>
        <v>0</v>
      </c>
      <c r="I42" s="14">
        <v>97337</v>
      </c>
      <c r="J42" s="13">
        <f t="shared" si="0"/>
        <v>4739</v>
      </c>
      <c r="K42" s="14">
        <f t="shared" si="3"/>
        <v>0.3099999999976717</v>
      </c>
      <c r="L42" s="13">
        <f t="shared" si="4"/>
        <v>2013.01</v>
      </c>
      <c r="M42" s="14">
        <f t="shared" si="5"/>
        <v>809.99</v>
      </c>
      <c r="N42" s="14" t="b">
        <f>M42='[1]Nal. dot styczeń'!F41</f>
        <v>0</v>
      </c>
      <c r="O42" s="20"/>
      <c r="P42" s="21"/>
      <c r="Q42" s="13">
        <f t="shared" si="6"/>
        <v>97337</v>
      </c>
      <c r="R42" s="14">
        <f t="shared" si="7"/>
        <v>4739</v>
      </c>
      <c r="S42" s="13">
        <f t="shared" si="8"/>
        <v>4738.690000000002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1551.83</v>
      </c>
      <c r="F44" s="14">
        <v>2774</v>
      </c>
      <c r="G44" s="13">
        <f t="shared" si="2"/>
        <v>5548</v>
      </c>
      <c r="H44" s="13" t="b">
        <f>G44='[1]STYCZEŃ'!N42</f>
        <v>0</v>
      </c>
      <c r="I44" s="14">
        <v>5726</v>
      </c>
      <c r="J44" s="13">
        <f t="shared" si="0"/>
        <v>178</v>
      </c>
      <c r="K44" s="14">
        <f t="shared" si="3"/>
        <v>0.17000000000007276</v>
      </c>
      <c r="L44" s="13">
        <f t="shared" si="4"/>
        <v>2774.08</v>
      </c>
      <c r="M44" s="14">
        <f t="shared" si="5"/>
        <v>775.92</v>
      </c>
      <c r="N44" s="14" t="b">
        <f>M44='[1]Nal. dot styczeń'!F43</f>
        <v>0</v>
      </c>
      <c r="O44" s="20"/>
      <c r="P44" s="21"/>
      <c r="Q44" s="13">
        <f t="shared" si="6"/>
        <v>5726</v>
      </c>
      <c r="R44" s="14">
        <f t="shared" si="7"/>
        <v>178</v>
      </c>
      <c r="S44" s="13">
        <f t="shared" si="8"/>
        <v>177.82999999999993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52939.97</v>
      </c>
      <c r="F45" s="14">
        <v>2576</v>
      </c>
      <c r="G45" s="13">
        <f t="shared" si="2"/>
        <v>200928</v>
      </c>
      <c r="H45" s="13" t="b">
        <f>G45='[1]STYCZEŃ'!N43</f>
        <v>0</v>
      </c>
      <c r="I45" s="14">
        <v>205140</v>
      </c>
      <c r="J45" s="13">
        <f t="shared" si="0"/>
        <v>4212</v>
      </c>
      <c r="K45" s="14">
        <f t="shared" si="3"/>
        <v>38.41000000000349</v>
      </c>
      <c r="L45" s="13">
        <f t="shared" si="4"/>
        <v>2576.49</v>
      </c>
      <c r="M45" s="14">
        <f t="shared" si="5"/>
        <v>678.72</v>
      </c>
      <c r="N45" s="14" t="b">
        <f>M45='[1]Nal. dot styczeń'!F44</f>
        <v>0</v>
      </c>
      <c r="O45" s="20"/>
      <c r="P45" s="21"/>
      <c r="Q45" s="13">
        <f t="shared" si="6"/>
        <v>205140</v>
      </c>
      <c r="R45" s="14">
        <f t="shared" si="7"/>
        <v>4212</v>
      </c>
      <c r="S45" s="13">
        <f t="shared" si="8"/>
        <v>4173.5899999999965</v>
      </c>
      <c r="T45" s="15"/>
    </row>
    <row r="46" spans="1:19" s="16" customFormat="1" ht="27.75" customHeight="1">
      <c r="A46" s="24" t="s">
        <v>55</v>
      </c>
      <c r="B46" s="28">
        <v>200</v>
      </c>
      <c r="C46" s="23">
        <v>3246</v>
      </c>
      <c r="D46" s="14">
        <f t="shared" si="1"/>
        <v>649200</v>
      </c>
      <c r="E46" s="23">
        <v>175354.95</v>
      </c>
      <c r="F46" s="23">
        <v>2369</v>
      </c>
      <c r="G46" s="13">
        <f t="shared" si="2"/>
        <v>473800</v>
      </c>
      <c r="H46" s="23"/>
      <c r="I46" s="23">
        <f>478179-19158</f>
        <v>459021</v>
      </c>
      <c r="J46" s="13">
        <f t="shared" si="0"/>
        <v>-14779</v>
      </c>
      <c r="K46" s="14">
        <f t="shared" si="3"/>
        <v>45.050000000046566</v>
      </c>
      <c r="L46" s="13">
        <f t="shared" si="4"/>
        <v>2369.23</v>
      </c>
      <c r="M46" s="14">
        <f t="shared" si="5"/>
        <v>876.77</v>
      </c>
      <c r="N46" s="23"/>
      <c r="O46" s="23">
        <f>SUM(O8:O45)</f>
        <v>0</v>
      </c>
      <c r="P46" s="23">
        <f>SUM(P8:P45)</f>
        <v>0</v>
      </c>
      <c r="Q46" s="13">
        <f t="shared" si="6"/>
        <v>459021</v>
      </c>
      <c r="R46" s="14">
        <f t="shared" si="7"/>
        <v>-14779</v>
      </c>
      <c r="S46" s="13">
        <f t="shared" si="8"/>
        <v>-14824.050000000047</v>
      </c>
    </row>
    <row r="47" spans="2:19" ht="33" customHeight="1">
      <c r="B47" s="25">
        <f>SUM(B8:B46)</f>
        <v>1405</v>
      </c>
      <c r="C47" s="25">
        <f aca="true" t="shared" si="9" ref="C47:S47">SUM(C8:C46)</f>
        <v>126514.12000000001</v>
      </c>
      <c r="D47" s="25">
        <f t="shared" si="9"/>
        <v>4599241.76</v>
      </c>
      <c r="E47" s="25">
        <f t="shared" si="9"/>
        <v>1161826.08</v>
      </c>
      <c r="F47" s="25">
        <f t="shared" si="9"/>
        <v>93245</v>
      </c>
      <c r="G47" s="25">
        <f t="shared" si="9"/>
        <v>3437393.5</v>
      </c>
      <c r="H47" s="25">
        <f t="shared" si="9"/>
        <v>0</v>
      </c>
      <c r="I47" s="27">
        <f t="shared" si="9"/>
        <v>3465493</v>
      </c>
      <c r="J47" s="25">
        <f t="shared" si="9"/>
        <v>28099.5</v>
      </c>
      <c r="K47" s="25">
        <f t="shared" si="9"/>
        <v>22.180000000014843</v>
      </c>
      <c r="L47" s="25">
        <f t="shared" si="9"/>
        <v>93243.45000000003</v>
      </c>
      <c r="M47" s="25">
        <f t="shared" si="9"/>
        <v>33270.670000000006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3465493</v>
      </c>
      <c r="R47" s="25">
        <f t="shared" si="9"/>
        <v>28099.5</v>
      </c>
      <c r="S47" s="25">
        <f t="shared" si="9"/>
        <v>28077.319999999985</v>
      </c>
    </row>
    <row r="49" spans="7:9" ht="14.25">
      <c r="G49" s="2" t="s">
        <v>70</v>
      </c>
      <c r="I49" s="32">
        <v>3465493</v>
      </c>
    </row>
    <row r="50" ht="14.25">
      <c r="I50" s="32">
        <f>I47-I49</f>
        <v>0</v>
      </c>
    </row>
    <row r="52" ht="14.25">
      <c r="I52" s="32"/>
    </row>
    <row r="54" spans="7:9" ht="14.25">
      <c r="G54" s="2" t="s">
        <v>73</v>
      </c>
      <c r="I54" s="2">
        <v>3484651</v>
      </c>
    </row>
    <row r="55" spans="7:9" ht="14.25">
      <c r="G55" s="2" t="s">
        <v>72</v>
      </c>
      <c r="I55" s="32">
        <f>I49-I54</f>
        <v>-19158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5">
      <selection activeCell="I47" sqref="I47"/>
    </sheetView>
  </sheetViews>
  <sheetFormatPr defaultColWidth="9.8515625" defaultRowHeight="15"/>
  <cols>
    <col min="1" max="1" width="30.7109375" style="2" customWidth="1"/>
    <col min="2" max="3" width="15.57421875" style="2" customWidth="1"/>
    <col min="4" max="4" width="17.421875" style="2" customWidth="1"/>
    <col min="5" max="5" width="15.57421875" style="2" customWidth="1"/>
    <col min="6" max="6" width="20.57421875" style="2" customWidth="1"/>
    <col min="7" max="7" width="15.57421875" style="2" customWidth="1"/>
    <col min="8" max="8" width="15.57421875" style="2" hidden="1" customWidth="1"/>
    <col min="9" max="13" width="15.57421875" style="2" customWidth="1"/>
    <col min="14" max="14" width="15.57421875" style="2" hidden="1" customWidth="1"/>
    <col min="15" max="16" width="15.57421875" style="3" customWidth="1"/>
    <col min="17" max="19" width="15.57421875" style="2" customWidth="1"/>
    <col min="20" max="16384" width="9.8515625" style="2" customWidth="1"/>
  </cols>
  <sheetData>
    <row r="1" ht="14.25">
      <c r="A1" s="1"/>
    </row>
    <row r="4" spans="1:8" ht="15">
      <c r="A4" s="4" t="s">
        <v>0</v>
      </c>
      <c r="G4" s="5"/>
      <c r="H4" s="5"/>
    </row>
    <row r="6" spans="1:19" ht="148.5" customHeight="1">
      <c r="A6" s="29" t="s">
        <v>58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/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/>
      <c r="O6" s="7" t="s">
        <v>12</v>
      </c>
      <c r="P6" s="7" t="s">
        <v>13</v>
      </c>
      <c r="Q6" s="6" t="s">
        <v>14</v>
      </c>
      <c r="R6" s="6" t="s">
        <v>15</v>
      </c>
      <c r="S6" s="6" t="s">
        <v>16</v>
      </c>
    </row>
    <row r="7" spans="1:19" ht="14.25">
      <c r="A7" s="18">
        <v>0</v>
      </c>
      <c r="B7" s="8">
        <v>1</v>
      </c>
      <c r="C7" s="9">
        <v>2</v>
      </c>
      <c r="D7" s="8">
        <v>3</v>
      </c>
      <c r="E7" s="9">
        <v>4</v>
      </c>
      <c r="F7" s="8">
        <v>5</v>
      </c>
      <c r="G7" s="9">
        <v>6</v>
      </c>
      <c r="H7" s="9"/>
      <c r="I7" s="8">
        <v>7</v>
      </c>
      <c r="J7" s="9">
        <v>8</v>
      </c>
      <c r="K7" s="8">
        <v>9</v>
      </c>
      <c r="L7" s="9">
        <v>10</v>
      </c>
      <c r="M7" s="8">
        <v>11</v>
      </c>
      <c r="N7" s="8"/>
      <c r="O7" s="10">
        <v>12</v>
      </c>
      <c r="P7" s="11">
        <v>13</v>
      </c>
      <c r="Q7" s="9">
        <v>14</v>
      </c>
      <c r="R7" s="8">
        <v>15</v>
      </c>
      <c r="S7" s="9">
        <v>16</v>
      </c>
    </row>
    <row r="8" spans="1:20" ht="18">
      <c r="A8" s="12" t="s">
        <v>17</v>
      </c>
      <c r="B8" s="19">
        <v>9</v>
      </c>
      <c r="C8" s="13">
        <v>2944</v>
      </c>
      <c r="D8" s="14">
        <f>C8*B8</f>
        <v>26496</v>
      </c>
      <c r="E8" s="13">
        <v>5201.9</v>
      </c>
      <c r="F8" s="14">
        <v>2366</v>
      </c>
      <c r="G8" s="13">
        <f>F8*B8</f>
        <v>21294</v>
      </c>
      <c r="H8" s="13" t="b">
        <f>G8='[1]STYCZEŃ'!N6</f>
        <v>0</v>
      </c>
      <c r="I8" s="14">
        <v>17904</v>
      </c>
      <c r="J8" s="13">
        <f aca="true" t="shared" si="0" ref="J8:J46">I8-G8</f>
        <v>-3390</v>
      </c>
      <c r="K8" s="14">
        <f>D8-(E8+G8)</f>
        <v>0.09999999999854481</v>
      </c>
      <c r="L8" s="13">
        <f>C8-M8</f>
        <v>2366.01</v>
      </c>
      <c r="M8" s="14">
        <f>ROUND(E8/B8,2)</f>
        <v>577.99</v>
      </c>
      <c r="N8" s="14" t="b">
        <f>M8='[1]Nal. dot styczeń'!F7</f>
        <v>0</v>
      </c>
      <c r="O8" s="20"/>
      <c r="P8" s="21"/>
      <c r="Q8" s="13">
        <f>I8</f>
        <v>17904</v>
      </c>
      <c r="R8" s="14">
        <f>Q8-G8</f>
        <v>-3390</v>
      </c>
      <c r="S8" s="13">
        <f>(E8+I8)-D8</f>
        <v>-3390.0999999999985</v>
      </c>
      <c r="T8" s="15"/>
    </row>
    <row r="9" spans="1:20" ht="18">
      <c r="A9" s="12" t="s">
        <v>18</v>
      </c>
      <c r="B9" s="19">
        <v>68</v>
      </c>
      <c r="C9" s="13">
        <v>3492</v>
      </c>
      <c r="D9" s="14">
        <f aca="true" t="shared" si="1" ref="D9:D46">C9*B9</f>
        <v>237456</v>
      </c>
      <c r="E9" s="13">
        <v>59311.93</v>
      </c>
      <c r="F9" s="14">
        <v>2620</v>
      </c>
      <c r="G9" s="13">
        <f aca="true" t="shared" si="2" ref="G9:G46">F9*B9</f>
        <v>178160</v>
      </c>
      <c r="H9" s="13" t="b">
        <f>G9='[1]STYCZEŃ'!N7</f>
        <v>1</v>
      </c>
      <c r="I9" s="14">
        <v>178160</v>
      </c>
      <c r="J9" s="13">
        <f t="shared" si="0"/>
        <v>0</v>
      </c>
      <c r="K9" s="14">
        <f aca="true" t="shared" si="3" ref="K9:K46">D9-(E9+G9)</f>
        <v>-15.929999999993015</v>
      </c>
      <c r="L9" s="13">
        <f aca="true" t="shared" si="4" ref="L9:L46">C9-M9</f>
        <v>2619.77</v>
      </c>
      <c r="M9" s="14">
        <f aca="true" t="shared" si="5" ref="M9:M46">ROUND(E9/B9,2)</f>
        <v>872.23</v>
      </c>
      <c r="N9" s="14" t="b">
        <f>M9='[1]Nal. dot styczeń'!F8</f>
        <v>1</v>
      </c>
      <c r="O9" s="20"/>
      <c r="P9" s="21"/>
      <c r="Q9" s="13">
        <f aca="true" t="shared" si="6" ref="Q9:Q46">I9</f>
        <v>178160</v>
      </c>
      <c r="R9" s="14">
        <f aca="true" t="shared" si="7" ref="R9:R46">Q9-G9</f>
        <v>0</v>
      </c>
      <c r="S9" s="13">
        <f aca="true" t="shared" si="8" ref="S9:S46">(E9+I9)-D9</f>
        <v>15.929999999993015</v>
      </c>
      <c r="T9" s="15"/>
    </row>
    <row r="10" spans="1:20" ht="18">
      <c r="A10" s="12" t="s">
        <v>19</v>
      </c>
      <c r="B10" s="19">
        <v>4</v>
      </c>
      <c r="C10" s="13">
        <v>3107</v>
      </c>
      <c r="D10" s="14">
        <f t="shared" si="1"/>
        <v>12428</v>
      </c>
      <c r="E10" s="13">
        <v>2884.52</v>
      </c>
      <c r="F10" s="14">
        <v>2386</v>
      </c>
      <c r="G10" s="13">
        <f t="shared" si="2"/>
        <v>9544</v>
      </c>
      <c r="H10" s="13" t="b">
        <f>G10='[1]STYCZEŃ'!N8</f>
        <v>1</v>
      </c>
      <c r="I10" s="14">
        <v>9544</v>
      </c>
      <c r="J10" s="13">
        <f t="shared" si="0"/>
        <v>0</v>
      </c>
      <c r="K10" s="14">
        <f t="shared" si="3"/>
        <v>-0.5200000000004366</v>
      </c>
      <c r="L10" s="13">
        <f t="shared" si="4"/>
        <v>2385.87</v>
      </c>
      <c r="M10" s="14">
        <f t="shared" si="5"/>
        <v>721.13</v>
      </c>
      <c r="N10" s="14" t="b">
        <f>M10='[1]Nal. dot styczeń'!F9</f>
        <v>1</v>
      </c>
      <c r="O10" s="20"/>
      <c r="P10" s="21"/>
      <c r="Q10" s="13">
        <f t="shared" si="6"/>
        <v>9544</v>
      </c>
      <c r="R10" s="14">
        <f t="shared" si="7"/>
        <v>0</v>
      </c>
      <c r="S10" s="13">
        <f t="shared" si="8"/>
        <v>0.5200000000004366</v>
      </c>
      <c r="T10" s="15"/>
    </row>
    <row r="11" spans="1:20" ht="18">
      <c r="A11" s="12" t="s">
        <v>20</v>
      </c>
      <c r="B11" s="19">
        <v>3</v>
      </c>
      <c r="C11" s="13">
        <v>3644</v>
      </c>
      <c r="D11" s="14">
        <f t="shared" si="1"/>
        <v>10932</v>
      </c>
      <c r="E11" s="13">
        <v>1973</v>
      </c>
      <c r="F11" s="14">
        <v>2986</v>
      </c>
      <c r="G11" s="13">
        <f t="shared" si="2"/>
        <v>8958</v>
      </c>
      <c r="H11" s="13" t="b">
        <f>G11='[1]STYCZEŃ'!N9</f>
        <v>1</v>
      </c>
      <c r="I11" s="14">
        <v>8958</v>
      </c>
      <c r="J11" s="13">
        <f t="shared" si="0"/>
        <v>0</v>
      </c>
      <c r="K11" s="14">
        <f t="shared" si="3"/>
        <v>1</v>
      </c>
      <c r="L11" s="13">
        <f t="shared" si="4"/>
        <v>2986.33</v>
      </c>
      <c r="M11" s="14">
        <f t="shared" si="5"/>
        <v>657.67</v>
      </c>
      <c r="N11" s="14" t="b">
        <f>M11='[1]Nal. dot styczeń'!F10</f>
        <v>1</v>
      </c>
      <c r="O11" s="20"/>
      <c r="P11" s="21"/>
      <c r="Q11" s="13">
        <f t="shared" si="6"/>
        <v>8958</v>
      </c>
      <c r="R11" s="14">
        <f t="shared" si="7"/>
        <v>0</v>
      </c>
      <c r="S11" s="13">
        <f t="shared" si="8"/>
        <v>-1</v>
      </c>
      <c r="T11" s="15"/>
    </row>
    <row r="12" spans="1:20" ht="18">
      <c r="A12" s="12" t="s">
        <v>21</v>
      </c>
      <c r="B12" s="19">
        <v>38</v>
      </c>
      <c r="C12" s="13">
        <v>3311</v>
      </c>
      <c r="D12" s="14">
        <f t="shared" si="1"/>
        <v>125818</v>
      </c>
      <c r="E12" s="13">
        <v>23732.37</v>
      </c>
      <c r="F12" s="14">
        <v>2686</v>
      </c>
      <c r="G12" s="13">
        <f t="shared" si="2"/>
        <v>102068</v>
      </c>
      <c r="H12" s="13" t="b">
        <f>G12='[1]STYCZEŃ'!N10</f>
        <v>0</v>
      </c>
      <c r="I12" s="14">
        <v>101954</v>
      </c>
      <c r="J12" s="13">
        <f t="shared" si="0"/>
        <v>-114</v>
      </c>
      <c r="K12" s="14">
        <f t="shared" si="3"/>
        <v>17.630000000004657</v>
      </c>
      <c r="L12" s="13">
        <f t="shared" si="4"/>
        <v>2686.46</v>
      </c>
      <c r="M12" s="14">
        <f t="shared" si="5"/>
        <v>624.54</v>
      </c>
      <c r="N12" s="14" t="b">
        <f>M12='[1]Nal. dot styczeń'!F11</f>
        <v>0</v>
      </c>
      <c r="O12" s="20"/>
      <c r="P12" s="21"/>
      <c r="Q12" s="13">
        <f t="shared" si="6"/>
        <v>101954</v>
      </c>
      <c r="R12" s="14">
        <f t="shared" si="7"/>
        <v>-114</v>
      </c>
      <c r="S12" s="13">
        <f t="shared" si="8"/>
        <v>-131.63000000000466</v>
      </c>
      <c r="T12" s="15"/>
    </row>
    <row r="13" spans="1:20" ht="18">
      <c r="A13" s="12" t="s">
        <v>22</v>
      </c>
      <c r="B13" s="19">
        <v>41</v>
      </c>
      <c r="C13" s="13">
        <v>3058</v>
      </c>
      <c r="D13" s="14">
        <f t="shared" si="1"/>
        <v>125378</v>
      </c>
      <c r="E13" s="13">
        <v>32043.1</v>
      </c>
      <c r="F13" s="14">
        <v>2276</v>
      </c>
      <c r="G13" s="13">
        <f t="shared" si="2"/>
        <v>93316</v>
      </c>
      <c r="H13" s="13" t="b">
        <f>G13='[1]STYCZEŃ'!N11</f>
        <v>0</v>
      </c>
      <c r="I13" s="26">
        <v>92988</v>
      </c>
      <c r="J13" s="13">
        <f t="shared" si="0"/>
        <v>-328</v>
      </c>
      <c r="K13" s="14">
        <f t="shared" si="3"/>
        <v>18.89999999999418</v>
      </c>
      <c r="L13" s="13">
        <f t="shared" si="4"/>
        <v>2276.46</v>
      </c>
      <c r="M13" s="14">
        <f t="shared" si="5"/>
        <v>781.54</v>
      </c>
      <c r="N13" s="14" t="b">
        <f>M13='[1]Nal. dot styczeń'!F12</f>
        <v>0</v>
      </c>
      <c r="O13" s="20"/>
      <c r="P13" s="21"/>
      <c r="Q13" s="13">
        <f t="shared" si="6"/>
        <v>92988</v>
      </c>
      <c r="R13" s="14">
        <f t="shared" si="7"/>
        <v>-328</v>
      </c>
      <c r="S13" s="13">
        <f t="shared" si="8"/>
        <v>-346.8999999999942</v>
      </c>
      <c r="T13" s="15"/>
    </row>
    <row r="14" spans="1:20" ht="18">
      <c r="A14" s="12" t="s">
        <v>23</v>
      </c>
      <c r="B14" s="19">
        <v>19</v>
      </c>
      <c r="C14" s="13">
        <v>3120</v>
      </c>
      <c r="D14" s="14">
        <f t="shared" si="1"/>
        <v>59280</v>
      </c>
      <c r="E14" s="13">
        <v>13753.45</v>
      </c>
      <c r="F14" s="14">
        <v>2396</v>
      </c>
      <c r="G14" s="13">
        <f t="shared" si="2"/>
        <v>45524</v>
      </c>
      <c r="H14" s="13" t="b">
        <f>G14='[1]STYCZEŃ'!N12</f>
        <v>0</v>
      </c>
      <c r="I14" s="14">
        <v>44536</v>
      </c>
      <c r="J14" s="13">
        <f t="shared" si="0"/>
        <v>-988</v>
      </c>
      <c r="K14" s="14">
        <f t="shared" si="3"/>
        <v>2.5500000000029104</v>
      </c>
      <c r="L14" s="13">
        <f t="shared" si="4"/>
        <v>2396.13</v>
      </c>
      <c r="M14" s="14">
        <f t="shared" si="5"/>
        <v>723.87</v>
      </c>
      <c r="N14" s="14" t="b">
        <f>M14='[1]Nal. dot styczeń'!F13</f>
        <v>0</v>
      </c>
      <c r="O14" s="20"/>
      <c r="P14" s="21"/>
      <c r="Q14" s="13">
        <f t="shared" si="6"/>
        <v>44536</v>
      </c>
      <c r="R14" s="14">
        <f t="shared" si="7"/>
        <v>-988</v>
      </c>
      <c r="S14" s="13">
        <f t="shared" si="8"/>
        <v>-990.5500000000029</v>
      </c>
      <c r="T14" s="15"/>
    </row>
    <row r="15" spans="1:20" ht="18">
      <c r="A15" s="12" t="s">
        <v>24</v>
      </c>
      <c r="B15" s="19">
        <v>5</v>
      </c>
      <c r="C15" s="13">
        <v>3220</v>
      </c>
      <c r="D15" s="14">
        <f t="shared" si="1"/>
        <v>16100</v>
      </c>
      <c r="E15" s="13">
        <v>3691.3</v>
      </c>
      <c r="F15" s="14">
        <v>2482</v>
      </c>
      <c r="G15" s="13">
        <f t="shared" si="2"/>
        <v>12410</v>
      </c>
      <c r="H15" s="13" t="b">
        <f>G15='[1]STYCZEŃ'!N13</f>
        <v>0</v>
      </c>
      <c r="I15" s="14">
        <v>12410</v>
      </c>
      <c r="J15" s="13">
        <f t="shared" si="0"/>
        <v>0</v>
      </c>
      <c r="K15" s="14">
        <f t="shared" si="3"/>
        <v>-1.2999999999992724</v>
      </c>
      <c r="L15" s="13">
        <f t="shared" si="4"/>
        <v>2481.74</v>
      </c>
      <c r="M15" s="14">
        <f t="shared" si="5"/>
        <v>738.26</v>
      </c>
      <c r="N15" s="14" t="b">
        <f>M15='[1]Nal. dot styczeń'!F14</f>
        <v>0</v>
      </c>
      <c r="O15" s="20"/>
      <c r="P15" s="21"/>
      <c r="Q15" s="13">
        <f t="shared" si="6"/>
        <v>12410</v>
      </c>
      <c r="R15" s="14">
        <f t="shared" si="7"/>
        <v>0</v>
      </c>
      <c r="S15" s="13">
        <f t="shared" si="8"/>
        <v>1.2999999999992724</v>
      </c>
      <c r="T15" s="15"/>
    </row>
    <row r="16" spans="1:20" ht="18">
      <c r="A16" s="12" t="s">
        <v>25</v>
      </c>
      <c r="B16" s="19">
        <v>7.5</v>
      </c>
      <c r="C16" s="13">
        <v>3116</v>
      </c>
      <c r="D16" s="14">
        <f t="shared" si="1"/>
        <v>23370</v>
      </c>
      <c r="E16" s="13">
        <v>3273.76</v>
      </c>
      <c r="F16" s="14">
        <v>2680</v>
      </c>
      <c r="G16" s="13">
        <f t="shared" si="2"/>
        <v>20100</v>
      </c>
      <c r="H16" s="13" t="b">
        <f>G16='[1]STYCZEŃ'!N14</f>
        <v>0</v>
      </c>
      <c r="I16" s="14">
        <v>20720</v>
      </c>
      <c r="J16" s="13">
        <f t="shared" si="0"/>
        <v>620</v>
      </c>
      <c r="K16" s="14">
        <f t="shared" si="3"/>
        <v>-3.7600000000020373</v>
      </c>
      <c r="L16" s="13">
        <f t="shared" si="4"/>
        <v>2679.5</v>
      </c>
      <c r="M16" s="14">
        <f t="shared" si="5"/>
        <v>436.5</v>
      </c>
      <c r="N16" s="14" t="b">
        <f>M16='[1]Nal. dot styczeń'!F15</f>
        <v>0</v>
      </c>
      <c r="O16" s="20"/>
      <c r="P16" s="21"/>
      <c r="Q16" s="13">
        <f t="shared" si="6"/>
        <v>20720</v>
      </c>
      <c r="R16" s="14">
        <f t="shared" si="7"/>
        <v>620</v>
      </c>
      <c r="S16" s="13">
        <f t="shared" si="8"/>
        <v>623.760000000002</v>
      </c>
      <c r="T16" s="15"/>
    </row>
    <row r="17" spans="1:20" ht="18">
      <c r="A17" s="12" t="s">
        <v>26</v>
      </c>
      <c r="B17" s="19">
        <v>17</v>
      </c>
      <c r="C17" s="13">
        <v>3323</v>
      </c>
      <c r="D17" s="14">
        <f t="shared" si="1"/>
        <v>56491</v>
      </c>
      <c r="E17" s="13">
        <v>13017.75</v>
      </c>
      <c r="F17" s="14">
        <v>2557</v>
      </c>
      <c r="G17" s="13">
        <f t="shared" si="2"/>
        <v>43469</v>
      </c>
      <c r="H17" s="13" t="b">
        <f>G17='[1]STYCZEŃ'!N15</f>
        <v>0</v>
      </c>
      <c r="I17" s="14">
        <v>40812</v>
      </c>
      <c r="J17" s="13">
        <f t="shared" si="0"/>
        <v>-2657</v>
      </c>
      <c r="K17" s="14">
        <f t="shared" si="3"/>
        <v>4.25</v>
      </c>
      <c r="L17" s="13">
        <f t="shared" si="4"/>
        <v>2557.25</v>
      </c>
      <c r="M17" s="14">
        <f t="shared" si="5"/>
        <v>765.75</v>
      </c>
      <c r="N17" s="14" t="b">
        <f>M17='[1]Nal. dot styczeń'!F16</f>
        <v>0</v>
      </c>
      <c r="O17" s="20"/>
      <c r="P17" s="21"/>
      <c r="Q17" s="13">
        <f t="shared" si="6"/>
        <v>40812</v>
      </c>
      <c r="R17" s="14">
        <f t="shared" si="7"/>
        <v>-2657</v>
      </c>
      <c r="S17" s="13">
        <f t="shared" si="8"/>
        <v>-2661.25</v>
      </c>
      <c r="T17" s="15"/>
    </row>
    <row r="18" spans="1:20" ht="18">
      <c r="A18" s="12" t="s">
        <v>27</v>
      </c>
      <c r="B18" s="19">
        <v>37</v>
      </c>
      <c r="C18" s="13">
        <v>3320</v>
      </c>
      <c r="D18" s="14">
        <f t="shared" si="1"/>
        <v>122840</v>
      </c>
      <c r="E18" s="13">
        <v>28975.26</v>
      </c>
      <c r="F18" s="14">
        <v>2537</v>
      </c>
      <c r="G18" s="13">
        <f t="shared" si="2"/>
        <v>93869</v>
      </c>
      <c r="H18" s="13" t="b">
        <f>G18='[1]STYCZEŃ'!N16</f>
        <v>1</v>
      </c>
      <c r="I18" s="14">
        <v>95912</v>
      </c>
      <c r="J18" s="13">
        <f t="shared" si="0"/>
        <v>2043</v>
      </c>
      <c r="K18" s="14">
        <f t="shared" si="3"/>
        <v>-4.259999999994761</v>
      </c>
      <c r="L18" s="13">
        <f t="shared" si="4"/>
        <v>2536.88</v>
      </c>
      <c r="M18" s="14">
        <f t="shared" si="5"/>
        <v>783.12</v>
      </c>
      <c r="N18" s="14" t="b">
        <f>M18='[1]Nal. dot styczeń'!F17</f>
        <v>1</v>
      </c>
      <c r="O18" s="20"/>
      <c r="P18" s="21"/>
      <c r="Q18" s="13">
        <f t="shared" si="6"/>
        <v>95912</v>
      </c>
      <c r="R18" s="14">
        <f t="shared" si="7"/>
        <v>2043</v>
      </c>
      <c r="S18" s="13">
        <f t="shared" si="8"/>
        <v>2047.2599999999948</v>
      </c>
      <c r="T18" s="15"/>
    </row>
    <row r="19" spans="1:20" ht="18">
      <c r="A19" s="12" t="s">
        <v>28</v>
      </c>
      <c r="B19" s="19">
        <v>10</v>
      </c>
      <c r="C19" s="13">
        <v>2990</v>
      </c>
      <c r="D19" s="14">
        <f t="shared" si="1"/>
        <v>29900</v>
      </c>
      <c r="E19" s="13">
        <v>7939.96</v>
      </c>
      <c r="F19" s="14">
        <v>2196</v>
      </c>
      <c r="G19" s="13">
        <f t="shared" si="2"/>
        <v>21960</v>
      </c>
      <c r="H19" s="13" t="b">
        <f>G19='[1]STYCZEŃ'!N17</f>
        <v>0</v>
      </c>
      <c r="I19" s="14">
        <v>22200</v>
      </c>
      <c r="J19" s="13">
        <f t="shared" si="0"/>
        <v>240</v>
      </c>
      <c r="K19" s="14">
        <f t="shared" si="3"/>
        <v>0.040000000000873115</v>
      </c>
      <c r="L19" s="13">
        <f t="shared" si="4"/>
        <v>2196</v>
      </c>
      <c r="M19" s="14">
        <f t="shared" si="5"/>
        <v>794</v>
      </c>
      <c r="N19" s="14" t="b">
        <f>M19='[1]Nal. dot styczeń'!F18</f>
        <v>0</v>
      </c>
      <c r="O19" s="20"/>
      <c r="P19" s="21"/>
      <c r="Q19" s="13">
        <f t="shared" si="6"/>
        <v>22200</v>
      </c>
      <c r="R19" s="14">
        <f t="shared" si="7"/>
        <v>240</v>
      </c>
      <c r="S19" s="13">
        <f t="shared" si="8"/>
        <v>239.95999999999913</v>
      </c>
      <c r="T19" s="15"/>
    </row>
    <row r="20" spans="1:20" ht="18">
      <c r="A20" s="12" t="s">
        <v>29</v>
      </c>
      <c r="B20" s="19">
        <v>12</v>
      </c>
      <c r="C20" s="13">
        <v>3300</v>
      </c>
      <c r="D20" s="14">
        <f t="shared" si="1"/>
        <v>39600</v>
      </c>
      <c r="E20" s="13">
        <v>8919.3</v>
      </c>
      <c r="F20" s="14">
        <v>2557</v>
      </c>
      <c r="G20" s="13">
        <f t="shared" si="2"/>
        <v>30684</v>
      </c>
      <c r="H20" s="13" t="b">
        <f>G20='[1]STYCZEŃ'!N18</f>
        <v>0</v>
      </c>
      <c r="I20" s="14">
        <v>30360</v>
      </c>
      <c r="J20" s="13">
        <f t="shared" si="0"/>
        <v>-324</v>
      </c>
      <c r="K20" s="14">
        <f t="shared" si="3"/>
        <v>-3.3000000000029104</v>
      </c>
      <c r="L20" s="13">
        <f t="shared" si="4"/>
        <v>2556.7200000000003</v>
      </c>
      <c r="M20" s="14">
        <f t="shared" si="5"/>
        <v>743.28</v>
      </c>
      <c r="N20" s="14" t="b">
        <f>M20='[1]Nal. dot styczeń'!F19</f>
        <v>0</v>
      </c>
      <c r="O20" s="20"/>
      <c r="P20" s="21"/>
      <c r="Q20" s="13">
        <f t="shared" si="6"/>
        <v>30360</v>
      </c>
      <c r="R20" s="14">
        <f t="shared" si="7"/>
        <v>-324</v>
      </c>
      <c r="S20" s="13">
        <f t="shared" si="8"/>
        <v>-320.6999999999971</v>
      </c>
      <c r="T20" s="15"/>
    </row>
    <row r="21" spans="1:20" ht="18">
      <c r="A21" s="12" t="s">
        <v>30</v>
      </c>
      <c r="B21" s="19">
        <v>67</v>
      </c>
      <c r="C21" s="13">
        <v>4100</v>
      </c>
      <c r="D21" s="14">
        <f t="shared" si="1"/>
        <v>274700</v>
      </c>
      <c r="E21" s="13">
        <v>55231.78</v>
      </c>
      <c r="F21" s="14">
        <v>3276</v>
      </c>
      <c r="G21" s="13">
        <f t="shared" si="2"/>
        <v>219492</v>
      </c>
      <c r="H21" s="13" t="b">
        <f>G21='[1]STYCZEŃ'!N19</f>
        <v>0</v>
      </c>
      <c r="I21" s="14">
        <v>207097</v>
      </c>
      <c r="J21" s="13">
        <f t="shared" si="0"/>
        <v>-12395</v>
      </c>
      <c r="K21" s="14">
        <f t="shared" si="3"/>
        <v>-23.78000000002794</v>
      </c>
      <c r="L21" s="13">
        <f t="shared" si="4"/>
        <v>3275.65</v>
      </c>
      <c r="M21" s="14">
        <f t="shared" si="5"/>
        <v>824.35</v>
      </c>
      <c r="N21" s="14" t="b">
        <f>M21='[1]Nal. dot styczeń'!F20</f>
        <v>0</v>
      </c>
      <c r="O21" s="20"/>
      <c r="P21" s="21"/>
      <c r="Q21" s="13">
        <f t="shared" si="6"/>
        <v>207097</v>
      </c>
      <c r="R21" s="14">
        <f t="shared" si="7"/>
        <v>-12395</v>
      </c>
      <c r="S21" s="13">
        <f t="shared" si="8"/>
        <v>-12371.219999999972</v>
      </c>
      <c r="T21" s="15"/>
    </row>
    <row r="22" spans="1:20" ht="18">
      <c r="A22" s="12" t="s">
        <v>31</v>
      </c>
      <c r="B22" s="19">
        <v>140</v>
      </c>
      <c r="C22" s="13">
        <v>3561.1</v>
      </c>
      <c r="D22" s="14">
        <f t="shared" si="1"/>
        <v>498554</v>
      </c>
      <c r="E22" s="13">
        <v>114711.11</v>
      </c>
      <c r="F22" s="14">
        <v>2742</v>
      </c>
      <c r="G22" s="13">
        <f t="shared" si="2"/>
        <v>383880</v>
      </c>
      <c r="H22" s="13" t="b">
        <f>G22='[1]STYCZEŃ'!N20</f>
        <v>0</v>
      </c>
      <c r="I22" s="14">
        <v>386291</v>
      </c>
      <c r="J22" s="13">
        <f t="shared" si="0"/>
        <v>2411</v>
      </c>
      <c r="K22" s="14">
        <f t="shared" si="3"/>
        <v>-37.10999999998603</v>
      </c>
      <c r="L22" s="13">
        <f t="shared" si="4"/>
        <v>2741.73</v>
      </c>
      <c r="M22" s="14">
        <f t="shared" si="5"/>
        <v>819.37</v>
      </c>
      <c r="N22" s="14" t="b">
        <f>M22='[1]Nal. dot styczeń'!F21</f>
        <v>0</v>
      </c>
      <c r="O22" s="20"/>
      <c r="P22" s="21"/>
      <c r="Q22" s="13">
        <f t="shared" si="6"/>
        <v>386291</v>
      </c>
      <c r="R22" s="14">
        <f t="shared" si="7"/>
        <v>2411</v>
      </c>
      <c r="S22" s="13">
        <f t="shared" si="8"/>
        <v>2448.109999999986</v>
      </c>
      <c r="T22" s="15"/>
    </row>
    <row r="23" spans="1:20" ht="18">
      <c r="A23" s="12" t="s">
        <v>32</v>
      </c>
      <c r="B23" s="19">
        <v>23</v>
      </c>
      <c r="C23" s="13">
        <v>2637.84</v>
      </c>
      <c r="D23" s="14">
        <f t="shared" si="1"/>
        <v>60670.32000000001</v>
      </c>
      <c r="E23" s="13">
        <v>14735.41</v>
      </c>
      <c r="F23" s="14">
        <v>1997</v>
      </c>
      <c r="G23" s="13">
        <f t="shared" si="2"/>
        <v>45931</v>
      </c>
      <c r="H23" s="13" t="b">
        <f>G23='[1]STYCZEŃ'!N21</f>
        <v>0</v>
      </c>
      <c r="I23" s="14">
        <v>43454</v>
      </c>
      <c r="J23" s="13">
        <f t="shared" si="0"/>
        <v>-2477</v>
      </c>
      <c r="K23" s="14">
        <f t="shared" si="3"/>
        <v>3.9100000000034925</v>
      </c>
      <c r="L23" s="13">
        <f t="shared" si="4"/>
        <v>1997.17</v>
      </c>
      <c r="M23" s="14">
        <f t="shared" si="5"/>
        <v>640.67</v>
      </c>
      <c r="N23" s="14" t="b">
        <f>M23='[1]Nal. dot styczeń'!F22</f>
        <v>0</v>
      </c>
      <c r="O23" s="20"/>
      <c r="P23" s="21"/>
      <c r="Q23" s="13">
        <f t="shared" si="6"/>
        <v>43454</v>
      </c>
      <c r="R23" s="14">
        <f t="shared" si="7"/>
        <v>-2477</v>
      </c>
      <c r="S23" s="13">
        <f t="shared" si="8"/>
        <v>-2480.9100000000035</v>
      </c>
      <c r="T23" s="15"/>
    </row>
    <row r="24" spans="1:20" ht="18">
      <c r="A24" s="12" t="s">
        <v>33</v>
      </c>
      <c r="B24" s="19">
        <v>35</v>
      </c>
      <c r="C24" s="13">
        <v>3352</v>
      </c>
      <c r="D24" s="14">
        <f t="shared" si="1"/>
        <v>117320</v>
      </c>
      <c r="E24" s="13">
        <v>26345.98</v>
      </c>
      <c r="F24" s="14">
        <v>2599</v>
      </c>
      <c r="G24" s="13">
        <f t="shared" si="2"/>
        <v>90965</v>
      </c>
      <c r="H24" s="13" t="b">
        <f>G24='[1]STYCZEŃ'!N22</f>
        <v>0</v>
      </c>
      <c r="I24" s="14">
        <v>88072</v>
      </c>
      <c r="J24" s="13">
        <f t="shared" si="0"/>
        <v>-2893</v>
      </c>
      <c r="K24" s="14">
        <f t="shared" si="3"/>
        <v>9.020000000004075</v>
      </c>
      <c r="L24" s="13">
        <f t="shared" si="4"/>
        <v>2599.26</v>
      </c>
      <c r="M24" s="14">
        <f t="shared" si="5"/>
        <v>752.74</v>
      </c>
      <c r="N24" s="14" t="b">
        <f>M24='[1]Nal. dot styczeń'!F23</f>
        <v>0</v>
      </c>
      <c r="O24" s="20"/>
      <c r="P24" s="21"/>
      <c r="Q24" s="13">
        <f t="shared" si="6"/>
        <v>88072</v>
      </c>
      <c r="R24" s="14">
        <f t="shared" si="7"/>
        <v>-2893</v>
      </c>
      <c r="S24" s="13">
        <f t="shared" si="8"/>
        <v>-2902.020000000004</v>
      </c>
      <c r="T24" s="15"/>
    </row>
    <row r="25" spans="1:20" ht="18">
      <c r="A25" s="12" t="s">
        <v>34</v>
      </c>
      <c r="B25" s="19">
        <v>73</v>
      </c>
      <c r="C25" s="13">
        <v>3501.22</v>
      </c>
      <c r="D25" s="14">
        <f t="shared" si="1"/>
        <v>255589.06</v>
      </c>
      <c r="E25" s="13">
        <v>65918.15</v>
      </c>
      <c r="F25" s="14">
        <v>2598</v>
      </c>
      <c r="G25" s="13">
        <f t="shared" si="2"/>
        <v>189654</v>
      </c>
      <c r="H25" s="13" t="b">
        <f>G25='[1]STYCZEŃ'!N23</f>
        <v>0</v>
      </c>
      <c r="I25" s="14">
        <v>186953</v>
      </c>
      <c r="J25" s="13">
        <f t="shared" si="0"/>
        <v>-2701</v>
      </c>
      <c r="K25" s="14">
        <f t="shared" si="3"/>
        <v>16.910000000003492</v>
      </c>
      <c r="L25" s="13">
        <f t="shared" si="4"/>
        <v>2598.2299999999996</v>
      </c>
      <c r="M25" s="14">
        <f t="shared" si="5"/>
        <v>902.99</v>
      </c>
      <c r="N25" s="14" t="b">
        <f>M25='[1]Nal. dot styczeń'!F24</f>
        <v>0</v>
      </c>
      <c r="O25" s="20"/>
      <c r="P25" s="21"/>
      <c r="Q25" s="13">
        <f t="shared" si="6"/>
        <v>186953</v>
      </c>
      <c r="R25" s="14">
        <f t="shared" si="7"/>
        <v>-2701</v>
      </c>
      <c r="S25" s="13">
        <f t="shared" si="8"/>
        <v>-2717.9100000000035</v>
      </c>
      <c r="T25" s="15"/>
    </row>
    <row r="26" spans="1:20" ht="18">
      <c r="A26" s="12" t="s">
        <v>35</v>
      </c>
      <c r="B26" s="19">
        <v>11</v>
      </c>
      <c r="C26" s="13">
        <v>3226</v>
      </c>
      <c r="D26" s="14">
        <f t="shared" si="1"/>
        <v>35486</v>
      </c>
      <c r="E26" s="13">
        <v>7987.61</v>
      </c>
      <c r="F26" s="14">
        <v>2500</v>
      </c>
      <c r="G26" s="13">
        <f t="shared" si="2"/>
        <v>27500</v>
      </c>
      <c r="H26" s="13" t="b">
        <f>G26='[1]STYCZEŃ'!N24</f>
        <v>0</v>
      </c>
      <c r="I26" s="14">
        <v>29664</v>
      </c>
      <c r="J26" s="13">
        <f t="shared" si="0"/>
        <v>2164</v>
      </c>
      <c r="K26" s="14">
        <f t="shared" si="3"/>
        <v>-1.610000000000582</v>
      </c>
      <c r="L26" s="13">
        <f t="shared" si="4"/>
        <v>2499.85</v>
      </c>
      <c r="M26" s="14">
        <f t="shared" si="5"/>
        <v>726.15</v>
      </c>
      <c r="N26" s="14" t="b">
        <f>M26='[1]Nal. dot styczeń'!F25</f>
        <v>0</v>
      </c>
      <c r="O26" s="20"/>
      <c r="P26" s="21"/>
      <c r="Q26" s="13">
        <f t="shared" si="6"/>
        <v>29664</v>
      </c>
      <c r="R26" s="14">
        <f t="shared" si="7"/>
        <v>2164</v>
      </c>
      <c r="S26" s="13">
        <f t="shared" si="8"/>
        <v>2165.6100000000006</v>
      </c>
      <c r="T26" s="15"/>
    </row>
    <row r="27" spans="1:20" ht="18">
      <c r="A27" s="12" t="s">
        <v>36</v>
      </c>
      <c r="B27" s="19">
        <v>64</v>
      </c>
      <c r="C27" s="13">
        <v>3440</v>
      </c>
      <c r="D27" s="14">
        <f t="shared" si="1"/>
        <v>220160</v>
      </c>
      <c r="E27" s="13">
        <v>48010.23</v>
      </c>
      <c r="F27" s="14">
        <v>2690</v>
      </c>
      <c r="G27" s="13">
        <f t="shared" si="2"/>
        <v>172160</v>
      </c>
      <c r="H27" s="13" t="b">
        <f>G27='[1]STYCZEŃ'!N25</f>
        <v>0</v>
      </c>
      <c r="I27" s="14">
        <v>169664</v>
      </c>
      <c r="J27" s="13">
        <f t="shared" si="0"/>
        <v>-2496</v>
      </c>
      <c r="K27" s="14">
        <f t="shared" si="3"/>
        <v>-10.230000000010477</v>
      </c>
      <c r="L27" s="13">
        <f t="shared" si="4"/>
        <v>2689.84</v>
      </c>
      <c r="M27" s="14">
        <f t="shared" si="5"/>
        <v>750.16</v>
      </c>
      <c r="N27" s="14" t="b">
        <f>M27='[1]Nal. dot styczeń'!F26</f>
        <v>0</v>
      </c>
      <c r="O27" s="20"/>
      <c r="P27" s="21"/>
      <c r="Q27" s="13">
        <f t="shared" si="6"/>
        <v>169664</v>
      </c>
      <c r="R27" s="14">
        <f t="shared" si="7"/>
        <v>-2496</v>
      </c>
      <c r="S27" s="13">
        <f t="shared" si="8"/>
        <v>-2485.7699999999895</v>
      </c>
      <c r="T27" s="15"/>
    </row>
    <row r="28" spans="1:20" ht="18">
      <c r="A28" s="12" t="s">
        <v>37</v>
      </c>
      <c r="B28" s="19">
        <v>15</v>
      </c>
      <c r="C28" s="13">
        <v>2840</v>
      </c>
      <c r="D28" s="14">
        <f t="shared" si="1"/>
        <v>42600</v>
      </c>
      <c r="E28" s="13">
        <v>13839.99</v>
      </c>
      <c r="F28" s="14">
        <v>1917</v>
      </c>
      <c r="G28" s="13">
        <f t="shared" si="2"/>
        <v>28755</v>
      </c>
      <c r="H28" s="13" t="b">
        <f>G28='[1]STYCZEŃ'!N26</f>
        <v>0</v>
      </c>
      <c r="I28" s="14">
        <v>25286</v>
      </c>
      <c r="J28" s="13">
        <f t="shared" si="0"/>
        <v>-3469</v>
      </c>
      <c r="K28" s="14">
        <f t="shared" si="3"/>
        <v>5.010000000002037</v>
      </c>
      <c r="L28" s="13">
        <f t="shared" si="4"/>
        <v>1917.33</v>
      </c>
      <c r="M28" s="14">
        <f t="shared" si="5"/>
        <v>922.67</v>
      </c>
      <c r="N28" s="14" t="b">
        <f>M28='[1]Nal. dot styczeń'!F27</f>
        <v>0</v>
      </c>
      <c r="O28" s="20"/>
      <c r="P28" s="21"/>
      <c r="Q28" s="13">
        <f t="shared" si="6"/>
        <v>25286</v>
      </c>
      <c r="R28" s="14">
        <f t="shared" si="7"/>
        <v>-3469</v>
      </c>
      <c r="S28" s="13">
        <f t="shared" si="8"/>
        <v>-3474.010000000002</v>
      </c>
      <c r="T28" s="15"/>
    </row>
    <row r="29" spans="1:20" ht="18">
      <c r="A29" s="12" t="s">
        <v>38</v>
      </c>
      <c r="B29" s="19">
        <v>20</v>
      </c>
      <c r="C29" s="13">
        <v>3781</v>
      </c>
      <c r="D29" s="14">
        <f t="shared" si="1"/>
        <v>75620</v>
      </c>
      <c r="E29" s="13">
        <v>18897.7</v>
      </c>
      <c r="F29" s="14">
        <v>2836</v>
      </c>
      <c r="G29" s="13">
        <f t="shared" si="2"/>
        <v>56720</v>
      </c>
      <c r="H29" s="13" t="b">
        <f>G29='[1]STYCZEŃ'!N27</f>
        <v>0</v>
      </c>
      <c r="I29" s="14">
        <v>58060</v>
      </c>
      <c r="J29" s="13">
        <f t="shared" si="0"/>
        <v>1340</v>
      </c>
      <c r="K29" s="14">
        <f t="shared" si="3"/>
        <v>2.3000000000029104</v>
      </c>
      <c r="L29" s="13">
        <f t="shared" si="4"/>
        <v>2836.11</v>
      </c>
      <c r="M29" s="14">
        <f t="shared" si="5"/>
        <v>944.89</v>
      </c>
      <c r="N29" s="14" t="b">
        <f>M29='[1]Nal. dot styczeń'!F28</f>
        <v>0</v>
      </c>
      <c r="O29" s="20"/>
      <c r="P29" s="21"/>
      <c r="Q29" s="13">
        <f t="shared" si="6"/>
        <v>58060</v>
      </c>
      <c r="R29" s="14">
        <f t="shared" si="7"/>
        <v>1340</v>
      </c>
      <c r="S29" s="13">
        <f t="shared" si="8"/>
        <v>1337.699999999997</v>
      </c>
      <c r="T29" s="15"/>
    </row>
    <row r="30" spans="1:20" ht="18">
      <c r="A30" s="12" t="s">
        <v>39</v>
      </c>
      <c r="B30" s="19">
        <v>7</v>
      </c>
      <c r="C30" s="13">
        <v>2745</v>
      </c>
      <c r="D30" s="14">
        <f t="shared" si="1"/>
        <v>19215</v>
      </c>
      <c r="E30" s="13">
        <v>5603.05</v>
      </c>
      <c r="F30" s="14">
        <v>1945</v>
      </c>
      <c r="G30" s="13">
        <f t="shared" si="2"/>
        <v>13615</v>
      </c>
      <c r="H30" s="13" t="b">
        <f>G30='[1]STYCZEŃ'!N28</f>
        <v>0</v>
      </c>
      <c r="I30" s="14">
        <v>13314</v>
      </c>
      <c r="J30" s="13">
        <f t="shared" si="0"/>
        <v>-301</v>
      </c>
      <c r="K30" s="14">
        <f t="shared" si="3"/>
        <v>-3.0499999999992724</v>
      </c>
      <c r="L30" s="13">
        <f t="shared" si="4"/>
        <v>1944.56</v>
      </c>
      <c r="M30" s="14">
        <f t="shared" si="5"/>
        <v>800.44</v>
      </c>
      <c r="N30" s="14" t="b">
        <f>M30='[1]Nal. dot styczeń'!F29</f>
        <v>0</v>
      </c>
      <c r="O30" s="20"/>
      <c r="P30" s="21"/>
      <c r="Q30" s="13">
        <f t="shared" si="6"/>
        <v>13314</v>
      </c>
      <c r="R30" s="14">
        <f t="shared" si="7"/>
        <v>-301</v>
      </c>
      <c r="S30" s="13">
        <f t="shared" si="8"/>
        <v>-297.9500000000007</v>
      </c>
      <c r="T30" s="15"/>
    </row>
    <row r="31" spans="1:20" ht="18">
      <c r="A31" s="12" t="s">
        <v>40</v>
      </c>
      <c r="B31" s="19">
        <v>10</v>
      </c>
      <c r="C31" s="13">
        <v>3165</v>
      </c>
      <c r="D31" s="14">
        <f t="shared" si="1"/>
        <v>31650</v>
      </c>
      <c r="E31" s="13">
        <v>6202.53</v>
      </c>
      <c r="F31" s="14">
        <v>2545</v>
      </c>
      <c r="G31" s="13">
        <f t="shared" si="2"/>
        <v>25450</v>
      </c>
      <c r="H31" s="13" t="b">
        <f>G31='[1]STYCZEŃ'!N29</f>
        <v>0</v>
      </c>
      <c r="I31" s="14">
        <v>24370</v>
      </c>
      <c r="J31" s="13">
        <f t="shared" si="0"/>
        <v>-1080</v>
      </c>
      <c r="K31" s="14">
        <f t="shared" si="3"/>
        <v>-2.529999999998836</v>
      </c>
      <c r="L31" s="13">
        <f t="shared" si="4"/>
        <v>2544.75</v>
      </c>
      <c r="M31" s="14">
        <f t="shared" si="5"/>
        <v>620.25</v>
      </c>
      <c r="N31" s="14" t="b">
        <f>M31='[1]Nal. dot styczeń'!F30</f>
        <v>0</v>
      </c>
      <c r="O31" s="20"/>
      <c r="P31" s="21"/>
      <c r="Q31" s="13">
        <f t="shared" si="6"/>
        <v>24370</v>
      </c>
      <c r="R31" s="14">
        <f t="shared" si="7"/>
        <v>-1080</v>
      </c>
      <c r="S31" s="13">
        <f t="shared" si="8"/>
        <v>-1077.4700000000012</v>
      </c>
      <c r="T31" s="15"/>
    </row>
    <row r="32" spans="1:20" ht="18">
      <c r="A32" s="12" t="s">
        <v>41</v>
      </c>
      <c r="B32" s="19">
        <v>19</v>
      </c>
      <c r="C32" s="13">
        <v>2955</v>
      </c>
      <c r="D32" s="14">
        <f t="shared" si="1"/>
        <v>56145</v>
      </c>
      <c r="E32" s="13">
        <v>16852.38</v>
      </c>
      <c r="F32" s="14">
        <v>2068</v>
      </c>
      <c r="G32" s="13">
        <f t="shared" si="2"/>
        <v>39292</v>
      </c>
      <c r="H32" s="13" t="b">
        <f>G32='[1]STYCZEŃ'!N30</f>
        <v>0</v>
      </c>
      <c r="I32" s="14">
        <v>36186</v>
      </c>
      <c r="J32" s="13">
        <f t="shared" si="0"/>
        <v>-3106</v>
      </c>
      <c r="K32" s="14">
        <f t="shared" si="3"/>
        <v>0.6199999999953434</v>
      </c>
      <c r="L32" s="13">
        <f t="shared" si="4"/>
        <v>2068.0299999999997</v>
      </c>
      <c r="M32" s="14">
        <f t="shared" si="5"/>
        <v>886.97</v>
      </c>
      <c r="N32" s="14" t="b">
        <f>M32='[1]Nal. dot styczeń'!F31</f>
        <v>0</v>
      </c>
      <c r="O32" s="20"/>
      <c r="P32" s="21"/>
      <c r="Q32" s="13">
        <f t="shared" si="6"/>
        <v>36186</v>
      </c>
      <c r="R32" s="14">
        <f t="shared" si="7"/>
        <v>-3106</v>
      </c>
      <c r="S32" s="13">
        <f t="shared" si="8"/>
        <v>-3106.6199999999953</v>
      </c>
      <c r="T32" s="15"/>
    </row>
    <row r="33" spans="1:20" ht="18">
      <c r="A33" s="12" t="s">
        <v>42</v>
      </c>
      <c r="B33" s="19">
        <v>59</v>
      </c>
      <c r="C33" s="13">
        <v>2993</v>
      </c>
      <c r="D33" s="14">
        <f t="shared" si="1"/>
        <v>176587</v>
      </c>
      <c r="E33" s="13">
        <v>44674.21</v>
      </c>
      <c r="F33" s="14">
        <v>2236</v>
      </c>
      <c r="G33" s="13">
        <f t="shared" si="2"/>
        <v>131924</v>
      </c>
      <c r="H33" s="13" t="b">
        <f>G33='[1]STYCZEŃ'!N31</f>
        <v>0</v>
      </c>
      <c r="I33" s="14">
        <v>133576</v>
      </c>
      <c r="J33" s="13">
        <f t="shared" si="0"/>
        <v>1652</v>
      </c>
      <c r="K33" s="14">
        <f t="shared" si="3"/>
        <v>-11.209999999991851</v>
      </c>
      <c r="L33" s="13">
        <f t="shared" si="4"/>
        <v>2235.81</v>
      </c>
      <c r="M33" s="14">
        <f t="shared" si="5"/>
        <v>757.19</v>
      </c>
      <c r="N33" s="14" t="b">
        <f>M33='[1]Nal. dot styczeń'!F32</f>
        <v>0</v>
      </c>
      <c r="O33" s="20"/>
      <c r="P33" s="21"/>
      <c r="Q33" s="13">
        <f t="shared" si="6"/>
        <v>133576</v>
      </c>
      <c r="R33" s="14">
        <f t="shared" si="7"/>
        <v>1652</v>
      </c>
      <c r="S33" s="13">
        <f t="shared" si="8"/>
        <v>1663.2099999999919</v>
      </c>
      <c r="T33" s="15"/>
    </row>
    <row r="34" spans="1:20" ht="18">
      <c r="A34" s="12" t="s">
        <v>43</v>
      </c>
      <c r="B34" s="19">
        <v>99</v>
      </c>
      <c r="C34" s="13">
        <v>2978</v>
      </c>
      <c r="D34" s="14">
        <f t="shared" si="1"/>
        <v>294822</v>
      </c>
      <c r="E34" s="13">
        <v>91548.61</v>
      </c>
      <c r="F34" s="14">
        <v>2053</v>
      </c>
      <c r="G34" s="13">
        <f t="shared" si="2"/>
        <v>203247</v>
      </c>
      <c r="H34" s="13" t="b">
        <f>G34='[1]STYCZEŃ'!N32</f>
        <v>0</v>
      </c>
      <c r="I34" s="14">
        <v>199386</v>
      </c>
      <c r="J34" s="13">
        <f t="shared" si="0"/>
        <v>-3861</v>
      </c>
      <c r="K34" s="14">
        <f t="shared" si="3"/>
        <v>26.39000000001397</v>
      </c>
      <c r="L34" s="13">
        <f t="shared" si="4"/>
        <v>2053.27</v>
      </c>
      <c r="M34" s="14">
        <f t="shared" si="5"/>
        <v>924.73</v>
      </c>
      <c r="N34" s="14" t="b">
        <f>M34='[1]Nal. dot styczeń'!F33</f>
        <v>0</v>
      </c>
      <c r="O34" s="20"/>
      <c r="P34" s="21"/>
      <c r="Q34" s="13">
        <f t="shared" si="6"/>
        <v>199386</v>
      </c>
      <c r="R34" s="14">
        <f t="shared" si="7"/>
        <v>-3861</v>
      </c>
      <c r="S34" s="13">
        <f t="shared" si="8"/>
        <v>-3887.390000000014</v>
      </c>
      <c r="T34" s="15"/>
    </row>
    <row r="35" spans="1:20" ht="18">
      <c r="A35" s="12" t="s">
        <v>44</v>
      </c>
      <c r="B35" s="19">
        <v>13</v>
      </c>
      <c r="C35" s="13">
        <v>3286</v>
      </c>
      <c r="D35" s="14">
        <f t="shared" si="1"/>
        <v>42718</v>
      </c>
      <c r="E35" s="13">
        <v>10692.99</v>
      </c>
      <c r="F35" s="14">
        <v>2463</v>
      </c>
      <c r="G35" s="13">
        <f t="shared" si="2"/>
        <v>32019</v>
      </c>
      <c r="H35" s="13" t="b">
        <f>G35='[1]STYCZEŃ'!N33</f>
        <v>0</v>
      </c>
      <c r="I35" s="14">
        <v>32019</v>
      </c>
      <c r="J35" s="13">
        <f t="shared" si="0"/>
        <v>0</v>
      </c>
      <c r="K35" s="14">
        <f t="shared" si="3"/>
        <v>6.010000000002037</v>
      </c>
      <c r="L35" s="13">
        <f t="shared" si="4"/>
        <v>2463.46</v>
      </c>
      <c r="M35" s="14">
        <f t="shared" si="5"/>
        <v>822.54</v>
      </c>
      <c r="N35" s="14" t="b">
        <f>M35='[1]Nal. dot styczeń'!F34</f>
        <v>0</v>
      </c>
      <c r="O35" s="20"/>
      <c r="P35" s="21"/>
      <c r="Q35" s="13">
        <f t="shared" si="6"/>
        <v>32019</v>
      </c>
      <c r="R35" s="14">
        <f t="shared" si="7"/>
        <v>0</v>
      </c>
      <c r="S35" s="13">
        <f t="shared" si="8"/>
        <v>-6.010000000002037</v>
      </c>
      <c r="T35" s="15"/>
    </row>
    <row r="36" spans="1:20" ht="18">
      <c r="A36" s="12" t="s">
        <v>54</v>
      </c>
      <c r="B36" s="19">
        <v>1</v>
      </c>
      <c r="C36" s="13">
        <v>3471</v>
      </c>
      <c r="D36" s="14">
        <f t="shared" si="1"/>
        <v>3471</v>
      </c>
      <c r="E36" s="13">
        <v>1756.92</v>
      </c>
      <c r="F36" s="14">
        <v>1714</v>
      </c>
      <c r="G36" s="13">
        <f t="shared" si="2"/>
        <v>1714</v>
      </c>
      <c r="H36" s="13" t="b">
        <f>G36='[1]STYCZEŃ'!N34</f>
        <v>0</v>
      </c>
      <c r="I36" s="14">
        <v>1714</v>
      </c>
      <c r="J36" s="13">
        <f t="shared" si="0"/>
        <v>0</v>
      </c>
      <c r="K36" s="14">
        <f t="shared" si="3"/>
        <v>0.07999999999992724</v>
      </c>
      <c r="L36" s="13">
        <f t="shared" si="4"/>
        <v>1714.08</v>
      </c>
      <c r="M36" s="14">
        <f t="shared" si="5"/>
        <v>1756.92</v>
      </c>
      <c r="N36" s="14" t="b">
        <f>M36='[1]Nal. dot styczeń'!F35</f>
        <v>0</v>
      </c>
      <c r="O36" s="20"/>
      <c r="P36" s="21"/>
      <c r="Q36" s="13">
        <f t="shared" si="6"/>
        <v>1714</v>
      </c>
      <c r="R36" s="14">
        <f t="shared" si="7"/>
        <v>0</v>
      </c>
      <c r="S36" s="13">
        <f t="shared" si="8"/>
        <v>-0.07999999999992724</v>
      </c>
      <c r="T36" s="15"/>
    </row>
    <row r="37" spans="1:20" ht="18">
      <c r="A37" s="12" t="s">
        <v>45</v>
      </c>
      <c r="B37" s="19">
        <v>98</v>
      </c>
      <c r="C37" s="13">
        <v>2850</v>
      </c>
      <c r="D37" s="14">
        <f t="shared" si="1"/>
        <v>279300</v>
      </c>
      <c r="E37" s="13">
        <v>71660.58</v>
      </c>
      <c r="F37" s="14">
        <v>2119</v>
      </c>
      <c r="G37" s="13">
        <f t="shared" si="2"/>
        <v>207662</v>
      </c>
      <c r="H37" s="13" t="b">
        <f>G37='[1]STYCZEŃ'!N35</f>
        <v>0</v>
      </c>
      <c r="I37" s="14">
        <v>205038</v>
      </c>
      <c r="J37" s="13">
        <f t="shared" si="0"/>
        <v>-2624</v>
      </c>
      <c r="K37" s="14">
        <f t="shared" si="3"/>
        <v>-22.580000000016298</v>
      </c>
      <c r="L37" s="13">
        <f t="shared" si="4"/>
        <v>2118.77</v>
      </c>
      <c r="M37" s="14">
        <f t="shared" si="5"/>
        <v>731.23</v>
      </c>
      <c r="N37" s="14" t="b">
        <f>M37='[1]Nal. dot styczeń'!F36</f>
        <v>0</v>
      </c>
      <c r="O37" s="20"/>
      <c r="P37" s="21"/>
      <c r="Q37" s="13">
        <f t="shared" si="6"/>
        <v>205038</v>
      </c>
      <c r="R37" s="14">
        <f t="shared" si="7"/>
        <v>-2624</v>
      </c>
      <c r="S37" s="13">
        <f t="shared" si="8"/>
        <v>-2601.4199999999837</v>
      </c>
      <c r="T37" s="15"/>
    </row>
    <row r="38" spans="1:20" ht="18">
      <c r="A38" s="12" t="s">
        <v>46</v>
      </c>
      <c r="B38" s="19">
        <v>17</v>
      </c>
      <c r="C38" s="13">
        <v>3670</v>
      </c>
      <c r="D38" s="14">
        <f t="shared" si="1"/>
        <v>62390</v>
      </c>
      <c r="E38" s="13">
        <v>19471.43</v>
      </c>
      <c r="F38" s="14">
        <v>2525</v>
      </c>
      <c r="G38" s="13">
        <f t="shared" si="2"/>
        <v>42925</v>
      </c>
      <c r="H38" s="13" t="b">
        <f>G38='[1]STYCZEŃ'!N36</f>
        <v>0</v>
      </c>
      <c r="I38" s="14">
        <v>42194</v>
      </c>
      <c r="J38" s="13">
        <f t="shared" si="0"/>
        <v>-731</v>
      </c>
      <c r="K38" s="14">
        <f t="shared" si="3"/>
        <v>-6.430000000000291</v>
      </c>
      <c r="L38" s="13">
        <f t="shared" si="4"/>
        <v>2524.62</v>
      </c>
      <c r="M38" s="14">
        <f t="shared" si="5"/>
        <v>1145.38</v>
      </c>
      <c r="N38" s="14" t="b">
        <f>M38='[1]Nal. dot styczeń'!F37</f>
        <v>0</v>
      </c>
      <c r="O38" s="20"/>
      <c r="P38" s="21"/>
      <c r="Q38" s="13">
        <f t="shared" si="6"/>
        <v>42194</v>
      </c>
      <c r="R38" s="14">
        <f t="shared" si="7"/>
        <v>-731</v>
      </c>
      <c r="S38" s="13">
        <f t="shared" si="8"/>
        <v>-724.5699999999997</v>
      </c>
      <c r="T38" s="15"/>
    </row>
    <row r="39" spans="1:20" ht="18">
      <c r="A39" s="12" t="s">
        <v>47</v>
      </c>
      <c r="B39" s="19">
        <v>4</v>
      </c>
      <c r="C39" s="13">
        <v>3400</v>
      </c>
      <c r="D39" s="14">
        <f t="shared" si="1"/>
        <v>13600</v>
      </c>
      <c r="E39" s="13">
        <v>6050.86</v>
      </c>
      <c r="F39" s="14">
        <v>1887</v>
      </c>
      <c r="G39" s="13">
        <f t="shared" si="2"/>
        <v>7548</v>
      </c>
      <c r="H39" s="13" t="b">
        <f>G39='[1]STYCZEŃ'!N37</f>
        <v>0</v>
      </c>
      <c r="I39" s="14">
        <v>7548</v>
      </c>
      <c r="J39" s="13">
        <f t="shared" si="0"/>
        <v>0</v>
      </c>
      <c r="K39" s="14">
        <f t="shared" si="3"/>
        <v>1.139999999999418</v>
      </c>
      <c r="L39" s="13">
        <f t="shared" si="4"/>
        <v>1887.28</v>
      </c>
      <c r="M39" s="14">
        <f t="shared" si="5"/>
        <v>1512.72</v>
      </c>
      <c r="N39" s="14" t="b">
        <f>M39='[1]Nal. dot styczeń'!F38</f>
        <v>0</v>
      </c>
      <c r="O39" s="20"/>
      <c r="P39" s="21"/>
      <c r="Q39" s="13">
        <f t="shared" si="6"/>
        <v>7548</v>
      </c>
      <c r="R39" s="14">
        <f t="shared" si="7"/>
        <v>0</v>
      </c>
      <c r="S39" s="13">
        <f t="shared" si="8"/>
        <v>-1.139999999999418</v>
      </c>
      <c r="T39" s="15"/>
    </row>
    <row r="40" spans="1:20" ht="18">
      <c r="A40" s="12" t="s">
        <v>48</v>
      </c>
      <c r="B40" s="19">
        <v>15</v>
      </c>
      <c r="C40" s="13">
        <v>3475</v>
      </c>
      <c r="D40" s="14">
        <f t="shared" si="1"/>
        <v>52125</v>
      </c>
      <c r="E40" s="13">
        <v>17331.46</v>
      </c>
      <c r="F40" s="14">
        <v>2320</v>
      </c>
      <c r="G40" s="13">
        <f t="shared" si="2"/>
        <v>34800</v>
      </c>
      <c r="H40" s="13" t="b">
        <f>G40='[1]STYCZEŃ'!N38</f>
        <v>0</v>
      </c>
      <c r="I40" s="14">
        <v>33020</v>
      </c>
      <c r="J40" s="13">
        <f t="shared" si="0"/>
        <v>-1780</v>
      </c>
      <c r="K40" s="14">
        <f t="shared" si="3"/>
        <v>-6.459999999999127</v>
      </c>
      <c r="L40" s="13">
        <f t="shared" si="4"/>
        <v>2319.5699999999997</v>
      </c>
      <c r="M40" s="14">
        <f t="shared" si="5"/>
        <v>1155.43</v>
      </c>
      <c r="N40" s="14" t="b">
        <f>M40='[1]Nal. dot styczeń'!F39</f>
        <v>0</v>
      </c>
      <c r="O40" s="20"/>
      <c r="P40" s="21"/>
      <c r="Q40" s="13">
        <f t="shared" si="6"/>
        <v>33020</v>
      </c>
      <c r="R40" s="14">
        <f t="shared" si="7"/>
        <v>-1780</v>
      </c>
      <c r="S40" s="13">
        <f t="shared" si="8"/>
        <v>-1773.5400000000009</v>
      </c>
      <c r="T40" s="15"/>
    </row>
    <row r="41" spans="1:20" ht="18">
      <c r="A41" s="12" t="s">
        <v>49</v>
      </c>
      <c r="B41" s="19">
        <v>11</v>
      </c>
      <c r="C41" s="13">
        <v>3478</v>
      </c>
      <c r="D41" s="14">
        <f t="shared" si="1"/>
        <v>38258</v>
      </c>
      <c r="E41" s="13">
        <v>13137.16</v>
      </c>
      <c r="F41" s="14">
        <v>2284</v>
      </c>
      <c r="G41" s="13">
        <f t="shared" si="2"/>
        <v>25124</v>
      </c>
      <c r="H41" s="13" t="b">
        <f>G41='[1]STYCZEŃ'!N39</f>
        <v>0</v>
      </c>
      <c r="I41" s="14">
        <v>25124</v>
      </c>
      <c r="J41" s="13">
        <f t="shared" si="0"/>
        <v>0</v>
      </c>
      <c r="K41" s="14">
        <f t="shared" si="3"/>
        <v>-3.1600000000034925</v>
      </c>
      <c r="L41" s="13">
        <f t="shared" si="4"/>
        <v>2283.71</v>
      </c>
      <c r="M41" s="14">
        <f t="shared" si="5"/>
        <v>1194.29</v>
      </c>
      <c r="N41" s="14" t="b">
        <f>M41='[1]Nal. dot styczeń'!F40</f>
        <v>0</v>
      </c>
      <c r="O41" s="20"/>
      <c r="P41" s="21"/>
      <c r="Q41" s="13">
        <f t="shared" si="6"/>
        <v>25124</v>
      </c>
      <c r="R41" s="14">
        <f t="shared" si="7"/>
        <v>0</v>
      </c>
      <c r="S41" s="13">
        <f t="shared" si="8"/>
        <v>3.1600000000034925</v>
      </c>
      <c r="T41" s="15"/>
    </row>
    <row r="42" spans="1:20" ht="18">
      <c r="A42" s="12" t="s">
        <v>50</v>
      </c>
      <c r="B42" s="19">
        <v>46</v>
      </c>
      <c r="C42" s="13">
        <v>2823</v>
      </c>
      <c r="D42" s="14">
        <f t="shared" si="1"/>
        <v>129858</v>
      </c>
      <c r="E42" s="13">
        <v>34472.47</v>
      </c>
      <c r="F42" s="14">
        <v>2074</v>
      </c>
      <c r="G42" s="13">
        <f t="shared" si="2"/>
        <v>95404</v>
      </c>
      <c r="H42" s="13" t="b">
        <f>G42='[1]STYCZEŃ'!N40</f>
        <v>0</v>
      </c>
      <c r="I42" s="14">
        <v>87530</v>
      </c>
      <c r="J42" s="13">
        <f t="shared" si="0"/>
        <v>-7874</v>
      </c>
      <c r="K42" s="14">
        <f t="shared" si="3"/>
        <v>-18.470000000001164</v>
      </c>
      <c r="L42" s="13">
        <f t="shared" si="4"/>
        <v>2073.6</v>
      </c>
      <c r="M42" s="14">
        <f t="shared" si="5"/>
        <v>749.4</v>
      </c>
      <c r="N42" s="14" t="b">
        <f>M42='[1]Nal. dot styczeń'!F41</f>
        <v>0</v>
      </c>
      <c r="O42" s="20"/>
      <c r="P42" s="21"/>
      <c r="Q42" s="13">
        <f t="shared" si="6"/>
        <v>87530</v>
      </c>
      <c r="R42" s="14">
        <f t="shared" si="7"/>
        <v>-7874</v>
      </c>
      <c r="S42" s="13">
        <f t="shared" si="8"/>
        <v>-7855.529999999999</v>
      </c>
      <c r="T42" s="15"/>
    </row>
    <row r="43" spans="1:20" ht="18">
      <c r="A43" s="12" t="s">
        <v>51</v>
      </c>
      <c r="B43" s="19">
        <v>4</v>
      </c>
      <c r="C43" s="13">
        <v>2789.75</v>
      </c>
      <c r="D43" s="14">
        <f t="shared" si="1"/>
        <v>11159</v>
      </c>
      <c r="E43" s="13">
        <v>3223.75</v>
      </c>
      <c r="F43" s="14">
        <v>1984</v>
      </c>
      <c r="G43" s="13">
        <f t="shared" si="2"/>
        <v>7936</v>
      </c>
      <c r="H43" s="13" t="b">
        <f>G43='[1]STYCZEŃ'!N41</f>
        <v>0</v>
      </c>
      <c r="I43" s="14">
        <v>7936</v>
      </c>
      <c r="J43" s="13">
        <f t="shared" si="0"/>
        <v>0</v>
      </c>
      <c r="K43" s="14">
        <f t="shared" si="3"/>
        <v>-0.75</v>
      </c>
      <c r="L43" s="13">
        <f t="shared" si="4"/>
        <v>1983.81</v>
      </c>
      <c r="M43" s="14">
        <f t="shared" si="5"/>
        <v>805.94</v>
      </c>
      <c r="N43" s="14" t="b">
        <f>M43='[1]Nal. dot styczeń'!F42</f>
        <v>0</v>
      </c>
      <c r="O43" s="20"/>
      <c r="P43" s="21"/>
      <c r="Q43" s="13">
        <f t="shared" si="6"/>
        <v>7936</v>
      </c>
      <c r="R43" s="14">
        <f t="shared" si="7"/>
        <v>0</v>
      </c>
      <c r="S43" s="13">
        <f t="shared" si="8"/>
        <v>0.75</v>
      </c>
      <c r="T43" s="15"/>
    </row>
    <row r="44" spans="1:20" ht="18">
      <c r="A44" s="12" t="s">
        <v>52</v>
      </c>
      <c r="B44" s="19">
        <v>2</v>
      </c>
      <c r="C44" s="13">
        <v>3550</v>
      </c>
      <c r="D44" s="14">
        <f t="shared" si="1"/>
        <v>7100</v>
      </c>
      <c r="E44" s="13">
        <v>1551</v>
      </c>
      <c r="F44" s="14">
        <v>2775</v>
      </c>
      <c r="G44" s="13">
        <f t="shared" si="2"/>
        <v>5550</v>
      </c>
      <c r="H44" s="13" t="b">
        <f>G44='[1]STYCZEŃ'!N42</f>
        <v>0</v>
      </c>
      <c r="I44" s="14">
        <v>5548</v>
      </c>
      <c r="J44" s="13">
        <f t="shared" si="0"/>
        <v>-2</v>
      </c>
      <c r="K44" s="14">
        <f t="shared" si="3"/>
        <v>-1</v>
      </c>
      <c r="L44" s="13">
        <f t="shared" si="4"/>
        <v>2774.5</v>
      </c>
      <c r="M44" s="14">
        <f t="shared" si="5"/>
        <v>775.5</v>
      </c>
      <c r="N44" s="14" t="b">
        <f>M44='[1]Nal. dot styczeń'!F43</f>
        <v>0</v>
      </c>
      <c r="O44" s="20"/>
      <c r="P44" s="21"/>
      <c r="Q44" s="13">
        <f t="shared" si="6"/>
        <v>5548</v>
      </c>
      <c r="R44" s="14">
        <f t="shared" si="7"/>
        <v>-2</v>
      </c>
      <c r="S44" s="13">
        <f t="shared" si="8"/>
        <v>-1</v>
      </c>
      <c r="T44" s="15"/>
    </row>
    <row r="45" spans="1:20" ht="18">
      <c r="A45" s="12" t="s">
        <v>53</v>
      </c>
      <c r="B45" s="19">
        <v>78</v>
      </c>
      <c r="C45" s="13">
        <v>3255.21</v>
      </c>
      <c r="D45" s="14">
        <f t="shared" si="1"/>
        <v>253906.38</v>
      </c>
      <c r="E45" s="13">
        <v>53992.53</v>
      </c>
      <c r="F45" s="14">
        <v>2563</v>
      </c>
      <c r="G45" s="13">
        <f t="shared" si="2"/>
        <v>199914</v>
      </c>
      <c r="H45" s="13" t="b">
        <f>G45='[1]STYCZEŃ'!N43</f>
        <v>0</v>
      </c>
      <c r="I45" s="14">
        <v>199446</v>
      </c>
      <c r="J45" s="13">
        <f t="shared" si="0"/>
        <v>-468</v>
      </c>
      <c r="K45" s="14">
        <f t="shared" si="3"/>
        <v>-0.14999999999417923</v>
      </c>
      <c r="L45" s="13">
        <f t="shared" si="4"/>
        <v>2563</v>
      </c>
      <c r="M45" s="14">
        <f t="shared" si="5"/>
        <v>692.21</v>
      </c>
      <c r="N45" s="14" t="b">
        <f>M45='[1]Nal. dot styczeń'!F44</f>
        <v>0</v>
      </c>
      <c r="O45" s="20"/>
      <c r="P45" s="21"/>
      <c r="Q45" s="13">
        <f t="shared" si="6"/>
        <v>199446</v>
      </c>
      <c r="R45" s="14">
        <f t="shared" si="7"/>
        <v>-468</v>
      </c>
      <c r="S45" s="13">
        <f t="shared" si="8"/>
        <v>-467.8500000000058</v>
      </c>
      <c r="T45" s="15"/>
    </row>
    <row r="46" spans="1:19" s="16" customFormat="1" ht="27.75" customHeight="1">
      <c r="A46" s="24" t="s">
        <v>55</v>
      </c>
      <c r="B46" s="28">
        <v>200</v>
      </c>
      <c r="C46" s="23">
        <v>3246</v>
      </c>
      <c r="D46" s="14">
        <f t="shared" si="1"/>
        <v>649200</v>
      </c>
      <c r="E46" s="23">
        <v>177612.98</v>
      </c>
      <c r="F46" s="23">
        <v>2358</v>
      </c>
      <c r="G46" s="13">
        <f t="shared" si="2"/>
        <v>471600</v>
      </c>
      <c r="H46" s="23"/>
      <c r="I46" s="23">
        <v>488579</v>
      </c>
      <c r="J46" s="13">
        <f t="shared" si="0"/>
        <v>16979</v>
      </c>
      <c r="K46" s="14">
        <f t="shared" si="3"/>
        <v>-12.979999999981374</v>
      </c>
      <c r="L46" s="13">
        <f t="shared" si="4"/>
        <v>2357.94</v>
      </c>
      <c r="M46" s="14">
        <f t="shared" si="5"/>
        <v>888.06</v>
      </c>
      <c r="N46" s="23"/>
      <c r="O46" s="23">
        <f>SUM(O8:O45)</f>
        <v>0</v>
      </c>
      <c r="P46" s="23">
        <f>SUM(P8:P45)</f>
        <v>0</v>
      </c>
      <c r="Q46" s="13">
        <f t="shared" si="6"/>
        <v>488579</v>
      </c>
      <c r="R46" s="14">
        <f t="shared" si="7"/>
        <v>16979</v>
      </c>
      <c r="S46" s="13">
        <f t="shared" si="8"/>
        <v>16991.97999999998</v>
      </c>
    </row>
    <row r="47" spans="2:19" ht="33" customHeight="1">
      <c r="B47" s="25">
        <f>SUM(B8:B46)</f>
        <v>1401.5</v>
      </c>
      <c r="C47" s="25">
        <f aca="true" t="shared" si="9" ref="C47:S47">SUM(C8:C46)</f>
        <v>126514.12000000001</v>
      </c>
      <c r="D47" s="25">
        <f t="shared" si="9"/>
        <v>4588292.76</v>
      </c>
      <c r="E47" s="25">
        <f t="shared" si="9"/>
        <v>1146230.47</v>
      </c>
      <c r="F47" s="25">
        <f t="shared" si="9"/>
        <v>93793</v>
      </c>
      <c r="G47" s="25">
        <f t="shared" si="9"/>
        <v>3442137</v>
      </c>
      <c r="H47" s="25">
        <f t="shared" si="9"/>
        <v>0</v>
      </c>
      <c r="I47" s="27">
        <f t="shared" si="9"/>
        <v>3413527</v>
      </c>
      <c r="J47" s="25">
        <f t="shared" si="9"/>
        <v>-28610</v>
      </c>
      <c r="K47" s="25">
        <f t="shared" si="9"/>
        <v>-74.70999999997548</v>
      </c>
      <c r="L47" s="25">
        <f t="shared" si="9"/>
        <v>93791.05000000003</v>
      </c>
      <c r="M47" s="25">
        <f t="shared" si="9"/>
        <v>32723.070000000007</v>
      </c>
      <c r="N47" s="25">
        <f t="shared" si="9"/>
        <v>0</v>
      </c>
      <c r="O47" s="25">
        <f t="shared" si="9"/>
        <v>0</v>
      </c>
      <c r="P47" s="25">
        <f t="shared" si="9"/>
        <v>0</v>
      </c>
      <c r="Q47" s="25">
        <f t="shared" si="9"/>
        <v>3413527</v>
      </c>
      <c r="R47" s="25">
        <f t="shared" si="9"/>
        <v>-28610</v>
      </c>
      <c r="S47" s="25">
        <f t="shared" si="9"/>
        <v>-28535.290000000023</v>
      </c>
    </row>
    <row r="49" spans="7:9" ht="14.25">
      <c r="G49" s="2" t="s">
        <v>74</v>
      </c>
      <c r="I49" s="2">
        <v>3413527</v>
      </c>
    </row>
    <row r="50" ht="14.25">
      <c r="I50" s="32">
        <f>I47-I49</f>
        <v>0</v>
      </c>
    </row>
  </sheetData>
  <sheetProtection/>
  <printOptions/>
  <pageMargins left="0.31496062992125984" right="0.31496062992125984" top="0.5511811023622047" bottom="0.7480314960629921" header="0.5118110236220472" footer="0.5118110236220472"/>
  <pageSetup fitToHeight="1" fitToWidth="1" horizontalDpi="600" verticalDpi="600" orientation="landscape" paperSize="9" scale="48" r:id="rId1"/>
  <headerFooter>
    <oddFooter>&amp;L&amp;D;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Pieniak</dc:creator>
  <cp:keywords/>
  <dc:description/>
  <cp:lastModifiedBy>Joanna Pieniak</cp:lastModifiedBy>
  <dcterms:created xsi:type="dcterms:W3CDTF">2019-03-07T13:05:15Z</dcterms:created>
  <dcterms:modified xsi:type="dcterms:W3CDTF">2019-03-11T09:19:11Z</dcterms:modified>
  <cp:category/>
  <cp:version/>
  <cp:contentType/>
  <cp:contentStatus/>
</cp:coreProperties>
</file>