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palonek\AppData\Local\Microsoft\Windows\INetCache\Content.Outlook\QUD1L6UL\"/>
    </mc:Choice>
  </mc:AlternateContent>
  <xr:revisionPtr revIDLastSave="0" documentId="13_ncr:1_{7AD9E51F-0C96-4E74-858B-9D0938D26936}" xr6:coauthVersionLast="47" xr6:coauthVersionMax="47" xr10:uidLastSave="{00000000-0000-0000-0000-000000000000}"/>
  <bookViews>
    <workbookView xWindow="-28920" yWindow="-120" windowWidth="29040" windowHeight="17640" tabRatio="909" xr2:uid="{00000000-000D-0000-FFFF-FFFF00000000}"/>
  </bookViews>
  <sheets>
    <sheet name="Koszty jendostkowe" sheetId="4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7" i="45" l="1"/>
  <c r="K610" i="45"/>
  <c r="L610" i="45" s="1"/>
  <c r="M610" i="45" s="1"/>
  <c r="N610" i="45" s="1"/>
  <c r="O610" i="45" s="1"/>
  <c r="P610" i="45" s="1"/>
  <c r="Q610" i="45" s="1"/>
  <c r="R610" i="45" s="1"/>
  <c r="S610" i="45" s="1"/>
  <c r="T610" i="45" s="1"/>
  <c r="U610" i="45" s="1"/>
  <c r="V610" i="45" s="1"/>
  <c r="W610" i="45" s="1"/>
  <c r="X610" i="45" s="1"/>
  <c r="Y610" i="45" s="1"/>
  <c r="Z610" i="45" s="1"/>
  <c r="AA610" i="45" s="1"/>
  <c r="AB610" i="45" s="1"/>
  <c r="AC610" i="45" s="1"/>
  <c r="AD610" i="45" s="1"/>
  <c r="AE610" i="45" s="1"/>
  <c r="AF610" i="45" s="1"/>
  <c r="AG610" i="45" s="1"/>
  <c r="AH610" i="45" s="1"/>
  <c r="AI610" i="45" s="1"/>
  <c r="AJ610" i="45" s="1"/>
  <c r="AK610" i="45" s="1"/>
  <c r="AL610" i="45" s="1"/>
  <c r="AM610" i="45" s="1"/>
  <c r="AN610" i="45" s="1"/>
  <c r="AO610" i="45" s="1"/>
  <c r="AP610" i="45" s="1"/>
  <c r="AQ610" i="45" s="1"/>
  <c r="AR610" i="45" s="1"/>
  <c r="AS610" i="45" s="1"/>
  <c r="AT610" i="45" s="1"/>
  <c r="AU610" i="45" s="1"/>
  <c r="AV610" i="45" s="1"/>
  <c r="AW610" i="45" s="1"/>
  <c r="E613" i="45" l="1"/>
  <c r="F613" i="45"/>
  <c r="G613" i="45"/>
  <c r="H613" i="45"/>
  <c r="I613" i="45"/>
  <c r="J613" i="45"/>
  <c r="J606" i="45"/>
  <c r="H632" i="45" s="1"/>
  <c r="J602" i="45"/>
  <c r="D632" i="45" l="1"/>
  <c r="F632" i="45"/>
  <c r="L567" i="45"/>
  <c r="K567" i="45"/>
  <c r="L553" i="45"/>
  <c r="K553" i="45"/>
  <c r="D678" i="45"/>
  <c r="I606" i="45" l="1"/>
  <c r="H631" i="45" s="1"/>
  <c r="I602" i="45"/>
  <c r="D631" i="45" l="1"/>
  <c r="F631" i="45"/>
  <c r="S23" i="45" l="1"/>
  <c r="H606" i="45" l="1"/>
  <c r="H630" i="45" s="1"/>
  <c r="G606" i="45"/>
  <c r="F606" i="45"/>
  <c r="E606" i="45"/>
  <c r="D606" i="45"/>
  <c r="C606" i="45"/>
  <c r="H602" i="45"/>
  <c r="G602" i="45"/>
  <c r="F602" i="45"/>
  <c r="E602" i="45"/>
  <c r="D602" i="45"/>
  <c r="C602" i="45"/>
  <c r="D628" i="45" l="1"/>
  <c r="F629" i="45"/>
  <c r="D629" i="45"/>
  <c r="F630" i="45"/>
  <c r="D630" i="45"/>
  <c r="D17" i="45" l="1"/>
  <c r="C17" i="45"/>
  <c r="D16" i="45"/>
  <c r="C16" i="45"/>
  <c r="D489" i="45" l="1"/>
  <c r="C489" i="45"/>
  <c r="E489" i="45"/>
  <c r="E464" i="45"/>
  <c r="F464" i="45" s="1"/>
  <c r="G464" i="45" s="1"/>
  <c r="H464" i="45" s="1"/>
  <c r="I464" i="45" s="1"/>
  <c r="B490" i="45"/>
  <c r="B491" i="45" s="1"/>
  <c r="B492" i="45" s="1"/>
  <c r="B493" i="45" s="1"/>
  <c r="B494" i="45" s="1"/>
  <c r="B495" i="45" s="1"/>
  <c r="B496" i="45" s="1"/>
  <c r="B497" i="45" s="1"/>
  <c r="B498" i="45" s="1"/>
  <c r="B499" i="45" s="1"/>
  <c r="B500" i="45" s="1"/>
  <c r="B501" i="45" s="1"/>
  <c r="B502" i="45" s="1"/>
  <c r="B503" i="45" s="1"/>
  <c r="B504" i="45" s="1"/>
  <c r="B505" i="45" s="1"/>
  <c r="B506" i="45" s="1"/>
  <c r="B507" i="45" s="1"/>
  <c r="B508" i="45" s="1"/>
  <c r="B509" i="45" s="1"/>
  <c r="B510" i="45" s="1"/>
  <c r="B511" i="45" s="1"/>
  <c r="B512" i="45" s="1"/>
  <c r="B513" i="45" s="1"/>
  <c r="B514" i="45" s="1"/>
  <c r="B515" i="45" s="1"/>
  <c r="B516" i="45" s="1"/>
  <c r="B517" i="45" s="1"/>
  <c r="B518" i="45" s="1"/>
  <c r="B519" i="45" s="1"/>
  <c r="B520" i="45" s="1"/>
  <c r="B521" i="45" s="1"/>
  <c r="B522" i="45" s="1"/>
  <c r="B523" i="45" s="1"/>
  <c r="B524" i="45" s="1"/>
  <c r="B525" i="45" s="1"/>
  <c r="B526" i="45" s="1"/>
  <c r="B527" i="45" s="1"/>
  <c r="B528" i="45" s="1"/>
  <c r="B529" i="45" s="1"/>
  <c r="B530" i="45" s="1"/>
  <c r="B531" i="45" s="1"/>
  <c r="B532" i="45" s="1"/>
  <c r="B533" i="45" s="1"/>
  <c r="B534" i="45" s="1"/>
  <c r="B535" i="45" s="1"/>
  <c r="J464" i="45" l="1"/>
  <c r="K464" i="45" l="1"/>
  <c r="L464" i="45" l="1"/>
  <c r="M464" i="45" l="1"/>
  <c r="N464" i="45" l="1"/>
  <c r="O464" i="45" l="1"/>
  <c r="D470" i="45" l="1"/>
  <c r="E470" i="45" l="1"/>
  <c r="F470" i="45" l="1"/>
  <c r="G470" i="45" l="1"/>
  <c r="H470" i="45" l="1"/>
  <c r="I470" i="45" l="1"/>
  <c r="J470" i="45" l="1"/>
  <c r="K470" i="45" l="1"/>
  <c r="L470" i="45" l="1"/>
  <c r="M470" i="45" l="1"/>
  <c r="N470" i="45" l="1"/>
  <c r="O470" i="45" l="1"/>
  <c r="D476" i="45" l="1"/>
  <c r="E476" i="45" l="1"/>
  <c r="F476" i="45" l="1"/>
  <c r="G476" i="45" l="1"/>
  <c r="H476" i="45" l="1"/>
  <c r="I476" i="45" l="1"/>
  <c r="J476" i="45" l="1"/>
  <c r="K476" i="45" l="1"/>
  <c r="L476" i="45" l="1"/>
  <c r="M476" i="45" l="1"/>
  <c r="N476" i="45" l="1"/>
  <c r="O476" i="45" l="1"/>
  <c r="D482" i="45" l="1"/>
  <c r="E482" i="45" l="1"/>
  <c r="F482" i="45" l="1"/>
  <c r="G482" i="45" l="1"/>
  <c r="H482" i="45" l="1"/>
  <c r="I482" i="45" l="1"/>
  <c r="J482" i="45" l="1"/>
  <c r="K482" i="45" l="1"/>
  <c r="L482" i="45" l="1"/>
  <c r="M482" i="45" l="1"/>
  <c r="N482" i="45" l="1"/>
  <c r="J571" i="45" l="1"/>
  <c r="AM617" i="45"/>
  <c r="AL617" i="45"/>
  <c r="AK617" i="45"/>
  <c r="AJ617" i="45"/>
  <c r="AI617" i="45"/>
  <c r="AH617" i="45"/>
  <c r="AG617" i="45"/>
  <c r="AF617" i="45"/>
  <c r="AE617" i="45"/>
  <c r="AD617" i="45"/>
  <c r="AC617" i="45"/>
  <c r="AB617" i="45"/>
  <c r="AB620" i="45" s="1"/>
  <c r="AA617" i="45"/>
  <c r="AA620" i="45" s="1"/>
  <c r="Z617" i="45"/>
  <c r="Z620" i="45" s="1"/>
  <c r="Y617" i="45"/>
  <c r="Y620" i="45" s="1"/>
  <c r="X617" i="45"/>
  <c r="X620" i="45" s="1"/>
  <c r="W617" i="45"/>
  <c r="W620" i="45" s="1"/>
  <c r="V617" i="45"/>
  <c r="V620" i="45" s="1"/>
  <c r="U617" i="45"/>
  <c r="U620" i="45" s="1"/>
  <c r="T617" i="45"/>
  <c r="T620" i="45" s="1"/>
  <c r="S617" i="45"/>
  <c r="S620" i="45" s="1"/>
  <c r="R617" i="45"/>
  <c r="R620" i="45" s="1"/>
  <c r="Q617" i="45"/>
  <c r="Q620" i="45" s="1"/>
  <c r="P617" i="45"/>
  <c r="P620" i="45" s="1"/>
  <c r="O617" i="45"/>
  <c r="O620" i="45" s="1"/>
  <c r="N617" i="45"/>
  <c r="N620" i="45" s="1"/>
  <c r="M617" i="45"/>
  <c r="M620" i="45" s="1"/>
  <c r="L617" i="45"/>
  <c r="L620" i="45" s="1"/>
  <c r="K617" i="45"/>
  <c r="K620" i="45" s="1"/>
  <c r="J617" i="45"/>
  <c r="J620" i="45" s="1"/>
  <c r="I617" i="45"/>
  <c r="I620" i="45" s="1"/>
  <c r="H617" i="45"/>
  <c r="H620" i="45" s="1"/>
  <c r="G617" i="45"/>
  <c r="G620" i="45" s="1"/>
  <c r="F617" i="45"/>
  <c r="F620" i="45" s="1"/>
  <c r="E617" i="45"/>
  <c r="E620" i="45" s="1"/>
  <c r="H629" i="45"/>
  <c r="H628" i="45"/>
  <c r="H627" i="45"/>
  <c r="H626" i="45"/>
  <c r="H625" i="45"/>
  <c r="AD620" i="45" l="1"/>
  <c r="F652" i="45" s="1"/>
  <c r="F653" i="45"/>
  <c r="AE620" i="45"/>
  <c r="AF620" i="45"/>
  <c r="F654" i="45" s="1"/>
  <c r="AG620" i="45"/>
  <c r="F655" i="45" s="1"/>
  <c r="AH620" i="45"/>
  <c r="F656" i="45" s="1"/>
  <c r="AI620" i="45"/>
  <c r="F657" i="45" s="1"/>
  <c r="AC620" i="45"/>
  <c r="F651" i="45" s="1"/>
  <c r="AJ620" i="45"/>
  <c r="F658" i="45" s="1"/>
  <c r="AK620" i="45"/>
  <c r="F659" i="45" s="1"/>
  <c r="AL620" i="45"/>
  <c r="F660" i="45" s="1"/>
  <c r="AM620" i="45"/>
  <c r="F661" i="45" s="1"/>
  <c r="E466" i="45"/>
  <c r="E465" i="45"/>
  <c r="F465" i="45" s="1"/>
  <c r="G465" i="45" s="1"/>
  <c r="H465" i="45" s="1"/>
  <c r="I465" i="45" s="1"/>
  <c r="J465" i="45" s="1"/>
  <c r="K465" i="45" s="1"/>
  <c r="L465" i="45" s="1"/>
  <c r="M465" i="45" s="1"/>
  <c r="N465" i="45" l="1"/>
  <c r="F466" i="45"/>
  <c r="E467" i="45"/>
  <c r="C490" i="45"/>
  <c r="D490" i="45"/>
  <c r="E490" i="45" l="1"/>
  <c r="O465" i="45"/>
  <c r="D471" i="45" s="1"/>
  <c r="E471" i="45" s="1"/>
  <c r="F471" i="45" s="1"/>
  <c r="G471" i="45" s="1"/>
  <c r="H471" i="45" s="1"/>
  <c r="I471" i="45" s="1"/>
  <c r="J471" i="45" s="1"/>
  <c r="K471" i="45" s="1"/>
  <c r="L471" i="45" s="1"/>
  <c r="M471" i="45" s="1"/>
  <c r="N471" i="45" s="1"/>
  <c r="O471" i="45" s="1"/>
  <c r="D477" i="45" s="1"/>
  <c r="E477" i="45" s="1"/>
  <c r="F477" i="45" s="1"/>
  <c r="G477" i="45" s="1"/>
  <c r="H477" i="45" s="1"/>
  <c r="I477" i="45" s="1"/>
  <c r="J477" i="45" s="1"/>
  <c r="K477" i="45" s="1"/>
  <c r="L477" i="45" s="1"/>
  <c r="M477" i="45" s="1"/>
  <c r="N477" i="45" s="1"/>
  <c r="O477" i="45" s="1"/>
  <c r="D483" i="45" s="1"/>
  <c r="E483" i="45" s="1"/>
  <c r="F483" i="45" s="1"/>
  <c r="G483" i="45" s="1"/>
  <c r="H483" i="45" s="1"/>
  <c r="I483" i="45" s="1"/>
  <c r="J483" i="45" s="1"/>
  <c r="K483" i="45" s="1"/>
  <c r="L483" i="45" s="1"/>
  <c r="M483" i="45" s="1"/>
  <c r="N483" i="45" s="1"/>
  <c r="G466" i="45"/>
  <c r="F467" i="45"/>
  <c r="C491" i="45"/>
  <c r="E491" i="45"/>
  <c r="D491" i="45"/>
  <c r="H466" i="45" l="1"/>
  <c r="I466" i="45" s="1"/>
  <c r="J466" i="45" s="1"/>
  <c r="K466" i="45" s="1"/>
  <c r="L466" i="45" s="1"/>
  <c r="M466" i="45" s="1"/>
  <c r="G467" i="45"/>
  <c r="D492" i="45"/>
  <c r="C492" i="45"/>
  <c r="E492" i="45" l="1"/>
  <c r="N466" i="45"/>
  <c r="D493" i="45"/>
  <c r="C493" i="45"/>
  <c r="H467" i="45"/>
  <c r="E493" i="45" l="1"/>
  <c r="O466" i="45"/>
  <c r="C494" i="45"/>
  <c r="I467" i="45"/>
  <c r="D494" i="45"/>
  <c r="O467" i="45" l="1"/>
  <c r="D472" i="45"/>
  <c r="E472" i="45" s="1"/>
  <c r="F472" i="45" s="1"/>
  <c r="G472" i="45" s="1"/>
  <c r="H472" i="45" s="1"/>
  <c r="I472" i="45" s="1"/>
  <c r="J472" i="45" s="1"/>
  <c r="K472" i="45" s="1"/>
  <c r="L472" i="45" s="1"/>
  <c r="M472" i="45" s="1"/>
  <c r="N472" i="45" s="1"/>
  <c r="O472" i="45" s="1"/>
  <c r="D478" i="45" s="1"/>
  <c r="E478" i="45" s="1"/>
  <c r="F478" i="45" s="1"/>
  <c r="G478" i="45" s="1"/>
  <c r="H478" i="45" s="1"/>
  <c r="I478" i="45" s="1"/>
  <c r="J478" i="45" s="1"/>
  <c r="K478" i="45" s="1"/>
  <c r="L478" i="45" s="1"/>
  <c r="M478" i="45" s="1"/>
  <c r="N478" i="45" s="1"/>
  <c r="O478" i="45" s="1"/>
  <c r="D484" i="45" s="1"/>
  <c r="E484" i="45" s="1"/>
  <c r="F484" i="45" s="1"/>
  <c r="G484" i="45" s="1"/>
  <c r="H484" i="45" s="1"/>
  <c r="I484" i="45" s="1"/>
  <c r="J484" i="45" s="1"/>
  <c r="K484" i="45" s="1"/>
  <c r="L484" i="45" s="1"/>
  <c r="M484" i="45" s="1"/>
  <c r="N484" i="45" s="1"/>
  <c r="E494" i="45"/>
  <c r="C495" i="45"/>
  <c r="J467" i="45"/>
  <c r="D495" i="45"/>
  <c r="E495" i="45" l="1"/>
  <c r="C496" i="45"/>
  <c r="K467" i="45"/>
  <c r="D496" i="45"/>
  <c r="E496" i="45" l="1"/>
  <c r="D497" i="45"/>
  <c r="C497" i="45"/>
  <c r="L467" i="45"/>
  <c r="E497" i="45" l="1"/>
  <c r="C498" i="45"/>
  <c r="M467" i="45"/>
  <c r="D498" i="45"/>
  <c r="E498" i="45" l="1"/>
  <c r="D499" i="45"/>
  <c r="C499" i="45"/>
  <c r="N467" i="45"/>
  <c r="E499" i="45" l="1"/>
  <c r="C500" i="45"/>
  <c r="E500" i="45"/>
  <c r="D500" i="45"/>
  <c r="D501" i="45" l="1"/>
  <c r="C501" i="45"/>
  <c r="D473" i="45"/>
  <c r="E501" i="45" l="1"/>
  <c r="C502" i="45"/>
  <c r="E473" i="45"/>
  <c r="D502" i="45"/>
  <c r="E502" i="45" l="1"/>
  <c r="D503" i="45"/>
  <c r="C503" i="45"/>
  <c r="F473" i="45"/>
  <c r="E503" i="45" l="1"/>
  <c r="C504" i="45"/>
  <c r="G473" i="45"/>
  <c r="D504" i="45"/>
  <c r="E504" i="45" l="1"/>
  <c r="D505" i="45"/>
  <c r="C505" i="45"/>
  <c r="H473" i="45"/>
  <c r="E505" i="45" l="1"/>
  <c r="D506" i="45"/>
  <c r="C506" i="45"/>
  <c r="I473" i="45"/>
  <c r="C619" i="45"/>
  <c r="D619" i="45" s="1"/>
  <c r="E619" i="45" s="1"/>
  <c r="F619" i="45" s="1"/>
  <c r="G619" i="45" s="1"/>
  <c r="H619" i="45" s="1"/>
  <c r="I619" i="45" s="1"/>
  <c r="J619" i="45" s="1"/>
  <c r="K619" i="45" s="1"/>
  <c r="L619" i="45" s="1"/>
  <c r="M619" i="45" s="1"/>
  <c r="N619" i="45" s="1"/>
  <c r="O619" i="45" s="1"/>
  <c r="P619" i="45" s="1"/>
  <c r="Q619" i="45" s="1"/>
  <c r="R619" i="45" s="1"/>
  <c r="S619" i="45" s="1"/>
  <c r="T619" i="45" s="1"/>
  <c r="U619" i="45" s="1"/>
  <c r="V619" i="45" s="1"/>
  <c r="W619" i="45" s="1"/>
  <c r="X619" i="45" s="1"/>
  <c r="Y619" i="45" s="1"/>
  <c r="Z619" i="45" s="1"/>
  <c r="AA619" i="45" s="1"/>
  <c r="AB619" i="45" s="1"/>
  <c r="AC619" i="45" s="1"/>
  <c r="AD619" i="45" s="1"/>
  <c r="AE619" i="45" s="1"/>
  <c r="AF619" i="45" s="1"/>
  <c r="AG619" i="45" s="1"/>
  <c r="AH619" i="45" s="1"/>
  <c r="AI619" i="45" s="1"/>
  <c r="AJ619" i="45" s="1"/>
  <c r="AK619" i="45" s="1"/>
  <c r="AL619" i="45" s="1"/>
  <c r="AM619" i="45" s="1"/>
  <c r="AN619" i="45" s="1"/>
  <c r="AO619" i="45" s="1"/>
  <c r="AP619" i="45" s="1"/>
  <c r="AQ619" i="45" s="1"/>
  <c r="AR619" i="45" s="1"/>
  <c r="AS619" i="45" s="1"/>
  <c r="AT619" i="45" s="1"/>
  <c r="AU619" i="45" s="1"/>
  <c r="AV619" i="45" s="1"/>
  <c r="AW619" i="45" s="1"/>
  <c r="F650" i="45"/>
  <c r="F649" i="45"/>
  <c r="F648" i="45"/>
  <c r="F647" i="45"/>
  <c r="F645" i="45"/>
  <c r="F644" i="45"/>
  <c r="F643" i="45"/>
  <c r="F641" i="45"/>
  <c r="F640" i="45"/>
  <c r="F639" i="45"/>
  <c r="F638" i="45"/>
  <c r="D637" i="45"/>
  <c r="D636" i="45"/>
  <c r="D635" i="45"/>
  <c r="D634" i="45"/>
  <c r="D633" i="45"/>
  <c r="C615" i="45"/>
  <c r="D615" i="45" s="1"/>
  <c r="E615" i="45" s="1"/>
  <c r="F615" i="45" s="1"/>
  <c r="G615" i="45" s="1"/>
  <c r="H615" i="45" s="1"/>
  <c r="I615" i="45" s="1"/>
  <c r="J615" i="45" s="1"/>
  <c r="K615" i="45" s="1"/>
  <c r="L615" i="45" s="1"/>
  <c r="M615" i="45" s="1"/>
  <c r="N615" i="45" s="1"/>
  <c r="O615" i="45" s="1"/>
  <c r="P615" i="45" s="1"/>
  <c r="Q615" i="45" s="1"/>
  <c r="R615" i="45" s="1"/>
  <c r="S615" i="45" s="1"/>
  <c r="T615" i="45" s="1"/>
  <c r="U615" i="45" s="1"/>
  <c r="V615" i="45" s="1"/>
  <c r="W615" i="45" s="1"/>
  <c r="X615" i="45" s="1"/>
  <c r="Y615" i="45" s="1"/>
  <c r="Z615" i="45" s="1"/>
  <c r="AA615" i="45" s="1"/>
  <c r="AB615" i="45" s="1"/>
  <c r="AC615" i="45" s="1"/>
  <c r="AD615" i="45" s="1"/>
  <c r="AE615" i="45" s="1"/>
  <c r="AF615" i="45" s="1"/>
  <c r="AG615" i="45" s="1"/>
  <c r="AH615" i="45" s="1"/>
  <c r="AI615" i="45" s="1"/>
  <c r="AJ615" i="45" s="1"/>
  <c r="AK615" i="45" s="1"/>
  <c r="AL615" i="45" s="1"/>
  <c r="AM615" i="45" s="1"/>
  <c r="AN615" i="45" s="1"/>
  <c r="AO615" i="45" s="1"/>
  <c r="AP615" i="45" s="1"/>
  <c r="AQ615" i="45" s="1"/>
  <c r="AR615" i="45" s="1"/>
  <c r="AS615" i="45" s="1"/>
  <c r="AT615" i="45" s="1"/>
  <c r="AU615" i="45" s="1"/>
  <c r="AV615" i="45" s="1"/>
  <c r="AW615" i="45" s="1"/>
  <c r="C612" i="45"/>
  <c r="D612" i="45" s="1"/>
  <c r="E612" i="45" s="1"/>
  <c r="F612" i="45" s="1"/>
  <c r="G612" i="45" s="1"/>
  <c r="H612" i="45" s="1"/>
  <c r="I612" i="45" s="1"/>
  <c r="J612" i="45" s="1"/>
  <c r="K612" i="45" s="1"/>
  <c r="L612" i="45" s="1"/>
  <c r="M612" i="45" s="1"/>
  <c r="N612" i="45" s="1"/>
  <c r="O612" i="45" s="1"/>
  <c r="P612" i="45" s="1"/>
  <c r="Q612" i="45" s="1"/>
  <c r="R612" i="45" s="1"/>
  <c r="S612" i="45" s="1"/>
  <c r="T612" i="45" s="1"/>
  <c r="U612" i="45" s="1"/>
  <c r="V612" i="45" s="1"/>
  <c r="W612" i="45" s="1"/>
  <c r="X612" i="45" s="1"/>
  <c r="Y612" i="45" s="1"/>
  <c r="Z612" i="45" s="1"/>
  <c r="AA612" i="45" s="1"/>
  <c r="AB612" i="45" s="1"/>
  <c r="AC612" i="45" s="1"/>
  <c r="AD612" i="45" s="1"/>
  <c r="AE612" i="45" s="1"/>
  <c r="AF612" i="45" s="1"/>
  <c r="AG612" i="45" s="1"/>
  <c r="AH612" i="45" s="1"/>
  <c r="AI612" i="45" s="1"/>
  <c r="AJ612" i="45" s="1"/>
  <c r="AK612" i="45" s="1"/>
  <c r="AL612" i="45" s="1"/>
  <c r="AM612" i="45" s="1"/>
  <c r="AN612" i="45" s="1"/>
  <c r="AO612" i="45" s="1"/>
  <c r="AP612" i="45" s="1"/>
  <c r="AQ612" i="45" s="1"/>
  <c r="AR612" i="45" s="1"/>
  <c r="AS612" i="45" s="1"/>
  <c r="AT612" i="45" s="1"/>
  <c r="AU612" i="45" s="1"/>
  <c r="AV612" i="45" s="1"/>
  <c r="AW612" i="45" s="1"/>
  <c r="C609" i="45"/>
  <c r="D609" i="45" s="1"/>
  <c r="E609" i="45" s="1"/>
  <c r="F609" i="45" s="1"/>
  <c r="G609" i="45" s="1"/>
  <c r="H609" i="45" s="1"/>
  <c r="I609" i="45" s="1"/>
  <c r="J609" i="45" s="1"/>
  <c r="K609" i="45" s="1"/>
  <c r="L609" i="45" s="1"/>
  <c r="M609" i="45" s="1"/>
  <c r="N609" i="45" s="1"/>
  <c r="O609" i="45" s="1"/>
  <c r="P609" i="45" s="1"/>
  <c r="Q609" i="45" s="1"/>
  <c r="R609" i="45" s="1"/>
  <c r="S609" i="45" s="1"/>
  <c r="T609" i="45" s="1"/>
  <c r="U609" i="45" s="1"/>
  <c r="V609" i="45" s="1"/>
  <c r="W609" i="45" s="1"/>
  <c r="X609" i="45" s="1"/>
  <c r="Y609" i="45" s="1"/>
  <c r="Z609" i="45" s="1"/>
  <c r="AA609" i="45" s="1"/>
  <c r="AB609" i="45" s="1"/>
  <c r="AC609" i="45" s="1"/>
  <c r="AD609" i="45" s="1"/>
  <c r="AE609" i="45" s="1"/>
  <c r="AF609" i="45" s="1"/>
  <c r="AG609" i="45" s="1"/>
  <c r="AH609" i="45" s="1"/>
  <c r="AI609" i="45" s="1"/>
  <c r="AJ609" i="45" s="1"/>
  <c r="AK609" i="45" s="1"/>
  <c r="AL609" i="45" s="1"/>
  <c r="AM609" i="45" s="1"/>
  <c r="AN609" i="45" s="1"/>
  <c r="AO609" i="45" s="1"/>
  <c r="AP609" i="45" s="1"/>
  <c r="AQ609" i="45" s="1"/>
  <c r="AR609" i="45" s="1"/>
  <c r="AS609" i="45" s="1"/>
  <c r="AT609" i="45" s="1"/>
  <c r="AU609" i="45" s="1"/>
  <c r="AV609" i="45" s="1"/>
  <c r="AW609" i="45" s="1"/>
  <c r="C594" i="45"/>
  <c r="D594" i="45" s="1"/>
  <c r="E594" i="45" s="1"/>
  <c r="F594" i="45" s="1"/>
  <c r="G594" i="45" s="1"/>
  <c r="H594" i="45" s="1"/>
  <c r="I594" i="45" s="1"/>
  <c r="J594" i="45" s="1"/>
  <c r="K594" i="45" s="1"/>
  <c r="L594" i="45" s="1"/>
  <c r="M594" i="45" s="1"/>
  <c r="N594" i="45" s="1"/>
  <c r="O594" i="45" s="1"/>
  <c r="P594" i="45" s="1"/>
  <c r="Q594" i="45" s="1"/>
  <c r="R594" i="45" s="1"/>
  <c r="S594" i="45" s="1"/>
  <c r="T594" i="45" s="1"/>
  <c r="U594" i="45" s="1"/>
  <c r="V594" i="45" s="1"/>
  <c r="W594" i="45" s="1"/>
  <c r="X594" i="45" s="1"/>
  <c r="Y594" i="45" s="1"/>
  <c r="Z594" i="45" s="1"/>
  <c r="AA594" i="45" s="1"/>
  <c r="AB594" i="45" s="1"/>
  <c r="AC594" i="45" s="1"/>
  <c r="AD594" i="45" s="1"/>
  <c r="AE594" i="45" s="1"/>
  <c r="AF594" i="45" s="1"/>
  <c r="AG594" i="45" s="1"/>
  <c r="AH594" i="45" s="1"/>
  <c r="AI594" i="45" s="1"/>
  <c r="AJ594" i="45" s="1"/>
  <c r="AK594" i="45" s="1"/>
  <c r="AL594" i="45" s="1"/>
  <c r="AM594" i="45" s="1"/>
  <c r="C590" i="45"/>
  <c r="D587" i="45"/>
  <c r="E587" i="45" s="1"/>
  <c r="F587" i="45" s="1"/>
  <c r="G587" i="45" s="1"/>
  <c r="H587" i="45" s="1"/>
  <c r="I587" i="45" s="1"/>
  <c r="J587" i="45" s="1"/>
  <c r="K587" i="45" s="1"/>
  <c r="L587" i="45" s="1"/>
  <c r="M587" i="45" s="1"/>
  <c r="N587" i="45" s="1"/>
  <c r="O587" i="45" s="1"/>
  <c r="P587" i="45" s="1"/>
  <c r="Q587" i="45" s="1"/>
  <c r="R587" i="45" s="1"/>
  <c r="S587" i="45" s="1"/>
  <c r="T587" i="45" s="1"/>
  <c r="U587" i="45" s="1"/>
  <c r="V587" i="45" s="1"/>
  <c r="W587" i="45" s="1"/>
  <c r="X587" i="45" s="1"/>
  <c r="Y587" i="45" s="1"/>
  <c r="Z587" i="45" s="1"/>
  <c r="AA587" i="45" s="1"/>
  <c r="AB587" i="45" s="1"/>
  <c r="AC587" i="45" s="1"/>
  <c r="AD587" i="45" s="1"/>
  <c r="AE587" i="45" s="1"/>
  <c r="AF587" i="45" s="1"/>
  <c r="AG587" i="45" s="1"/>
  <c r="AH587" i="45" s="1"/>
  <c r="AI587" i="45" s="1"/>
  <c r="AJ587" i="45" s="1"/>
  <c r="AK587" i="45" s="1"/>
  <c r="AL587" i="45" s="1"/>
  <c r="AM587" i="45" s="1"/>
  <c r="AN587" i="45" s="1"/>
  <c r="AO587" i="45" s="1"/>
  <c r="AP587" i="45" s="1"/>
  <c r="AQ587" i="45" s="1"/>
  <c r="AR587" i="45" s="1"/>
  <c r="AS587" i="45" s="1"/>
  <c r="AT587" i="45" s="1"/>
  <c r="AU587" i="45" s="1"/>
  <c r="AV587" i="45" s="1"/>
  <c r="AW587" i="45" s="1"/>
  <c r="E506" i="45" l="1"/>
  <c r="C507" i="45"/>
  <c r="J473" i="45"/>
  <c r="D507" i="45"/>
  <c r="AM618" i="45"/>
  <c r="AN616" i="45" s="1"/>
  <c r="AO616" i="45" s="1"/>
  <c r="AP616" i="45" s="1"/>
  <c r="AQ616" i="45" s="1"/>
  <c r="AR616" i="45" s="1"/>
  <c r="AS616" i="45" s="1"/>
  <c r="AT616" i="45" s="1"/>
  <c r="AU616" i="45" s="1"/>
  <c r="AV616" i="45" s="1"/>
  <c r="AW616" i="45" s="1"/>
  <c r="AN594" i="45"/>
  <c r="AO594" i="45" s="1"/>
  <c r="AP594" i="45" s="1"/>
  <c r="AQ594" i="45" s="1"/>
  <c r="AR594" i="45" s="1"/>
  <c r="AS594" i="45" s="1"/>
  <c r="AT594" i="45" s="1"/>
  <c r="AU594" i="45" s="1"/>
  <c r="AV594" i="45" s="1"/>
  <c r="AW594" i="45" s="1"/>
  <c r="F642" i="45"/>
  <c r="D642" i="45"/>
  <c r="F646" i="45"/>
  <c r="D646" i="45"/>
  <c r="D658" i="45"/>
  <c r="D641" i="45"/>
  <c r="D645" i="45"/>
  <c r="D649" i="45"/>
  <c r="D653" i="45"/>
  <c r="D657" i="45"/>
  <c r="D661" i="45"/>
  <c r="D638" i="45"/>
  <c r="D650" i="45"/>
  <c r="D654" i="45"/>
  <c r="D639" i="45"/>
  <c r="D643" i="45"/>
  <c r="D647" i="45"/>
  <c r="D651" i="45"/>
  <c r="D655" i="45"/>
  <c r="D659" i="45"/>
  <c r="D640" i="45"/>
  <c r="D644" i="45"/>
  <c r="D648" i="45"/>
  <c r="D652" i="45"/>
  <c r="D656" i="45"/>
  <c r="D660" i="45"/>
  <c r="C604" i="45"/>
  <c r="D604" i="45" s="1"/>
  <c r="E604" i="45" s="1"/>
  <c r="F604" i="45" s="1"/>
  <c r="G604" i="45" s="1"/>
  <c r="H604" i="45" s="1"/>
  <c r="I604" i="45" s="1"/>
  <c r="J604" i="45" s="1"/>
  <c r="K604" i="45" s="1"/>
  <c r="L604" i="45" s="1"/>
  <c r="M604" i="45" s="1"/>
  <c r="N604" i="45" s="1"/>
  <c r="O604" i="45" s="1"/>
  <c r="P604" i="45" s="1"/>
  <c r="Q604" i="45" s="1"/>
  <c r="R604" i="45" s="1"/>
  <c r="S604" i="45" s="1"/>
  <c r="T604" i="45" s="1"/>
  <c r="U604" i="45" s="1"/>
  <c r="V604" i="45" s="1"/>
  <c r="W604" i="45" s="1"/>
  <c r="X604" i="45" s="1"/>
  <c r="Y604" i="45" s="1"/>
  <c r="Z604" i="45" s="1"/>
  <c r="AA604" i="45" s="1"/>
  <c r="AB604" i="45" s="1"/>
  <c r="AC604" i="45" s="1"/>
  <c r="AD604" i="45" s="1"/>
  <c r="AE604" i="45" s="1"/>
  <c r="AF604" i="45" s="1"/>
  <c r="AG604" i="45" s="1"/>
  <c r="AH604" i="45" s="1"/>
  <c r="AI604" i="45" s="1"/>
  <c r="AJ604" i="45" s="1"/>
  <c r="AK604" i="45" s="1"/>
  <c r="AL604" i="45" s="1"/>
  <c r="AM604" i="45" s="1"/>
  <c r="AN604" i="45" s="1"/>
  <c r="AO604" i="45" s="1"/>
  <c r="AP604" i="45" s="1"/>
  <c r="AQ604" i="45" s="1"/>
  <c r="AR604" i="45" s="1"/>
  <c r="AS604" i="45" s="1"/>
  <c r="AT604" i="45" s="1"/>
  <c r="AU604" i="45" s="1"/>
  <c r="AV604" i="45" s="1"/>
  <c r="AW604" i="45" s="1"/>
  <c r="C597" i="45"/>
  <c r="D590" i="45"/>
  <c r="E590" i="45" s="1"/>
  <c r="F590" i="45" s="1"/>
  <c r="G590" i="45" s="1"/>
  <c r="H590" i="45" s="1"/>
  <c r="I590" i="45" s="1"/>
  <c r="J590" i="45" s="1"/>
  <c r="K590" i="45" s="1"/>
  <c r="L590" i="45" s="1"/>
  <c r="M590" i="45" s="1"/>
  <c r="N590" i="45" s="1"/>
  <c r="O590" i="45" s="1"/>
  <c r="P590" i="45" s="1"/>
  <c r="Q590" i="45" s="1"/>
  <c r="R590" i="45" s="1"/>
  <c r="S590" i="45" s="1"/>
  <c r="T590" i="45" s="1"/>
  <c r="U590" i="45" s="1"/>
  <c r="V590" i="45" s="1"/>
  <c r="W590" i="45" s="1"/>
  <c r="X590" i="45" s="1"/>
  <c r="Y590" i="45" s="1"/>
  <c r="Z590" i="45" s="1"/>
  <c r="AA590" i="45" s="1"/>
  <c r="AB590" i="45" s="1"/>
  <c r="AC590" i="45" s="1"/>
  <c r="AD590" i="45" s="1"/>
  <c r="AE590" i="45" s="1"/>
  <c r="AF590" i="45" s="1"/>
  <c r="AG590" i="45" s="1"/>
  <c r="AH590" i="45" s="1"/>
  <c r="AI590" i="45" s="1"/>
  <c r="AJ590" i="45" s="1"/>
  <c r="AK590" i="45" s="1"/>
  <c r="AL590" i="45" s="1"/>
  <c r="AM590" i="45" s="1"/>
  <c r="AN590" i="45" s="1"/>
  <c r="AO590" i="45" s="1"/>
  <c r="AP590" i="45" s="1"/>
  <c r="AQ590" i="45" s="1"/>
  <c r="AR590" i="45" s="1"/>
  <c r="AS590" i="45" s="1"/>
  <c r="AT590" i="45" s="1"/>
  <c r="AU590" i="45" s="1"/>
  <c r="AV590" i="45" s="1"/>
  <c r="AW590" i="45" s="1"/>
  <c r="E507" i="45" l="1"/>
  <c r="D508" i="45"/>
  <c r="C508" i="45"/>
  <c r="K473" i="45"/>
  <c r="AN617" i="45"/>
  <c r="AN620" i="45" s="1"/>
  <c r="D597" i="45"/>
  <c r="E597" i="45" s="1"/>
  <c r="F597" i="45" s="1"/>
  <c r="G597" i="45" s="1"/>
  <c r="H597" i="45" s="1"/>
  <c r="I597" i="45" s="1"/>
  <c r="J597" i="45" s="1"/>
  <c r="K597" i="45" s="1"/>
  <c r="L597" i="45" s="1"/>
  <c r="M597" i="45" s="1"/>
  <c r="N597" i="45" s="1"/>
  <c r="O597" i="45" s="1"/>
  <c r="P597" i="45" s="1"/>
  <c r="Q597" i="45" s="1"/>
  <c r="R597" i="45" s="1"/>
  <c r="S597" i="45" s="1"/>
  <c r="T597" i="45" s="1"/>
  <c r="U597" i="45" s="1"/>
  <c r="V597" i="45" s="1"/>
  <c r="W597" i="45" s="1"/>
  <c r="X597" i="45" s="1"/>
  <c r="Y597" i="45" s="1"/>
  <c r="Z597" i="45" s="1"/>
  <c r="AA597" i="45" s="1"/>
  <c r="AB597" i="45" s="1"/>
  <c r="AC597" i="45" s="1"/>
  <c r="AD597" i="45" s="1"/>
  <c r="AE597" i="45" s="1"/>
  <c r="AF597" i="45" s="1"/>
  <c r="AG597" i="45" s="1"/>
  <c r="AH597" i="45" s="1"/>
  <c r="AI597" i="45" s="1"/>
  <c r="AJ597" i="45" s="1"/>
  <c r="AK597" i="45" s="1"/>
  <c r="AL597" i="45" s="1"/>
  <c r="AM597" i="45" s="1"/>
  <c r="AN597" i="45" s="1"/>
  <c r="AO597" i="45" s="1"/>
  <c r="AP597" i="45" s="1"/>
  <c r="AQ597" i="45" s="1"/>
  <c r="AR597" i="45" s="1"/>
  <c r="AS597" i="45" s="1"/>
  <c r="AT597" i="45" s="1"/>
  <c r="AU597" i="45" s="1"/>
  <c r="AV597" i="45" s="1"/>
  <c r="AW597" i="45" s="1"/>
  <c r="C600" i="45"/>
  <c r="D600" i="45" s="1"/>
  <c r="E600" i="45" s="1"/>
  <c r="F600" i="45" s="1"/>
  <c r="G600" i="45" s="1"/>
  <c r="H600" i="45" s="1"/>
  <c r="I600" i="45" s="1"/>
  <c r="J600" i="45" s="1"/>
  <c r="K600" i="45" s="1"/>
  <c r="L600" i="45" s="1"/>
  <c r="M600" i="45" s="1"/>
  <c r="N600" i="45" s="1"/>
  <c r="O600" i="45" s="1"/>
  <c r="P600" i="45" s="1"/>
  <c r="Q600" i="45" s="1"/>
  <c r="R600" i="45" s="1"/>
  <c r="S600" i="45" s="1"/>
  <c r="T600" i="45" s="1"/>
  <c r="U600" i="45" s="1"/>
  <c r="V600" i="45" s="1"/>
  <c r="W600" i="45" s="1"/>
  <c r="X600" i="45" s="1"/>
  <c r="Y600" i="45" s="1"/>
  <c r="Z600" i="45" s="1"/>
  <c r="AA600" i="45" s="1"/>
  <c r="AB600" i="45" s="1"/>
  <c r="AC600" i="45" s="1"/>
  <c r="AD600" i="45" s="1"/>
  <c r="AE600" i="45" s="1"/>
  <c r="AF600" i="45" s="1"/>
  <c r="AG600" i="45" s="1"/>
  <c r="AH600" i="45" s="1"/>
  <c r="AI600" i="45" s="1"/>
  <c r="AJ600" i="45" s="1"/>
  <c r="AK600" i="45" s="1"/>
  <c r="AL600" i="45" s="1"/>
  <c r="AM600" i="45" s="1"/>
  <c r="AN600" i="45" s="1"/>
  <c r="AO600" i="45" s="1"/>
  <c r="AP600" i="45" s="1"/>
  <c r="AQ600" i="45" s="1"/>
  <c r="AR600" i="45" s="1"/>
  <c r="AS600" i="45" s="1"/>
  <c r="AT600" i="45" s="1"/>
  <c r="AU600" i="45" s="1"/>
  <c r="AV600" i="45" s="1"/>
  <c r="AW600" i="45" s="1"/>
  <c r="E508" i="45" l="1"/>
  <c r="D509" i="45"/>
  <c r="C509" i="45"/>
  <c r="L473" i="45"/>
  <c r="D662" i="45"/>
  <c r="F662" i="45"/>
  <c r="AO617" i="45"/>
  <c r="AO620" i="45" s="1"/>
  <c r="E509" i="45" l="1"/>
  <c r="D510" i="45"/>
  <c r="C510" i="45"/>
  <c r="M473" i="45"/>
  <c r="F663" i="45"/>
  <c r="D663" i="45"/>
  <c r="AP617" i="45"/>
  <c r="AP620" i="45" s="1"/>
  <c r="E510" i="45" l="1"/>
  <c r="C511" i="45"/>
  <c r="N473" i="45"/>
  <c r="D511" i="45"/>
  <c r="D664" i="45"/>
  <c r="F664" i="45"/>
  <c r="AQ617" i="45"/>
  <c r="AQ620" i="45" s="1"/>
  <c r="E511" i="45" l="1"/>
  <c r="C512" i="45"/>
  <c r="O473" i="45"/>
  <c r="D512" i="45"/>
  <c r="F665" i="45"/>
  <c r="D665" i="45"/>
  <c r="AR617" i="45"/>
  <c r="AR620" i="45" s="1"/>
  <c r="E512" i="45" l="1"/>
  <c r="C513" i="45"/>
  <c r="D479" i="45"/>
  <c r="E513" i="45" s="1"/>
  <c r="D513" i="45"/>
  <c r="D666" i="45"/>
  <c r="F666" i="45"/>
  <c r="AS617" i="45"/>
  <c r="AS620" i="45" s="1"/>
  <c r="C514" i="45" l="1"/>
  <c r="E479" i="45"/>
  <c r="E514" i="45" s="1"/>
  <c r="D514" i="45"/>
  <c r="F667" i="45"/>
  <c r="D667" i="45"/>
  <c r="AT617" i="45"/>
  <c r="AT620" i="45" s="1"/>
  <c r="C515" i="45" l="1"/>
  <c r="F479" i="45"/>
  <c r="E515" i="45" s="1"/>
  <c r="D515" i="45"/>
  <c r="D668" i="45"/>
  <c r="F668" i="45"/>
  <c r="AU617" i="45"/>
  <c r="AU620" i="45" s="1"/>
  <c r="C516" i="45" l="1"/>
  <c r="G479" i="45"/>
  <c r="E516" i="45" s="1"/>
  <c r="D516" i="45"/>
  <c r="F669" i="45"/>
  <c r="D669" i="45"/>
  <c r="AW617" i="45"/>
  <c r="AW620" i="45" s="1"/>
  <c r="AV617" i="45"/>
  <c r="AV620" i="45" s="1"/>
  <c r="C517" i="45" l="1"/>
  <c r="H479" i="45"/>
  <c r="E517" i="45" s="1"/>
  <c r="D517" i="45"/>
  <c r="D670" i="45"/>
  <c r="F670" i="45"/>
  <c r="F671" i="45"/>
  <c r="D671" i="45"/>
  <c r="D518" i="45" l="1"/>
  <c r="C518" i="45"/>
  <c r="I479" i="45"/>
  <c r="E518" i="45" s="1"/>
  <c r="D519" i="45" l="1"/>
  <c r="C519" i="45"/>
  <c r="J479" i="45"/>
  <c r="E519" i="45" s="1"/>
  <c r="C520" i="45" l="1"/>
  <c r="K479" i="45"/>
  <c r="E520" i="45" s="1"/>
  <c r="D520" i="45"/>
  <c r="D521" i="45" l="1"/>
  <c r="C521" i="45"/>
  <c r="L479" i="45"/>
  <c r="E521" i="45" s="1"/>
  <c r="D522" i="45" l="1"/>
  <c r="C522" i="45"/>
  <c r="M479" i="45"/>
  <c r="E522" i="45" s="1"/>
  <c r="D523" i="45" l="1"/>
  <c r="C523" i="45"/>
  <c r="N479" i="45"/>
  <c r="E523" i="45" s="1"/>
  <c r="D524" i="45" l="1"/>
  <c r="C524" i="45"/>
  <c r="O479" i="45"/>
  <c r="E524" i="45" s="1"/>
  <c r="D9" i="45"/>
  <c r="D10" i="45"/>
  <c r="C10" i="45"/>
  <c r="C9" i="45"/>
  <c r="D525" i="45" l="1"/>
  <c r="C525" i="45"/>
  <c r="D485" i="45"/>
  <c r="E525" i="45" s="1"/>
  <c r="C526" i="45" l="1"/>
  <c r="E485" i="45"/>
  <c r="E526" i="45" s="1"/>
  <c r="D526" i="45"/>
  <c r="D527" i="45" l="1"/>
  <c r="C527" i="45"/>
  <c r="F485" i="45"/>
  <c r="E527" i="45" s="1"/>
  <c r="C528" i="45" l="1"/>
  <c r="G485" i="45"/>
  <c r="E528" i="45" s="1"/>
  <c r="D528" i="45"/>
  <c r="D529" i="45" l="1"/>
  <c r="C529" i="45"/>
  <c r="H485" i="45"/>
  <c r="E529" i="45" s="1"/>
  <c r="C530" i="45" l="1"/>
  <c r="I485" i="45"/>
  <c r="E530" i="45" s="1"/>
  <c r="D530" i="45"/>
  <c r="D531" i="45" l="1"/>
  <c r="C531" i="45"/>
  <c r="J485" i="45"/>
  <c r="E531" i="45" s="1"/>
  <c r="C532" i="45" l="1"/>
  <c r="K485" i="45"/>
  <c r="E532" i="45" s="1"/>
  <c r="D532" i="45"/>
  <c r="D533" i="45" l="1"/>
  <c r="C533" i="45"/>
  <c r="L485" i="45"/>
  <c r="E533" i="45" s="1"/>
  <c r="C534" i="45" l="1"/>
  <c r="M485" i="45"/>
  <c r="E534" i="45" s="1"/>
  <c r="D535" i="45"/>
  <c r="D534" i="45"/>
  <c r="C535" i="45" l="1"/>
  <c r="N485" i="45"/>
  <c r="E535" i="45" s="1"/>
  <c r="B299" i="45" l="1"/>
  <c r="B300" i="45" s="1"/>
  <c r="B301" i="45" s="1"/>
  <c r="B302" i="45" s="1"/>
  <c r="B303" i="45" s="1"/>
  <c r="B304" i="45" s="1"/>
  <c r="B305" i="45" s="1"/>
  <c r="B306" i="45" s="1"/>
  <c r="B307" i="45" s="1"/>
  <c r="B308" i="45" s="1"/>
  <c r="B309" i="45" s="1"/>
  <c r="B310" i="45" s="1"/>
  <c r="B311" i="45" s="1"/>
  <c r="B312" i="45" s="1"/>
  <c r="B313" i="45" s="1"/>
  <c r="B314" i="45" s="1"/>
  <c r="B315" i="45" s="1"/>
  <c r="B316" i="45" s="1"/>
  <c r="B317" i="45" s="1"/>
  <c r="B318" i="45" s="1"/>
  <c r="B319" i="45" s="1"/>
  <c r="B320" i="45" s="1"/>
  <c r="B321" i="45" s="1"/>
  <c r="B322" i="45" s="1"/>
  <c r="B323" i="45" s="1"/>
  <c r="B324" i="45" s="1"/>
  <c r="B325" i="45" s="1"/>
  <c r="B326" i="45" s="1"/>
  <c r="B327" i="45" s="1"/>
  <c r="B328" i="45" s="1"/>
  <c r="B329" i="45" s="1"/>
  <c r="B330" i="45" s="1"/>
  <c r="B331" i="45" s="1"/>
  <c r="B332" i="45" s="1"/>
  <c r="B333" i="45" s="1"/>
  <c r="B334" i="45" s="1"/>
  <c r="B335" i="45" s="1"/>
  <c r="B336" i="45" s="1"/>
  <c r="B337" i="45" s="1"/>
  <c r="B338" i="45" s="1"/>
  <c r="B339" i="45" s="1"/>
  <c r="B340" i="45" s="1"/>
  <c r="B341" i="45" s="1"/>
  <c r="B342" i="45" s="1"/>
  <c r="B343" i="45" s="1"/>
  <c r="B344" i="45" s="1"/>
  <c r="B345" i="45" s="1"/>
  <c r="J570" i="45" l="1"/>
  <c r="J569" i="45"/>
  <c r="J568" i="45"/>
  <c r="F145" i="45" l="1"/>
  <c r="B146" i="45"/>
  <c r="B147" i="45" s="1"/>
  <c r="B148" i="45" s="1"/>
  <c r="B149" i="45" s="1"/>
  <c r="B150" i="45" s="1"/>
  <c r="B151" i="45" s="1"/>
  <c r="B152" i="45" s="1"/>
  <c r="B153" i="45" s="1"/>
  <c r="B154" i="45" s="1"/>
  <c r="B155" i="45" s="1"/>
  <c r="B156" i="45" s="1"/>
  <c r="B157" i="45" s="1"/>
  <c r="B158" i="45" s="1"/>
  <c r="B159" i="45" s="1"/>
  <c r="B160" i="45" s="1"/>
  <c r="B161" i="45" s="1"/>
  <c r="B162" i="45" s="1"/>
  <c r="B163" i="45" s="1"/>
  <c r="B164" i="45" s="1"/>
  <c r="B165" i="45" s="1"/>
  <c r="B166" i="45" s="1"/>
  <c r="B167" i="45" s="1"/>
  <c r="B168" i="45" s="1"/>
  <c r="B169" i="45" s="1"/>
  <c r="B170" i="45" s="1"/>
  <c r="B171" i="45" s="1"/>
  <c r="B172" i="45" s="1"/>
  <c r="B173" i="45" s="1"/>
  <c r="B174" i="45" s="1"/>
  <c r="B175" i="45" s="1"/>
  <c r="B176" i="45" s="1"/>
  <c r="B177" i="45" s="1"/>
  <c r="B178" i="45" s="1"/>
  <c r="B179" i="45" s="1"/>
  <c r="B180" i="45" s="1"/>
  <c r="B181" i="45" s="1"/>
  <c r="B182" i="45" s="1"/>
  <c r="B183" i="45" s="1"/>
  <c r="B184" i="45" s="1"/>
  <c r="B185" i="45" s="1"/>
  <c r="B186" i="45" s="1"/>
  <c r="B187" i="45" s="1"/>
  <c r="B188" i="45" s="1"/>
  <c r="B189" i="45" s="1"/>
  <c r="B190" i="45" s="1"/>
  <c r="B191" i="45" s="1"/>
  <c r="F628" i="45" l="1"/>
  <c r="E130" i="45" l="1"/>
  <c r="E137" i="45" s="1"/>
  <c r="E144" i="45" s="1"/>
  <c r="D130" i="45"/>
  <c r="D137" i="45" s="1"/>
  <c r="D144" i="45" s="1"/>
  <c r="C130" i="45"/>
  <c r="C137" i="45" s="1"/>
  <c r="C144" i="45" s="1"/>
  <c r="D625" i="45" l="1"/>
  <c r="F625" i="45"/>
  <c r="D626" i="45"/>
  <c r="F626" i="45"/>
  <c r="H130" i="45"/>
  <c r="I130" i="45"/>
  <c r="J130" i="45"/>
  <c r="E146" i="45" l="1"/>
  <c r="D146" i="45"/>
  <c r="C146" i="45"/>
  <c r="E299" i="45"/>
  <c r="E300" i="45" s="1"/>
  <c r="D299" i="45"/>
  <c r="G299" i="45"/>
  <c r="G300" i="45" s="1"/>
  <c r="C299" i="45"/>
  <c r="C300" i="45" s="1"/>
  <c r="F627" i="45"/>
  <c r="D627" i="45"/>
  <c r="F146" i="45" l="1"/>
  <c r="D300" i="45"/>
  <c r="F300" i="45" s="1"/>
  <c r="F299" i="45"/>
  <c r="C147" i="45"/>
  <c r="C148" i="45" s="1"/>
  <c r="C149" i="45" s="1"/>
  <c r="C150" i="45" s="1"/>
  <c r="C151" i="45" s="1"/>
  <c r="C152" i="45" s="1"/>
  <c r="C153" i="45" s="1"/>
  <c r="C154" i="45" s="1"/>
  <c r="C155" i="45" s="1"/>
  <c r="C156" i="45" s="1"/>
  <c r="C157" i="45" s="1"/>
  <c r="C158" i="45" s="1"/>
  <c r="C159" i="45" s="1"/>
  <c r="C160" i="45" s="1"/>
  <c r="C161" i="45" s="1"/>
  <c r="C162" i="45" s="1"/>
  <c r="C163" i="45" s="1"/>
  <c r="C164" i="45" s="1"/>
  <c r="C165" i="45" s="1"/>
  <c r="C166" i="45" s="1"/>
  <c r="C167" i="45" s="1"/>
  <c r="C168" i="45" s="1"/>
  <c r="C169" i="45" s="1"/>
  <c r="C170" i="45" s="1"/>
  <c r="C171" i="45" s="1"/>
  <c r="C172" i="45" s="1"/>
  <c r="C173" i="45" s="1"/>
  <c r="C174" i="45" s="1"/>
  <c r="C175" i="45" s="1"/>
  <c r="C176" i="45" s="1"/>
  <c r="C177" i="45" s="1"/>
  <c r="C178" i="45" s="1"/>
  <c r="C179" i="45" s="1"/>
  <c r="C180" i="45" s="1"/>
  <c r="D147" i="45"/>
  <c r="E147" i="45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E169" i="45" s="1"/>
  <c r="E170" i="45" s="1"/>
  <c r="E171" i="45" s="1"/>
  <c r="E172" i="45" s="1"/>
  <c r="E173" i="45" s="1"/>
  <c r="E174" i="45" s="1"/>
  <c r="E175" i="45" s="1"/>
  <c r="E176" i="45" s="1"/>
  <c r="E177" i="45" s="1"/>
  <c r="E178" i="45" s="1"/>
  <c r="E179" i="45" s="1"/>
  <c r="E180" i="45" s="1"/>
  <c r="E181" i="45" s="1"/>
  <c r="E182" i="45" s="1"/>
  <c r="E183" i="45" s="1"/>
  <c r="E184" i="45" s="1"/>
  <c r="E185" i="45" s="1"/>
  <c r="E186" i="45" s="1"/>
  <c r="E187" i="45" s="1"/>
  <c r="E188" i="45" s="1"/>
  <c r="E189" i="45" s="1"/>
  <c r="E190" i="45" s="1"/>
  <c r="E191" i="45" s="1"/>
  <c r="G301" i="45"/>
  <c r="G302" i="45" s="1"/>
  <c r="E301" i="45"/>
  <c r="E302" i="45" s="1"/>
  <c r="C301" i="45"/>
  <c r="C302" i="45" s="1"/>
  <c r="D148" i="45" l="1"/>
  <c r="D301" i="45"/>
  <c r="D302" i="45" s="1"/>
  <c r="F302" i="45" s="1"/>
  <c r="C181" i="45"/>
  <c r="F147" i="45"/>
  <c r="F148" i="45"/>
  <c r="D149" i="45" l="1"/>
  <c r="F301" i="45"/>
  <c r="D150" i="45" l="1"/>
  <c r="F636" i="45"/>
  <c r="F634" i="45"/>
  <c r="F633" i="45"/>
  <c r="C353" i="45" s="1"/>
  <c r="F637" i="45"/>
  <c r="F635" i="45"/>
  <c r="D151" i="45" l="1"/>
  <c r="H386" i="45"/>
  <c r="H362" i="45"/>
  <c r="G396" i="45"/>
  <c r="D389" i="45"/>
  <c r="H365" i="45"/>
  <c r="D386" i="45"/>
  <c r="H355" i="45"/>
  <c r="D385" i="45"/>
  <c r="C388" i="45"/>
  <c r="D354" i="45"/>
  <c r="G385" i="45"/>
  <c r="H390" i="45"/>
  <c r="C354" i="45"/>
  <c r="C357" i="45"/>
  <c r="H360" i="45"/>
  <c r="C386" i="45"/>
  <c r="D392" i="45"/>
  <c r="C355" i="45"/>
  <c r="D355" i="45"/>
  <c r="H388" i="45"/>
  <c r="G360" i="45"/>
  <c r="K360" i="45" s="1"/>
  <c r="D353" i="45"/>
  <c r="G384" i="45"/>
  <c r="G364" i="45"/>
  <c r="C390" i="45"/>
  <c r="D363" i="45"/>
  <c r="D384" i="45"/>
  <c r="H394" i="45"/>
  <c r="G392" i="45"/>
  <c r="D364" i="45"/>
  <c r="C365" i="45"/>
  <c r="H383" i="45"/>
  <c r="D357" i="45"/>
  <c r="D373" i="45" s="1"/>
  <c r="C392" i="45"/>
  <c r="G357" i="45"/>
  <c r="G361" i="45"/>
  <c r="G362" i="45"/>
  <c r="D362" i="45"/>
  <c r="G394" i="45"/>
  <c r="G387" i="45"/>
  <c r="C359" i="45"/>
  <c r="C363" i="45"/>
  <c r="D387" i="45"/>
  <c r="G393" i="45"/>
  <c r="H354" i="45"/>
  <c r="H389" i="45"/>
  <c r="H363" i="45"/>
  <c r="C366" i="45"/>
  <c r="C387" i="45"/>
  <c r="C360" i="45"/>
  <c r="C383" i="45"/>
  <c r="C394" i="45"/>
  <c r="D365" i="45"/>
  <c r="C362" i="45"/>
  <c r="H361" i="45"/>
  <c r="G363" i="45"/>
  <c r="D396" i="45"/>
  <c r="G365" i="45"/>
  <c r="G366" i="45"/>
  <c r="D388" i="45"/>
  <c r="D356" i="45"/>
  <c r="D366" i="45"/>
  <c r="H391" i="45"/>
  <c r="H396" i="45"/>
  <c r="G353" i="45"/>
  <c r="H359" i="45"/>
  <c r="G354" i="45"/>
  <c r="G390" i="45"/>
  <c r="G355" i="45"/>
  <c r="G383" i="45"/>
  <c r="H358" i="45"/>
  <c r="C385" i="45"/>
  <c r="H366" i="45"/>
  <c r="C356" i="45"/>
  <c r="H393" i="45"/>
  <c r="C391" i="45"/>
  <c r="H353" i="45"/>
  <c r="G356" i="45"/>
  <c r="C393" i="45"/>
  <c r="G386" i="45"/>
  <c r="C384" i="45"/>
  <c r="G389" i="45"/>
  <c r="G358" i="45"/>
  <c r="C361" i="45"/>
  <c r="H384" i="45"/>
  <c r="D358" i="45"/>
  <c r="D394" i="45"/>
  <c r="D390" i="45"/>
  <c r="C358" i="45"/>
  <c r="G391" i="45"/>
  <c r="D393" i="45"/>
  <c r="H385" i="45"/>
  <c r="H356" i="45"/>
  <c r="D360" i="45"/>
  <c r="D383" i="45"/>
  <c r="H392" i="45"/>
  <c r="D395" i="45"/>
  <c r="C395" i="45"/>
  <c r="D361" i="45"/>
  <c r="H357" i="45"/>
  <c r="G359" i="45"/>
  <c r="H395" i="45"/>
  <c r="C396" i="45"/>
  <c r="H364" i="45"/>
  <c r="H387" i="45"/>
  <c r="G395" i="45"/>
  <c r="G388" i="45"/>
  <c r="C364" i="45"/>
  <c r="C389" i="45"/>
  <c r="D391" i="45"/>
  <c r="D359" i="45"/>
  <c r="L365" i="45"/>
  <c r="G634" i="45"/>
  <c r="G635" i="45" s="1"/>
  <c r="G636" i="45" s="1"/>
  <c r="G637" i="45" s="1"/>
  <c r="G638" i="45" s="1"/>
  <c r="G639" i="45" s="1"/>
  <c r="G640" i="45" s="1"/>
  <c r="G641" i="45" s="1"/>
  <c r="G642" i="45" s="1"/>
  <c r="G643" i="45" s="1"/>
  <c r="G644" i="45" s="1"/>
  <c r="G645" i="45" s="1"/>
  <c r="G646" i="45" s="1"/>
  <c r="G647" i="45" s="1"/>
  <c r="G648" i="45" s="1"/>
  <c r="G649" i="45" s="1"/>
  <c r="G650" i="45" s="1"/>
  <c r="G651" i="45" s="1"/>
  <c r="G652" i="45" s="1"/>
  <c r="G653" i="45" s="1"/>
  <c r="G654" i="45" s="1"/>
  <c r="G655" i="45" s="1"/>
  <c r="G656" i="45" s="1"/>
  <c r="G657" i="45" s="1"/>
  <c r="G658" i="45" s="1"/>
  <c r="G659" i="45" s="1"/>
  <c r="G660" i="45" s="1"/>
  <c r="G661" i="45" s="1"/>
  <c r="G662" i="45" s="1"/>
  <c r="G663" i="45" s="1"/>
  <c r="G664" i="45" s="1"/>
  <c r="G665" i="45" s="1"/>
  <c r="G666" i="45" s="1"/>
  <c r="G667" i="45" s="1"/>
  <c r="G668" i="45" s="1"/>
  <c r="G669" i="45" s="1"/>
  <c r="G670" i="45" s="1"/>
  <c r="G671" i="45" s="1"/>
  <c r="G303" i="45"/>
  <c r="G304" i="45" s="1"/>
  <c r="G305" i="45" s="1"/>
  <c r="G306" i="45" s="1"/>
  <c r="G307" i="45" s="1"/>
  <c r="G308" i="45" s="1"/>
  <c r="G309" i="45" s="1"/>
  <c r="G310" i="45" s="1"/>
  <c r="G311" i="45" s="1"/>
  <c r="G312" i="45" s="1"/>
  <c r="G313" i="45" s="1"/>
  <c r="G314" i="45" s="1"/>
  <c r="G315" i="45" s="1"/>
  <c r="G316" i="45" s="1"/>
  <c r="G317" i="45" s="1"/>
  <c r="G318" i="45" s="1"/>
  <c r="G319" i="45" s="1"/>
  <c r="G320" i="45" s="1"/>
  <c r="G321" i="45" s="1"/>
  <c r="G322" i="45" s="1"/>
  <c r="G323" i="45" s="1"/>
  <c r="G324" i="45" s="1"/>
  <c r="G325" i="45" s="1"/>
  <c r="G326" i="45" s="1"/>
  <c r="G327" i="45" s="1"/>
  <c r="G328" i="45" s="1"/>
  <c r="G329" i="45" s="1"/>
  <c r="G330" i="45" s="1"/>
  <c r="G331" i="45" s="1"/>
  <c r="G332" i="45" s="1"/>
  <c r="G333" i="45" s="1"/>
  <c r="G334" i="45" s="1"/>
  <c r="G335" i="45" s="1"/>
  <c r="G336" i="45" s="1"/>
  <c r="G337" i="45" s="1"/>
  <c r="G338" i="45" s="1"/>
  <c r="G339" i="45" s="1"/>
  <c r="G340" i="45" s="1"/>
  <c r="G341" i="45" s="1"/>
  <c r="G342" i="45" s="1"/>
  <c r="G343" i="45" s="1"/>
  <c r="G344" i="45" s="1"/>
  <c r="G345" i="45" s="1"/>
  <c r="D303" i="45"/>
  <c r="C303" i="45"/>
  <c r="C304" i="45" s="1"/>
  <c r="C305" i="45" s="1"/>
  <c r="C306" i="45" s="1"/>
  <c r="C307" i="45" s="1"/>
  <c r="C308" i="45" s="1"/>
  <c r="C309" i="45" s="1"/>
  <c r="C310" i="45" s="1"/>
  <c r="C311" i="45" s="1"/>
  <c r="C312" i="45" s="1"/>
  <c r="C313" i="45" s="1"/>
  <c r="C314" i="45" s="1"/>
  <c r="C315" i="45" s="1"/>
  <c r="C316" i="45" s="1"/>
  <c r="C317" i="45" s="1"/>
  <c r="C318" i="45" s="1"/>
  <c r="C319" i="45" s="1"/>
  <c r="C320" i="45" s="1"/>
  <c r="C321" i="45" s="1"/>
  <c r="C322" i="45" s="1"/>
  <c r="C323" i="45" s="1"/>
  <c r="C324" i="45" s="1"/>
  <c r="C325" i="45" s="1"/>
  <c r="C326" i="45" s="1"/>
  <c r="C327" i="45" s="1"/>
  <c r="C328" i="45" s="1"/>
  <c r="C329" i="45" s="1"/>
  <c r="C330" i="45" s="1"/>
  <c r="C331" i="45" s="1"/>
  <c r="C332" i="45" s="1"/>
  <c r="C333" i="45" s="1"/>
  <c r="C334" i="45" s="1"/>
  <c r="C335" i="45" s="1"/>
  <c r="C336" i="45" s="1"/>
  <c r="C337" i="45" s="1"/>
  <c r="C338" i="45" s="1"/>
  <c r="C339" i="45" s="1"/>
  <c r="C340" i="45" s="1"/>
  <c r="C341" i="45" s="1"/>
  <c r="C342" i="45" s="1"/>
  <c r="C343" i="45" s="1"/>
  <c r="C344" i="45" s="1"/>
  <c r="C345" i="45" s="1"/>
  <c r="E303" i="45"/>
  <c r="E304" i="45" s="1"/>
  <c r="E305" i="45" s="1"/>
  <c r="E306" i="45" s="1"/>
  <c r="E307" i="45" s="1"/>
  <c r="E308" i="45" s="1"/>
  <c r="E309" i="45" s="1"/>
  <c r="E310" i="45" s="1"/>
  <c r="E311" i="45" s="1"/>
  <c r="E312" i="45" s="1"/>
  <c r="E313" i="45" s="1"/>
  <c r="E314" i="45" s="1"/>
  <c r="E315" i="45" s="1"/>
  <c r="E316" i="45" s="1"/>
  <c r="E317" i="45" s="1"/>
  <c r="E318" i="45" s="1"/>
  <c r="E319" i="45" s="1"/>
  <c r="E320" i="45" s="1"/>
  <c r="E321" i="45" s="1"/>
  <c r="E322" i="45" s="1"/>
  <c r="E323" i="45" s="1"/>
  <c r="E324" i="45" s="1"/>
  <c r="E325" i="45" s="1"/>
  <c r="E326" i="45" s="1"/>
  <c r="E327" i="45" s="1"/>
  <c r="E328" i="45" s="1"/>
  <c r="E329" i="45" s="1"/>
  <c r="E330" i="45" s="1"/>
  <c r="E331" i="45" s="1"/>
  <c r="E332" i="45" s="1"/>
  <c r="E333" i="45" s="1"/>
  <c r="E334" i="45" s="1"/>
  <c r="E335" i="45" s="1"/>
  <c r="E336" i="45" s="1"/>
  <c r="E337" i="45" s="1"/>
  <c r="E338" i="45" s="1"/>
  <c r="E339" i="45" s="1"/>
  <c r="E340" i="45" s="1"/>
  <c r="E341" i="45" s="1"/>
  <c r="E342" i="45" s="1"/>
  <c r="E343" i="45" s="1"/>
  <c r="E344" i="45" s="1"/>
  <c r="E345" i="45" s="1"/>
  <c r="D152" i="45" l="1"/>
  <c r="K395" i="45"/>
  <c r="D304" i="45"/>
  <c r="F303" i="45"/>
  <c r="G403" i="45"/>
  <c r="L366" i="45"/>
  <c r="H375" i="45"/>
  <c r="K359" i="45"/>
  <c r="K358" i="45"/>
  <c r="L396" i="45"/>
  <c r="G405" i="45"/>
  <c r="L359" i="45"/>
  <c r="L391" i="45"/>
  <c r="C182" i="45"/>
  <c r="C183" i="45" s="1"/>
  <c r="C184" i="45" s="1"/>
  <c r="C185" i="45" s="1"/>
  <c r="C186" i="45" s="1"/>
  <c r="C187" i="45" s="1"/>
  <c r="C188" i="45" s="1"/>
  <c r="C189" i="45" s="1"/>
  <c r="C190" i="45" s="1"/>
  <c r="C191" i="45" s="1"/>
  <c r="F149" i="45"/>
  <c r="H373" i="45"/>
  <c r="G406" i="45"/>
  <c r="L384" i="45"/>
  <c r="D377" i="45"/>
  <c r="K385" i="45"/>
  <c r="H404" i="45"/>
  <c r="D405" i="45"/>
  <c r="H406" i="45"/>
  <c r="L387" i="45"/>
  <c r="K364" i="45"/>
  <c r="L363" i="45"/>
  <c r="L389" i="45"/>
  <c r="G375" i="45"/>
  <c r="L393" i="45"/>
  <c r="G376" i="45"/>
  <c r="K387" i="45"/>
  <c r="K363" i="45"/>
  <c r="K391" i="45"/>
  <c r="K384" i="45"/>
  <c r="G402" i="45"/>
  <c r="K396" i="45"/>
  <c r="K354" i="45"/>
  <c r="G404" i="45"/>
  <c r="L354" i="45"/>
  <c r="H403" i="45"/>
  <c r="H376" i="45"/>
  <c r="K355" i="45"/>
  <c r="C402" i="45"/>
  <c r="H374" i="45"/>
  <c r="G407" i="45"/>
  <c r="H407" i="45"/>
  <c r="L355" i="45"/>
  <c r="K388" i="45"/>
  <c r="D407" i="45"/>
  <c r="C373" i="45"/>
  <c r="K357" i="45"/>
  <c r="C403" i="45"/>
  <c r="K386" i="45"/>
  <c r="C372" i="45"/>
  <c r="K353" i="45"/>
  <c r="L388" i="45"/>
  <c r="C406" i="45"/>
  <c r="K392" i="45"/>
  <c r="G374" i="45"/>
  <c r="G377" i="45"/>
  <c r="L357" i="45"/>
  <c r="D402" i="45"/>
  <c r="L383" i="45"/>
  <c r="K366" i="45"/>
  <c r="H402" i="45"/>
  <c r="K361" i="45"/>
  <c r="K375" i="45" s="1"/>
  <c r="L353" i="45"/>
  <c r="D372" i="45"/>
  <c r="L385" i="45"/>
  <c r="C376" i="45"/>
  <c r="K362" i="45"/>
  <c r="L392" i="45"/>
  <c r="D406" i="45"/>
  <c r="L364" i="45"/>
  <c r="H377" i="45"/>
  <c r="G372" i="45"/>
  <c r="C404" i="45"/>
  <c r="K389" i="45"/>
  <c r="K394" i="45"/>
  <c r="L362" i="45"/>
  <c r="D376" i="45"/>
  <c r="L361" i="45"/>
  <c r="C375" i="45"/>
  <c r="L358" i="45"/>
  <c r="D374" i="45"/>
  <c r="L390" i="45"/>
  <c r="H405" i="45"/>
  <c r="G373" i="45"/>
  <c r="K393" i="45"/>
  <c r="L394" i="45"/>
  <c r="H372" i="45"/>
  <c r="C377" i="45"/>
  <c r="K365" i="45"/>
  <c r="L395" i="45"/>
  <c r="C374" i="45"/>
  <c r="C407" i="45"/>
  <c r="C405" i="45"/>
  <c r="K390" i="45"/>
  <c r="K356" i="45"/>
  <c r="D404" i="45"/>
  <c r="K383" i="45"/>
  <c r="L356" i="45"/>
  <c r="L360" i="45"/>
  <c r="D375" i="45"/>
  <c r="L386" i="45"/>
  <c r="D403" i="45"/>
  <c r="D153" i="45" l="1"/>
  <c r="D154" i="45" s="1"/>
  <c r="D155" i="45" s="1"/>
  <c r="D156" i="45" s="1"/>
  <c r="D157" i="45" s="1"/>
  <c r="D158" i="45" s="1"/>
  <c r="D159" i="45" s="1"/>
  <c r="D160" i="45" s="1"/>
  <c r="D161" i="45" s="1"/>
  <c r="D162" i="45" s="1"/>
  <c r="D163" i="45" s="1"/>
  <c r="D164" i="45" s="1"/>
  <c r="D165" i="45" s="1"/>
  <c r="D166" i="45" s="1"/>
  <c r="D167" i="45" s="1"/>
  <c r="D168" i="45" s="1"/>
  <c r="D169" i="45" s="1"/>
  <c r="D170" i="45" s="1"/>
  <c r="D171" i="45" s="1"/>
  <c r="D172" i="45" s="1"/>
  <c r="D173" i="45" s="1"/>
  <c r="D174" i="45" s="1"/>
  <c r="D175" i="45" s="1"/>
  <c r="D176" i="45" s="1"/>
  <c r="D177" i="45" s="1"/>
  <c r="D178" i="45" s="1"/>
  <c r="D179" i="45" s="1"/>
  <c r="D180" i="45" s="1"/>
  <c r="D181" i="45" s="1"/>
  <c r="D182" i="45" s="1"/>
  <c r="D183" i="45" s="1"/>
  <c r="D184" i="45" s="1"/>
  <c r="D185" i="45" s="1"/>
  <c r="D186" i="45" s="1"/>
  <c r="D187" i="45" s="1"/>
  <c r="D188" i="45" s="1"/>
  <c r="D189" i="45" s="1"/>
  <c r="D190" i="45" s="1"/>
  <c r="D191" i="45" s="1"/>
  <c r="L405" i="45"/>
  <c r="D305" i="45"/>
  <c r="F304" i="45"/>
  <c r="K374" i="45"/>
  <c r="K407" i="45"/>
  <c r="L406" i="45"/>
  <c r="L377" i="45"/>
  <c r="K376" i="45"/>
  <c r="L374" i="45"/>
  <c r="F150" i="45"/>
  <c r="K402" i="45"/>
  <c r="L376" i="45"/>
  <c r="L403" i="45"/>
  <c r="K403" i="45"/>
  <c r="L372" i="45"/>
  <c r="L404" i="45"/>
  <c r="K373" i="45"/>
  <c r="L375" i="45"/>
  <c r="K377" i="45"/>
  <c r="K405" i="45"/>
  <c r="K404" i="45"/>
  <c r="L373" i="45"/>
  <c r="L402" i="45"/>
  <c r="K372" i="45"/>
  <c r="K406" i="45"/>
  <c r="L407" i="45"/>
  <c r="D306" i="45" l="1"/>
  <c r="F305" i="45"/>
  <c r="F151" i="45"/>
  <c r="D307" i="45" l="1"/>
  <c r="F306" i="45"/>
  <c r="F152" i="45"/>
  <c r="D308" i="45" l="1"/>
  <c r="F307" i="45"/>
  <c r="F153" i="45"/>
  <c r="D309" i="45" l="1"/>
  <c r="F308" i="45"/>
  <c r="F154" i="45"/>
  <c r="D310" i="45" l="1"/>
  <c r="F309" i="45"/>
  <c r="F155" i="45"/>
  <c r="D311" i="45" l="1"/>
  <c r="F310" i="45"/>
  <c r="F156" i="45"/>
  <c r="D312" i="45" l="1"/>
  <c r="F311" i="45"/>
  <c r="F157" i="45"/>
  <c r="D313" i="45" l="1"/>
  <c r="F312" i="45"/>
  <c r="F158" i="45"/>
  <c r="D314" i="45" l="1"/>
  <c r="F313" i="45"/>
  <c r="F159" i="45"/>
  <c r="D315" i="45" l="1"/>
  <c r="F314" i="45"/>
  <c r="F160" i="45"/>
  <c r="C138" i="45"/>
  <c r="D138" i="45"/>
  <c r="E138" i="45"/>
  <c r="D316" i="45" l="1"/>
  <c r="F315" i="45"/>
  <c r="F161" i="45"/>
  <c r="D317" i="45" l="1"/>
  <c r="F316" i="45"/>
  <c r="F162" i="45"/>
  <c r="D318" i="45" l="1"/>
  <c r="F317" i="45"/>
  <c r="F163" i="45"/>
  <c r="D319" i="45" l="1"/>
  <c r="F318" i="45"/>
  <c r="F164" i="45"/>
  <c r="D320" i="45" l="1"/>
  <c r="F319" i="45"/>
  <c r="F165" i="45"/>
  <c r="D321" i="45" l="1"/>
  <c r="F320" i="45"/>
  <c r="F166" i="45"/>
  <c r="D322" i="45" l="1"/>
  <c r="F321" i="45"/>
  <c r="F167" i="45"/>
  <c r="D323" i="45" l="1"/>
  <c r="F322" i="45"/>
  <c r="F168" i="45"/>
  <c r="D324" i="45" l="1"/>
  <c r="F323" i="45"/>
  <c r="F169" i="45"/>
  <c r="D325" i="45" l="1"/>
  <c r="F324" i="45"/>
  <c r="F170" i="45"/>
  <c r="D326" i="45" l="1"/>
  <c r="F325" i="45"/>
  <c r="F171" i="45"/>
  <c r="D327" i="45" l="1"/>
  <c r="F326" i="45"/>
  <c r="F172" i="45"/>
  <c r="D328" i="45" l="1"/>
  <c r="F327" i="45"/>
  <c r="F173" i="45"/>
  <c r="D329" i="45" l="1"/>
  <c r="F328" i="45"/>
  <c r="F174" i="45"/>
  <c r="D330" i="45" l="1"/>
  <c r="F329" i="45"/>
  <c r="F175" i="45"/>
  <c r="D331" i="45" l="1"/>
  <c r="F330" i="45"/>
  <c r="F176" i="45"/>
  <c r="D332" i="45" l="1"/>
  <c r="F331" i="45"/>
  <c r="F177" i="45"/>
  <c r="D333" i="45" l="1"/>
  <c r="F332" i="45"/>
  <c r="F178" i="45"/>
  <c r="D334" i="45" l="1"/>
  <c r="F333" i="45"/>
  <c r="F179" i="45"/>
  <c r="D335" i="45" l="1"/>
  <c r="F334" i="45"/>
  <c r="F180" i="45"/>
  <c r="D336" i="45" l="1"/>
  <c r="F335" i="45"/>
  <c r="F181" i="45"/>
  <c r="D337" i="45" l="1"/>
  <c r="F336" i="45"/>
  <c r="F182" i="45"/>
  <c r="D338" i="45" l="1"/>
  <c r="F337" i="45"/>
  <c r="F183" i="45"/>
  <c r="D339" i="45" l="1"/>
  <c r="F338" i="45"/>
  <c r="F184" i="45"/>
  <c r="D340" i="45" l="1"/>
  <c r="F339" i="45"/>
  <c r="F185" i="45"/>
  <c r="D341" i="45" l="1"/>
  <c r="F340" i="45"/>
  <c r="F186" i="45"/>
  <c r="D342" i="45" l="1"/>
  <c r="F341" i="45"/>
  <c r="F187" i="45"/>
  <c r="D343" i="45" l="1"/>
  <c r="F342" i="45"/>
  <c r="D344" i="45" l="1"/>
  <c r="F343" i="45"/>
  <c r="D345" i="45" l="1"/>
  <c r="F345" i="45" s="1"/>
  <c r="F344" i="45"/>
  <c r="F679" i="45" l="1"/>
  <c r="B679" i="45"/>
  <c r="G678" i="45"/>
  <c r="G679" i="45" s="1"/>
  <c r="G680" i="45" s="1"/>
  <c r="G681" i="45" s="1"/>
  <c r="G682" i="45" s="1"/>
  <c r="G683" i="45" s="1"/>
  <c r="G684" i="45" s="1"/>
  <c r="G685" i="45" s="1"/>
  <c r="G686" i="45" s="1"/>
  <c r="G687" i="45" s="1"/>
  <c r="G688" i="45" s="1"/>
  <c r="G689" i="45" s="1"/>
  <c r="G690" i="45" s="1"/>
  <c r="G691" i="45" s="1"/>
  <c r="G692" i="45" s="1"/>
  <c r="G693" i="45" s="1"/>
  <c r="G694" i="45" s="1"/>
  <c r="G695" i="45" s="1"/>
  <c r="G696" i="45" s="1"/>
  <c r="G697" i="45" s="1"/>
  <c r="G698" i="45" s="1"/>
  <c r="G699" i="45" s="1"/>
  <c r="G700" i="45" s="1"/>
  <c r="G701" i="45" s="1"/>
  <c r="G702" i="45" s="1"/>
  <c r="G703" i="45" s="1"/>
  <c r="G704" i="45" s="1"/>
  <c r="G705" i="45" s="1"/>
  <c r="G706" i="45" s="1"/>
  <c r="G707" i="45" s="1"/>
  <c r="G708" i="45" s="1"/>
  <c r="G709" i="45" s="1"/>
  <c r="G710" i="45" s="1"/>
  <c r="G711" i="45" s="1"/>
  <c r="G712" i="45" s="1"/>
  <c r="G713" i="45" s="1"/>
  <c r="G714" i="45" s="1"/>
  <c r="G715" i="45" s="1"/>
  <c r="G716" i="45" s="1"/>
  <c r="G717" i="45" s="1"/>
  <c r="G718" i="45" s="1"/>
  <c r="G719" i="45" s="1"/>
  <c r="G720" i="45" s="1"/>
  <c r="G721" i="45" s="1"/>
  <c r="G722" i="45" s="1"/>
  <c r="G723" i="45" s="1"/>
  <c r="G724" i="45" s="1"/>
  <c r="L568" i="45"/>
  <c r="L569" i="45" s="1"/>
  <c r="L570" i="45" s="1"/>
  <c r="K568" i="45"/>
  <c r="K569" i="45" s="1"/>
  <c r="K570" i="45" s="1"/>
  <c r="L554" i="45"/>
  <c r="L555" i="45" s="1"/>
  <c r="L556" i="45" s="1"/>
  <c r="K554" i="45"/>
  <c r="K555" i="45" s="1"/>
  <c r="K556" i="45" s="1"/>
  <c r="K557" i="45" s="1"/>
  <c r="K558" i="45" s="1"/>
  <c r="K559" i="45" s="1"/>
  <c r="H446" i="45"/>
  <c r="G446" i="45"/>
  <c r="D446" i="45"/>
  <c r="C446" i="45"/>
  <c r="H445" i="45"/>
  <c r="G445" i="45"/>
  <c r="D445" i="45"/>
  <c r="C445" i="45"/>
  <c r="H444" i="45"/>
  <c r="G444" i="45"/>
  <c r="D444" i="45"/>
  <c r="C444" i="45"/>
  <c r="H443" i="45"/>
  <c r="G443" i="45"/>
  <c r="D443" i="45"/>
  <c r="C443" i="45"/>
  <c r="H442" i="45"/>
  <c r="G442" i="45"/>
  <c r="D442" i="45"/>
  <c r="C442" i="45"/>
  <c r="H441" i="45"/>
  <c r="G441" i="45"/>
  <c r="D441" i="45"/>
  <c r="C441" i="45"/>
  <c r="B254" i="45"/>
  <c r="B255" i="45" s="1"/>
  <c r="B256" i="45" s="1"/>
  <c r="B257" i="45" s="1"/>
  <c r="B258" i="45" s="1"/>
  <c r="B259" i="45" s="1"/>
  <c r="B260" i="45" s="1"/>
  <c r="B261" i="45" s="1"/>
  <c r="B262" i="45" s="1"/>
  <c r="B263" i="45" s="1"/>
  <c r="B264" i="45" s="1"/>
  <c r="B265" i="45" s="1"/>
  <c r="B266" i="45" s="1"/>
  <c r="B267" i="45" s="1"/>
  <c r="H103" i="45"/>
  <c r="G103" i="45"/>
  <c r="D103" i="45"/>
  <c r="C103" i="45"/>
  <c r="H102" i="45"/>
  <c r="G102" i="45"/>
  <c r="D102" i="45"/>
  <c r="C102" i="45"/>
  <c r="H101" i="45"/>
  <c r="G101" i="45"/>
  <c r="D101" i="45"/>
  <c r="C101" i="45"/>
  <c r="H100" i="45"/>
  <c r="G100" i="45"/>
  <c r="D100" i="45"/>
  <c r="C100" i="45"/>
  <c r="H99" i="45"/>
  <c r="G99" i="45"/>
  <c r="D99" i="45"/>
  <c r="C99" i="45"/>
  <c r="H98" i="45"/>
  <c r="G98" i="45"/>
  <c r="D98" i="45"/>
  <c r="C98" i="45"/>
  <c r="C543" i="45" l="1"/>
  <c r="C544" i="45" s="1"/>
  <c r="C545" i="45" s="1"/>
  <c r="C546" i="45" s="1"/>
  <c r="C547" i="45" s="1"/>
  <c r="C548" i="45" s="1"/>
  <c r="C549" i="45" s="1"/>
  <c r="C550" i="45" s="1"/>
  <c r="C551" i="45" s="1"/>
  <c r="C552" i="45" s="1"/>
  <c r="C553" i="45" s="1"/>
  <c r="C554" i="45" s="1"/>
  <c r="C555" i="45" s="1"/>
  <c r="C556" i="45" s="1"/>
  <c r="C557" i="45" s="1"/>
  <c r="C558" i="45" s="1"/>
  <c r="C559" i="45" s="1"/>
  <c r="C560" i="45" s="1"/>
  <c r="C561" i="45" s="1"/>
  <c r="C562" i="45" s="1"/>
  <c r="C563" i="45" s="1"/>
  <c r="C564" i="45" s="1"/>
  <c r="C565" i="45" s="1"/>
  <c r="C566" i="45" s="1"/>
  <c r="C567" i="45" s="1"/>
  <c r="C568" i="45" s="1"/>
  <c r="C569" i="45" s="1"/>
  <c r="C570" i="45" s="1"/>
  <c r="C571" i="45" s="1"/>
  <c r="C572" i="45" s="1"/>
  <c r="C573" i="45" s="1"/>
  <c r="C574" i="45" s="1"/>
  <c r="C575" i="45" s="1"/>
  <c r="C576" i="45" s="1"/>
  <c r="C577" i="45" s="1"/>
  <c r="C578" i="45" s="1"/>
  <c r="C579" i="45" s="1"/>
  <c r="C580" i="45" s="1"/>
  <c r="C581" i="45" s="1"/>
  <c r="C582" i="45" s="1"/>
  <c r="K560" i="45"/>
  <c r="B680" i="45"/>
  <c r="D680" i="45" s="1"/>
  <c r="D679" i="45"/>
  <c r="F680" i="45"/>
  <c r="H680" i="45" s="1"/>
  <c r="H679" i="45"/>
  <c r="L571" i="45"/>
  <c r="L572" i="45" s="1"/>
  <c r="L557" i="45"/>
  <c r="L558" i="45" s="1"/>
  <c r="L559" i="45" s="1"/>
  <c r="K571" i="45"/>
  <c r="B268" i="45"/>
  <c r="K441" i="45"/>
  <c r="K442" i="45"/>
  <c r="K443" i="45"/>
  <c r="K444" i="45"/>
  <c r="K445" i="45"/>
  <c r="K446" i="45"/>
  <c r="L441" i="45"/>
  <c r="L442" i="45"/>
  <c r="L443" i="45"/>
  <c r="L444" i="45"/>
  <c r="L445" i="45"/>
  <c r="K98" i="45"/>
  <c r="K99" i="45"/>
  <c r="K100" i="45"/>
  <c r="K101" i="45"/>
  <c r="K102" i="45"/>
  <c r="K103" i="45"/>
  <c r="L98" i="45"/>
  <c r="L99" i="45"/>
  <c r="L101" i="45"/>
  <c r="L102" i="45"/>
  <c r="L103" i="45"/>
  <c r="L446" i="45"/>
  <c r="L100" i="45"/>
  <c r="C679" i="45"/>
  <c r="C680" i="45" s="1"/>
  <c r="C681" i="45" s="1"/>
  <c r="C682" i="45" s="1"/>
  <c r="C683" i="45" s="1"/>
  <c r="C684" i="45" s="1"/>
  <c r="C685" i="45" s="1"/>
  <c r="C686" i="45" s="1"/>
  <c r="C687" i="45" s="1"/>
  <c r="C688" i="45" s="1"/>
  <c r="C689" i="45" s="1"/>
  <c r="C690" i="45" s="1"/>
  <c r="C691" i="45" s="1"/>
  <c r="C692" i="45" s="1"/>
  <c r="C693" i="45" s="1"/>
  <c r="C694" i="45" s="1"/>
  <c r="C695" i="45" s="1"/>
  <c r="C696" i="45" s="1"/>
  <c r="C697" i="45" s="1"/>
  <c r="C698" i="45" s="1"/>
  <c r="C699" i="45" s="1"/>
  <c r="C700" i="45" s="1"/>
  <c r="C701" i="45" s="1"/>
  <c r="C702" i="45" s="1"/>
  <c r="C703" i="45" s="1"/>
  <c r="C704" i="45" s="1"/>
  <c r="C705" i="45" s="1"/>
  <c r="C706" i="45" s="1"/>
  <c r="C707" i="45" s="1"/>
  <c r="C708" i="45" s="1"/>
  <c r="C709" i="45" s="1"/>
  <c r="C710" i="45" s="1"/>
  <c r="C711" i="45" s="1"/>
  <c r="C712" i="45" s="1"/>
  <c r="C713" i="45" s="1"/>
  <c r="C714" i="45" s="1"/>
  <c r="C715" i="45" s="1"/>
  <c r="C716" i="45" s="1"/>
  <c r="C717" i="45" s="1"/>
  <c r="C718" i="45" s="1"/>
  <c r="C719" i="45" s="1"/>
  <c r="C720" i="45" s="1"/>
  <c r="C721" i="45" s="1"/>
  <c r="C722" i="45" s="1"/>
  <c r="C723" i="45" s="1"/>
  <c r="C724" i="45" s="1"/>
  <c r="B33" i="45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B45" i="45" s="1"/>
  <c r="B46" i="45" s="1"/>
  <c r="B681" i="45"/>
  <c r="D681" i="45" s="1"/>
  <c r="D543" i="45" l="1"/>
  <c r="D544" i="45" s="1"/>
  <c r="D545" i="45" s="1"/>
  <c r="D546" i="45" s="1"/>
  <c r="D547" i="45" s="1"/>
  <c r="D548" i="45" s="1"/>
  <c r="D549" i="45" s="1"/>
  <c r="D550" i="45" s="1"/>
  <c r="D551" i="45" s="1"/>
  <c r="D552" i="45" s="1"/>
  <c r="D553" i="45" s="1"/>
  <c r="D554" i="45" s="1"/>
  <c r="D555" i="45" s="1"/>
  <c r="D556" i="45" s="1"/>
  <c r="D557" i="45" s="1"/>
  <c r="D558" i="45" s="1"/>
  <c r="D559" i="45" s="1"/>
  <c r="D560" i="45" s="1"/>
  <c r="D561" i="45" s="1"/>
  <c r="D562" i="45" s="1"/>
  <c r="D563" i="45" s="1"/>
  <c r="D564" i="45" s="1"/>
  <c r="D565" i="45" s="1"/>
  <c r="D566" i="45" s="1"/>
  <c r="D567" i="45" s="1"/>
  <c r="D568" i="45" s="1"/>
  <c r="D569" i="45" s="1"/>
  <c r="D570" i="45" s="1"/>
  <c r="D571" i="45" s="1"/>
  <c r="D572" i="45" s="1"/>
  <c r="D573" i="45" s="1"/>
  <c r="D574" i="45" s="1"/>
  <c r="D575" i="45" s="1"/>
  <c r="D576" i="45" s="1"/>
  <c r="D577" i="45" s="1"/>
  <c r="D578" i="45" s="1"/>
  <c r="D579" i="45" s="1"/>
  <c r="D580" i="45" s="1"/>
  <c r="D581" i="45" s="1"/>
  <c r="D582" i="45" s="1"/>
  <c r="L560" i="45"/>
  <c r="F681" i="45"/>
  <c r="H681" i="45" s="1"/>
  <c r="L573" i="45"/>
  <c r="K572" i="45"/>
  <c r="F188" i="45"/>
  <c r="B269" i="45"/>
  <c r="B47" i="45"/>
  <c r="F682" i="45"/>
  <c r="H682" i="45" s="1"/>
  <c r="B682" i="45"/>
  <c r="D682" i="45" s="1"/>
  <c r="H543" i="45" l="1"/>
  <c r="H544" i="45" s="1"/>
  <c r="H545" i="45" s="1"/>
  <c r="H546" i="45" s="1"/>
  <c r="H547" i="45" s="1"/>
  <c r="H548" i="45" s="1"/>
  <c r="H549" i="45" s="1"/>
  <c r="H550" i="45" s="1"/>
  <c r="H551" i="45" s="1"/>
  <c r="H552" i="45" s="1"/>
  <c r="H553" i="45" s="1"/>
  <c r="H554" i="45" s="1"/>
  <c r="H555" i="45" s="1"/>
  <c r="H556" i="45" s="1"/>
  <c r="H557" i="45" s="1"/>
  <c r="H558" i="45" s="1"/>
  <c r="H559" i="45" s="1"/>
  <c r="H560" i="45" s="1"/>
  <c r="H561" i="45" s="1"/>
  <c r="H562" i="45" s="1"/>
  <c r="H563" i="45" s="1"/>
  <c r="H564" i="45" s="1"/>
  <c r="H565" i="45" s="1"/>
  <c r="H566" i="45" s="1"/>
  <c r="H567" i="45" s="1"/>
  <c r="H568" i="45" s="1"/>
  <c r="H569" i="45" s="1"/>
  <c r="H570" i="45" s="1"/>
  <c r="H571" i="45" s="1"/>
  <c r="H572" i="45" s="1"/>
  <c r="H573" i="45" s="1"/>
  <c r="H574" i="45" s="1"/>
  <c r="H575" i="45" s="1"/>
  <c r="H576" i="45" s="1"/>
  <c r="H577" i="45" s="1"/>
  <c r="H578" i="45" s="1"/>
  <c r="H579" i="45" s="1"/>
  <c r="H580" i="45" s="1"/>
  <c r="H581" i="45" s="1"/>
  <c r="H582" i="45" s="1"/>
  <c r="L574" i="45"/>
  <c r="K573" i="45"/>
  <c r="F189" i="45"/>
  <c r="B270" i="45"/>
  <c r="B271" i="45" s="1"/>
  <c r="B272" i="45" s="1"/>
  <c r="B273" i="45" s="1"/>
  <c r="B48" i="45"/>
  <c r="B49" i="45" s="1"/>
  <c r="B544" i="45"/>
  <c r="B545" i="45" s="1"/>
  <c r="B546" i="45" s="1"/>
  <c r="B547" i="45" s="1"/>
  <c r="B548" i="45" s="1"/>
  <c r="B549" i="45" s="1"/>
  <c r="B550" i="45" s="1"/>
  <c r="B551" i="45" s="1"/>
  <c r="B552" i="45" s="1"/>
  <c r="B553" i="45" s="1"/>
  <c r="B554" i="45" s="1"/>
  <c r="B555" i="45" s="1"/>
  <c r="B556" i="45" s="1"/>
  <c r="B557" i="45" s="1"/>
  <c r="B558" i="45" s="1"/>
  <c r="B559" i="45" s="1"/>
  <c r="B560" i="45" s="1"/>
  <c r="B561" i="45" s="1"/>
  <c r="B562" i="45" s="1"/>
  <c r="B563" i="45" s="1"/>
  <c r="B564" i="45" s="1"/>
  <c r="B565" i="45" s="1"/>
  <c r="B566" i="45" s="1"/>
  <c r="B567" i="45" s="1"/>
  <c r="B568" i="45" s="1"/>
  <c r="B569" i="45" s="1"/>
  <c r="B570" i="45" s="1"/>
  <c r="B571" i="45" s="1"/>
  <c r="B572" i="45" s="1"/>
  <c r="B573" i="45" s="1"/>
  <c r="B574" i="45" s="1"/>
  <c r="B575" i="45" s="1"/>
  <c r="B576" i="45" s="1"/>
  <c r="B577" i="45" s="1"/>
  <c r="B578" i="45" s="1"/>
  <c r="B579" i="45" s="1"/>
  <c r="B580" i="45" s="1"/>
  <c r="B581" i="45" s="1"/>
  <c r="B582" i="45" s="1"/>
  <c r="F543" i="45"/>
  <c r="F544" i="45" s="1"/>
  <c r="F545" i="45" s="1"/>
  <c r="F546" i="45" s="1"/>
  <c r="F547" i="45" s="1"/>
  <c r="F548" i="45" s="1"/>
  <c r="F549" i="45" s="1"/>
  <c r="F550" i="45" s="1"/>
  <c r="F551" i="45" s="1"/>
  <c r="F552" i="45" s="1"/>
  <c r="F553" i="45" s="1"/>
  <c r="F554" i="45" s="1"/>
  <c r="F555" i="45" s="1"/>
  <c r="F556" i="45" s="1"/>
  <c r="F557" i="45" s="1"/>
  <c r="F558" i="45" s="1"/>
  <c r="F559" i="45" s="1"/>
  <c r="F560" i="45" s="1"/>
  <c r="F561" i="45" s="1"/>
  <c r="F562" i="45" s="1"/>
  <c r="F563" i="45" s="1"/>
  <c r="F564" i="45" s="1"/>
  <c r="F565" i="45" s="1"/>
  <c r="F566" i="45" s="1"/>
  <c r="F567" i="45" s="1"/>
  <c r="F568" i="45" s="1"/>
  <c r="F569" i="45" s="1"/>
  <c r="F570" i="45" s="1"/>
  <c r="F571" i="45" s="1"/>
  <c r="F572" i="45" s="1"/>
  <c r="F573" i="45" s="1"/>
  <c r="F574" i="45" s="1"/>
  <c r="F575" i="45" s="1"/>
  <c r="F576" i="45" s="1"/>
  <c r="F577" i="45" s="1"/>
  <c r="F578" i="45" s="1"/>
  <c r="F579" i="45" s="1"/>
  <c r="F580" i="45" s="1"/>
  <c r="F581" i="45" s="1"/>
  <c r="F582" i="45" s="1"/>
  <c r="B683" i="45"/>
  <c r="D683" i="45" s="1"/>
  <c r="F683" i="45"/>
  <c r="H683" i="45" s="1"/>
  <c r="G543" i="45" l="1"/>
  <c r="G544" i="45" s="1"/>
  <c r="G545" i="45" s="1"/>
  <c r="G546" i="45" s="1"/>
  <c r="G547" i="45" s="1"/>
  <c r="G548" i="45" s="1"/>
  <c r="G549" i="45" s="1"/>
  <c r="G550" i="45" s="1"/>
  <c r="G551" i="45" s="1"/>
  <c r="G552" i="45" s="1"/>
  <c r="G553" i="45" s="1"/>
  <c r="G554" i="45" s="1"/>
  <c r="G555" i="45" s="1"/>
  <c r="G556" i="45" s="1"/>
  <c r="G557" i="45" s="1"/>
  <c r="G558" i="45" s="1"/>
  <c r="G559" i="45" s="1"/>
  <c r="G560" i="45" s="1"/>
  <c r="G561" i="45" s="1"/>
  <c r="G562" i="45" s="1"/>
  <c r="G563" i="45" s="1"/>
  <c r="G564" i="45" s="1"/>
  <c r="G565" i="45" s="1"/>
  <c r="G566" i="45" s="1"/>
  <c r="G567" i="45" s="1"/>
  <c r="G568" i="45" s="1"/>
  <c r="G569" i="45" s="1"/>
  <c r="G570" i="45" s="1"/>
  <c r="G571" i="45" s="1"/>
  <c r="G572" i="45" s="1"/>
  <c r="G573" i="45" s="1"/>
  <c r="G574" i="45" s="1"/>
  <c r="G575" i="45" s="1"/>
  <c r="G576" i="45" s="1"/>
  <c r="G577" i="45" s="1"/>
  <c r="G578" i="45" s="1"/>
  <c r="G579" i="45" s="1"/>
  <c r="G580" i="45" s="1"/>
  <c r="G581" i="45" s="1"/>
  <c r="G582" i="45" s="1"/>
  <c r="K574" i="45"/>
  <c r="B274" i="45"/>
  <c r="B275" i="45" s="1"/>
  <c r="B276" i="45" s="1"/>
  <c r="F190" i="45"/>
  <c r="F191" i="45"/>
  <c r="B50" i="45"/>
  <c r="B51" i="45" s="1"/>
  <c r="B52" i="45" s="1"/>
  <c r="B53" i="45" s="1"/>
  <c r="B54" i="45" s="1"/>
  <c r="B55" i="45" s="1"/>
  <c r="B56" i="45" s="1"/>
  <c r="B57" i="45" s="1"/>
  <c r="B58" i="45" s="1"/>
  <c r="B59" i="45" s="1"/>
  <c r="B60" i="45" s="1"/>
  <c r="B61" i="45" s="1"/>
  <c r="B62" i="45" s="1"/>
  <c r="B63" i="45" s="1"/>
  <c r="B64" i="45" s="1"/>
  <c r="B65" i="45" s="1"/>
  <c r="B66" i="45" s="1"/>
  <c r="B67" i="45" s="1"/>
  <c r="B68" i="45" s="1"/>
  <c r="B69" i="45" s="1"/>
  <c r="B70" i="45" s="1"/>
  <c r="B71" i="45" s="1"/>
  <c r="F684" i="45"/>
  <c r="H684" i="45" s="1"/>
  <c r="B684" i="45"/>
  <c r="D684" i="45" s="1"/>
  <c r="B277" i="45" l="1"/>
  <c r="B278" i="45" s="1"/>
  <c r="B279" i="45" s="1"/>
  <c r="B685" i="45"/>
  <c r="D685" i="45" s="1"/>
  <c r="F685" i="45"/>
  <c r="H685" i="45" s="1"/>
  <c r="B280" i="45" l="1"/>
  <c r="F686" i="45"/>
  <c r="H686" i="45" s="1"/>
  <c r="B686" i="45"/>
  <c r="D686" i="45" s="1"/>
  <c r="B281" i="45" l="1"/>
  <c r="B687" i="45"/>
  <c r="D687" i="45" s="1"/>
  <c r="F687" i="45"/>
  <c r="H687" i="45" s="1"/>
  <c r="B282" i="45" l="1"/>
  <c r="F688" i="45"/>
  <c r="H688" i="45" s="1"/>
  <c r="B688" i="45"/>
  <c r="D688" i="45" s="1"/>
  <c r="B283" i="45" l="1"/>
  <c r="B689" i="45"/>
  <c r="D689" i="45" s="1"/>
  <c r="F689" i="45"/>
  <c r="H689" i="45" s="1"/>
  <c r="B284" i="45" l="1"/>
  <c r="F690" i="45"/>
  <c r="H690" i="45" s="1"/>
  <c r="B690" i="45"/>
  <c r="D690" i="45" s="1"/>
  <c r="B285" i="45" l="1"/>
  <c r="B286" i="45" s="1"/>
  <c r="B287" i="45" s="1"/>
  <c r="B288" i="45" s="1"/>
  <c r="B289" i="45" s="1"/>
  <c r="B290" i="45" s="1"/>
  <c r="B291" i="45" s="1"/>
  <c r="B292" i="45" s="1"/>
  <c r="B691" i="45"/>
  <c r="D691" i="45" s="1"/>
  <c r="F691" i="45"/>
  <c r="H691" i="45" s="1"/>
  <c r="F692" i="45" l="1"/>
  <c r="H692" i="45" s="1"/>
  <c r="B692" i="45"/>
  <c r="D692" i="45" s="1"/>
  <c r="B693" i="45" l="1"/>
  <c r="D693" i="45" s="1"/>
  <c r="F693" i="45"/>
  <c r="H693" i="45" s="1"/>
  <c r="F694" i="45" l="1"/>
  <c r="H694" i="45" s="1"/>
  <c r="B694" i="45"/>
  <c r="D694" i="45" s="1"/>
  <c r="B695" i="45" l="1"/>
  <c r="D695" i="45" s="1"/>
  <c r="F695" i="45"/>
  <c r="H695" i="45" s="1"/>
  <c r="F696" i="45" l="1"/>
  <c r="H696" i="45" s="1"/>
  <c r="B696" i="45"/>
  <c r="D696" i="45" s="1"/>
  <c r="B697" i="45" l="1"/>
  <c r="D697" i="45" s="1"/>
  <c r="F697" i="45"/>
  <c r="H697" i="45" s="1"/>
  <c r="F698" i="45" l="1"/>
  <c r="H698" i="45" s="1"/>
  <c r="B698" i="45"/>
  <c r="D698" i="45" s="1"/>
  <c r="B699" i="45" l="1"/>
  <c r="D699" i="45" s="1"/>
  <c r="F699" i="45"/>
  <c r="H699" i="45" s="1"/>
  <c r="F700" i="45" l="1"/>
  <c r="H700" i="45" s="1"/>
  <c r="B700" i="45"/>
  <c r="D700" i="45" s="1"/>
  <c r="B701" i="45" l="1"/>
  <c r="D701" i="45" s="1"/>
  <c r="F701" i="45"/>
  <c r="H701" i="45" s="1"/>
  <c r="F702" i="45" l="1"/>
  <c r="H702" i="45" s="1"/>
  <c r="B702" i="45"/>
  <c r="D702" i="45" s="1"/>
  <c r="B703" i="45" l="1"/>
  <c r="D703" i="45" s="1"/>
  <c r="F703" i="45"/>
  <c r="H703" i="45" s="1"/>
  <c r="F704" i="45" l="1"/>
  <c r="H704" i="45" s="1"/>
  <c r="B704" i="45"/>
  <c r="D704" i="45" s="1"/>
  <c r="B705" i="45" l="1"/>
  <c r="D705" i="45" s="1"/>
  <c r="F705" i="45"/>
  <c r="H705" i="45" s="1"/>
  <c r="F706" i="45" l="1"/>
  <c r="H706" i="45" s="1"/>
  <c r="B706" i="45"/>
  <c r="D706" i="45" s="1"/>
  <c r="B707" i="45" l="1"/>
  <c r="D707" i="45" s="1"/>
  <c r="F707" i="45"/>
  <c r="H707" i="45" s="1"/>
  <c r="F708" i="45" l="1"/>
  <c r="H708" i="45" s="1"/>
  <c r="B708" i="45"/>
  <c r="D708" i="45" s="1"/>
  <c r="B709" i="45" l="1"/>
  <c r="D709" i="45" s="1"/>
  <c r="F709" i="45"/>
  <c r="H709" i="45" s="1"/>
  <c r="F710" i="45" l="1"/>
  <c r="H710" i="45" s="1"/>
  <c r="B710" i="45"/>
  <c r="D710" i="45" s="1"/>
  <c r="B711" i="45" l="1"/>
  <c r="D711" i="45" s="1"/>
  <c r="F711" i="45"/>
  <c r="H711" i="45" s="1"/>
  <c r="F712" i="45" l="1"/>
  <c r="H712" i="45" s="1"/>
  <c r="B712" i="45"/>
  <c r="D712" i="45" s="1"/>
  <c r="B713" i="45" l="1"/>
  <c r="D713" i="45" s="1"/>
  <c r="F713" i="45"/>
  <c r="H713" i="45" s="1"/>
  <c r="F714" i="45" l="1"/>
  <c r="H714" i="45" s="1"/>
  <c r="B714" i="45"/>
  <c r="D714" i="45" s="1"/>
  <c r="B715" i="45" l="1"/>
  <c r="D715" i="45" s="1"/>
  <c r="F715" i="45"/>
  <c r="H715" i="45" s="1"/>
  <c r="F716" i="45" l="1"/>
  <c r="H716" i="45" s="1"/>
  <c r="B716" i="45"/>
  <c r="D716" i="45" s="1"/>
  <c r="B717" i="45" l="1"/>
  <c r="D717" i="45" s="1"/>
  <c r="F717" i="45"/>
  <c r="H717" i="45" s="1"/>
  <c r="F718" i="45" l="1"/>
  <c r="H718" i="45" s="1"/>
  <c r="B718" i="45"/>
  <c r="D718" i="45" s="1"/>
  <c r="B719" i="45" l="1"/>
  <c r="F719" i="45"/>
  <c r="F720" i="45" l="1"/>
  <c r="H720" i="45" s="1"/>
  <c r="H719" i="45"/>
  <c r="B720" i="45"/>
  <c r="D720" i="45" s="1"/>
  <c r="D719" i="45"/>
  <c r="B721" i="45"/>
  <c r="D721" i="45" s="1"/>
  <c r="F721" i="45"/>
  <c r="H721" i="45" s="1"/>
  <c r="F722" i="45" l="1"/>
  <c r="H722" i="45" s="1"/>
  <c r="B722" i="45"/>
  <c r="D722" i="45" s="1"/>
  <c r="B723" i="45" l="1"/>
  <c r="D723" i="45" s="1"/>
  <c r="F723" i="45"/>
  <c r="H723" i="45" s="1"/>
  <c r="F724" i="45" l="1"/>
  <c r="H724" i="45" s="1"/>
  <c r="B724" i="45"/>
  <c r="D724" i="45" s="1"/>
  <c r="L2111" i="45" l="1"/>
  <c r="H678" i="45" l="1"/>
</calcChain>
</file>

<file path=xl/sharedStrings.xml><?xml version="1.0" encoding="utf-8"?>
<sst xmlns="http://schemas.openxmlformats.org/spreadsheetml/2006/main" count="678" uniqueCount="282">
  <si>
    <t>Rodzaj nachylenia</t>
  </si>
  <si>
    <t>Faliste</t>
  </si>
  <si>
    <t>Górskie</t>
  </si>
  <si>
    <t>A</t>
  </si>
  <si>
    <t>Rok</t>
  </si>
  <si>
    <t>51-70</t>
  </si>
  <si>
    <t>71-90</t>
  </si>
  <si>
    <t>91-110</t>
  </si>
  <si>
    <t>samochody osobowe</t>
  </si>
  <si>
    <t>autobusy</t>
  </si>
  <si>
    <t>krajowe</t>
  </si>
  <si>
    <t>wojewódzkie</t>
  </si>
  <si>
    <t>v [km/h]</t>
  </si>
  <si>
    <t>koszty czasu użytkowników</t>
  </si>
  <si>
    <t>&lt; 30</t>
  </si>
  <si>
    <t>31-50</t>
  </si>
  <si>
    <t>Motywacja</t>
  </si>
  <si>
    <t>drogi zamiejskie</t>
  </si>
  <si>
    <t>ulice</t>
  </si>
  <si>
    <t>Napełnienie</t>
  </si>
  <si>
    <t>kategoria drogi</t>
  </si>
  <si>
    <t>Straty materialne</t>
  </si>
  <si>
    <t>N</t>
  </si>
  <si>
    <t>Współczynnik dyskonta</t>
  </si>
  <si>
    <t>krajowe i wojewódzkie</t>
  </si>
  <si>
    <t xml:space="preserve"> </t>
  </si>
  <si>
    <t>Źródło: własne na podst. NK</t>
  </si>
  <si>
    <t>wszystkie kategorie dróg</t>
  </si>
  <si>
    <t>Elektroniczny system poboru opłat</t>
  </si>
  <si>
    <t>S</t>
  </si>
  <si>
    <t>DK</t>
  </si>
  <si>
    <t>* bramownice i urządzenia towarzyszące</t>
  </si>
  <si>
    <t>Koszty eksploatacji systemu elektronicznego [PLN]</t>
  </si>
  <si>
    <t>Koszt instalacji infrastruktury* na drodze [PLN]</t>
  </si>
  <si>
    <t>Jednostkowe koszty czasu użytkowników [PLN/h]</t>
  </si>
  <si>
    <t>SDR</t>
  </si>
  <si>
    <t>Udział w kosztach stworzenia systemu obsługującego pobór opłat [PLN]</t>
  </si>
  <si>
    <t>S 2+1</t>
  </si>
  <si>
    <t>S 1x2</t>
  </si>
  <si>
    <t>GP 2x2</t>
  </si>
  <si>
    <t>GP 1x2</t>
  </si>
  <si>
    <t>G 1x2</t>
  </si>
  <si>
    <t>0-10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</si>
  <si>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</si>
  <si>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</si>
  <si>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</si>
  <si>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</si>
  <si>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</si>
  <si>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</si>
  <si>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</si>
  <si>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</si>
  <si>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</si>
  <si>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</si>
  <si>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</si>
  <si>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</si>
  <si>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</si>
  <si>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&gt; 111</t>
  </si>
  <si>
    <t>Napełnienie autobusów</t>
  </si>
  <si>
    <t>Motywacje podróży</t>
  </si>
  <si>
    <t>Motywacje podróży uśrednione</t>
  </si>
  <si>
    <t>0-5 000</t>
  </si>
  <si>
    <t>5 000-10 000</t>
  </si>
  <si>
    <t>10 000 -20 000</t>
  </si>
  <si>
    <t>20 000-30 000</t>
  </si>
  <si>
    <t>Dzień</t>
  </si>
  <si>
    <t>Noc</t>
  </si>
  <si>
    <t>LV</t>
  </si>
  <si>
    <t>HGV</t>
  </si>
  <si>
    <t>Jednostkowe koszty zmian klimatycznych</t>
  </si>
  <si>
    <r>
      <t>PLN/tCO</t>
    </r>
    <r>
      <rPr>
        <b/>
        <vertAlign val="subscript"/>
        <sz val="8"/>
        <rFont val="Verdana"/>
        <family val="2"/>
        <charset val="238"/>
      </rPr>
      <t>2</t>
    </r>
  </si>
  <si>
    <t>Scenariusz</t>
  </si>
  <si>
    <t>30 000-40 000</t>
  </si>
  <si>
    <t>GP2x3 Zamiejski</t>
  </si>
  <si>
    <t>powyżej 40 000</t>
  </si>
  <si>
    <t>G1x2 Zamiejski</t>
  </si>
  <si>
    <t>G1x2 Miejski</t>
  </si>
  <si>
    <t>S1x2 Zamiejski</t>
  </si>
  <si>
    <t>S1x2 Miejski</t>
  </si>
  <si>
    <t>GP1x2 Zamiejski</t>
  </si>
  <si>
    <t>GP1x2 Miejski</t>
  </si>
  <si>
    <t>Rok prognozy</t>
  </si>
  <si>
    <t>fHP </t>
  </si>
  <si>
    <t xml:space="preserve">ROK </t>
  </si>
  <si>
    <t>A 2x3</t>
  </si>
  <si>
    <t>A 2x2</t>
  </si>
  <si>
    <t>S 2x2</t>
  </si>
  <si>
    <t>GP 2x2 Miejski</t>
  </si>
  <si>
    <t>GP 2x3 Miejski</t>
  </si>
  <si>
    <t>GP 2x2 Zamiejski</t>
  </si>
  <si>
    <t>GP 2x3 Zamiejski</t>
  </si>
  <si>
    <t>S 2x3</t>
  </si>
  <si>
    <t>S 1x2 Zamiejski</t>
  </si>
  <si>
    <t>S 1x2 Miejski</t>
  </si>
  <si>
    <t>GP 1x2 Zamiejski</t>
  </si>
  <si>
    <t>GP 1x2 Miejski</t>
  </si>
  <si>
    <t>G 1x2 Zamiejski</t>
  </si>
  <si>
    <t>G 1x2 Miejski</t>
  </si>
  <si>
    <t>Średnia (dzień/noc)</t>
  </si>
  <si>
    <t>WR</t>
  </si>
  <si>
    <t>WCR</t>
  </si>
  <si>
    <t>WZ</t>
  </si>
  <si>
    <t>8-godzinny ruch nocny (15%)</t>
  </si>
  <si>
    <t>16-godzinny ruch dzienny (85%)</t>
  </si>
  <si>
    <t>Rok 2015</t>
  </si>
  <si>
    <t>KOSZTY JEDNOSTKOWE I WSKAŹNIKI OBLICZENIOWE</t>
  </si>
  <si>
    <t>Źródło: Niebieska Księga - Infrastruktura drogowa, JASPERS, 2015</t>
  </si>
  <si>
    <t>1.1. Jednostkowe koszty utrzymania infrastruktury drogowej netto [PLN/km]</t>
  </si>
  <si>
    <t>1.2. Koszty budowy i eksploatacji systemu poboru opłat (wszystkie wartości w PLN/km/rok netto)</t>
  </si>
  <si>
    <t>2.4. Wskaźniki wzrostu kosztów eksploatacji ze względu na nachylenie drogi</t>
  </si>
  <si>
    <t>3.1. Wartości napełnienia pojazdów osobowych w podziale na motywacje podróży wg NK</t>
  </si>
  <si>
    <t>3.2. Wartości napełnienia autobusów wg NK [os./pojazd]</t>
  </si>
  <si>
    <t>4.1.1.  RAI - Względny wskaźnik wypadku [wyp./10^6 poj.km]</t>
  </si>
  <si>
    <t>4.1.3.  WCR - wskaźnik liczby ofiar ciężko rannych poszkodowanych w 1 wypadku</t>
  </si>
  <si>
    <t>4.1.4.  WZ - wskaźnik liczby ofiar śmiertelnych przypadajacych na 1 wypadek</t>
  </si>
  <si>
    <t>4.2.1.  RAI - Względny wskaźnik wypadku [wyp./10^6 poj.km], uwzględniajacy średni LDW</t>
  </si>
  <si>
    <t>4.2.3. WCR - wskaźnik liczby ofiar ciężko rannych poszkodowanych w 1 wypadku</t>
  </si>
  <si>
    <t>4.2.4. WZ - wskaźnik liczby ofiar śmiertelnych przypadajacych na 1 wypadek</t>
  </si>
  <si>
    <t>4.4. Jednostkowe koszty zdarzeń drogowych [PLN/zdarzenie]</t>
  </si>
  <si>
    <t xml:space="preserve">7. Koszty jednostkowe hałasu </t>
  </si>
  <si>
    <t xml:space="preserve">7.1. Jednostkowe koszty hałasu - obszar miejski </t>
  </si>
  <si>
    <t xml:space="preserve">7.2. Jednostkowe koszty hałasu - obszar zamiejski </t>
  </si>
  <si>
    <t>Źródło: Załącznik nr 3 do oferty – Formularz Cenowy - dokument opracowany przez firmę Kapsch Telematic Services sp. z o. o.</t>
  </si>
  <si>
    <t>Indeksacja = Y * (PKB per cap PL) * inflacja PL</t>
  </si>
  <si>
    <t>Elastyczność Y</t>
  </si>
  <si>
    <t>Indeksacja = X * (PKB per cap PL) * inflacja PL</t>
  </si>
  <si>
    <t>Elastyczność X</t>
  </si>
  <si>
    <t>VoT</t>
  </si>
  <si>
    <t>PKB per cap PL - prognoza</t>
  </si>
  <si>
    <t>Źródło: GUS, Prognoza ludności na lata 2014-2050, 2014</t>
  </si>
  <si>
    <t>Źródło: ECB, http://sdw.ecb.europa.eu/quickview.do?SERIES_KEY=120.EXR.A.PLN.EUR.SP00.A</t>
  </si>
  <si>
    <t>10. Współczynniki dyskonta dla analizy społeczno-ekonomicznej i finansowej</t>
  </si>
  <si>
    <t>10.1. Współczynnik dyskonta dla AE</t>
  </si>
  <si>
    <t>10.2. Współczynnik dyskonta dla AF</t>
  </si>
  <si>
    <t>5. Koszty jednostkowe zanieczyszczenia powietrza</t>
  </si>
  <si>
    <t>5.7. Wskaźniki wzrostu kosztów zanieczyszczenia powietrza ze względu na nachylenie drogi</t>
  </si>
  <si>
    <t>6.4. Wskaźniki wzrostu ze względu na nachylenie drogi</t>
  </si>
  <si>
    <r>
      <t>6.5. Jednostkowe koszty zmian klimatycznych [PLN/tCO</t>
    </r>
    <r>
      <rPr>
        <b/>
        <vertAlign val="subscript"/>
        <sz val="8"/>
        <rFont val="Verdana"/>
        <family val="2"/>
        <charset val="238"/>
      </rPr>
      <t>2</t>
    </r>
    <r>
      <rPr>
        <b/>
        <sz val="8"/>
        <rFont val="Verdana"/>
        <family val="2"/>
        <charset val="238"/>
      </rPr>
      <t xml:space="preserve">] </t>
    </r>
  </si>
  <si>
    <t>3.3. Udział motywacji podróży użytkowników pojazdów osobowych i autobusów na różnych kategoriach dróg wg NK - obszar zamiejski</t>
  </si>
  <si>
    <t>3.4. Udział motywacji podróży użytkowników pojazdów osobowych i autobusów na różnych kategoriach dróg wg NK - obszar miejski</t>
  </si>
  <si>
    <t xml:space="preserve">3.3.1. Udział motywacji podróży użytkowników pojazdów osobowych i autobusów - wartości uśrednione - obszar zamiejski </t>
  </si>
  <si>
    <t>3.5. Jednostkowe koszty czasu użytkowników [PLN]</t>
  </si>
  <si>
    <t>6. Koszty jednostkowe i wspólczynniki zmian klimatycznych</t>
  </si>
  <si>
    <t xml:space="preserve">3. Wartości napełnienia pojazdów, motywacje podróży i koszty jednostkowe czasu </t>
  </si>
  <si>
    <t>4.1. Ciągi drogowe dwujezdniowe</t>
  </si>
  <si>
    <t>4.2. Ciągi drogowe jednojezdniowe</t>
  </si>
  <si>
    <t xml:space="preserve">4. Wskaźniki i koszty jednostkowe zdarzeń drogowych </t>
  </si>
  <si>
    <t>4.3. Wspólczynnik wpływu horyzontu prognozy</t>
  </si>
  <si>
    <r>
      <t xml:space="preserve">2.2. Jednostkowe koszty eksploatacji pojazdów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(nawierzchnia zdegradowana)</t>
    </r>
  </si>
  <si>
    <t>Jednostkowe koszty eksploatacji pojazdów PLN/poj.km – teren płaski (nawierzchnia zdegradowana)</t>
  </si>
  <si>
    <t>Uśrednione koszty eksploatacji pojazdów PLN/poj.km – teren płaski (nawierzchnia nowa)</t>
  </si>
  <si>
    <r>
      <t xml:space="preserve">2.2.1. Jednostkowe uśrednione koszty eksploatacji pojazdów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 (nawierzchnia zdegradowana)</t>
    </r>
  </si>
  <si>
    <t>Uśrednione koszty eksploatacji pojazdów PLN/poj.km – teren płaski (nawierzchnia zdegradowana)</t>
  </si>
  <si>
    <r>
      <t xml:space="preserve">2.3. Jednostkowe uśrednione koszty eksploatacji pojazdów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(nawierzchnia nowa i zdegradowana)</t>
    </r>
  </si>
  <si>
    <t>Uśrednione jednostkowe koszty eksploatacji pojazdów PLN/poj.km - teren płaski</t>
  </si>
  <si>
    <t>Jednostkowe koszty zanieczyszczenia powietrza [PLN/poj.km] - teren płaski miejski (nowa)</t>
  </si>
  <si>
    <t xml:space="preserve">Uśrednione koszty zanieczyszczenia powietrza [PLN/poj.km] - teren płaski miejski </t>
  </si>
  <si>
    <t>Uśrednione jednostkowe koszty zanieczyszczenia powietrza [PLN/poj.km] - teren płaski miejski (nawierzchnia zdegradowana)</t>
  </si>
  <si>
    <t>Uśrednione jednostkowe koszty zanieczyszczenia powietrza [PLN/poj.km] - teren płaski miejski (nawierzchnia nowa i zdegradowana)</t>
  </si>
  <si>
    <t>Jednostkowe koszty zanieczyszczenia powietrza [PLN/poj.km] - teren płaski zamiejski (nowa)</t>
  </si>
  <si>
    <t>Jednostkowe koszty zanieczyszczenia powietrza [PLN/poj.km] - teren płaski zamiejski (zdegradowana)</t>
  </si>
  <si>
    <t>Uśrednione jednostkowe koszty zanieczyszczenia powietrza [PLN/poj.km] - teren płaski zamiejski (nawierzchnia nowa)</t>
  </si>
  <si>
    <r>
      <t xml:space="preserve">5.5.1. Jednostkowe uśrednione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zamiejski (zdegradowana)</t>
    </r>
  </si>
  <si>
    <t>Uśrednione jednostkowe koszty zanieczyszczenia powietrza [PLN/poj.km] - teren płaski zamiejski (nawierzchnia zdegradowana)</t>
  </si>
  <si>
    <r>
      <t xml:space="preserve">5.6.1. Jednostkowe uśrednione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zamiejski (nowa i zdegradowana) - wartości uśrednione</t>
    </r>
  </si>
  <si>
    <r>
      <t xml:space="preserve">6.1. Jednostkowe współczynniki zmian klimatycznych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(nawierzchnia nowa)</t>
    </r>
  </si>
  <si>
    <r>
      <t>Jednostkowe współoczynniki zmian klimatycznych tCO</t>
    </r>
    <r>
      <rPr>
        <b/>
        <vertAlign val="subscript"/>
        <sz val="8"/>
        <color indexed="8"/>
        <rFont val="Verdana"/>
        <family val="2"/>
        <charset val="238"/>
      </rPr>
      <t>2</t>
    </r>
    <r>
      <rPr>
        <b/>
        <sz val="8"/>
        <color indexed="8"/>
        <rFont val="Verdana"/>
        <family val="2"/>
        <charset val="238"/>
      </rPr>
      <t>/poj.km – teren płaski                          (nawierzchnia nowa)</t>
    </r>
  </si>
  <si>
    <r>
      <t>Jednostkowe współoczynniki zmian klimatycznych tCO</t>
    </r>
    <r>
      <rPr>
        <b/>
        <vertAlign val="subscript"/>
        <sz val="8"/>
        <color indexed="8"/>
        <rFont val="Verdana"/>
        <family val="2"/>
        <charset val="238"/>
      </rPr>
      <t>2</t>
    </r>
    <r>
      <rPr>
        <b/>
        <sz val="8"/>
        <color indexed="8"/>
        <rFont val="Verdana"/>
        <family val="2"/>
        <charset val="238"/>
      </rPr>
      <t>/poj.km – teren płaski                                  (nawierzchnia zdegradowana)</t>
    </r>
  </si>
  <si>
    <r>
      <t xml:space="preserve">6.2. Jednostkowe współczynniki zmian klimatycznych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(nawierzchnia zdegradowana)</t>
    </r>
  </si>
  <si>
    <r>
      <t xml:space="preserve">6.1.1. Jednostkowe uśrednione współczynniki zmian klimatycznych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(nowa)</t>
    </r>
  </si>
  <si>
    <r>
      <t xml:space="preserve">6.2.1. Jednostkowe uśrednione współczynniki zmian klimatycznych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(zdegradowana)</t>
    </r>
  </si>
  <si>
    <r>
      <t xml:space="preserve">6.3. Jednostkowe uśrednione współczynniki zmian klimatycznych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(nowa i zdegradowana) - wartości uśrednione</t>
    </r>
  </si>
  <si>
    <t>Jednostkowe koszty zanieczyszczenia powietrza [PLN/poj.km] - teren płaski miejski (zdegradowana)</t>
  </si>
  <si>
    <t>Uśrednione jednostkowe koszty zanieczyszczenia powietrza [PLN/poj.km] - teren płaski miejski (nawierzchnia nowa)</t>
  </si>
  <si>
    <t xml:space="preserve">Uśrednione koszty zanieczyszczenia powietrza [PLN/poj.km] - teren płaski zamiejski </t>
  </si>
  <si>
    <t>Uśrednione jednostkowe koszty zanieczyszczenia powietrza [PLN/poj.km] - teren płaski zamiejski (nawierzchnia nowa i zdegradowana)</t>
  </si>
  <si>
    <t xml:space="preserve">  </t>
  </si>
  <si>
    <r>
      <t xml:space="preserve">5.2. Jednostkowe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miejski (nawierzchnia zdegradowana)</t>
    </r>
  </si>
  <si>
    <r>
      <t xml:space="preserve">5.1. Jednostkowe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miejski (nawierzchnia nowa)</t>
    </r>
  </si>
  <si>
    <r>
      <t xml:space="preserve">5.4. Jednostkowe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zamiejski (nawierzchnia nowa)</t>
    </r>
  </si>
  <si>
    <r>
      <t xml:space="preserve">5.5. Jednostkowe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zamiejski   (nawierzchnia zdegradowana)</t>
    </r>
  </si>
  <si>
    <r>
      <t xml:space="preserve">5.6. Jednostkowe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zamiejski   (nawierzchnia nowa i zdegradowana) - wartości uśrednione</t>
    </r>
  </si>
  <si>
    <t>Źródło: własne na podst. Tabeli 2.1</t>
  </si>
  <si>
    <t>Źródło: własne na podst. Tabeli 2.2</t>
  </si>
  <si>
    <t xml:space="preserve">Źródło: własne na podst. Tabel: 2.1.1 i 2.2.1. </t>
  </si>
  <si>
    <t>Źródło: własne na podst. Tabeli 5.1</t>
  </si>
  <si>
    <t>Źródło: własne na podst. Tabeli 5.2</t>
  </si>
  <si>
    <t xml:space="preserve">Źródło: własne na podst. Tabel: 5.1.1 i 5.2.1 </t>
  </si>
  <si>
    <r>
      <t xml:space="preserve">5.3.1. Jednostkowe uśrednione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miejski (nowa i zdegradowana) - wartości uśrednione</t>
    </r>
  </si>
  <si>
    <r>
      <t xml:space="preserve">5.2.1. Jednostkowe uśrednione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miejski (zdegradowana) </t>
    </r>
  </si>
  <si>
    <r>
      <t xml:space="preserve">5.1.1. Jednostkowe uśrednione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miejski (nowa) </t>
    </r>
  </si>
  <si>
    <t>Źródło: własne na podst. Tabeli 5.4</t>
  </si>
  <si>
    <t>Źródło: własne na podst. Tabeli 5.5</t>
  </si>
  <si>
    <t>Źródło: własne na podst. Tabel: 5.4.1 i 5.5.1</t>
  </si>
  <si>
    <t>Źródło: własne na podst. Tabeli 6.1</t>
  </si>
  <si>
    <t>Źródło: własne na podst. Tabeli 6.2</t>
  </si>
  <si>
    <t>Źródło: własne na podst. Tabel: 6.1.1 i 6.2.1</t>
  </si>
  <si>
    <t>Ludność Polski ogółem (w dn. 31.XII), tys.</t>
  </si>
  <si>
    <t>Zmiana liczby ludności, wskaźnik (rok poprzedni=1)</t>
  </si>
  <si>
    <t>Zmiana PKB Polski per capita w cenach stałych średniorocznych (rok poprzedni =100)</t>
  </si>
  <si>
    <t>Inflacja średnioroczna CPI dla Polski, GUS, wskaźnik (rok poprzedni =100)</t>
  </si>
  <si>
    <t>Inflacja średnioroczna HICP dla Polski, Eurostat, stopa zmian</t>
  </si>
  <si>
    <t>Inflacja średnioroczna HICP dla Polski, Eurostat, wskaźnik (rok poprzedni =100)</t>
  </si>
  <si>
    <t>Inflacja średnioroczna HICP dla strefy euro 19, Eurostat, stopa zmian</t>
  </si>
  <si>
    <t>Inflacja średnioroczna HICP dla strefy euro 19, Eurostat, indeks (rok poprzedni =1)</t>
  </si>
  <si>
    <t>EUR/PLN kurs wymiany (średnioroczny)</t>
  </si>
  <si>
    <t>Liczba ludności Polski (w dn. 31.XII) - prognoza GUS</t>
  </si>
  <si>
    <t>Zmiana liczby ludności Polski, wskaźnik (rok poprzedni =1)</t>
  </si>
  <si>
    <t>Rok 2016</t>
  </si>
  <si>
    <t>Ofiara śmiertelna</t>
  </si>
  <si>
    <t>Ofiara ciężko ranna</t>
  </si>
  <si>
    <t>Ofiara lekko ranna</t>
  </si>
  <si>
    <t>4.1.2.  WR - wskaźnik liczby ofiar lekko rannych poszkodowanych w 1 wypadku</t>
  </si>
  <si>
    <t>4.2.2.  WR - wskaźnik liczby ofiar lekko rannych poszkodowanych w 1 wypadku</t>
  </si>
  <si>
    <t>Przewozy towarowe</t>
  </si>
  <si>
    <t xml:space="preserve">Zmiana PKB Polski w cenach stałych średniorocznych (rok poprzedni=100) </t>
  </si>
  <si>
    <t xml:space="preserve">Źródło: Niebieska Księga - Infrastruktura drogowa, JASPERS, 2015 </t>
  </si>
  <si>
    <t>Rok 2017</t>
  </si>
  <si>
    <r>
      <t>Uśrednione jednostkowe współczynniki zmian klimatycznych  tCO</t>
    </r>
    <r>
      <rPr>
        <b/>
        <vertAlign val="subscript"/>
        <sz val="8"/>
        <color indexed="12"/>
        <rFont val="Verdana"/>
        <family val="2"/>
        <charset val="238"/>
      </rPr>
      <t>2</t>
    </r>
    <r>
      <rPr>
        <b/>
        <sz val="8"/>
        <color indexed="12"/>
        <rFont val="Verdana"/>
        <family val="2"/>
        <charset val="238"/>
      </rPr>
      <t>/poj.km – teren płaski (nawierzchnia nowa)</t>
    </r>
  </si>
  <si>
    <r>
      <t>Uśrednione jednostkowe współczynniki zmian klimatycznych  tCO</t>
    </r>
    <r>
      <rPr>
        <b/>
        <vertAlign val="subscript"/>
        <sz val="8"/>
        <color indexed="12"/>
        <rFont val="Verdana"/>
        <family val="2"/>
        <charset val="238"/>
      </rPr>
      <t>2</t>
    </r>
    <r>
      <rPr>
        <b/>
        <sz val="8"/>
        <color indexed="12"/>
        <rFont val="Verdana"/>
        <family val="2"/>
        <charset val="238"/>
      </rPr>
      <t>/poj.km – teren płaski (nawierzchnia zdegradowana)</t>
    </r>
  </si>
  <si>
    <r>
      <t>Uśrednione jednostkowe współczynniki zmian klimatycznych  tCO</t>
    </r>
    <r>
      <rPr>
        <b/>
        <vertAlign val="subscript"/>
        <sz val="8"/>
        <color indexed="12"/>
        <rFont val="Verdana"/>
        <family val="2"/>
        <charset val="238"/>
      </rPr>
      <t>2</t>
    </r>
    <r>
      <rPr>
        <b/>
        <sz val="8"/>
        <color indexed="12"/>
        <rFont val="Verdana"/>
        <family val="2"/>
        <charset val="238"/>
      </rPr>
      <t>/poj.km – teren płaski (nawierzchnia nowa i zdegradowana)</t>
    </r>
  </si>
  <si>
    <t>Pozdróże pozostałe</t>
  </si>
  <si>
    <t>Podróże dom - praca - dom (commuting)</t>
  </si>
  <si>
    <t>Podróże służbowe</t>
  </si>
  <si>
    <t>Typ drogi *</t>
  </si>
  <si>
    <t>Jednostkowe koszty eksploatacji pojazdów PLN/poj.km – teren płaski (nawierzchnia nowa)</t>
  </si>
  <si>
    <r>
      <t xml:space="preserve">2.1. Jednostkowe koszty eksploatacji pojazdów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(nawierzchnia nowa)</t>
    </r>
  </si>
  <si>
    <r>
      <t xml:space="preserve">2.1.1. Jednostkowe uśrednione koszty eksploatacji pojazdów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(nawierzchnia nowa)</t>
    </r>
  </si>
  <si>
    <t xml:space="preserve"> Jednostkowe koszty hałasu - obszar miejski [PLN/poj.km]</t>
  </si>
  <si>
    <t xml:space="preserve"> Jednostkowe koszty hałasu - obszar zamiejski [PLN/poj.km]</t>
  </si>
  <si>
    <t>Jednostkowe koszty hałasu  [PLN/poj.km] - obszar miejski</t>
  </si>
  <si>
    <t>Jednostkowe koszty hałasu  [PLN/poj.km] - obszar zamiejski</t>
  </si>
  <si>
    <t>A 2x4</t>
  </si>
  <si>
    <t xml:space="preserve">* - w przypadku innych niż  wymienione przeproje poprzeczne (także dla dróg niższych klas) zastosowano korektę pro-rata odzwierciedlającą różnicę w liczbie pasów ruchu </t>
  </si>
  <si>
    <r>
      <t xml:space="preserve">5.3. Jednostkowe koszty zanieczyszczeniapowietrza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miejski (nawierzchnia nowa i zdegradowana) - wartości uśrednione</t>
    </r>
  </si>
  <si>
    <r>
      <t xml:space="preserve">5.4.1. Jednostkowe uśrednione koszty zanieczyszczenia powietrza - teren </t>
    </r>
    <r>
      <rPr>
        <b/>
        <u/>
        <sz val="8"/>
        <rFont val="Verdana"/>
        <family val="2"/>
        <charset val="238"/>
      </rPr>
      <t>płaski</t>
    </r>
    <r>
      <rPr>
        <b/>
        <sz val="8"/>
        <rFont val="Verdana"/>
        <family val="2"/>
        <charset val="238"/>
      </rPr>
      <t xml:space="preserve"> zamiejski (nowa)</t>
    </r>
  </si>
  <si>
    <t>Jednostkowe koszty utrzymania okresowego [PLN/km], netto</t>
  </si>
  <si>
    <t>Jednoskowe koszty eksploatacji i utrzymania bieżącego [PLN/km], netto</t>
  </si>
  <si>
    <t>Zmiana PKB Polski w cenach stałych średniorocznych - prognoza MinFin</t>
  </si>
  <si>
    <t xml:space="preserve">Przyjęto założenie, że po roku 2050 liczba ludności Polski będzie malała w takim samym tempie, jak średnio w latach 2041-2050. </t>
  </si>
  <si>
    <t>Rok 2018</t>
  </si>
  <si>
    <t>Ofiara ranna (średni koszt)</t>
  </si>
  <si>
    <t>Średnie proporcje liczby ofiar ciężko rannych i lekko rannych w wypadkach drogowych</t>
  </si>
  <si>
    <t>Ciężko ranni</t>
  </si>
  <si>
    <t>Lekko ranni</t>
  </si>
  <si>
    <t>Wartość podstawowa - 2010 r.</t>
  </si>
  <si>
    <t>Co roku dodajemy</t>
  </si>
  <si>
    <t>Wartość emisji gazów cieplarnianych wg Europejskiego Banku Inwestycyjnego (EUR/t CO2, ceny 2006)</t>
  </si>
  <si>
    <t>Wartość podstawowa (2010 r.)</t>
  </si>
  <si>
    <t>High</t>
  </si>
  <si>
    <t>Medium</t>
  </si>
  <si>
    <t>Low</t>
  </si>
  <si>
    <r>
      <t xml:space="preserve">Źródło: </t>
    </r>
    <r>
      <rPr>
        <i/>
        <sz val="8"/>
        <color indexed="8"/>
        <rFont val="Verdana"/>
        <family val="2"/>
        <charset val="238"/>
      </rPr>
      <t>The Economic Appraisal of Investment Projects at the EIB, Europejski Bank Inwestycyjny marzec 2013,  tabela 4.1, str. 25</t>
    </r>
  </si>
  <si>
    <t>Koniec roku:</t>
  </si>
  <si>
    <t>Wartość dla koniec danego roku</t>
  </si>
  <si>
    <t>CO2 - EBI Carbon Footprint</t>
  </si>
  <si>
    <t>Indeksacja = inflacja EUR</t>
  </si>
  <si>
    <t>Pozostałe koszty jednostkowe HEATCO</t>
  </si>
  <si>
    <t>GP 1x1</t>
  </si>
  <si>
    <t>GP 2+1</t>
  </si>
  <si>
    <t>Źródło: Obliczenie własne na podst. GUS, https://stat.gov.pl/wskazniki-makroekonomiczne/</t>
  </si>
  <si>
    <t>Rok 2019</t>
  </si>
  <si>
    <t>Rok 2020</t>
  </si>
  <si>
    <t>Wartość emisji gazów cieplarnianych wg Europejskiego Banku Inwestycyjnego (EUR/t CO2) - indeksacja w czasie (ceny nominalne do 2020 roku włącznie, potem realne)</t>
  </si>
  <si>
    <t>Źródło: własne na podst. Tabel: 5.1 i 5.2</t>
  </si>
  <si>
    <t xml:space="preserve">Źródło: własne na podst. Tabel: 5.4 i 5.5 </t>
  </si>
  <si>
    <r>
      <t xml:space="preserve">1. Jednostkowe koszty utrzymania infrastruktury drogowej oraz wdrożenia i utrzymania SPO - </t>
    </r>
    <r>
      <rPr>
        <b/>
        <u/>
        <sz val="10"/>
        <rFont val="Verdana"/>
        <family val="2"/>
        <charset val="238"/>
      </rPr>
      <t>nie wymagają indeksacji</t>
    </r>
  </si>
  <si>
    <r>
      <t xml:space="preserve">2. Koszty jednostkowe eksploatacji pojazdów - </t>
    </r>
    <r>
      <rPr>
        <b/>
        <u/>
        <sz val="10"/>
        <rFont val="Verdana"/>
        <family val="2"/>
        <charset val="238"/>
      </rPr>
      <t>nie wymagają indeksacji</t>
    </r>
  </si>
  <si>
    <t>społeczna stopa dyskontowa (ceny stałe)</t>
  </si>
  <si>
    <t>finansowa stopa dyskontowa (ceny stałe)</t>
  </si>
  <si>
    <t xml:space="preserve">Źródło: własne </t>
  </si>
  <si>
    <t>Źródło: GUS, https://stat.gov.pl/wskazniki-makroekonomiczne/ - Roczne wskaźniki makroekonomiczne, arkusz "RACH_NARODOWE_ESA2010" (aktualizacja 27.04.2022)</t>
  </si>
  <si>
    <t>Źródło: GUS, https://stat.gov.pl/wskazniki-makroekonomiczne/ - Roczne wskaźniki makroekonomiczne, arkusz "WSKAŹNIKI CEN" (aktualizacja 20.04.2022)</t>
  </si>
  <si>
    <t>Źródło: Eurostat, http://ec.europa.eu/eurostat/data/database - HICP (2015 = 100) - annual data (average index and rate of change) (prc_hicp_aind) - Annual average rate of change, Poland (aktualizacja 18.05.2022)</t>
  </si>
  <si>
    <t>Źródło: Eurostat, http://ec.europa.eu/eurostat/data/database - HICP (2015 = 100) - annual data (average index and rate of change) (prc_hicp_aind) - Annual average rate of change, Euro area (19 countries) (aktualizacja 18.05.2022)</t>
  </si>
  <si>
    <t>Źródło: Wytyczne dotyczące stosowania jednolitych wskaźników makroekonomicznych będących podstawą oszacowania skutków finansowych projektowanych ustaw, Minister Finansów, 29 kwietnia 2022 r.</t>
  </si>
  <si>
    <t>Źródło: https://www.cupt.gov.pl/wp-content/uploads/2022/06/koszty-jednostkowe_v_14_20_105.xlsx</t>
  </si>
  <si>
    <t>Źródło: GUS, https://stat.gov.pl/wskazniki-makroekonomiczne/ - Roczne wskaźniki makroekonomiczne, arkusz "LUDNOŚĆ" (aktualizacja 06.05.2022)</t>
  </si>
  <si>
    <t>https://www.cupt.gov.pl/wp-content/uploads/2022/06/koszty-jednostkowe_v_14_20_105.xlsx</t>
  </si>
  <si>
    <t>Źródło: "Stan bezpieczeństwa Ruchu Drogowego oraz działania realizowane w tym zakresie - 2013", 
Krajowa Rada Bezpieczeństwa Ruchu Drogowego</t>
  </si>
  <si>
    <t>Rok 2021</t>
  </si>
  <si>
    <t>Indeksacja = Y * (PKB per cap PL) * inflacja PL - wartości skumulowane do roku bazowego 2022</t>
  </si>
  <si>
    <t>8. Wskaźniki makroekonomiczne  https://www.cupt.gov.pl/strefa-beneficjenta/wdrazanie-projektow/analiza-kosztow-i-korzysci/narzedzia/tablice-kosztow-jednostkowych-do-wykorzystania-w-analizach-kosztow-i-korzysci/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</si>
</sst>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0.0000"/>
    <numFmt numFmtId="167" formatCode="#,##0.000"/>
    <numFmt numFmtId="168" formatCode="#,##0.0000"/>
    <numFmt numFmtId="169" formatCode="_-* #,##0\ _z_ł_-;\-* #,##0\ _z_ł_-;_-* &quot;-&quot;??\ _z_ł_-;_-@_-"/>
    <numFmt numFmtId="170" formatCode="#,##0.0000\ [$PLN];\-#,##0.0000\ [$PLN]"/>
    <numFmt numFmtId="171" formatCode="0.0"/>
    <numFmt numFmtId="172" formatCode="#,##0.00_ ;\-#,##0.00\ "/>
    <numFmt numFmtId="173" formatCode="_(* #,##0.00_);_(* \(#,##0.00\);_(* &quot;-&quot;??_);_(@_)"/>
    <numFmt numFmtId="174" formatCode="0.000000"/>
    <numFmt numFmtId="175" formatCode="0.0%"/>
    <numFmt numFmtId="176" formatCode="0\+000.00"/>
    <numFmt numFmtId="177" formatCode="#,##0.0"/>
    <numFmt numFmtId="178" formatCode="0.00000"/>
    <numFmt numFmtId="179" formatCode="0.0000000"/>
    <numFmt numFmtId="180" formatCode="0.00000000"/>
    <numFmt numFmtId="181" formatCode="#,##0.000000000000000000"/>
    <numFmt numFmtId="182" formatCode="#,##0.00000000000000000000000"/>
  </numFmts>
  <fonts count="4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b/>
      <sz val="7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color indexed="12"/>
      <name val="Verdana"/>
      <family val="2"/>
      <charset val="238"/>
    </font>
    <font>
      <i/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i/>
      <sz val="8"/>
      <name val="Verdana"/>
      <family val="2"/>
      <charset val="238"/>
    </font>
    <font>
      <b/>
      <sz val="12"/>
      <name val="Verdana"/>
      <family val="2"/>
      <charset val="238"/>
    </font>
    <font>
      <sz val="11"/>
      <color theme="1"/>
      <name val="Calibri"/>
      <family val="2"/>
      <scheme val="minor"/>
    </font>
    <font>
      <sz val="8"/>
      <color rgb="FFFF000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rgb="FF0000FF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000FF"/>
      <name val="Verdana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FF"/>
      <name val="Arial Narrow"/>
      <family val="2"/>
    </font>
    <font>
      <b/>
      <vertAlign val="subscript"/>
      <sz val="8"/>
      <color indexed="8"/>
      <name val="Verdana"/>
      <family val="2"/>
      <charset val="238"/>
    </font>
    <font>
      <b/>
      <vertAlign val="subscript"/>
      <sz val="8"/>
      <name val="Verdana"/>
      <family val="2"/>
      <charset val="238"/>
    </font>
    <font>
      <b/>
      <vertAlign val="subscript"/>
      <sz val="8"/>
      <color indexed="12"/>
      <name val="Verdana"/>
      <family val="2"/>
      <charset val="238"/>
    </font>
    <font>
      <i/>
      <sz val="7"/>
      <name val="Verdana"/>
      <family val="2"/>
      <charset val="238"/>
    </font>
    <font>
      <u/>
      <sz val="8.5"/>
      <color indexed="12"/>
      <name val="Arial CE"/>
      <charset val="238"/>
    </font>
    <font>
      <i/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u/>
      <sz val="8"/>
      <name val="Verdana"/>
      <family val="2"/>
      <charset val="238"/>
    </font>
    <font>
      <sz val="11"/>
      <color theme="1"/>
      <name val="Arial"/>
      <family val="2"/>
      <charset val="238"/>
    </font>
    <font>
      <i/>
      <sz val="8"/>
      <color indexed="8"/>
      <name val="Verdana"/>
      <family val="2"/>
      <charset val="238"/>
    </font>
    <font>
      <sz val="11"/>
      <name val="Calibri"/>
      <family val="2"/>
      <charset val="238"/>
      <scheme val="minor"/>
    </font>
    <font>
      <b/>
      <u/>
      <sz val="10"/>
      <name val="Verdana"/>
      <family val="2"/>
      <charset val="238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ay"/>
    </fill>
    <fill>
      <patternFill patternType="gray125">
        <bgColor auto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4" fontId="6" fillId="0" borderId="0" applyFont="0" applyFill="0" applyBorder="0" applyAlignment="0" applyProtection="0"/>
    <xf numFmtId="4" fontId="6" fillId="0" borderId="0"/>
    <xf numFmtId="170" fontId="20" fillId="0" borderId="0"/>
    <xf numFmtId="17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2" borderId="0" applyNumberFormat="0" applyBorder="0" applyAlignment="0" applyProtection="0"/>
    <xf numFmtId="164" fontId="3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6" fillId="0" borderId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164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" fillId="2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3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4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297">
    <xf numFmtId="0" fontId="0" fillId="0" borderId="0" xfId="0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5" fontId="8" fillId="0" borderId="0" xfId="0" quotePrefix="1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74" fontId="16" fillId="0" borderId="1" xfId="0" applyNumberFormat="1" applyFont="1" applyBorder="1" applyAlignment="1">
      <alignment horizontal="center" vertical="center" wrapText="1"/>
    </xf>
    <xf numFmtId="17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/>
    </xf>
    <xf numFmtId="0" fontId="22" fillId="0" borderId="0" xfId="3" applyNumberFormat="1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 wrapText="1"/>
    </xf>
    <xf numFmtId="0" fontId="8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2" fontId="8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165" fontId="30" fillId="0" borderId="0" xfId="36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36" applyFont="1" applyAlignment="1">
      <alignment horizontal="center" vertical="center"/>
    </xf>
    <xf numFmtId="0" fontId="16" fillId="0" borderId="0" xfId="36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5" fontId="14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72" fontId="7" fillId="9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/>
    </xf>
    <xf numFmtId="166" fontId="22" fillId="0" borderId="1" xfId="36" applyNumberFormat="1" applyFont="1" applyBorder="1" applyAlignment="1">
      <alignment horizontal="center" vertical="center"/>
    </xf>
    <xf numFmtId="0" fontId="28" fillId="0" borderId="3" xfId="36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25" fillId="9" borderId="1" xfId="36" applyNumberFormat="1" applyFont="1" applyFill="1" applyBorder="1" applyAlignment="1">
      <alignment horizontal="center" vertical="center"/>
    </xf>
    <xf numFmtId="0" fontId="22" fillId="0" borderId="1" xfId="36" applyFont="1" applyBorder="1" applyAlignment="1">
      <alignment horizontal="center" vertical="center" wrapText="1"/>
    </xf>
    <xf numFmtId="0" fontId="22" fillId="0" borderId="1" xfId="36" applyFont="1" applyBorder="1" applyAlignment="1">
      <alignment horizontal="center" vertical="center"/>
    </xf>
    <xf numFmtId="0" fontId="28" fillId="0" borderId="1" xfId="36" applyFont="1" applyBorder="1" applyAlignment="1">
      <alignment horizontal="center" vertical="center"/>
    </xf>
    <xf numFmtId="166" fontId="25" fillId="0" borderId="1" xfId="36" applyNumberFormat="1" applyFont="1" applyBorder="1" applyAlignment="1">
      <alignment horizontal="center" vertical="center"/>
    </xf>
    <xf numFmtId="0" fontId="25" fillId="3" borderId="1" xfId="36" applyFont="1" applyFill="1" applyBorder="1" applyAlignment="1">
      <alignment horizontal="center" vertical="center"/>
    </xf>
    <xf numFmtId="166" fontId="25" fillId="3" borderId="1" xfId="36" applyNumberFormat="1" applyFont="1" applyFill="1" applyBorder="1" applyAlignment="1">
      <alignment horizontal="center" vertical="center"/>
    </xf>
    <xf numFmtId="165" fontId="25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9" borderId="1" xfId="0" applyNumberFormat="1" applyFont="1" applyFill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65" fontId="37" fillId="0" borderId="0" xfId="25" applyNumberFormat="1" applyFill="1" applyBorder="1" applyAlignment="1" applyProtection="1">
      <alignment horizontal="center" vertical="center"/>
    </xf>
    <xf numFmtId="2" fontId="7" fillId="9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vertical="center"/>
    </xf>
    <xf numFmtId="0" fontId="22" fillId="11" borderId="1" xfId="0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2" fontId="7" fillId="9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2" fontId="22" fillId="0" borderId="0" xfId="3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8" fillId="0" borderId="0" xfId="4" applyNumberFormat="1" applyFont="1" applyAlignment="1">
      <alignment horizontal="center" vertical="center"/>
    </xf>
    <xf numFmtId="169" fontId="16" fillId="0" borderId="1" xfId="1" applyNumberFormat="1" applyFont="1" applyFill="1" applyBorder="1" applyAlignment="1">
      <alignment horizontal="center" vertical="center" wrapText="1"/>
    </xf>
    <xf numFmtId="169" fontId="8" fillId="0" borderId="0" xfId="0" applyNumberFormat="1" applyFont="1" applyAlignment="1">
      <alignment horizontal="center" vertical="center"/>
    </xf>
    <xf numFmtId="0" fontId="8" fillId="0" borderId="0" xfId="3" applyNumberFormat="1" applyFont="1" applyAlignment="1">
      <alignment horizontal="center" vertical="center"/>
    </xf>
    <xf numFmtId="169" fontId="16" fillId="0" borderId="0" xfId="1" applyNumberFormat="1" applyFont="1" applyFill="1" applyBorder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0" fontId="15" fillId="0" borderId="0" xfId="36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0" fontId="16" fillId="0" borderId="0" xfId="36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0" xfId="36" applyFont="1" applyAlignment="1">
      <alignment horizontal="center" vertical="center" wrapText="1"/>
    </xf>
    <xf numFmtId="165" fontId="16" fillId="0" borderId="0" xfId="36" applyNumberFormat="1" applyFont="1" applyAlignment="1">
      <alignment horizontal="center" vertical="center" wrapText="1"/>
    </xf>
    <xf numFmtId="165" fontId="31" fillId="0" borderId="0" xfId="36" applyNumberFormat="1" applyFont="1" applyAlignment="1">
      <alignment horizontal="center" vertical="center"/>
    </xf>
    <xf numFmtId="165" fontId="32" fillId="0" borderId="0" xfId="36" applyNumberFormat="1" applyFont="1" applyAlignment="1">
      <alignment horizontal="center" vertical="center"/>
    </xf>
    <xf numFmtId="165" fontId="22" fillId="0" borderId="0" xfId="36" applyNumberFormat="1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22" fillId="0" borderId="0" xfId="36" applyFont="1" applyAlignment="1">
      <alignment horizontal="center" vertical="center"/>
    </xf>
    <xf numFmtId="0" fontId="25" fillId="9" borderId="1" xfId="36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2" fontId="22" fillId="5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67" fontId="22" fillId="0" borderId="6" xfId="0" applyNumberFormat="1" applyFont="1" applyBorder="1" applyAlignment="1">
      <alignment horizontal="center" vertical="center"/>
    </xf>
    <xf numFmtId="168" fontId="22" fillId="5" borderId="1" xfId="0" applyNumberFormat="1" applyFont="1" applyFill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2" fontId="22" fillId="12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3" fontId="22" fillId="5" borderId="6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" fillId="0" borderId="0" xfId="0" applyFont="1"/>
    <xf numFmtId="4" fontId="1" fillId="0" borderId="0" xfId="0" applyNumberFormat="1" applyFont="1"/>
    <xf numFmtId="0" fontId="22" fillId="7" borderId="3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4" borderId="12" xfId="0" applyFont="1" applyFill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4" fontId="38" fillId="0" borderId="15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165" fontId="39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 vertical="center" wrapText="1"/>
    </xf>
    <xf numFmtId="165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/>
    </xf>
    <xf numFmtId="176" fontId="8" fillId="0" borderId="0" xfId="2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1" fillId="0" borderId="0" xfId="0" applyFont="1"/>
    <xf numFmtId="179" fontId="22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0" fontId="22" fillId="7" borderId="6" xfId="0" applyFont="1" applyFill="1" applyBorder="1" applyAlignment="1">
      <alignment horizontal="left" vertical="center" wrapText="1"/>
    </xf>
    <xf numFmtId="0" fontId="22" fillId="7" borderId="6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176" fontId="41" fillId="0" borderId="0" xfId="0" applyNumberFormat="1" applyFont="1" applyAlignment="1">
      <alignment horizontal="center" vertical="center"/>
    </xf>
    <xf numFmtId="176" fontId="41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/>
    </xf>
    <xf numFmtId="2" fontId="8" fillId="5" borderId="1" xfId="0" applyNumberFormat="1" applyFont="1" applyFill="1" applyBorder="1" applyAlignment="1">
      <alignment horizontal="center" vertical="center"/>
    </xf>
    <xf numFmtId="171" fontId="8" fillId="5" borderId="1" xfId="0" applyNumberFormat="1" applyFont="1" applyFill="1" applyBorder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/>
    </xf>
    <xf numFmtId="2" fontId="43" fillId="12" borderId="1" xfId="0" applyNumberFormat="1" applyFont="1" applyFill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 vertical="center"/>
    </xf>
    <xf numFmtId="166" fontId="28" fillId="0" borderId="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7" borderId="6" xfId="0" applyFont="1" applyFill="1" applyBorder="1" applyAlignment="1">
      <alignment horizontal="left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171" fontId="8" fillId="5" borderId="6" xfId="0" applyNumberFormat="1" applyFont="1" applyFill="1" applyBorder="1" applyAlignment="1">
      <alignment horizontal="center" vertical="center"/>
    </xf>
    <xf numFmtId="171" fontId="8" fillId="0" borderId="6" xfId="0" applyNumberFormat="1" applyFont="1" applyBorder="1" applyAlignment="1">
      <alignment horizontal="center" vertical="center"/>
    </xf>
    <xf numFmtId="10" fontId="18" fillId="6" borderId="1" xfId="0" applyNumberFormat="1" applyFont="1" applyFill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46" fillId="0" borderId="0" xfId="0" applyFont="1"/>
    <xf numFmtId="0" fontId="46" fillId="0" borderId="4" xfId="0" applyFont="1" applyBorder="1"/>
    <xf numFmtId="4" fontId="46" fillId="0" borderId="0" xfId="0" applyNumberFormat="1" applyFont="1"/>
    <xf numFmtId="0" fontId="21" fillId="0" borderId="0" xfId="0" applyFont="1" applyAlignment="1">
      <alignment vertical="center"/>
    </xf>
    <xf numFmtId="0" fontId="47" fillId="0" borderId="0" xfId="0" applyFont="1"/>
    <xf numFmtId="168" fontId="43" fillId="12" borderId="17" xfId="0" applyNumberFormat="1" applyFont="1" applyFill="1" applyBorder="1" applyAlignment="1">
      <alignment horizontal="center" vertical="center"/>
    </xf>
    <xf numFmtId="168" fontId="43" fillId="12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left" vertical="center" wrapText="1"/>
    </xf>
    <xf numFmtId="3" fontId="43" fillId="13" borderId="1" xfId="0" applyNumberFormat="1" applyFont="1" applyFill="1" applyBorder="1" applyAlignment="1">
      <alignment horizontal="center" vertical="center"/>
    </xf>
    <xf numFmtId="167" fontId="43" fillId="12" borderId="6" xfId="0" applyNumberFormat="1" applyFont="1" applyFill="1" applyBorder="1" applyAlignment="1">
      <alignment horizontal="center" vertical="center"/>
    </xf>
    <xf numFmtId="167" fontId="43" fillId="12" borderId="1" xfId="0" applyNumberFormat="1" applyFont="1" applyFill="1" applyBorder="1" applyAlignment="1">
      <alignment horizontal="center" vertical="center"/>
    </xf>
    <xf numFmtId="167" fontId="43" fillId="12" borderId="16" xfId="0" applyNumberFormat="1" applyFont="1" applyFill="1" applyBorder="1" applyAlignment="1">
      <alignment horizontal="center" vertical="center"/>
    </xf>
    <xf numFmtId="167" fontId="43" fillId="0" borderId="17" xfId="0" applyNumberFormat="1" applyFont="1" applyBorder="1" applyAlignment="1">
      <alignment horizontal="center" vertical="center"/>
    </xf>
    <xf numFmtId="167" fontId="43" fillId="0" borderId="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2" fontId="8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7" fillId="9" borderId="3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9" borderId="1" xfId="36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10" fontId="16" fillId="0" borderId="1" xfId="36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5" fillId="9" borderId="3" xfId="36" applyFont="1" applyFill="1" applyBorder="1" applyAlignment="1">
      <alignment horizontal="center" vertical="center" wrapText="1"/>
    </xf>
    <xf numFmtId="0" fontId="25" fillId="9" borderId="9" xfId="36" applyFont="1" applyFill="1" applyBorder="1" applyAlignment="1">
      <alignment horizontal="center" vertical="center" wrapText="1"/>
    </xf>
    <xf numFmtId="0" fontId="25" fillId="9" borderId="6" xfId="36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9" borderId="3" xfId="3" applyNumberFormat="1" applyFont="1" applyFill="1" applyBorder="1" applyAlignment="1">
      <alignment horizontal="center" vertical="center" wrapText="1"/>
    </xf>
    <xf numFmtId="0" fontId="7" fillId="9" borderId="6" xfId="3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7" fillId="9" borderId="1" xfId="3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</cellXfs>
  <cellStyles count="41">
    <cellStyle name="Dziesiętny 2" xfId="1" xr:uid="{00000000-0005-0000-0000-000000000000}"/>
    <cellStyle name="Dziesiętny 3" xfId="8" xr:uid="{00000000-0005-0000-0000-000001000000}"/>
    <cellStyle name="Dziesiętny 4" xfId="10" xr:uid="{00000000-0005-0000-0000-000002000000}"/>
    <cellStyle name="Dziesiętny 4 2" xfId="15" xr:uid="{00000000-0005-0000-0000-000003000000}"/>
    <cellStyle name="Dziesiętny 4 2 2" xfId="38" xr:uid="{00000000-0005-0000-0000-000004000000}"/>
    <cellStyle name="Dziesiętny 5" xfId="19" xr:uid="{00000000-0005-0000-0000-000005000000}"/>
    <cellStyle name="Dziesiętny 6" xfId="30" xr:uid="{00000000-0005-0000-0000-000006000000}"/>
    <cellStyle name="Dziesiętny 7" xfId="34" xr:uid="{00000000-0005-0000-0000-000007000000}"/>
    <cellStyle name="Hiperłącze" xfId="25" builtinId="8"/>
    <cellStyle name="Normal 2" xfId="36" xr:uid="{00000000-0005-0000-0000-000009000000}"/>
    <cellStyle name="Normalny" xfId="0" builtinId="0"/>
    <cellStyle name="Normalny 10" xfId="33" xr:uid="{00000000-0005-0000-0000-00000B000000}"/>
    <cellStyle name="Normalny 2" xfId="2" xr:uid="{00000000-0005-0000-0000-00000C000000}"/>
    <cellStyle name="Normalny 2 2" xfId="31" xr:uid="{00000000-0005-0000-0000-00000D000000}"/>
    <cellStyle name="Normalny 3" xfId="9" xr:uid="{00000000-0005-0000-0000-00000E000000}"/>
    <cellStyle name="Normalny 3 2" xfId="16" xr:uid="{00000000-0005-0000-0000-00000F000000}"/>
    <cellStyle name="Normalny 3 3" xfId="13" xr:uid="{00000000-0005-0000-0000-000010000000}"/>
    <cellStyle name="Normalny 4" xfId="3" xr:uid="{00000000-0005-0000-0000-000011000000}"/>
    <cellStyle name="Normalny 4 2" xfId="17" xr:uid="{00000000-0005-0000-0000-000012000000}"/>
    <cellStyle name="Normalny 5" xfId="14" xr:uid="{00000000-0005-0000-0000-000013000000}"/>
    <cellStyle name="Normalny 6" xfId="4" xr:uid="{00000000-0005-0000-0000-000014000000}"/>
    <cellStyle name="Normalny 7" xfId="18" xr:uid="{00000000-0005-0000-0000-000015000000}"/>
    <cellStyle name="Normalny 8" xfId="20" xr:uid="{00000000-0005-0000-0000-000016000000}"/>
    <cellStyle name="Normalny 9" xfId="26" xr:uid="{00000000-0005-0000-0000-000017000000}"/>
    <cellStyle name="Normalny 9 2" xfId="29" xr:uid="{00000000-0005-0000-0000-000018000000}"/>
    <cellStyle name="Procentowy 2" xfId="5" xr:uid="{00000000-0005-0000-0000-000019000000}"/>
    <cellStyle name="Procentowy 3" xfId="11" xr:uid="{00000000-0005-0000-0000-00001A000000}"/>
    <cellStyle name="Procentowy 3 2" xfId="22" xr:uid="{00000000-0005-0000-0000-00001B000000}"/>
    <cellStyle name="Procentowy 4" xfId="12" xr:uid="{00000000-0005-0000-0000-00001C000000}"/>
    <cellStyle name="Procentowy 5" xfId="21" xr:uid="{00000000-0005-0000-0000-00001D000000}"/>
    <cellStyle name="Procentowy 6" xfId="27" xr:uid="{00000000-0005-0000-0000-00001E000000}"/>
    <cellStyle name="Procentowy 6 2" xfId="32" xr:uid="{00000000-0005-0000-0000-00001F000000}"/>
    <cellStyle name="Procentowy 7" xfId="35" xr:uid="{00000000-0005-0000-0000-000020000000}"/>
    <cellStyle name="Standard 2" xfId="37" xr:uid="{00000000-0005-0000-0000-000021000000}"/>
    <cellStyle name="Walutowy 2" xfId="6" xr:uid="{00000000-0005-0000-0000-000022000000}"/>
    <cellStyle name="Walutowy 2 2" xfId="39" xr:uid="{00000000-0005-0000-0000-000023000000}"/>
    <cellStyle name="Walutowy 3" xfId="23" xr:uid="{00000000-0005-0000-0000-000024000000}"/>
    <cellStyle name="Walutowy 3 2" xfId="40" xr:uid="{00000000-0005-0000-0000-000025000000}"/>
    <cellStyle name="Złe 2" xfId="24" xr:uid="{00000000-0005-0000-0000-000026000000}"/>
    <cellStyle name="Złe 3" xfId="28" xr:uid="{00000000-0005-0000-0000-000027000000}"/>
    <cellStyle name="Zły" xfId="7" builtinId="27" customBuiltin="1"/>
  </cellStyles>
  <dxfs count="0"/>
  <tableStyles count="0" defaultTableStyle="TableStyleMedium9" defaultPivotStyle="PivotStyleLight16"/>
  <colors>
    <mruColors>
      <color rgb="FF0000FF"/>
      <color rgb="FFFFFFCC"/>
      <color rgb="FFCCFFCC"/>
      <color rgb="FFCCFF99"/>
      <color rgb="FFFF3300"/>
      <color rgb="FFFFFF99"/>
      <color rgb="FFDDDDDD"/>
      <color rgb="FF347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XER2111"/>
  <sheetViews>
    <sheetView tabSelected="1" zoomScale="85" zoomScaleNormal="85" workbookViewId="0">
      <pane xSplit="1" ySplit="1" topLeftCell="B601" activePane="bottomRight" state="frozen"/>
      <selection pane="topRight" activeCell="B1" sqref="B1"/>
      <selection pane="bottomLeft" activeCell="A2" sqref="A2"/>
      <selection pane="bottomRight" activeCell="H592" sqref="H592"/>
    </sheetView>
  </sheetViews>
  <sheetFormatPr defaultColWidth="9.1796875" defaultRowHeight="12.5"/>
  <cols>
    <col min="1" max="1" width="25.7265625" style="44" customWidth="1"/>
    <col min="2" max="2" width="54" style="112" customWidth="1"/>
    <col min="3" max="3" width="21.7265625" style="112" customWidth="1"/>
    <col min="4" max="6" width="25.7265625" style="112" customWidth="1"/>
    <col min="7" max="7" width="26.453125" style="112" customWidth="1"/>
    <col min="8" max="10" width="25.7265625" style="112" customWidth="1"/>
    <col min="11" max="11" width="17.54296875" style="112" customWidth="1"/>
    <col min="12" max="12" width="56" style="112" customWidth="1"/>
    <col min="13" max="13" width="26.26953125" style="112" customWidth="1"/>
    <col min="14" max="15" width="25.7265625" style="112" customWidth="1"/>
    <col min="16" max="16" width="27.81640625" style="112" customWidth="1"/>
    <col min="17" max="17" width="27.26953125" style="112" customWidth="1"/>
    <col min="18" max="18" width="18" style="112" customWidth="1"/>
    <col min="19" max="20" width="25.7265625" style="112" customWidth="1"/>
    <col min="21" max="21" width="18.7265625" style="112" customWidth="1"/>
    <col min="22" max="22" width="31.54296875" style="112" customWidth="1"/>
    <col min="23" max="36" width="25.7265625" style="112" customWidth="1"/>
    <col min="37" max="49" width="15.7265625" style="112" customWidth="1"/>
    <col min="50" max="140" width="9.1796875" style="112"/>
    <col min="141" max="16384" width="9.1796875" style="44"/>
  </cols>
  <sheetData>
    <row r="1" spans="2:140" s="1" customFormat="1" ht="30" customHeight="1">
      <c r="B1" s="266" t="s">
        <v>104</v>
      </c>
      <c r="C1" s="267"/>
      <c r="D1" s="267"/>
      <c r="E1" s="267"/>
      <c r="F1" s="267"/>
      <c r="G1" s="267"/>
      <c r="H1" s="267"/>
      <c r="I1" s="60"/>
      <c r="J1" s="33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</row>
    <row r="2" spans="2:140" s="1" customFormat="1" ht="19.5" customHeight="1">
      <c r="B2" s="248" t="s">
        <v>277</v>
      </c>
      <c r="C2" s="248"/>
      <c r="D2" s="248"/>
      <c r="E2" s="248"/>
      <c r="F2" s="248"/>
      <c r="G2" s="248"/>
      <c r="H2" s="248"/>
      <c r="I2" s="60"/>
      <c r="J2" s="33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</row>
    <row r="3" spans="2:140" s="1" customFormat="1" ht="20.149999999999999" customHeight="1">
      <c r="B3" s="65"/>
      <c r="C3" s="65"/>
      <c r="D3" s="65"/>
      <c r="E3" s="60"/>
      <c r="F3" s="60"/>
      <c r="G3" s="60"/>
      <c r="H3" s="60"/>
      <c r="I3" s="60"/>
      <c r="J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</row>
    <row r="4" spans="2:140" s="1" customFormat="1" ht="25" customHeight="1">
      <c r="B4" s="260" t="s">
        <v>265</v>
      </c>
      <c r="C4" s="260"/>
      <c r="D4" s="260"/>
      <c r="E4" s="260"/>
      <c r="F4" s="260"/>
      <c r="G4" s="260"/>
      <c r="H4" s="260"/>
      <c r="I4" s="60"/>
      <c r="J4" s="60"/>
      <c r="P4" s="197"/>
      <c r="Q4" s="60"/>
      <c r="R4" s="60"/>
      <c r="S4" s="60"/>
      <c r="T4" s="60"/>
      <c r="U4" s="60"/>
      <c r="V4" s="60" t="s">
        <v>25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</row>
    <row r="5" spans="2:140" s="1" customFormat="1" ht="27" customHeight="1">
      <c r="B5" s="65"/>
      <c r="C5" s="65"/>
      <c r="D5" s="65"/>
      <c r="E5" s="65"/>
      <c r="F5" s="65"/>
      <c r="G5" s="65"/>
      <c r="H5" s="65"/>
      <c r="I5" s="60"/>
      <c r="J5" s="60"/>
      <c r="K5" s="207"/>
      <c r="L5" s="208"/>
      <c r="M5" s="209"/>
      <c r="N5" s="187"/>
      <c r="P5" s="197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</row>
    <row r="6" spans="2:140" s="1" customFormat="1" ht="39" customHeight="1">
      <c r="B6" s="261" t="s">
        <v>106</v>
      </c>
      <c r="C6" s="261"/>
      <c r="D6" s="261"/>
      <c r="E6" s="60"/>
      <c r="F6" s="60"/>
      <c r="G6" s="60"/>
      <c r="H6" s="60"/>
      <c r="I6" s="60"/>
      <c r="J6" s="60"/>
      <c r="K6" s="207"/>
      <c r="L6" s="208"/>
      <c r="M6" s="209"/>
      <c r="N6" s="187"/>
      <c r="P6" s="197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</row>
    <row r="7" spans="2:140" s="93" customFormat="1" ht="51" customHeight="1">
      <c r="B7" s="68" t="s">
        <v>223</v>
      </c>
      <c r="C7" s="68" t="s">
        <v>235</v>
      </c>
      <c r="D7" s="68" t="s">
        <v>236</v>
      </c>
      <c r="E7" s="56"/>
      <c r="F7" s="56"/>
      <c r="G7" s="56"/>
      <c r="H7" s="50"/>
      <c r="I7" s="50"/>
      <c r="J7" s="50"/>
      <c r="K7" s="207"/>
      <c r="L7" s="208"/>
      <c r="M7" s="209"/>
      <c r="N7" s="187"/>
      <c r="O7" s="1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</row>
    <row r="8" spans="2:140" s="1" customFormat="1" ht="22.5" customHeight="1">
      <c r="B8" s="108" t="s">
        <v>84</v>
      </c>
      <c r="C8" s="45">
        <v>1400000</v>
      </c>
      <c r="D8" s="45">
        <v>180000</v>
      </c>
      <c r="E8" s="60"/>
      <c r="F8" s="2"/>
      <c r="G8" s="2"/>
      <c r="H8" s="34"/>
      <c r="I8" s="60"/>
      <c r="J8" s="60"/>
      <c r="K8" s="207"/>
      <c r="L8" s="208"/>
      <c r="M8" s="209"/>
      <c r="N8" s="187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</row>
    <row r="9" spans="2:140" s="1" customFormat="1" ht="22.5" customHeight="1">
      <c r="B9" s="108" t="s">
        <v>83</v>
      </c>
      <c r="C9" s="45">
        <f>C8/4*6</f>
        <v>2100000</v>
      </c>
      <c r="D9" s="45">
        <f>D8/4*6</f>
        <v>270000</v>
      </c>
      <c r="E9" s="60"/>
      <c r="F9" s="2"/>
      <c r="G9" s="2"/>
      <c r="H9" s="34"/>
      <c r="I9" s="60"/>
      <c r="J9" s="60"/>
      <c r="K9" s="207"/>
      <c r="L9" s="208"/>
      <c r="M9" s="209"/>
      <c r="N9" s="187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</row>
    <row r="10" spans="2:140" s="1" customFormat="1" ht="22.5" customHeight="1">
      <c r="B10" s="108" t="s">
        <v>231</v>
      </c>
      <c r="C10" s="45">
        <f>C8/4*8</f>
        <v>2800000</v>
      </c>
      <c r="D10" s="45">
        <f>D8/4*8</f>
        <v>360000</v>
      </c>
      <c r="E10" s="60"/>
      <c r="F10" s="2"/>
      <c r="G10" s="2"/>
      <c r="H10" s="34"/>
      <c r="I10" s="60"/>
      <c r="J10" s="60"/>
      <c r="K10" s="207"/>
      <c r="L10" s="208"/>
      <c r="M10" s="209"/>
      <c r="N10" s="187"/>
      <c r="P10" s="197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</row>
    <row r="11" spans="2:140" s="1" customFormat="1" ht="22.5" customHeight="1">
      <c r="B11" s="108" t="s">
        <v>85</v>
      </c>
      <c r="C11" s="45">
        <v>1400000</v>
      </c>
      <c r="D11" s="45">
        <v>180000</v>
      </c>
      <c r="E11" s="60"/>
      <c r="F11" s="60"/>
      <c r="G11" s="35"/>
      <c r="H11" s="91"/>
      <c r="I11" s="60"/>
      <c r="J11" s="60"/>
      <c r="K11" s="207"/>
      <c r="L11" s="208"/>
      <c r="M11" s="210"/>
      <c r="N11" s="187"/>
      <c r="P11" s="197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</row>
    <row r="12" spans="2:140" s="1" customFormat="1" ht="22.5" customHeight="1">
      <c r="B12" s="108" t="s">
        <v>37</v>
      </c>
      <c r="C12" s="45">
        <v>1000000</v>
      </c>
      <c r="D12" s="45">
        <v>130000</v>
      </c>
      <c r="E12" s="60"/>
      <c r="F12" s="60"/>
      <c r="G12" s="2"/>
      <c r="H12" s="2"/>
      <c r="I12" s="60"/>
      <c r="J12" s="60"/>
      <c r="Q12" s="60"/>
      <c r="R12" s="60"/>
      <c r="S12" s="211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</row>
    <row r="13" spans="2:140" s="1" customFormat="1" ht="22.5" customHeight="1">
      <c r="B13" s="108" t="s">
        <v>38</v>
      </c>
      <c r="C13" s="45">
        <v>800000</v>
      </c>
      <c r="D13" s="45">
        <v>100000</v>
      </c>
      <c r="E13" s="2"/>
      <c r="F13" s="118"/>
      <c r="G13" s="2"/>
      <c r="H13" s="2"/>
      <c r="I13" s="60"/>
      <c r="J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</row>
    <row r="14" spans="2:140" s="1" customFormat="1" ht="22.5" customHeight="1">
      <c r="B14" s="108" t="s">
        <v>39</v>
      </c>
      <c r="C14" s="45">
        <v>1100000</v>
      </c>
      <c r="D14" s="45">
        <v>120000</v>
      </c>
      <c r="E14" s="60"/>
      <c r="F14" s="60"/>
      <c r="G14" s="61"/>
      <c r="H14" s="61"/>
      <c r="I14" s="60"/>
      <c r="J14" s="60"/>
      <c r="Q14" s="60"/>
      <c r="R14" s="60"/>
      <c r="S14" s="211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</row>
    <row r="15" spans="2:140" s="1" customFormat="1" ht="22.5" customHeight="1">
      <c r="B15" s="108" t="s">
        <v>40</v>
      </c>
      <c r="C15" s="45">
        <v>700000</v>
      </c>
      <c r="D15" s="45">
        <v>60000</v>
      </c>
      <c r="E15" s="60"/>
      <c r="F15" s="60"/>
      <c r="G15" s="2"/>
      <c r="H15" s="2"/>
      <c r="I15" s="116"/>
      <c r="J15" s="60"/>
      <c r="K15" s="171"/>
      <c r="L15" s="171"/>
      <c r="M15" s="171"/>
      <c r="N15" s="107"/>
      <c r="O15" s="191"/>
      <c r="P15" s="117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</row>
    <row r="16" spans="2:140" s="1" customFormat="1" ht="22.5" customHeight="1">
      <c r="B16" s="108" t="s">
        <v>258</v>
      </c>
      <c r="C16" s="45">
        <f>C14/4*3</f>
        <v>825000</v>
      </c>
      <c r="D16" s="45">
        <f>D14/4*3</f>
        <v>90000</v>
      </c>
      <c r="E16" s="60"/>
      <c r="F16" s="60"/>
      <c r="G16" s="2"/>
      <c r="H16" s="2"/>
      <c r="I16" s="116"/>
      <c r="J16" s="60"/>
      <c r="K16" s="171"/>
      <c r="L16" s="171"/>
      <c r="M16" s="171"/>
      <c r="N16" s="107"/>
      <c r="O16" s="191"/>
      <c r="P16" s="117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</row>
    <row r="17" spans="2:140" s="1" customFormat="1" ht="22.5" customHeight="1">
      <c r="B17" s="108" t="s">
        <v>257</v>
      </c>
      <c r="C17" s="45">
        <f>C14/4*2</f>
        <v>550000</v>
      </c>
      <c r="D17" s="45">
        <f>D14/4*2</f>
        <v>60000</v>
      </c>
      <c r="E17" s="60"/>
      <c r="F17" s="60"/>
      <c r="G17" s="2"/>
      <c r="H17" s="2"/>
      <c r="I17" s="116"/>
      <c r="J17" s="60"/>
      <c r="K17" s="171"/>
      <c r="L17" s="171"/>
      <c r="M17" s="171"/>
      <c r="N17" s="107"/>
      <c r="O17" s="191"/>
      <c r="P17" s="117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</row>
    <row r="18" spans="2:140" s="1" customFormat="1" ht="22.5" customHeight="1">
      <c r="B18" s="108" t="s">
        <v>41</v>
      </c>
      <c r="C18" s="45">
        <v>600000</v>
      </c>
      <c r="D18" s="45">
        <v>60000</v>
      </c>
      <c r="E18" s="60"/>
      <c r="F18" s="60"/>
      <c r="G18" s="2"/>
      <c r="H18" s="60"/>
      <c r="I18" s="65"/>
      <c r="J18" s="60"/>
      <c r="K18" s="104"/>
      <c r="L18" s="104"/>
      <c r="M18" s="104"/>
      <c r="N18" s="114"/>
      <c r="O18" s="195"/>
      <c r="P18" s="117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</row>
    <row r="19" spans="2:140" s="1" customFormat="1" ht="20.149999999999999" customHeight="1">
      <c r="B19" s="167" t="s">
        <v>105</v>
      </c>
      <c r="C19" s="60"/>
      <c r="D19" s="60"/>
      <c r="E19" s="60"/>
      <c r="F19" s="119"/>
      <c r="G19" s="2"/>
      <c r="H19" s="2"/>
      <c r="I19" s="120"/>
      <c r="J19" s="60"/>
      <c r="K19" s="63"/>
      <c r="L19" s="104"/>
      <c r="M19" s="193"/>
      <c r="N19" s="189"/>
      <c r="O19" s="190"/>
      <c r="P19" s="192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</row>
    <row r="20" spans="2:140" s="1" customFormat="1" ht="38.25" customHeight="1">
      <c r="B20" s="253" t="s">
        <v>232</v>
      </c>
      <c r="C20" s="253"/>
      <c r="D20" s="253"/>
      <c r="E20" s="60"/>
      <c r="F20" s="119"/>
      <c r="G20" s="2"/>
      <c r="H20" s="2"/>
      <c r="I20" s="120"/>
      <c r="J20" s="60"/>
      <c r="K20" s="63"/>
      <c r="L20" s="117"/>
      <c r="M20" s="193"/>
      <c r="N20" s="189"/>
      <c r="O20" s="190"/>
      <c r="P20" s="192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</row>
    <row r="21" spans="2:140" s="1" customFormat="1" ht="33.75" customHeight="1">
      <c r="B21" s="259" t="s">
        <v>107</v>
      </c>
      <c r="C21" s="259"/>
      <c r="D21" s="259"/>
      <c r="E21" s="259"/>
      <c r="F21" s="60"/>
      <c r="G21" s="60"/>
      <c r="H21" s="60"/>
      <c r="I21" s="48"/>
      <c r="J21" s="49"/>
      <c r="K21" s="63"/>
      <c r="L21" s="117"/>
      <c r="M21" s="188"/>
      <c r="N21" s="189"/>
      <c r="O21" s="190"/>
      <c r="P21" s="192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</row>
    <row r="22" spans="2:140" s="1" customFormat="1" ht="20.149999999999999" customHeight="1">
      <c r="B22" s="33" t="s">
        <v>28</v>
      </c>
      <c r="C22" s="115"/>
      <c r="D22" s="115"/>
      <c r="E22" s="60"/>
      <c r="F22" s="60"/>
      <c r="G22" s="60"/>
      <c r="H22" s="60"/>
      <c r="I22" s="48"/>
      <c r="J22" s="49"/>
      <c r="K22" s="63"/>
      <c r="L22" s="117"/>
      <c r="M22" s="188"/>
      <c r="N22" s="189"/>
      <c r="O22" s="190"/>
      <c r="P22" s="192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</row>
    <row r="23" spans="2:140" s="1" customFormat="1" ht="25" customHeight="1">
      <c r="B23" s="293" t="s">
        <v>36</v>
      </c>
      <c r="C23" s="293"/>
      <c r="D23" s="293"/>
      <c r="E23" s="121">
        <v>210479.66938397411</v>
      </c>
      <c r="F23" s="60"/>
      <c r="G23" s="60"/>
      <c r="H23" s="60"/>
      <c r="I23" s="48"/>
      <c r="J23" s="49"/>
      <c r="K23" s="104"/>
      <c r="L23" s="104"/>
      <c r="M23" s="104"/>
      <c r="N23" s="194"/>
      <c r="O23" s="104"/>
      <c r="P23" s="192"/>
      <c r="Q23" s="60"/>
      <c r="R23" s="60"/>
      <c r="S23" s="60" t="e">
        <f>CONCATENATE('Koszty jendostkowe'!#REF!," - ")</f>
        <v>#REF!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</row>
    <row r="24" spans="2:140" s="1" customFormat="1" ht="20.149999999999999" customHeight="1">
      <c r="B24" s="167" t="s">
        <v>121</v>
      </c>
      <c r="C24" s="115"/>
      <c r="D24" s="115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192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</row>
    <row r="25" spans="2:140" s="1" customFormat="1" ht="25" customHeight="1">
      <c r="B25" s="287" t="s">
        <v>33</v>
      </c>
      <c r="C25" s="288"/>
      <c r="D25" s="115"/>
      <c r="E25" s="60"/>
      <c r="F25" s="60"/>
      <c r="G25" s="60"/>
      <c r="H25" s="60"/>
      <c r="I25" s="60"/>
      <c r="J25" s="60"/>
      <c r="K25" s="171"/>
      <c r="L25" s="171"/>
      <c r="M25" s="171"/>
      <c r="N25" s="107"/>
      <c r="O25" s="191"/>
      <c r="P25" s="192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</row>
    <row r="26" spans="2:140" s="1" customFormat="1" ht="20.149999999999999" customHeight="1">
      <c r="B26" s="37" t="s">
        <v>3</v>
      </c>
      <c r="C26" s="121">
        <v>77663.282800000001</v>
      </c>
      <c r="D26" s="115"/>
      <c r="E26" s="122"/>
      <c r="F26" s="60"/>
      <c r="G26" s="60"/>
      <c r="H26" s="60"/>
      <c r="I26" s="60"/>
      <c r="J26" s="60"/>
      <c r="K26" s="63"/>
      <c r="L26" s="104"/>
      <c r="M26" s="193"/>
      <c r="N26" s="189"/>
      <c r="O26" s="190"/>
      <c r="P26" s="192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</row>
    <row r="27" spans="2:140" s="1" customFormat="1" ht="20.149999999999999" customHeight="1">
      <c r="B27" s="37" t="s">
        <v>29</v>
      </c>
      <c r="C27" s="121">
        <v>134559.23300000001</v>
      </c>
      <c r="D27" s="115"/>
      <c r="E27" s="122"/>
      <c r="F27" s="60"/>
      <c r="G27" s="60"/>
      <c r="H27" s="60"/>
      <c r="I27" s="60"/>
      <c r="J27" s="60"/>
      <c r="K27" s="63"/>
      <c r="L27" s="117"/>
      <c r="M27" s="188"/>
      <c r="N27" s="189"/>
      <c r="O27" s="190"/>
      <c r="P27" s="192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</row>
    <row r="28" spans="2:140" s="1" customFormat="1" ht="20.149999999999999" customHeight="1">
      <c r="B28" s="37" t="s">
        <v>30</v>
      </c>
      <c r="C28" s="121">
        <v>277980</v>
      </c>
      <c r="D28" s="115"/>
      <c r="E28" s="122"/>
      <c r="F28" s="60"/>
      <c r="G28" s="60"/>
      <c r="H28" s="60"/>
      <c r="I28" s="60"/>
      <c r="J28" s="60"/>
      <c r="K28" s="63"/>
      <c r="L28" s="104"/>
      <c r="M28" s="188"/>
      <c r="N28" s="189"/>
      <c r="O28" s="190"/>
      <c r="P28" s="192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</row>
    <row r="29" spans="2:140" s="1" customFormat="1" ht="20.149999999999999" customHeight="1">
      <c r="B29" s="123" t="s">
        <v>31</v>
      </c>
      <c r="C29" s="124"/>
      <c r="D29" s="115"/>
      <c r="E29" s="60"/>
      <c r="F29" s="60"/>
      <c r="G29" s="60"/>
      <c r="H29" s="60"/>
      <c r="I29" s="60"/>
      <c r="J29" s="60"/>
      <c r="K29" s="63"/>
      <c r="L29" s="117"/>
      <c r="M29" s="188"/>
      <c r="N29" s="189"/>
      <c r="O29" s="190"/>
      <c r="P29" s="192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</row>
    <row r="30" spans="2:140" s="1" customFormat="1" ht="20.149999999999999" customHeight="1">
      <c r="B30" s="167" t="s">
        <v>121</v>
      </c>
      <c r="C30" s="60"/>
      <c r="D30" s="60"/>
      <c r="E30" s="60"/>
      <c r="F30" s="60"/>
      <c r="G30" s="60"/>
      <c r="H30" s="60"/>
      <c r="I30" s="60"/>
      <c r="J30" s="60"/>
      <c r="K30" s="63"/>
      <c r="L30" s="117"/>
      <c r="M30" s="188"/>
      <c r="N30" s="189"/>
      <c r="O30" s="19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</row>
    <row r="31" spans="2:140" s="1" customFormat="1" ht="25" customHeight="1">
      <c r="B31" s="287" t="s">
        <v>32</v>
      </c>
      <c r="C31" s="288"/>
      <c r="D31" s="115"/>
      <c r="E31" s="60"/>
      <c r="F31" s="60"/>
      <c r="G31" s="60"/>
      <c r="H31" s="60"/>
      <c r="I31" s="60"/>
      <c r="J31" s="60"/>
      <c r="K31" s="63"/>
      <c r="L31" s="117"/>
      <c r="M31" s="188"/>
      <c r="N31" s="189"/>
      <c r="O31" s="19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</row>
    <row r="32" spans="2:140" s="1" customFormat="1" ht="20.149999999999999" customHeight="1">
      <c r="B32" s="32">
        <v>2021</v>
      </c>
      <c r="C32" s="121">
        <v>68476</v>
      </c>
      <c r="D32" s="115"/>
      <c r="E32" s="60"/>
      <c r="F32" s="60"/>
      <c r="G32" s="60"/>
      <c r="H32" s="60"/>
      <c r="I32" s="60"/>
      <c r="J32" s="60"/>
      <c r="K32" s="113"/>
      <c r="L32" s="113"/>
      <c r="M32" s="113"/>
      <c r="N32" s="194"/>
      <c r="O32" s="113"/>
      <c r="P32" s="60"/>
      <c r="Q32" s="60"/>
      <c r="R32" s="60"/>
      <c r="S32" s="211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</row>
    <row r="33" spans="2:140" s="1" customFormat="1" ht="20.149999999999999" customHeight="1">
      <c r="B33" s="37">
        <f t="shared" ref="B33:B71" si="0">B32+1</f>
        <v>2022</v>
      </c>
      <c r="C33" s="121">
        <v>68476</v>
      </c>
      <c r="D33" s="115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</row>
    <row r="34" spans="2:140" s="1" customFormat="1" ht="20.149999999999999" customHeight="1">
      <c r="B34" s="37">
        <f t="shared" si="0"/>
        <v>2023</v>
      </c>
      <c r="C34" s="121">
        <v>68476</v>
      </c>
      <c r="D34" s="115"/>
      <c r="E34" s="60"/>
      <c r="F34" s="60"/>
      <c r="G34" s="60"/>
      <c r="H34" s="60"/>
      <c r="I34" s="60"/>
      <c r="J34" s="60"/>
      <c r="K34" s="171"/>
      <c r="L34" s="171"/>
      <c r="M34" s="171"/>
      <c r="N34" s="107"/>
      <c r="O34" s="191"/>
      <c r="P34" s="60"/>
      <c r="Q34" s="60"/>
      <c r="R34" s="60"/>
      <c r="S34" s="211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</row>
    <row r="35" spans="2:140" s="1" customFormat="1" ht="20.149999999999999" customHeight="1">
      <c r="B35" s="37">
        <f t="shared" si="0"/>
        <v>2024</v>
      </c>
      <c r="C35" s="121">
        <v>68476</v>
      </c>
      <c r="D35" s="115"/>
      <c r="E35" s="60"/>
      <c r="F35" s="60"/>
      <c r="G35" s="60"/>
      <c r="H35" s="60"/>
      <c r="I35" s="60"/>
      <c r="J35" s="60"/>
      <c r="K35" s="63"/>
      <c r="L35" s="104"/>
      <c r="M35" s="193"/>
      <c r="N35" s="190"/>
      <c r="O35" s="19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</row>
    <row r="36" spans="2:140" s="1" customFormat="1" ht="20.149999999999999" customHeight="1">
      <c r="B36" s="37">
        <f t="shared" si="0"/>
        <v>2025</v>
      </c>
      <c r="C36" s="121">
        <v>68476</v>
      </c>
      <c r="D36" s="115"/>
      <c r="E36" s="60"/>
      <c r="F36" s="60"/>
      <c r="G36" s="60"/>
      <c r="H36" s="60"/>
      <c r="I36" s="60"/>
      <c r="J36" s="60"/>
      <c r="K36" s="63"/>
      <c r="L36" s="117"/>
      <c r="M36" s="188"/>
      <c r="N36" s="190"/>
      <c r="O36" s="19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</row>
    <row r="37" spans="2:140" s="1" customFormat="1" ht="20.149999999999999" customHeight="1">
      <c r="B37" s="37">
        <f t="shared" si="0"/>
        <v>2026</v>
      </c>
      <c r="C37" s="121">
        <v>68476</v>
      </c>
      <c r="D37" s="115"/>
      <c r="E37" s="60"/>
      <c r="F37" s="60"/>
      <c r="G37" s="60"/>
      <c r="H37" s="60"/>
      <c r="I37" s="60"/>
      <c r="J37" s="60"/>
      <c r="K37" s="63"/>
      <c r="L37" s="104"/>
      <c r="M37" s="188"/>
      <c r="N37" s="190"/>
      <c r="O37" s="19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</row>
    <row r="38" spans="2:140" s="1" customFormat="1" ht="20.149999999999999" customHeight="1">
      <c r="B38" s="37">
        <f t="shared" si="0"/>
        <v>2027</v>
      </c>
      <c r="C38" s="121">
        <v>68476</v>
      </c>
      <c r="D38" s="115"/>
      <c r="E38" s="60"/>
      <c r="F38" s="60"/>
      <c r="G38" s="60"/>
      <c r="H38" s="60"/>
      <c r="I38" s="60"/>
      <c r="J38" s="60"/>
      <c r="K38" s="63"/>
      <c r="L38" s="117"/>
      <c r="M38" s="188"/>
      <c r="N38" s="190"/>
      <c r="O38" s="19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</row>
    <row r="39" spans="2:140" s="1" customFormat="1" ht="20.149999999999999" customHeight="1">
      <c r="B39" s="37">
        <f t="shared" si="0"/>
        <v>2028</v>
      </c>
      <c r="C39" s="121">
        <v>68476</v>
      </c>
      <c r="D39" s="115"/>
      <c r="E39" s="60"/>
      <c r="F39" s="60"/>
      <c r="G39" s="60"/>
      <c r="H39" s="60"/>
      <c r="I39" s="60"/>
      <c r="J39" s="60"/>
      <c r="K39" s="63"/>
      <c r="L39" s="117"/>
      <c r="M39" s="188"/>
      <c r="N39" s="190"/>
      <c r="O39" s="19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</row>
    <row r="40" spans="2:140" s="1" customFormat="1" ht="20.149999999999999" customHeight="1">
      <c r="B40" s="37">
        <f t="shared" si="0"/>
        <v>2029</v>
      </c>
      <c r="C40" s="121">
        <v>68476</v>
      </c>
      <c r="D40" s="115"/>
      <c r="E40" s="60"/>
      <c r="F40" s="60"/>
      <c r="G40" s="60"/>
      <c r="H40" s="60"/>
      <c r="I40" s="60"/>
      <c r="J40" s="60"/>
      <c r="K40" s="63"/>
      <c r="L40" s="117"/>
      <c r="M40" s="188"/>
      <c r="N40" s="190"/>
      <c r="O40" s="19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</row>
    <row r="41" spans="2:140" s="1" customFormat="1" ht="20.149999999999999" customHeight="1">
      <c r="B41" s="37">
        <f t="shared" si="0"/>
        <v>2030</v>
      </c>
      <c r="C41" s="121">
        <v>68476</v>
      </c>
      <c r="D41" s="115"/>
      <c r="E41" s="60"/>
      <c r="F41" s="60"/>
      <c r="G41" s="60"/>
      <c r="H41" s="60"/>
      <c r="I41" s="60"/>
      <c r="J41" s="60"/>
      <c r="K41" s="63"/>
      <c r="L41" s="117"/>
      <c r="M41" s="188"/>
      <c r="N41" s="190"/>
      <c r="O41" s="19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</row>
    <row r="42" spans="2:140" s="1" customFormat="1" ht="20.149999999999999" customHeight="1">
      <c r="B42" s="37">
        <f t="shared" si="0"/>
        <v>2031</v>
      </c>
      <c r="C42" s="121">
        <v>68476</v>
      </c>
      <c r="D42" s="115"/>
      <c r="E42" s="60"/>
      <c r="F42" s="60"/>
      <c r="G42" s="60"/>
      <c r="H42" s="60"/>
      <c r="I42" s="60"/>
      <c r="J42" s="60"/>
      <c r="K42" s="63"/>
      <c r="L42" s="117"/>
      <c r="M42" s="188"/>
      <c r="N42" s="190"/>
      <c r="O42" s="19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</row>
    <row r="43" spans="2:140" s="1" customFormat="1" ht="20.149999999999999" customHeight="1">
      <c r="B43" s="37">
        <f t="shared" si="0"/>
        <v>2032</v>
      </c>
      <c r="C43" s="121">
        <v>68476</v>
      </c>
      <c r="D43" s="115"/>
      <c r="E43" s="60"/>
      <c r="F43" s="60"/>
      <c r="G43" s="60"/>
      <c r="H43" s="60"/>
      <c r="I43" s="60"/>
      <c r="J43" s="60"/>
      <c r="K43" s="113"/>
      <c r="L43" s="113"/>
      <c r="M43" s="113"/>
      <c r="N43" s="194"/>
      <c r="O43" s="113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</row>
    <row r="44" spans="2:140" s="1" customFormat="1" ht="20.149999999999999" customHeight="1">
      <c r="B44" s="37">
        <f t="shared" si="0"/>
        <v>2033</v>
      </c>
      <c r="C44" s="121">
        <v>68476</v>
      </c>
      <c r="D44" s="115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</row>
    <row r="45" spans="2:140" s="1" customFormat="1" ht="20.149999999999999" customHeight="1">
      <c r="B45" s="37">
        <f t="shared" si="0"/>
        <v>2034</v>
      </c>
      <c r="C45" s="121">
        <v>68476</v>
      </c>
      <c r="D45" s="115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</row>
    <row r="46" spans="2:140" s="1" customFormat="1" ht="20.149999999999999" customHeight="1">
      <c r="B46" s="37">
        <f t="shared" si="0"/>
        <v>2035</v>
      </c>
      <c r="C46" s="121">
        <v>68476</v>
      </c>
      <c r="D46" s="115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</row>
    <row r="47" spans="2:140" s="1" customFormat="1" ht="20.149999999999999" customHeight="1">
      <c r="B47" s="37">
        <f t="shared" si="0"/>
        <v>2036</v>
      </c>
      <c r="C47" s="121">
        <v>68476</v>
      </c>
      <c r="D47" s="115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</row>
    <row r="48" spans="2:140" s="1" customFormat="1" ht="20.149999999999999" customHeight="1">
      <c r="B48" s="37">
        <f t="shared" si="0"/>
        <v>2037</v>
      </c>
      <c r="C48" s="121">
        <v>68476</v>
      </c>
      <c r="D48" s="115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</row>
    <row r="49" spans="2:140" s="1" customFormat="1" ht="20.149999999999999" customHeight="1">
      <c r="B49" s="37">
        <f t="shared" si="0"/>
        <v>2038</v>
      </c>
      <c r="C49" s="121">
        <v>68476</v>
      </c>
      <c r="D49" s="115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</row>
    <row r="50" spans="2:140" s="1" customFormat="1" ht="20.149999999999999" customHeight="1">
      <c r="B50" s="37">
        <f t="shared" si="0"/>
        <v>2039</v>
      </c>
      <c r="C50" s="121">
        <v>68476</v>
      </c>
      <c r="D50" s="115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</row>
    <row r="51" spans="2:140" s="1" customFormat="1" ht="20.149999999999999" customHeight="1">
      <c r="B51" s="37">
        <f t="shared" si="0"/>
        <v>2040</v>
      </c>
      <c r="C51" s="121">
        <v>68476</v>
      </c>
      <c r="D51" s="115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</row>
    <row r="52" spans="2:140" s="1" customFormat="1" ht="20.149999999999999" customHeight="1">
      <c r="B52" s="37">
        <f t="shared" si="0"/>
        <v>2041</v>
      </c>
      <c r="C52" s="121">
        <v>68476</v>
      </c>
      <c r="D52" s="115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125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</row>
    <row r="53" spans="2:140" s="1" customFormat="1" ht="20.149999999999999" customHeight="1">
      <c r="B53" s="37">
        <f t="shared" si="0"/>
        <v>2042</v>
      </c>
      <c r="C53" s="121">
        <v>68476</v>
      </c>
      <c r="D53" s="115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</row>
    <row r="54" spans="2:140" s="1" customFormat="1" ht="20.149999999999999" customHeight="1">
      <c r="B54" s="37">
        <f t="shared" si="0"/>
        <v>2043</v>
      </c>
      <c r="C54" s="121">
        <v>68476</v>
      </c>
      <c r="D54" s="115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</row>
    <row r="55" spans="2:140" s="1" customFormat="1" ht="20.149999999999999" customHeight="1">
      <c r="B55" s="37">
        <f t="shared" si="0"/>
        <v>2044</v>
      </c>
      <c r="C55" s="121">
        <v>68476</v>
      </c>
      <c r="D55" s="115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</row>
    <row r="56" spans="2:140" s="1" customFormat="1" ht="20.149999999999999" customHeight="1">
      <c r="B56" s="37">
        <f t="shared" si="0"/>
        <v>2045</v>
      </c>
      <c r="C56" s="121">
        <v>68476</v>
      </c>
      <c r="D56" s="115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</row>
    <row r="57" spans="2:140" s="1" customFormat="1" ht="20.149999999999999" customHeight="1">
      <c r="B57" s="37">
        <f t="shared" si="0"/>
        <v>2046</v>
      </c>
      <c r="C57" s="121">
        <v>68476</v>
      </c>
      <c r="D57" s="115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</row>
    <row r="58" spans="2:140" s="1" customFormat="1" ht="20.149999999999999" customHeight="1">
      <c r="B58" s="37">
        <f t="shared" si="0"/>
        <v>2047</v>
      </c>
      <c r="C58" s="121">
        <v>68476</v>
      </c>
      <c r="D58" s="115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</row>
    <row r="59" spans="2:140" s="1" customFormat="1" ht="20.149999999999999" customHeight="1">
      <c r="B59" s="37">
        <f t="shared" si="0"/>
        <v>2048</v>
      </c>
      <c r="C59" s="121">
        <v>68476</v>
      </c>
      <c r="D59" s="115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</row>
    <row r="60" spans="2:140" s="1" customFormat="1" ht="20.149999999999999" customHeight="1">
      <c r="B60" s="37">
        <f t="shared" si="0"/>
        <v>2049</v>
      </c>
      <c r="C60" s="121">
        <v>68476</v>
      </c>
      <c r="D60" s="115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</row>
    <row r="61" spans="2:140" s="1" customFormat="1" ht="20.149999999999999" customHeight="1">
      <c r="B61" s="37">
        <f t="shared" si="0"/>
        <v>2050</v>
      </c>
      <c r="C61" s="121">
        <v>68476</v>
      </c>
      <c r="D61" s="115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</row>
    <row r="62" spans="2:140" s="1" customFormat="1" ht="20.149999999999999" customHeight="1">
      <c r="B62" s="37">
        <f t="shared" si="0"/>
        <v>2051</v>
      </c>
      <c r="C62" s="121">
        <v>68476</v>
      </c>
      <c r="D62" s="115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</row>
    <row r="63" spans="2:140" s="1" customFormat="1" ht="20.149999999999999" customHeight="1">
      <c r="B63" s="37">
        <f t="shared" si="0"/>
        <v>2052</v>
      </c>
      <c r="C63" s="121">
        <v>68476</v>
      </c>
      <c r="D63" s="115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</row>
    <row r="64" spans="2:140" s="1" customFormat="1" ht="20.149999999999999" customHeight="1">
      <c r="B64" s="37">
        <f t="shared" si="0"/>
        <v>2053</v>
      </c>
      <c r="C64" s="121">
        <v>68476</v>
      </c>
      <c r="D64" s="115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</row>
    <row r="65" spans="2:140" s="1" customFormat="1" ht="20.149999999999999" customHeight="1">
      <c r="B65" s="37">
        <f t="shared" si="0"/>
        <v>2054</v>
      </c>
      <c r="C65" s="121">
        <v>68476</v>
      </c>
      <c r="D65" s="115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</row>
    <row r="66" spans="2:140" s="1" customFormat="1" ht="20.149999999999999" customHeight="1">
      <c r="B66" s="37">
        <f t="shared" si="0"/>
        <v>2055</v>
      </c>
      <c r="C66" s="121">
        <v>68476</v>
      </c>
      <c r="D66" s="115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</row>
    <row r="67" spans="2:140" s="1" customFormat="1" ht="20.149999999999999" customHeight="1">
      <c r="B67" s="37">
        <f t="shared" si="0"/>
        <v>2056</v>
      </c>
      <c r="C67" s="121">
        <v>68476</v>
      </c>
      <c r="D67" s="115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</row>
    <row r="68" spans="2:140" s="1" customFormat="1" ht="20.149999999999999" customHeight="1">
      <c r="B68" s="37">
        <f t="shared" si="0"/>
        <v>2057</v>
      </c>
      <c r="C68" s="121">
        <v>68476</v>
      </c>
      <c r="D68" s="115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</row>
    <row r="69" spans="2:140" s="1" customFormat="1" ht="20.149999999999999" customHeight="1">
      <c r="B69" s="37">
        <f t="shared" si="0"/>
        <v>2058</v>
      </c>
      <c r="C69" s="121">
        <v>68476</v>
      </c>
      <c r="D69" s="115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</row>
    <row r="70" spans="2:140" s="1" customFormat="1" ht="20.149999999999999" customHeight="1">
      <c r="B70" s="37">
        <f t="shared" si="0"/>
        <v>2059</v>
      </c>
      <c r="C70" s="121">
        <v>68476</v>
      </c>
      <c r="D70" s="115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</row>
    <row r="71" spans="2:140" s="1" customFormat="1" ht="20.149999999999999" customHeight="1">
      <c r="B71" s="37">
        <f t="shared" si="0"/>
        <v>2060</v>
      </c>
      <c r="C71" s="121">
        <v>68476</v>
      </c>
      <c r="D71" s="115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</row>
    <row r="72" spans="2:140" s="1" customFormat="1" ht="20.149999999999999" customHeight="1">
      <c r="B72" s="167" t="s">
        <v>105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</row>
    <row r="73" spans="2:140" s="1" customFormat="1" ht="20.149999999999999" customHeigh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</row>
    <row r="74" spans="2:140" s="1" customFormat="1" ht="25" customHeight="1">
      <c r="B74" s="260" t="s">
        <v>266</v>
      </c>
      <c r="C74" s="260"/>
      <c r="D74" s="260"/>
      <c r="E74" s="260"/>
      <c r="F74" s="260"/>
      <c r="G74" s="260"/>
      <c r="H74" s="2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</row>
    <row r="75" spans="2:140" s="1" customFormat="1" ht="20.149999999999999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</row>
    <row r="76" spans="2:140" s="1" customFormat="1" ht="25" customHeight="1">
      <c r="B76" s="244" t="s">
        <v>225</v>
      </c>
      <c r="C76" s="244"/>
      <c r="D76" s="244"/>
      <c r="E76" s="50"/>
      <c r="F76" s="244" t="s">
        <v>147</v>
      </c>
      <c r="G76" s="244"/>
      <c r="H76" s="244"/>
      <c r="I76" s="50"/>
      <c r="J76" s="60"/>
      <c r="K76" s="60"/>
      <c r="L76" s="60"/>
      <c r="M76" s="60"/>
      <c r="N76" s="60"/>
      <c r="O76" s="60"/>
      <c r="P76" s="60"/>
      <c r="Q76" s="126"/>
      <c r="R76" s="126"/>
      <c r="S76" s="126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</row>
    <row r="77" spans="2:140" s="1" customFormat="1" ht="25" customHeight="1">
      <c r="B77" s="258" t="s">
        <v>224</v>
      </c>
      <c r="C77" s="258"/>
      <c r="D77" s="258"/>
      <c r="E77" s="127"/>
      <c r="F77" s="258" t="s">
        <v>148</v>
      </c>
      <c r="G77" s="258"/>
      <c r="H77" s="258"/>
      <c r="I77" s="128"/>
      <c r="J77" s="128"/>
      <c r="K77" s="60"/>
      <c r="L77" s="60"/>
      <c r="M77" s="60"/>
      <c r="N77" s="60"/>
      <c r="O77" s="60"/>
      <c r="P77" s="60"/>
      <c r="Q77" s="57"/>
      <c r="R77" s="58"/>
      <c r="S77" s="129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</row>
    <row r="78" spans="2:140" s="1" customFormat="1" ht="25" customHeight="1">
      <c r="B78" s="109" t="s">
        <v>12</v>
      </c>
      <c r="C78" s="109" t="s">
        <v>66</v>
      </c>
      <c r="D78" s="109" t="s">
        <v>67</v>
      </c>
      <c r="E78" s="61"/>
      <c r="F78" s="109" t="s">
        <v>12</v>
      </c>
      <c r="G78" s="109" t="s">
        <v>66</v>
      </c>
      <c r="H78" s="109" t="s">
        <v>67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</row>
    <row r="79" spans="2:140" s="1" customFormat="1" ht="22.5" customHeight="1">
      <c r="B79" s="9" t="s">
        <v>42</v>
      </c>
      <c r="C79" s="3">
        <v>0.89400000000000002</v>
      </c>
      <c r="D79" s="3">
        <v>2.282</v>
      </c>
      <c r="E79" s="18"/>
      <c r="F79" s="9" t="s">
        <v>42</v>
      </c>
      <c r="G79" s="3">
        <v>0.97799999999999998</v>
      </c>
      <c r="H79" s="3">
        <v>2.7080000000000002</v>
      </c>
      <c r="I79" s="21"/>
      <c r="J79" s="21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</row>
    <row r="80" spans="2:140" s="1" customFormat="1" ht="22.5" customHeight="1">
      <c r="B80" s="11" t="s">
        <v>43</v>
      </c>
      <c r="C80" s="3">
        <v>0.86799999999999999</v>
      </c>
      <c r="D80" s="3">
        <v>2.177</v>
      </c>
      <c r="E80" s="18"/>
      <c r="F80" s="11" t="s">
        <v>43</v>
      </c>
      <c r="G80" s="3">
        <v>0.93700000000000006</v>
      </c>
      <c r="H80" s="3">
        <v>2.5299999999999998</v>
      </c>
      <c r="I80" s="23"/>
      <c r="J80" s="23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</row>
    <row r="81" spans="2:140" s="1" customFormat="1" ht="22.5" customHeight="1">
      <c r="B81" s="9" t="s">
        <v>44</v>
      </c>
      <c r="C81" s="3">
        <v>0.84599999999999997</v>
      </c>
      <c r="D81" s="3">
        <v>2.097</v>
      </c>
      <c r="E81" s="18"/>
      <c r="F81" s="9" t="s">
        <v>44</v>
      </c>
      <c r="G81" s="3">
        <v>0.90300000000000002</v>
      </c>
      <c r="H81" s="3">
        <v>2.391</v>
      </c>
      <c r="I81" s="21"/>
      <c r="J81" s="21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</row>
    <row r="82" spans="2:140" s="1" customFormat="1" ht="22.5" customHeight="1">
      <c r="B82" s="9" t="s">
        <v>45</v>
      </c>
      <c r="C82" s="3">
        <v>0.82899999999999996</v>
      </c>
      <c r="D82" s="3">
        <v>2.04</v>
      </c>
      <c r="E82" s="18"/>
      <c r="F82" s="9" t="s">
        <v>45</v>
      </c>
      <c r="G82" s="3">
        <v>0.875</v>
      </c>
      <c r="H82" s="3">
        <v>2.2890000000000001</v>
      </c>
      <c r="I82" s="21"/>
      <c r="J82" s="21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</row>
    <row r="83" spans="2:140" s="1" customFormat="1" ht="22.5" customHeight="1">
      <c r="B83" s="9" t="s">
        <v>46</v>
      </c>
      <c r="C83" s="3">
        <v>0.81699999999999995</v>
      </c>
      <c r="D83" s="3">
        <v>2.0070000000000001</v>
      </c>
      <c r="E83" s="18"/>
      <c r="F83" s="9" t="s">
        <v>46</v>
      </c>
      <c r="G83" s="3">
        <v>0.85299999999999998</v>
      </c>
      <c r="H83" s="3">
        <v>2.2250000000000001</v>
      </c>
      <c r="I83" s="23"/>
      <c r="J83" s="21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</row>
    <row r="84" spans="2:140" s="1" customFormat="1" ht="22.5" customHeight="1">
      <c r="B84" s="9" t="s">
        <v>47</v>
      </c>
      <c r="C84" s="3">
        <v>0.81</v>
      </c>
      <c r="D84" s="3">
        <v>1.9990000000000001</v>
      </c>
      <c r="E84" s="18"/>
      <c r="F84" s="9" t="s">
        <v>47</v>
      </c>
      <c r="G84" s="3">
        <v>0.83799999999999997</v>
      </c>
      <c r="H84" s="3">
        <v>2.2000000000000002</v>
      </c>
      <c r="I84" s="21"/>
      <c r="J84" s="21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</row>
    <row r="85" spans="2:140" s="1" customFormat="1" ht="22.5" customHeight="1">
      <c r="B85" s="9" t="s">
        <v>48</v>
      </c>
      <c r="C85" s="3">
        <v>0.80800000000000005</v>
      </c>
      <c r="D85" s="3">
        <v>2.0139999999999998</v>
      </c>
      <c r="E85" s="18"/>
      <c r="F85" s="9" t="s">
        <v>48</v>
      </c>
      <c r="G85" s="3">
        <v>0.82899999999999996</v>
      </c>
      <c r="H85" s="3">
        <v>2.2120000000000002</v>
      </c>
      <c r="I85" s="21"/>
      <c r="J85" s="21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</row>
    <row r="86" spans="2:140" s="1" customFormat="1" ht="22.5" customHeight="1">
      <c r="B86" s="9" t="s">
        <v>49</v>
      </c>
      <c r="C86" s="3">
        <v>0.81</v>
      </c>
      <c r="D86" s="3">
        <v>2.0529999999999999</v>
      </c>
      <c r="E86" s="18"/>
      <c r="F86" s="9" t="s">
        <v>49</v>
      </c>
      <c r="G86" s="3">
        <v>0.82699999999999996</v>
      </c>
      <c r="H86" s="3">
        <v>2.262</v>
      </c>
      <c r="I86" s="23"/>
      <c r="J86" s="116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</row>
    <row r="87" spans="2:140" s="1" customFormat="1" ht="22.5" customHeight="1">
      <c r="B87" s="9" t="s">
        <v>50</v>
      </c>
      <c r="C87" s="3">
        <v>0.81699999999999995</v>
      </c>
      <c r="D87" s="3">
        <v>2.1160000000000001</v>
      </c>
      <c r="E87" s="18"/>
      <c r="F87" s="9" t="s">
        <v>50</v>
      </c>
      <c r="G87" s="3">
        <v>0.83199999999999996</v>
      </c>
      <c r="H87" s="3">
        <v>2.351</v>
      </c>
      <c r="I87" s="21"/>
      <c r="J87" s="21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</row>
    <row r="88" spans="2:140" s="1" customFormat="1" ht="22.5" customHeight="1">
      <c r="B88" s="9" t="s">
        <v>51</v>
      </c>
      <c r="C88" s="3">
        <v>0.82899999999999996</v>
      </c>
      <c r="D88" s="3">
        <v>2.2029999999999998</v>
      </c>
      <c r="E88" s="18"/>
      <c r="F88" s="9" t="s">
        <v>51</v>
      </c>
      <c r="G88" s="3">
        <v>0.84299999999999997</v>
      </c>
      <c r="H88" s="3">
        <v>2.4769999999999999</v>
      </c>
      <c r="I88" s="21"/>
      <c r="J88" s="21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</row>
    <row r="89" spans="2:140" s="1" customFormat="1" ht="22.5" customHeight="1">
      <c r="B89" s="9" t="s">
        <v>52</v>
      </c>
      <c r="C89" s="3">
        <v>0.84599999999999997</v>
      </c>
      <c r="D89" s="3">
        <v>2.3140000000000001</v>
      </c>
      <c r="E89" s="18"/>
      <c r="F89" s="9" t="s">
        <v>52</v>
      </c>
      <c r="G89" s="3">
        <v>0.86</v>
      </c>
      <c r="H89" s="3">
        <v>2.641</v>
      </c>
      <c r="I89" s="21"/>
      <c r="J89" s="21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</row>
    <row r="90" spans="2:140" s="1" customFormat="1" ht="22.5" customHeight="1">
      <c r="B90" s="9" t="s">
        <v>53</v>
      </c>
      <c r="C90" s="3">
        <v>0.86799999999999999</v>
      </c>
      <c r="D90" s="3">
        <v>2.3140000000000001</v>
      </c>
      <c r="E90" s="18"/>
      <c r="F90" s="9" t="s">
        <v>53</v>
      </c>
      <c r="G90" s="3">
        <v>0.88400000000000001</v>
      </c>
      <c r="H90" s="3">
        <v>2.641</v>
      </c>
      <c r="I90" s="21"/>
      <c r="J90" s="21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</row>
    <row r="91" spans="2:140" s="1" customFormat="1" ht="22.5" customHeight="1">
      <c r="B91" s="9" t="s">
        <v>54</v>
      </c>
      <c r="C91" s="3">
        <v>0.89400000000000002</v>
      </c>
      <c r="D91" s="3">
        <v>2.3140000000000001</v>
      </c>
      <c r="E91" s="18"/>
      <c r="F91" s="9" t="s">
        <v>54</v>
      </c>
      <c r="G91" s="3">
        <v>0.91400000000000003</v>
      </c>
      <c r="H91" s="3">
        <v>2.641</v>
      </c>
      <c r="I91" s="21"/>
      <c r="J91" s="21"/>
      <c r="K91" s="22"/>
      <c r="L91" s="22"/>
      <c r="M91" s="22"/>
      <c r="N91" s="21"/>
      <c r="O91" s="22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</row>
    <row r="92" spans="2:140" s="1" customFormat="1" ht="22.5" customHeight="1">
      <c r="B92" s="9" t="s">
        <v>55</v>
      </c>
      <c r="C92" s="3">
        <v>0.92500000000000004</v>
      </c>
      <c r="D92" s="3">
        <v>2.3140000000000001</v>
      </c>
      <c r="E92" s="18"/>
      <c r="F92" s="9" t="s">
        <v>55</v>
      </c>
      <c r="G92" s="3">
        <v>0.95099999999999996</v>
      </c>
      <c r="H92" s="3">
        <v>2.641</v>
      </c>
      <c r="I92" s="21"/>
      <c r="J92" s="21"/>
      <c r="K92" s="22"/>
      <c r="L92" s="22"/>
      <c r="M92" s="22"/>
      <c r="N92" s="21"/>
      <c r="O92" s="22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</row>
    <row r="93" spans="2:140" s="1" customFormat="1" ht="20.149999999999999" customHeight="1">
      <c r="B93" s="167" t="s">
        <v>215</v>
      </c>
      <c r="C93" s="60"/>
      <c r="D93" s="60"/>
      <c r="E93" s="60"/>
      <c r="F93" s="167" t="s">
        <v>215</v>
      </c>
      <c r="G93" s="60"/>
      <c r="H93" s="60"/>
      <c r="I93" s="116"/>
      <c r="J93" s="116"/>
      <c r="K93" s="60"/>
      <c r="L93" s="60"/>
      <c r="M93" s="60"/>
      <c r="N93" s="116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</row>
    <row r="94" spans="2:140" s="1" customFormat="1" ht="20.149999999999999" customHeight="1">
      <c r="B94" s="116"/>
      <c r="C94" s="60"/>
      <c r="D94" s="60"/>
      <c r="E94" s="60"/>
      <c r="F94" s="60"/>
      <c r="G94" s="60"/>
      <c r="H94" s="60"/>
      <c r="I94" s="116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</row>
    <row r="95" spans="2:140" s="1" customFormat="1" ht="25" customHeight="1">
      <c r="B95" s="257" t="s">
        <v>226</v>
      </c>
      <c r="C95" s="257"/>
      <c r="D95" s="257"/>
      <c r="E95" s="60"/>
      <c r="F95" s="244" t="s">
        <v>150</v>
      </c>
      <c r="G95" s="244"/>
      <c r="H95" s="244"/>
      <c r="I95" s="60"/>
      <c r="J95" s="244" t="s">
        <v>152</v>
      </c>
      <c r="K95" s="244"/>
      <c r="L95" s="244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</row>
    <row r="96" spans="2:140" s="1" customFormat="1" ht="25" customHeight="1">
      <c r="B96" s="296" t="s">
        <v>149</v>
      </c>
      <c r="C96" s="296"/>
      <c r="D96" s="296"/>
      <c r="E96" s="87"/>
      <c r="F96" s="296" t="s">
        <v>151</v>
      </c>
      <c r="G96" s="296"/>
      <c r="H96" s="296"/>
      <c r="I96" s="87"/>
      <c r="J96" s="250" t="s">
        <v>153</v>
      </c>
      <c r="K96" s="251"/>
      <c r="L96" s="252"/>
      <c r="M96" s="87"/>
      <c r="N96" s="87"/>
      <c r="O96" s="60"/>
      <c r="P96" s="85"/>
      <c r="Q96" s="85"/>
      <c r="R96" s="85"/>
      <c r="S96" s="85"/>
      <c r="T96" s="85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</row>
    <row r="97" spans="2:140" s="1" customFormat="1" ht="25" customHeight="1">
      <c r="B97" s="84" t="s">
        <v>12</v>
      </c>
      <c r="C97" s="84" t="s">
        <v>66</v>
      </c>
      <c r="D97" s="84" t="s">
        <v>67</v>
      </c>
      <c r="E97" s="87"/>
      <c r="F97" s="84" t="s">
        <v>12</v>
      </c>
      <c r="G97" s="84" t="s">
        <v>66</v>
      </c>
      <c r="H97" s="84" t="s">
        <v>67</v>
      </c>
      <c r="I97" s="87"/>
      <c r="J97" s="84" t="s">
        <v>12</v>
      </c>
      <c r="K97" s="84" t="s">
        <v>66</v>
      </c>
      <c r="L97" s="84" t="s">
        <v>67</v>
      </c>
      <c r="M97" s="24"/>
      <c r="N97" s="24"/>
      <c r="O97" s="60"/>
      <c r="P97" s="24"/>
      <c r="Q97" s="24"/>
      <c r="R97" s="24"/>
      <c r="S97" s="24"/>
      <c r="T97" s="24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</row>
    <row r="98" spans="2:140" s="1" customFormat="1" ht="20.149999999999999" customHeight="1">
      <c r="B98" s="4" t="s">
        <v>14</v>
      </c>
      <c r="C98" s="8">
        <f>AVERAGE(C79:C81)</f>
        <v>0.8693333333333334</v>
      </c>
      <c r="D98" s="8">
        <f>AVERAGE(D79:D81)</f>
        <v>2.1853333333333329</v>
      </c>
      <c r="E98" s="130"/>
      <c r="F98" s="4" t="s">
        <v>14</v>
      </c>
      <c r="G98" s="8">
        <f>AVERAGE(G79:G81)</f>
        <v>0.93933333333333335</v>
      </c>
      <c r="H98" s="8">
        <f>AVERAGE(H79:H81)</f>
        <v>2.5429999999999997</v>
      </c>
      <c r="I98" s="31"/>
      <c r="J98" s="4" t="s">
        <v>14</v>
      </c>
      <c r="K98" s="8">
        <f t="shared" ref="K98:L103" si="1">AVERAGE(C98,G98)</f>
        <v>0.90433333333333343</v>
      </c>
      <c r="L98" s="8">
        <f t="shared" si="1"/>
        <v>2.3641666666666663</v>
      </c>
      <c r="M98" s="130"/>
      <c r="N98" s="130"/>
      <c r="O98" s="60"/>
      <c r="P98" s="130"/>
      <c r="Q98" s="130"/>
      <c r="R98" s="130"/>
      <c r="S98" s="130"/>
      <c r="T98" s="13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</row>
    <row r="99" spans="2:140" s="1" customFormat="1" ht="20.149999999999999" customHeight="1">
      <c r="B99" s="4" t="s">
        <v>15</v>
      </c>
      <c r="C99" s="8">
        <f>AVERAGE(C82:C83)</f>
        <v>0.82299999999999995</v>
      </c>
      <c r="D99" s="8">
        <f>AVERAGE(D82:D83)</f>
        <v>2.0235000000000003</v>
      </c>
      <c r="E99" s="130"/>
      <c r="F99" s="4" t="s">
        <v>15</v>
      </c>
      <c r="G99" s="8">
        <f>AVERAGE(G82:G83)</f>
        <v>0.86399999999999999</v>
      </c>
      <c r="H99" s="8">
        <f>AVERAGE(H82:H83)</f>
        <v>2.2570000000000001</v>
      </c>
      <c r="I99" s="31"/>
      <c r="J99" s="4" t="s">
        <v>15</v>
      </c>
      <c r="K99" s="8">
        <f t="shared" si="1"/>
        <v>0.84349999999999992</v>
      </c>
      <c r="L99" s="8">
        <f t="shared" si="1"/>
        <v>2.14025</v>
      </c>
      <c r="M99" s="130"/>
      <c r="N99" s="130"/>
      <c r="O99" s="60"/>
      <c r="P99" s="130"/>
      <c r="Q99" s="130"/>
      <c r="R99" s="130"/>
      <c r="S99" s="130"/>
      <c r="T99" s="13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</row>
    <row r="100" spans="2:140" s="1" customFormat="1" ht="20.149999999999999" customHeight="1">
      <c r="B100" s="4" t="s">
        <v>5</v>
      </c>
      <c r="C100" s="8">
        <f>AVERAGE(C84:C85)</f>
        <v>0.80900000000000005</v>
      </c>
      <c r="D100" s="8">
        <f>AVERAGE(D84:D85)</f>
        <v>2.0065</v>
      </c>
      <c r="E100" s="130"/>
      <c r="F100" s="4" t="s">
        <v>5</v>
      </c>
      <c r="G100" s="8">
        <f>AVERAGE(G84:G85)</f>
        <v>0.83349999999999991</v>
      </c>
      <c r="H100" s="8">
        <f>AVERAGE(H84:H85)</f>
        <v>2.2060000000000004</v>
      </c>
      <c r="I100" s="31"/>
      <c r="J100" s="4" t="s">
        <v>5</v>
      </c>
      <c r="K100" s="8">
        <f t="shared" si="1"/>
        <v>0.82125000000000004</v>
      </c>
      <c r="L100" s="8">
        <f t="shared" si="1"/>
        <v>2.1062500000000002</v>
      </c>
      <c r="M100" s="130"/>
      <c r="N100" s="130"/>
      <c r="O100" s="60"/>
      <c r="P100" s="130"/>
      <c r="Q100" s="130"/>
      <c r="R100" s="130"/>
      <c r="S100" s="130"/>
      <c r="T100" s="13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</row>
    <row r="101" spans="2:140" s="1" customFormat="1" ht="20.149999999999999" customHeight="1">
      <c r="B101" s="4" t="s">
        <v>6</v>
      </c>
      <c r="C101" s="8">
        <f>AVERAGE(C86:C87)</f>
        <v>0.8135</v>
      </c>
      <c r="D101" s="8">
        <f>AVERAGE(D86:D87)</f>
        <v>2.0845000000000002</v>
      </c>
      <c r="E101" s="130" t="s">
        <v>175</v>
      </c>
      <c r="F101" s="4" t="s">
        <v>6</v>
      </c>
      <c r="G101" s="8">
        <f>AVERAGE(G86:G87)</f>
        <v>0.8294999999999999</v>
      </c>
      <c r="H101" s="8">
        <f>AVERAGE(H86:H87)</f>
        <v>2.3064999999999998</v>
      </c>
      <c r="I101" s="31"/>
      <c r="J101" s="4" t="s">
        <v>6</v>
      </c>
      <c r="K101" s="8">
        <f t="shared" si="1"/>
        <v>0.8214999999999999</v>
      </c>
      <c r="L101" s="8">
        <f t="shared" si="1"/>
        <v>2.1955</v>
      </c>
      <c r="M101" s="130"/>
      <c r="N101" s="130"/>
      <c r="O101" s="60"/>
      <c r="P101" s="130"/>
      <c r="Q101" s="130"/>
      <c r="R101" s="130"/>
      <c r="S101" s="130"/>
      <c r="T101" s="13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</row>
    <row r="102" spans="2:140" s="1" customFormat="1" ht="20.149999999999999" customHeight="1">
      <c r="B102" s="4" t="s">
        <v>7</v>
      </c>
      <c r="C102" s="8">
        <f>AVERAGE(C88:C89)</f>
        <v>0.83749999999999991</v>
      </c>
      <c r="D102" s="8">
        <f>AVERAGE(D88:D89)</f>
        <v>2.2584999999999997</v>
      </c>
      <c r="E102" s="130"/>
      <c r="F102" s="4" t="s">
        <v>7</v>
      </c>
      <c r="G102" s="8">
        <f>AVERAGE(G88:G89)</f>
        <v>0.85149999999999992</v>
      </c>
      <c r="H102" s="8">
        <f>AVERAGE(H88:H89)</f>
        <v>2.5590000000000002</v>
      </c>
      <c r="I102" s="31"/>
      <c r="J102" s="4" t="s">
        <v>7</v>
      </c>
      <c r="K102" s="8">
        <f t="shared" si="1"/>
        <v>0.84449999999999992</v>
      </c>
      <c r="L102" s="8">
        <f t="shared" si="1"/>
        <v>2.4087499999999999</v>
      </c>
      <c r="M102" s="130"/>
      <c r="N102" s="130"/>
      <c r="O102" s="60"/>
      <c r="P102" s="130"/>
      <c r="Q102" s="130"/>
      <c r="R102" s="130"/>
      <c r="S102" s="130"/>
      <c r="T102" s="13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</row>
    <row r="103" spans="2:140" s="1" customFormat="1" ht="20.149999999999999" customHeight="1">
      <c r="B103" s="4" t="s">
        <v>56</v>
      </c>
      <c r="C103" s="8">
        <f>AVERAGE(C90:C92)</f>
        <v>0.89566666666666672</v>
      </c>
      <c r="D103" s="8">
        <f>AVERAGE(D90:D92)</f>
        <v>2.3140000000000001</v>
      </c>
      <c r="E103" s="130"/>
      <c r="F103" s="4" t="s">
        <v>56</v>
      </c>
      <c r="G103" s="8">
        <f>AVERAGE(G90:G92)</f>
        <v>0.91633333333333333</v>
      </c>
      <c r="H103" s="8">
        <f>AVERAGE(H90:H92)</f>
        <v>2.641</v>
      </c>
      <c r="I103" s="31"/>
      <c r="J103" s="4" t="s">
        <v>56</v>
      </c>
      <c r="K103" s="8">
        <f t="shared" si="1"/>
        <v>0.90600000000000003</v>
      </c>
      <c r="L103" s="8">
        <f t="shared" si="1"/>
        <v>2.4775</v>
      </c>
      <c r="M103" s="130"/>
      <c r="N103" s="130"/>
      <c r="O103" s="60"/>
      <c r="P103" s="130"/>
      <c r="Q103" s="130"/>
      <c r="R103" s="130"/>
      <c r="S103" s="130"/>
      <c r="T103" s="13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</row>
    <row r="104" spans="2:140" s="1" customFormat="1" ht="20.149999999999999" customHeight="1">
      <c r="B104" s="167" t="s">
        <v>181</v>
      </c>
      <c r="C104" s="74"/>
      <c r="D104" s="74"/>
      <c r="E104" s="74"/>
      <c r="F104" s="167" t="s">
        <v>182</v>
      </c>
      <c r="G104" s="74"/>
      <c r="H104" s="74"/>
      <c r="I104" s="167"/>
      <c r="J104" s="167" t="s">
        <v>183</v>
      </c>
      <c r="K104" s="19"/>
      <c r="L104" s="19"/>
      <c r="M104" s="60"/>
      <c r="N104" s="60"/>
      <c r="O104" s="60"/>
      <c r="P104" s="19"/>
      <c r="Q104" s="19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</row>
    <row r="105" spans="2:140" s="1" customFormat="1" ht="20.149999999999999" customHeight="1">
      <c r="B105" s="60"/>
      <c r="C105" s="60"/>
      <c r="D105" s="60"/>
      <c r="E105" s="60"/>
      <c r="F105" s="60"/>
      <c r="G105" s="60"/>
      <c r="H105" s="60"/>
      <c r="I105" s="60"/>
      <c r="J105" s="19"/>
      <c r="K105" s="19"/>
      <c r="L105" s="19"/>
      <c r="M105" s="19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</row>
    <row r="106" spans="2:140" s="1" customFormat="1" ht="25" customHeight="1">
      <c r="B106" s="261" t="s">
        <v>108</v>
      </c>
      <c r="C106" s="261"/>
      <c r="D106" s="26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</row>
    <row r="107" spans="2:140" s="1" customFormat="1" ht="25" customHeight="1">
      <c r="B107" s="66" t="s">
        <v>0</v>
      </c>
      <c r="C107" s="109" t="s">
        <v>66</v>
      </c>
      <c r="D107" s="109" t="s">
        <v>67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</row>
    <row r="108" spans="2:140" s="1" customFormat="1" ht="20.149999999999999" customHeight="1">
      <c r="B108" s="108" t="s">
        <v>1</v>
      </c>
      <c r="C108" s="108">
        <v>1.0269999999999999</v>
      </c>
      <c r="D108" s="108">
        <v>1.0620000000000001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</row>
    <row r="109" spans="2:140" s="1" customFormat="1" ht="20.149999999999999" customHeight="1">
      <c r="B109" s="108" t="s">
        <v>2</v>
      </c>
      <c r="C109" s="108">
        <v>1.0620000000000001</v>
      </c>
      <c r="D109" s="108">
        <v>1.135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</row>
    <row r="110" spans="2:140" s="1" customFormat="1" ht="20.149999999999999" customHeight="1">
      <c r="B110" s="167" t="s">
        <v>215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</row>
    <row r="111" spans="2:140" s="1" customFormat="1" ht="20.149999999999999" customHeight="1">
      <c r="B111" s="116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</row>
    <row r="112" spans="2:140" s="1" customFormat="1" ht="25" customHeight="1">
      <c r="B112" s="260" t="s">
        <v>142</v>
      </c>
      <c r="C112" s="260"/>
      <c r="D112" s="260"/>
      <c r="E112" s="260"/>
      <c r="F112" s="260"/>
      <c r="G112" s="260"/>
      <c r="H112" s="2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</row>
    <row r="113" spans="2:140" s="1" customFormat="1" ht="20.149999999999999" customHeight="1">
      <c r="B113" s="116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</row>
    <row r="114" spans="2:140" s="1" customFormat="1" ht="25" customHeight="1">
      <c r="B114" s="261" t="s">
        <v>109</v>
      </c>
      <c r="C114" s="261"/>
      <c r="D114" s="261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</row>
    <row r="115" spans="2:140" s="1" customFormat="1" ht="25" customHeight="1">
      <c r="B115" s="273" t="s">
        <v>16</v>
      </c>
      <c r="C115" s="273" t="s">
        <v>19</v>
      </c>
      <c r="D115" s="273"/>
      <c r="E115" s="38"/>
      <c r="F115" s="38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</row>
    <row r="116" spans="2:140" s="1" customFormat="1" ht="25" customHeight="1">
      <c r="B116" s="273"/>
      <c r="C116" s="68" t="s">
        <v>17</v>
      </c>
      <c r="D116" s="109" t="s">
        <v>18</v>
      </c>
      <c r="E116" s="60"/>
      <c r="F116" s="38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</row>
    <row r="117" spans="2:140" s="1" customFormat="1" ht="20.149999999999999" customHeight="1">
      <c r="B117" s="39" t="s">
        <v>221</v>
      </c>
      <c r="C117" s="39">
        <v>1.6</v>
      </c>
      <c r="D117" s="39">
        <v>1.2</v>
      </c>
      <c r="E117" s="38"/>
      <c r="F117" s="38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</row>
    <row r="118" spans="2:140" s="1" customFormat="1" ht="20.149999999999999" customHeight="1">
      <c r="B118" s="39" t="s">
        <v>222</v>
      </c>
      <c r="C118" s="39">
        <v>1.7</v>
      </c>
      <c r="D118" s="39">
        <v>1.2</v>
      </c>
      <c r="E118" s="38"/>
      <c r="F118" s="38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</row>
    <row r="119" spans="2:140" s="1" customFormat="1" ht="20.149999999999999" customHeight="1">
      <c r="B119" s="39" t="s">
        <v>220</v>
      </c>
      <c r="C119" s="39">
        <v>2.2000000000000002</v>
      </c>
      <c r="D119" s="39">
        <v>1.6</v>
      </c>
      <c r="E119" s="38"/>
      <c r="F119" s="38"/>
      <c r="G119" s="38"/>
      <c r="H119" s="38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</row>
    <row r="120" spans="2:140" s="1" customFormat="1" ht="20.149999999999999" customHeight="1">
      <c r="B120" s="167" t="s">
        <v>105</v>
      </c>
      <c r="C120" s="38"/>
      <c r="D120" s="38"/>
      <c r="E120" s="38"/>
      <c r="F120" s="38"/>
      <c r="G120" s="38"/>
      <c r="H120" s="38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</row>
    <row r="121" spans="2:140" s="1" customFormat="1" ht="20.149999999999999" customHeight="1">
      <c r="B121" s="60"/>
      <c r="C121" s="60"/>
      <c r="D121" s="38"/>
      <c r="E121" s="38"/>
      <c r="F121" s="38"/>
      <c r="G121" s="38"/>
      <c r="H121" s="38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</row>
    <row r="122" spans="2:140" s="1" customFormat="1" ht="25" customHeight="1">
      <c r="B122" s="261" t="s">
        <v>110</v>
      </c>
      <c r="C122" s="261"/>
      <c r="D122" s="38"/>
      <c r="E122" s="38"/>
      <c r="F122" s="38"/>
      <c r="G122" s="38"/>
      <c r="H122" s="38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</row>
    <row r="123" spans="2:140" s="1" customFormat="1" ht="25" customHeight="1">
      <c r="B123" s="294" t="s">
        <v>57</v>
      </c>
      <c r="C123" s="295"/>
      <c r="D123" s="38"/>
      <c r="E123" s="38"/>
      <c r="F123" s="38"/>
      <c r="G123" s="38"/>
      <c r="H123" s="38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</row>
    <row r="124" spans="2:140" s="1" customFormat="1" ht="25" customHeight="1">
      <c r="B124" s="68" t="s">
        <v>17</v>
      </c>
      <c r="C124" s="109" t="s">
        <v>18</v>
      </c>
      <c r="D124" s="38"/>
      <c r="E124" s="38"/>
      <c r="F124" s="38"/>
      <c r="G124" s="38"/>
      <c r="H124" s="38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</row>
    <row r="125" spans="2:140" s="1" customFormat="1" ht="20.149999999999999" customHeight="1">
      <c r="B125" s="39">
        <v>30</v>
      </c>
      <c r="C125" s="39">
        <v>30</v>
      </c>
      <c r="D125" s="38"/>
      <c r="E125" s="38"/>
      <c r="F125" s="38"/>
      <c r="G125" s="38"/>
      <c r="H125" s="38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</row>
    <row r="126" spans="2:140" s="1" customFormat="1" ht="20.149999999999999" customHeight="1">
      <c r="B126" s="167" t="s">
        <v>105</v>
      </c>
      <c r="C126" s="60"/>
      <c r="D126" s="38"/>
      <c r="E126" s="38"/>
      <c r="F126" s="38"/>
      <c r="G126" s="38"/>
      <c r="H126" s="38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</row>
    <row r="127" spans="2:140" s="1" customFormat="1" ht="20.149999999999999" customHeight="1">
      <c r="B127" s="60"/>
      <c r="C127" s="60"/>
      <c r="D127" s="38"/>
      <c r="E127" s="38"/>
      <c r="F127" s="38"/>
      <c r="G127" s="38"/>
      <c r="H127" s="38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</row>
    <row r="128" spans="2:140" s="1" customFormat="1" ht="25" customHeight="1">
      <c r="B128" s="271" t="s">
        <v>137</v>
      </c>
      <c r="C128" s="271"/>
      <c r="D128" s="271"/>
      <c r="E128" s="257"/>
      <c r="F128" s="38"/>
      <c r="G128" s="271" t="s">
        <v>138</v>
      </c>
      <c r="H128" s="271"/>
      <c r="I128" s="271"/>
      <c r="J128" s="257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</row>
    <row r="129" spans="2:140" s="1" customFormat="1" ht="25" customHeight="1">
      <c r="B129" s="258" t="s">
        <v>20</v>
      </c>
      <c r="C129" s="258" t="s">
        <v>58</v>
      </c>
      <c r="D129" s="258"/>
      <c r="E129" s="258"/>
      <c r="F129" s="38"/>
      <c r="G129" s="258" t="s">
        <v>27</v>
      </c>
      <c r="H129" s="258" t="s">
        <v>58</v>
      </c>
      <c r="I129" s="258"/>
      <c r="J129" s="258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</row>
    <row r="130" spans="2:140" s="1" customFormat="1" ht="25" customHeight="1">
      <c r="B130" s="258"/>
      <c r="C130" s="89" t="str">
        <f>B117</f>
        <v>Podróże dom - praca - dom (commuting)</v>
      </c>
      <c r="D130" s="89" t="str">
        <f>B118</f>
        <v>Podróże służbowe</v>
      </c>
      <c r="E130" s="89" t="str">
        <f>B119</f>
        <v>Pozdróże pozostałe</v>
      </c>
      <c r="F130" s="38"/>
      <c r="G130" s="258"/>
      <c r="H130" s="89" t="str">
        <f>C130</f>
        <v>Podróże dom - praca - dom (commuting)</v>
      </c>
      <c r="I130" s="89" t="str">
        <f>D130</f>
        <v>Podróże służbowe</v>
      </c>
      <c r="J130" s="89" t="str">
        <f>E130</f>
        <v>Pozdróże pozostałe</v>
      </c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</row>
    <row r="131" spans="2:140" s="1" customFormat="1" ht="22" customHeight="1">
      <c r="B131" s="39" t="s">
        <v>10</v>
      </c>
      <c r="C131" s="5">
        <v>0.15</v>
      </c>
      <c r="D131" s="5">
        <v>0.25</v>
      </c>
      <c r="E131" s="5">
        <v>0.6</v>
      </c>
      <c r="F131" s="60"/>
      <c r="G131" s="39" t="s">
        <v>8</v>
      </c>
      <c r="H131" s="5">
        <v>0.35</v>
      </c>
      <c r="I131" s="5">
        <v>0.1</v>
      </c>
      <c r="J131" s="5">
        <v>0.55000000000000004</v>
      </c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</row>
    <row r="132" spans="2:140" s="1" customFormat="1" ht="22" customHeight="1">
      <c r="B132" s="39" t="s">
        <v>11</v>
      </c>
      <c r="C132" s="5">
        <v>0.32</v>
      </c>
      <c r="D132" s="5">
        <v>0.21</v>
      </c>
      <c r="E132" s="5">
        <v>0.47</v>
      </c>
      <c r="F132" s="60"/>
      <c r="G132" s="39" t="s">
        <v>9</v>
      </c>
      <c r="H132" s="5">
        <v>0.35</v>
      </c>
      <c r="I132" s="5">
        <v>0.05</v>
      </c>
      <c r="J132" s="5">
        <v>0.6</v>
      </c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</row>
    <row r="133" spans="2:140" s="1" customFormat="1" ht="20.149999999999999" customHeight="1">
      <c r="B133" s="167" t="s">
        <v>105</v>
      </c>
      <c r="C133" s="10"/>
      <c r="D133" s="10"/>
      <c r="E133" s="10"/>
      <c r="F133" s="74"/>
      <c r="G133" s="167" t="s">
        <v>105</v>
      </c>
      <c r="H133" s="10"/>
      <c r="I133" s="38"/>
      <c r="J133" s="38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</row>
    <row r="134" spans="2:140" s="1" customFormat="1" ht="20.149999999999999" customHeight="1">
      <c r="B134" s="116"/>
      <c r="C134" s="38"/>
      <c r="D134" s="38"/>
      <c r="E134" s="38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</row>
    <row r="135" spans="2:140" s="1" customFormat="1" ht="25" customHeight="1">
      <c r="B135" s="271" t="s">
        <v>139</v>
      </c>
      <c r="C135" s="271"/>
      <c r="D135" s="271"/>
      <c r="E135" s="257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</row>
    <row r="136" spans="2:140" s="1" customFormat="1" ht="25" customHeight="1">
      <c r="B136" s="254" t="s">
        <v>20</v>
      </c>
      <c r="C136" s="254" t="s">
        <v>59</v>
      </c>
      <c r="D136" s="254"/>
      <c r="E136" s="254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</row>
    <row r="137" spans="2:140" s="1" customFormat="1" ht="25" customHeight="1">
      <c r="B137" s="254"/>
      <c r="C137" s="88" t="str">
        <f>C130</f>
        <v>Podróże dom - praca - dom (commuting)</v>
      </c>
      <c r="D137" s="88" t="str">
        <f>D130</f>
        <v>Podróże służbowe</v>
      </c>
      <c r="E137" s="88" t="str">
        <f>E130</f>
        <v>Pozdróże pozostałe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</row>
    <row r="138" spans="2:140" s="1" customFormat="1" ht="22" customHeight="1">
      <c r="B138" s="6" t="s">
        <v>24</v>
      </c>
      <c r="C138" s="62">
        <f>(C131+C132)/2</f>
        <v>0.23499999999999999</v>
      </c>
      <c r="D138" s="62">
        <f>(D131+D132)/2</f>
        <v>0.22999999999999998</v>
      </c>
      <c r="E138" s="62">
        <f>(E131+E132)/2</f>
        <v>0.53499999999999992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</row>
    <row r="139" spans="2:140" s="1" customFormat="1" ht="20.149999999999999" customHeight="1">
      <c r="B139" s="167" t="s">
        <v>26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</row>
    <row r="140" spans="2:140" s="1" customFormat="1" ht="20.149999999999999" customHeight="1">
      <c r="B140" s="116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</row>
    <row r="141" spans="2:140" s="1" customFormat="1" ht="25" customHeight="1">
      <c r="B141" s="271" t="s">
        <v>140</v>
      </c>
      <c r="C141" s="271"/>
      <c r="D141" s="271"/>
      <c r="E141" s="271"/>
      <c r="F141" s="27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</row>
    <row r="142" spans="2:140" s="1" customFormat="1" ht="25" customHeight="1">
      <c r="B142" s="273" t="s">
        <v>34</v>
      </c>
      <c r="C142" s="273"/>
      <c r="D142" s="273"/>
      <c r="E142" s="273"/>
      <c r="F142" s="273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</row>
    <row r="143" spans="2:140" s="1" customFormat="1" ht="25" customHeight="1">
      <c r="B143" s="110" t="s">
        <v>4</v>
      </c>
      <c r="C143" s="289" t="s">
        <v>13</v>
      </c>
      <c r="D143" s="289"/>
      <c r="E143" s="289"/>
      <c r="F143" s="28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</row>
    <row r="144" spans="2:140" s="93" customFormat="1" ht="34.5" customHeight="1">
      <c r="B144" s="92"/>
      <c r="C144" s="92" t="str">
        <f>C137</f>
        <v>Podróże dom - praca - dom (commuting)</v>
      </c>
      <c r="D144" s="92" t="str">
        <f>D137</f>
        <v>Podróże służbowe</v>
      </c>
      <c r="E144" s="92" t="str">
        <f>E137</f>
        <v>Pozdróże pozostałe</v>
      </c>
      <c r="F144" s="92" t="s">
        <v>213</v>
      </c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</row>
    <row r="145" spans="2:140" s="1" customFormat="1" ht="25" customHeight="1">
      <c r="B145" s="108">
        <v>2014</v>
      </c>
      <c r="C145" s="90">
        <v>33.937463767067811</v>
      </c>
      <c r="D145" s="90">
        <v>83.673402046391274</v>
      </c>
      <c r="E145" s="90">
        <v>31.518931866426176</v>
      </c>
      <c r="F145" s="90">
        <f>D145</f>
        <v>83.673402046391274</v>
      </c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</row>
    <row r="146" spans="2:140" s="1" customFormat="1" ht="25" customHeight="1">
      <c r="B146" s="108">
        <f t="shared" ref="B146:B178" si="2">B145+1</f>
        <v>2015</v>
      </c>
      <c r="C146" s="90">
        <f t="shared" ref="C146:C191" si="3">C145*$D626</f>
        <v>34.40836170103772</v>
      </c>
      <c r="D146" s="90">
        <f t="shared" ref="D146:D191" si="4">D145*$D626</f>
        <v>84.834409021523982</v>
      </c>
      <c r="E146" s="90">
        <f t="shared" ref="E146:E191" si="5">E145*$D626</f>
        <v>31.956271556825815</v>
      </c>
      <c r="F146" s="90">
        <f>D146</f>
        <v>84.834409021523982</v>
      </c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</row>
    <row r="147" spans="2:140" s="1" customFormat="1" ht="25" customHeight="1">
      <c r="B147" s="108">
        <f t="shared" si="2"/>
        <v>2016</v>
      </c>
      <c r="C147" s="90">
        <f t="shared" si="3"/>
        <v>34.871866091062195</v>
      </c>
      <c r="D147" s="90">
        <f t="shared" si="4"/>
        <v>85.977187086584323</v>
      </c>
      <c r="E147" s="90">
        <f t="shared" si="5"/>
        <v>32.386744599515211</v>
      </c>
      <c r="F147" s="90">
        <f t="shared" ref="F147:F177" si="6">D147</f>
        <v>85.977187086584323</v>
      </c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</row>
    <row r="148" spans="2:140" s="1" customFormat="1" ht="25" customHeight="1">
      <c r="B148" s="108">
        <f t="shared" si="2"/>
        <v>2017</v>
      </c>
      <c r="C148" s="90">
        <f t="shared" si="3"/>
        <v>36.280118256717905</v>
      </c>
      <c r="D148" s="90">
        <f t="shared" si="4"/>
        <v>89.449257081218235</v>
      </c>
      <c r="E148" s="90">
        <f t="shared" si="5"/>
        <v>33.694638564859822</v>
      </c>
      <c r="F148" s="90">
        <f t="shared" si="6"/>
        <v>89.449257081218235</v>
      </c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</row>
    <row r="149" spans="2:140" s="1" customFormat="1" ht="20.149999999999999" customHeight="1">
      <c r="B149" s="108">
        <f t="shared" si="2"/>
        <v>2018</v>
      </c>
      <c r="C149" s="90">
        <f t="shared" si="3"/>
        <v>37.707378309553611</v>
      </c>
      <c r="D149" s="90">
        <f t="shared" si="4"/>
        <v>92.9681913494166</v>
      </c>
      <c r="E149" s="90">
        <f t="shared" si="5"/>
        <v>35.020185832321026</v>
      </c>
      <c r="F149" s="90">
        <f t="shared" si="6"/>
        <v>92.9681913494166</v>
      </c>
      <c r="G149" s="60"/>
      <c r="H149" s="60"/>
      <c r="I149" s="131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</row>
    <row r="150" spans="2:140" s="1" customFormat="1" ht="20.149999999999999" customHeight="1">
      <c r="B150" s="108">
        <f t="shared" si="2"/>
        <v>2019</v>
      </c>
      <c r="C150" s="90">
        <f t="shared" si="3"/>
        <v>39.404637020694665</v>
      </c>
      <c r="D150" s="90">
        <f t="shared" si="4"/>
        <v>97.152811964816095</v>
      </c>
      <c r="E150" s="90">
        <f t="shared" si="5"/>
        <v>36.596490474392255</v>
      </c>
      <c r="F150" s="90">
        <f t="shared" si="6"/>
        <v>97.152811964816095</v>
      </c>
      <c r="G150" s="60"/>
      <c r="H150" s="60"/>
      <c r="I150" s="131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</row>
    <row r="151" spans="2:140" s="1" customFormat="1" ht="20.149999999999999" customHeight="1">
      <c r="B151" s="108">
        <f t="shared" si="2"/>
        <v>2020</v>
      </c>
      <c r="C151" s="90">
        <f t="shared" si="3"/>
        <v>40.411738480298958</v>
      </c>
      <c r="D151" s="90">
        <f t="shared" si="4"/>
        <v>99.635837977288745</v>
      </c>
      <c r="E151" s="90">
        <f t="shared" si="5"/>
        <v>37.531821485151184</v>
      </c>
      <c r="F151" s="90">
        <f t="shared" si="6"/>
        <v>99.635837977288745</v>
      </c>
      <c r="G151" s="60"/>
      <c r="H151" s="60"/>
      <c r="I151" s="131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</row>
    <row r="152" spans="2:140" s="1" customFormat="1" ht="20.149999999999999" customHeight="1">
      <c r="B152" s="108">
        <f t="shared" si="2"/>
        <v>2021</v>
      </c>
      <c r="C152" s="90">
        <f t="shared" si="3"/>
        <v>43.773366379969062</v>
      </c>
      <c r="D152" s="90">
        <f t="shared" si="4"/>
        <v>107.9239895230271</v>
      </c>
      <c r="E152" s="90">
        <f t="shared" si="5"/>
        <v>40.653885097718359</v>
      </c>
      <c r="F152" s="90">
        <f t="shared" si="6"/>
        <v>107.9239895230271</v>
      </c>
      <c r="G152" s="60"/>
      <c r="H152" s="60"/>
      <c r="I152" s="131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</row>
    <row r="153" spans="2:140" s="1" customFormat="1" ht="20.149999999999999" customHeight="1">
      <c r="B153" s="108">
        <f t="shared" si="2"/>
        <v>2022</v>
      </c>
      <c r="C153" s="90">
        <f t="shared" si="3"/>
        <v>44.648650314604183</v>
      </c>
      <c r="D153" s="90">
        <f t="shared" si="4"/>
        <v>110.08201715497231</v>
      </c>
      <c r="E153" s="90">
        <f t="shared" si="5"/>
        <v>41.466792476092124</v>
      </c>
      <c r="F153" s="90">
        <f t="shared" si="6"/>
        <v>110.08201715497231</v>
      </c>
      <c r="G153" s="60"/>
      <c r="H153" s="118"/>
      <c r="I153" s="131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</row>
    <row r="154" spans="2:140" s="1" customFormat="1" ht="20.149999999999999" customHeight="1">
      <c r="B154" s="108">
        <f t="shared" si="2"/>
        <v>2023</v>
      </c>
      <c r="C154" s="90">
        <f t="shared" si="3"/>
        <v>45.410926356031879</v>
      </c>
      <c r="D154" s="90">
        <f t="shared" si="4"/>
        <v>111.96142187780265</v>
      </c>
      <c r="E154" s="90">
        <f t="shared" si="5"/>
        <v>42.17474539732612</v>
      </c>
      <c r="F154" s="90">
        <f t="shared" si="6"/>
        <v>111.96142187780265</v>
      </c>
      <c r="G154" s="60"/>
      <c r="H154" s="118"/>
      <c r="I154" s="131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</row>
    <row r="155" spans="2:140" s="1" customFormat="1" ht="20.149999999999999" customHeight="1">
      <c r="B155" s="108">
        <f t="shared" si="2"/>
        <v>2024</v>
      </c>
      <c r="C155" s="90">
        <f t="shared" si="3"/>
        <v>46.144796735616254</v>
      </c>
      <c r="D155" s="90">
        <f t="shared" si="4"/>
        <v>113.7707919516055</v>
      </c>
      <c r="E155" s="90">
        <f t="shared" si="5"/>
        <v>42.856316968250461</v>
      </c>
      <c r="F155" s="90">
        <f t="shared" si="6"/>
        <v>113.7707919516055</v>
      </c>
      <c r="G155" s="60"/>
      <c r="H155" s="118"/>
      <c r="I155" s="131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</row>
    <row r="156" spans="2:140" s="1" customFormat="1" ht="20.149999999999999" customHeight="1">
      <c r="B156" s="108">
        <f t="shared" si="2"/>
        <v>2025</v>
      </c>
      <c r="C156" s="90">
        <f t="shared" si="3"/>
        <v>46.917930930628692</v>
      </c>
      <c r="D156" s="90">
        <f t="shared" si="4"/>
        <v>115.67696763930859</v>
      </c>
      <c r="E156" s="90">
        <f t="shared" si="5"/>
        <v>43.57435424361833</v>
      </c>
      <c r="F156" s="90">
        <f t="shared" si="6"/>
        <v>115.67696763930859</v>
      </c>
      <c r="G156" s="60"/>
      <c r="H156" s="118"/>
      <c r="I156" s="131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</row>
    <row r="157" spans="2:140" s="1" customFormat="1" ht="20.149999999999999" customHeight="1">
      <c r="B157" s="108">
        <f t="shared" si="2"/>
        <v>2026</v>
      </c>
      <c r="C157" s="90">
        <f t="shared" si="3"/>
        <v>47.684883828697018</v>
      </c>
      <c r="D157" s="90">
        <f t="shared" si="4"/>
        <v>117.56790323282186</v>
      </c>
      <c r="E157" s="90">
        <f t="shared" si="5"/>
        <v>44.286650728261094</v>
      </c>
      <c r="F157" s="90">
        <f t="shared" si="6"/>
        <v>117.56790323282186</v>
      </c>
      <c r="G157" s="60"/>
      <c r="H157" s="118"/>
      <c r="I157" s="131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</row>
    <row r="158" spans="2:140" s="1" customFormat="1" ht="20.149999999999999" customHeight="1">
      <c r="B158" s="108">
        <f t="shared" si="2"/>
        <v>2027</v>
      </c>
      <c r="C158" s="90">
        <f t="shared" si="3"/>
        <v>48.46885493383418</v>
      </c>
      <c r="D158" s="90">
        <f t="shared" si="4"/>
        <v>119.50079750928072</v>
      </c>
      <c r="E158" s="90">
        <f t="shared" si="5"/>
        <v>45.014752628204569</v>
      </c>
      <c r="F158" s="90">
        <f t="shared" si="6"/>
        <v>119.50079750928072</v>
      </c>
      <c r="G158" s="60"/>
      <c r="H158" s="118"/>
      <c r="I158" s="131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</row>
    <row r="159" spans="2:140" s="1" customFormat="1" ht="20.149999999999999" customHeight="1">
      <c r="B159" s="108">
        <f t="shared" si="2"/>
        <v>2028</v>
      </c>
      <c r="C159" s="90">
        <f t="shared" si="3"/>
        <v>49.245932893087314</v>
      </c>
      <c r="D159" s="90">
        <f t="shared" si="4"/>
        <v>121.41669661571517</v>
      </c>
      <c r="E159" s="90">
        <f t="shared" si="5"/>
        <v>45.736452617947712</v>
      </c>
      <c r="F159" s="90">
        <f t="shared" si="6"/>
        <v>121.41669661571517</v>
      </c>
      <c r="G159" s="60"/>
      <c r="H159" s="118"/>
      <c r="I159" s="131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</row>
    <row r="160" spans="2:140" s="1" customFormat="1" ht="20.149999999999999" customHeight="1">
      <c r="B160" s="108">
        <f t="shared" si="2"/>
        <v>2029</v>
      </c>
      <c r="C160" s="90">
        <f t="shared" si="3"/>
        <v>50.015255421122376</v>
      </c>
      <c r="D160" s="90">
        <f t="shared" si="4"/>
        <v>123.31347457276712</v>
      </c>
      <c r="E160" s="90">
        <f t="shared" si="5"/>
        <v>46.450949862375673</v>
      </c>
      <c r="F160" s="90">
        <f t="shared" si="6"/>
        <v>123.31347457276712</v>
      </c>
      <c r="G160" s="60"/>
      <c r="H160" s="118"/>
      <c r="I160" s="131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</row>
    <row r="161" spans="2:140" s="1" customFormat="1" ht="20.149999999999999" customHeight="1">
      <c r="B161" s="108">
        <f t="shared" si="2"/>
        <v>2030</v>
      </c>
      <c r="C161" s="90">
        <f t="shared" si="3"/>
        <v>50.775917316723024</v>
      </c>
      <c r="D161" s="90">
        <f t="shared" si="4"/>
        <v>125.18889959123079</v>
      </c>
      <c r="E161" s="90">
        <f t="shared" si="5"/>
        <v>47.157403668864553</v>
      </c>
      <c r="F161" s="90">
        <f t="shared" si="6"/>
        <v>125.18889959123079</v>
      </c>
      <c r="G161" s="60"/>
      <c r="H161" s="118"/>
      <c r="I161" s="131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</row>
    <row r="162" spans="2:140" s="1" customFormat="1" ht="20.149999999999999" customHeight="1">
      <c r="B162" s="108">
        <f t="shared" si="2"/>
        <v>2031</v>
      </c>
      <c r="C162" s="90">
        <f t="shared" si="3"/>
        <v>51.553175392792717</v>
      </c>
      <c r="D162" s="90">
        <f t="shared" si="4"/>
        <v>127.10524277878193</v>
      </c>
      <c r="E162" s="90">
        <f t="shared" si="5"/>
        <v>47.879270939513184</v>
      </c>
      <c r="F162" s="90">
        <f t="shared" si="6"/>
        <v>127.10524277878193</v>
      </c>
      <c r="G162" s="60"/>
      <c r="H162" s="118"/>
      <c r="I162" s="131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</row>
    <row r="163" spans="2:140" s="1" customFormat="1" ht="20.149999999999999" customHeight="1">
      <c r="B163" s="108">
        <f t="shared" si="2"/>
        <v>2032</v>
      </c>
      <c r="C163" s="90">
        <f t="shared" si="3"/>
        <v>52.321255894399705</v>
      </c>
      <c r="D163" s="90">
        <f t="shared" si="4"/>
        <v>128.99895849826123</v>
      </c>
      <c r="E163" s="90">
        <f t="shared" si="5"/>
        <v>48.59261466974128</v>
      </c>
      <c r="F163" s="90">
        <f t="shared" si="6"/>
        <v>128.99895849826123</v>
      </c>
      <c r="G163" s="60"/>
      <c r="H163" s="118"/>
      <c r="I163" s="131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</row>
    <row r="164" spans="2:140" s="1" customFormat="1" ht="20.149999999999999" customHeight="1">
      <c r="B164" s="108">
        <f t="shared" si="2"/>
        <v>2033</v>
      </c>
      <c r="C164" s="90">
        <f t="shared" si="3"/>
        <v>53.105289410792089</v>
      </c>
      <c r="D164" s="90">
        <f t="shared" si="4"/>
        <v>130.9320066507459</v>
      </c>
      <c r="E164" s="90">
        <f t="shared" si="5"/>
        <v>49.320774533241334</v>
      </c>
      <c r="F164" s="90">
        <f t="shared" si="6"/>
        <v>130.9320066507459</v>
      </c>
      <c r="G164" s="60"/>
      <c r="H164" s="118"/>
      <c r="I164" s="131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</row>
    <row r="165" spans="2:140" s="1" customFormat="1" ht="20.149999999999999" customHeight="1">
      <c r="B165" s="108">
        <f t="shared" si="2"/>
        <v>2034</v>
      </c>
      <c r="C165" s="90">
        <f t="shared" si="3"/>
        <v>53.878575133079629</v>
      </c>
      <c r="D165" s="90">
        <f t="shared" si="4"/>
        <v>132.83855593155829</v>
      </c>
      <c r="E165" s="90">
        <f t="shared" si="5"/>
        <v>50.038952537388845</v>
      </c>
      <c r="F165" s="90">
        <f t="shared" si="6"/>
        <v>132.83855593155829</v>
      </c>
      <c r="G165" s="60"/>
      <c r="H165" s="118"/>
      <c r="I165" s="131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</row>
    <row r="166" spans="2:140" s="1" customFormat="1" ht="20.149999999999999" customHeight="1">
      <c r="B166" s="108">
        <f t="shared" si="2"/>
        <v>2035</v>
      </c>
      <c r="C166" s="90">
        <f t="shared" si="3"/>
        <v>54.639759860470193</v>
      </c>
      <c r="D166" s="90">
        <f t="shared" si="4"/>
        <v>134.71527000081434</v>
      </c>
      <c r="E166" s="90">
        <f t="shared" si="5"/>
        <v>50.745891916390654</v>
      </c>
      <c r="F166" s="90">
        <f t="shared" si="6"/>
        <v>134.71527000081434</v>
      </c>
      <c r="G166" s="60"/>
      <c r="H166" s="118"/>
      <c r="I166" s="131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</row>
    <row r="167" spans="2:140" s="1" customFormat="1" ht="20.149999999999999" customHeight="1">
      <c r="B167" s="108">
        <f t="shared" si="2"/>
        <v>2036</v>
      </c>
      <c r="C167" s="90">
        <f t="shared" si="3"/>
        <v>55.387975707150488</v>
      </c>
      <c r="D167" s="90">
        <f t="shared" si="4"/>
        <v>136.56000907107784</v>
      </c>
      <c r="E167" s="90">
        <f t="shared" si="5"/>
        <v>51.440786633767296</v>
      </c>
      <c r="F167" s="90">
        <f t="shared" si="6"/>
        <v>136.56000907107784</v>
      </c>
      <c r="G167" s="60"/>
      <c r="H167" s="118"/>
      <c r="I167" s="131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</row>
    <row r="168" spans="2:140" s="1" customFormat="1" ht="20.149999999999999" customHeight="1">
      <c r="B168" s="108">
        <f t="shared" si="2"/>
        <v>2037</v>
      </c>
      <c r="C168" s="90">
        <f t="shared" si="3"/>
        <v>56.121933160570336</v>
      </c>
      <c r="D168" s="90">
        <f t="shared" si="4"/>
        <v>138.36959382692334</v>
      </c>
      <c r="E168" s="90">
        <f t="shared" si="5"/>
        <v>52.122439073265262</v>
      </c>
      <c r="F168" s="90">
        <f t="shared" si="6"/>
        <v>138.36959382692334</v>
      </c>
      <c r="G168" s="60"/>
      <c r="H168" s="118"/>
      <c r="I168" s="131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</row>
    <row r="169" spans="2:140" s="1" customFormat="1" ht="20.149999999999999" customHeight="1">
      <c r="B169" s="108">
        <f t="shared" si="2"/>
        <v>2038</v>
      </c>
      <c r="C169" s="90">
        <f t="shared" si="3"/>
        <v>56.84034771542229</v>
      </c>
      <c r="D169" s="90">
        <f t="shared" si="4"/>
        <v>140.14085729836867</v>
      </c>
      <c r="E169" s="90">
        <f t="shared" si="5"/>
        <v>52.789656269035817</v>
      </c>
      <c r="F169" s="90">
        <f t="shared" si="6"/>
        <v>140.14085729836867</v>
      </c>
      <c r="G169" s="60"/>
      <c r="H169" s="118"/>
      <c r="I169" s="131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</row>
    <row r="170" spans="2:140" s="1" customFormat="1" ht="20.149999999999999" customHeight="1">
      <c r="B170" s="108">
        <f t="shared" si="2"/>
        <v>2039</v>
      </c>
      <c r="C170" s="90">
        <f t="shared" si="3"/>
        <v>57.541895362411196</v>
      </c>
      <c r="D170" s="90">
        <f t="shared" si="4"/>
        <v>141.87053511766891</v>
      </c>
      <c r="E170" s="90">
        <f t="shared" si="5"/>
        <v>53.441208566469193</v>
      </c>
      <c r="F170" s="90">
        <f t="shared" si="6"/>
        <v>141.87053511766891</v>
      </c>
      <c r="G170" s="60"/>
      <c r="H170" s="118"/>
      <c r="I170" s="131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</row>
    <row r="171" spans="2:140" s="1" customFormat="1" ht="20.149999999999999" customHeight="1">
      <c r="B171" s="108">
        <f t="shared" si="2"/>
        <v>2040</v>
      </c>
      <c r="C171" s="90">
        <f t="shared" si="3"/>
        <v>58.254398342988544</v>
      </c>
      <c r="D171" s="90">
        <f t="shared" si="4"/>
        <v>143.62722350081651</v>
      </c>
      <c r="E171" s="90">
        <f t="shared" si="5"/>
        <v>54.102935472568618</v>
      </c>
      <c r="F171" s="90">
        <f t="shared" si="6"/>
        <v>143.62722350081651</v>
      </c>
      <c r="G171" s="60"/>
      <c r="H171" s="118"/>
      <c r="I171" s="131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</row>
    <row r="172" spans="2:140" s="1" customFormat="1" ht="20.149999999999999" customHeight="1">
      <c r="B172" s="108">
        <f t="shared" si="2"/>
        <v>2041</v>
      </c>
      <c r="C172" s="90">
        <f t="shared" si="3"/>
        <v>58.918995282984326</v>
      </c>
      <c r="D172" s="90">
        <f t="shared" si="4"/>
        <v>145.26579871494405</v>
      </c>
      <c r="E172" s="90">
        <f t="shared" si="5"/>
        <v>54.720170331783095</v>
      </c>
      <c r="F172" s="90">
        <f t="shared" si="6"/>
        <v>145.26579871494405</v>
      </c>
      <c r="G172" s="60"/>
      <c r="H172" s="118"/>
      <c r="I172" s="131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</row>
    <row r="173" spans="2:140" s="1" customFormat="1" ht="20.149999999999999" customHeight="1">
      <c r="B173" s="108">
        <f t="shared" si="2"/>
        <v>2042</v>
      </c>
      <c r="C173" s="90">
        <f t="shared" si="3"/>
        <v>59.592979020271926</v>
      </c>
      <c r="D173" s="90">
        <f t="shared" si="4"/>
        <v>146.92751723963588</v>
      </c>
      <c r="E173" s="90">
        <f t="shared" si="5"/>
        <v>55.346123044114563</v>
      </c>
      <c r="F173" s="90">
        <f t="shared" si="6"/>
        <v>146.92751723963588</v>
      </c>
      <c r="G173" s="60"/>
      <c r="H173" s="118"/>
      <c r="I173" s="131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</row>
    <row r="174" spans="2:140" s="1" customFormat="1" ht="20.149999999999999" customHeight="1">
      <c r="B174" s="108">
        <f t="shared" si="2"/>
        <v>2043</v>
      </c>
      <c r="C174" s="90">
        <f t="shared" si="3"/>
        <v>60.276212450571556</v>
      </c>
      <c r="D174" s="90">
        <f t="shared" si="4"/>
        <v>148.61204104192635</v>
      </c>
      <c r="E174" s="90">
        <f t="shared" si="5"/>
        <v>55.980666275933068</v>
      </c>
      <c r="F174" s="90">
        <f t="shared" si="6"/>
        <v>148.61204104192635</v>
      </c>
      <c r="G174" s="60"/>
      <c r="H174" s="118"/>
      <c r="I174" s="131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</row>
    <row r="175" spans="2:140" s="1" customFormat="1" ht="20.149999999999999" customHeight="1">
      <c r="B175" s="108">
        <f t="shared" si="2"/>
        <v>2044</v>
      </c>
      <c r="C175" s="90">
        <f t="shared" si="3"/>
        <v>60.938567760088056</v>
      </c>
      <c r="D175" s="90">
        <f t="shared" si="4"/>
        <v>150.24508947745841</v>
      </c>
      <c r="E175" s="90">
        <f t="shared" si="5"/>
        <v>56.595819253047239</v>
      </c>
      <c r="F175" s="90">
        <f t="shared" si="6"/>
        <v>150.24508947745841</v>
      </c>
      <c r="G175" s="60"/>
      <c r="H175" s="118"/>
      <c r="I175" s="131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</row>
    <row r="176" spans="2:140" s="1" customFormat="1" ht="20.149999999999999" customHeight="1">
      <c r="B176" s="108">
        <f t="shared" si="2"/>
        <v>2045</v>
      </c>
      <c r="C176" s="90">
        <f t="shared" si="3"/>
        <v>61.579036748254325</v>
      </c>
      <c r="D176" s="90">
        <f t="shared" si="4"/>
        <v>151.8241768103511</v>
      </c>
      <c r="E176" s="90">
        <f t="shared" si="5"/>
        <v>57.190645623666029</v>
      </c>
      <c r="F176" s="90">
        <f t="shared" si="6"/>
        <v>151.8241768103511</v>
      </c>
      <c r="G176" s="60"/>
      <c r="H176" s="118"/>
      <c r="I176" s="131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</row>
    <row r="177" spans="2:140" s="1" customFormat="1" ht="20.149999999999999" customHeight="1">
      <c r="B177" s="108">
        <f t="shared" si="2"/>
        <v>2046</v>
      </c>
      <c r="C177" s="90">
        <f t="shared" si="3"/>
        <v>62.196636975752483</v>
      </c>
      <c r="D177" s="90">
        <f t="shared" si="4"/>
        <v>153.3468808195276</v>
      </c>
      <c r="E177" s="90">
        <f t="shared" si="5"/>
        <v>57.764232961388451</v>
      </c>
      <c r="F177" s="90">
        <f t="shared" si="6"/>
        <v>153.3468808195276</v>
      </c>
      <c r="G177" s="60"/>
      <c r="H177" s="118"/>
      <c r="I177" s="131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</row>
    <row r="178" spans="2:140" s="1" customFormat="1" ht="20.149999999999999" customHeight="1">
      <c r="B178" s="108">
        <f t="shared" si="2"/>
        <v>2047</v>
      </c>
      <c r="C178" s="90">
        <f t="shared" si="3"/>
        <v>62.8218009777463</v>
      </c>
      <c r="D178" s="90">
        <f t="shared" si="4"/>
        <v>154.88823344513304</v>
      </c>
      <c r="E178" s="90">
        <f t="shared" si="5"/>
        <v>58.344845045998802</v>
      </c>
      <c r="F178" s="90">
        <f>D178</f>
        <v>154.88823344513304</v>
      </c>
      <c r="G178" s="60"/>
      <c r="H178" s="118"/>
      <c r="I178" s="131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</row>
    <row r="179" spans="2:140" s="1" customFormat="1" ht="20.149999999999999" customHeight="1">
      <c r="B179" s="108">
        <f t="shared" ref="B179:B191" si="7">B178+1</f>
        <v>2048</v>
      </c>
      <c r="C179" s="90">
        <f t="shared" si="3"/>
        <v>63.454306226529553</v>
      </c>
      <c r="D179" s="90">
        <f t="shared" si="4"/>
        <v>156.44768604127106</v>
      </c>
      <c r="E179" s="90">
        <f t="shared" si="5"/>
        <v>58.932275208087155</v>
      </c>
      <c r="F179" s="90">
        <f>D179</f>
        <v>156.44768604127106</v>
      </c>
      <c r="G179" s="60"/>
      <c r="H179" s="118"/>
      <c r="I179" s="131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</row>
    <row r="180" spans="2:140" s="1" customFormat="1" ht="20.149999999999999" customHeight="1">
      <c r="B180" s="108">
        <f t="shared" si="7"/>
        <v>2049</v>
      </c>
      <c r="C180" s="90">
        <f t="shared" si="3"/>
        <v>64.094149917861216</v>
      </c>
      <c r="D180" s="90">
        <f t="shared" si="4"/>
        <v>158.02523169403707</v>
      </c>
      <c r="E180" s="90">
        <f t="shared" si="5"/>
        <v>59.526520843254957</v>
      </c>
      <c r="F180" s="90">
        <f>D180</f>
        <v>158.02523169403707</v>
      </c>
      <c r="G180" s="60"/>
      <c r="H180" s="118"/>
      <c r="I180" s="131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</row>
    <row r="181" spans="2:140" s="1" customFormat="1" ht="20.149999999999999" customHeight="1">
      <c r="B181" s="108">
        <f t="shared" si="7"/>
        <v>2050</v>
      </c>
      <c r="C181" s="90">
        <f t="shared" si="3"/>
        <v>64.708932606929054</v>
      </c>
      <c r="D181" s="90">
        <f t="shared" si="4"/>
        <v>159.54098901363537</v>
      </c>
      <c r="E181" s="90">
        <f t="shared" si="5"/>
        <v>60.097491432642094</v>
      </c>
      <c r="F181" s="90">
        <f>D181</f>
        <v>159.54098901363537</v>
      </c>
      <c r="G181" s="60"/>
      <c r="H181" s="118"/>
      <c r="I181" s="131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</row>
    <row r="182" spans="2:140" s="1" customFormat="1" ht="20.149999999999999" customHeight="1">
      <c r="B182" s="108">
        <f t="shared" si="7"/>
        <v>2051</v>
      </c>
      <c r="C182" s="90">
        <f t="shared" si="3"/>
        <v>65.324215841911681</v>
      </c>
      <c r="D182" s="90">
        <f t="shared" si="4"/>
        <v>161.05798043781667</v>
      </c>
      <c r="E182" s="90">
        <f t="shared" si="5"/>
        <v>60.668926896855844</v>
      </c>
      <c r="F182" s="90">
        <f t="shared" ref="F182:F191" si="8">D182</f>
        <v>161.05798043781667</v>
      </c>
      <c r="G182" s="60"/>
      <c r="H182" s="118"/>
      <c r="I182" s="131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</row>
    <row r="183" spans="2:140" s="1" customFormat="1" ht="20.149999999999999" customHeight="1">
      <c r="B183" s="108">
        <f t="shared" si="7"/>
        <v>2052</v>
      </c>
      <c r="C183" s="90">
        <f t="shared" si="3"/>
        <v>65.945349481838406</v>
      </c>
      <c r="D183" s="90">
        <f t="shared" si="4"/>
        <v>162.58939613625668</v>
      </c>
      <c r="E183" s="90">
        <f t="shared" si="5"/>
        <v>61.245795840603883</v>
      </c>
      <c r="F183" s="90">
        <f t="shared" si="8"/>
        <v>162.58939613625668</v>
      </c>
      <c r="G183" s="60"/>
      <c r="H183" s="118"/>
      <c r="I183" s="131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</row>
    <row r="184" spans="2:140" s="1" customFormat="1" ht="20.149999999999999" customHeight="1">
      <c r="B184" s="108">
        <f t="shared" si="7"/>
        <v>2053</v>
      </c>
      <c r="C184" s="90">
        <f t="shared" si="3"/>
        <v>66.572389155135397</v>
      </c>
      <c r="D184" s="90">
        <f t="shared" si="4"/>
        <v>164.13537326179926</v>
      </c>
      <c r="E184" s="90">
        <f t="shared" si="5"/>
        <v>61.828149927987752</v>
      </c>
      <c r="F184" s="90">
        <f t="shared" si="8"/>
        <v>164.13537326179926</v>
      </c>
      <c r="G184" s="60"/>
      <c r="H184" s="118"/>
      <c r="I184" s="131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</row>
    <row r="185" spans="2:140" s="1" customFormat="1" ht="20.149999999999999" customHeight="1">
      <c r="B185" s="108">
        <f t="shared" si="7"/>
        <v>2054</v>
      </c>
      <c r="C185" s="90">
        <f t="shared" si="3"/>
        <v>67.205391019170293</v>
      </c>
      <c r="D185" s="90">
        <f t="shared" si="4"/>
        <v>165.69605027140253</v>
      </c>
      <c r="E185" s="90">
        <f t="shared" si="5"/>
        <v>62.416041314355788</v>
      </c>
      <c r="F185" s="90">
        <f t="shared" si="8"/>
        <v>165.69605027140253</v>
      </c>
      <c r="G185" s="60"/>
      <c r="H185" s="118"/>
      <c r="I185" s="131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</row>
    <row r="186" spans="2:140" s="1" customFormat="1" ht="20.149999999999999" customHeight="1">
      <c r="B186" s="108">
        <f t="shared" si="7"/>
        <v>2055</v>
      </c>
      <c r="C186" s="90">
        <f t="shared" si="3"/>
        <v>67.84441176528162</v>
      </c>
      <c r="D186" s="90">
        <f t="shared" si="4"/>
        <v>167.27156693853908</v>
      </c>
      <c r="E186" s="90">
        <f t="shared" si="5"/>
        <v>63.009522650974127</v>
      </c>
      <c r="F186" s="90">
        <f t="shared" si="8"/>
        <v>167.27156693853908</v>
      </c>
      <c r="G186" s="60"/>
      <c r="H186" s="118"/>
      <c r="I186" s="131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</row>
    <row r="187" spans="2:140" s="1" customFormat="1" ht="20.149999999999999" customHeight="1">
      <c r="B187" s="108">
        <f t="shared" si="7"/>
        <v>2056</v>
      </c>
      <c r="C187" s="90">
        <f t="shared" si="3"/>
        <v>68.523598666007175</v>
      </c>
      <c r="D187" s="90">
        <f t="shared" si="4"/>
        <v>168.94611395239693</v>
      </c>
      <c r="E187" s="90">
        <f t="shared" si="5"/>
        <v>63.640307726590507</v>
      </c>
      <c r="F187" s="90">
        <f t="shared" si="8"/>
        <v>168.94611395239693</v>
      </c>
      <c r="G187" s="60"/>
      <c r="H187" s="118"/>
      <c r="I187" s="131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</row>
    <row r="188" spans="2:140" s="1" customFormat="1" ht="20.149999999999999" customHeight="1">
      <c r="B188" s="108">
        <f t="shared" si="7"/>
        <v>2057</v>
      </c>
      <c r="C188" s="90">
        <f t="shared" si="3"/>
        <v>69.209584871702944</v>
      </c>
      <c r="D188" s="90">
        <f t="shared" si="4"/>
        <v>170.63742476988824</v>
      </c>
      <c r="E188" s="90">
        <f t="shared" si="5"/>
        <v>64.277407559006818</v>
      </c>
      <c r="F188" s="90">
        <f t="shared" si="8"/>
        <v>170.63742476988824</v>
      </c>
      <c r="G188" s="60"/>
      <c r="H188" s="118"/>
      <c r="I188" s="131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</row>
    <row r="189" spans="2:140" s="1" customFormat="1" ht="20.149999999999999" customHeight="1">
      <c r="B189" s="108">
        <f t="shared" si="7"/>
        <v>2058</v>
      </c>
      <c r="C189" s="90">
        <f t="shared" si="3"/>
        <v>69.902438449859687</v>
      </c>
      <c r="D189" s="90">
        <f t="shared" si="4"/>
        <v>172.34566721258503</v>
      </c>
      <c r="E189" s="90">
        <f t="shared" si="5"/>
        <v>64.920885364927102</v>
      </c>
      <c r="F189" s="90">
        <f t="shared" si="8"/>
        <v>172.34566721258503</v>
      </c>
      <c r="G189" s="60"/>
      <c r="H189" s="118"/>
      <c r="I189" s="131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</row>
    <row r="190" spans="2:140" s="1" customFormat="1" ht="20.149999999999999" customHeight="1">
      <c r="B190" s="108">
        <f t="shared" si="7"/>
        <v>2059</v>
      </c>
      <c r="C190" s="90">
        <f t="shared" si="3"/>
        <v>70.637352296111871</v>
      </c>
      <c r="D190" s="90">
        <f t="shared" si="4"/>
        <v>174.15760997144818</v>
      </c>
      <c r="E190" s="90">
        <f t="shared" si="5"/>
        <v>65.603426040526827</v>
      </c>
      <c r="F190" s="90">
        <f t="shared" si="8"/>
        <v>174.15760997144818</v>
      </c>
      <c r="G190" s="60"/>
      <c r="H190" s="118"/>
      <c r="I190" s="131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</row>
    <row r="191" spans="2:140" s="1" customFormat="1" ht="20.149999999999999" customHeight="1">
      <c r="B191" s="108">
        <f t="shared" si="7"/>
        <v>2060</v>
      </c>
      <c r="C191" s="90">
        <f t="shared" si="3"/>
        <v>71.379992601889512</v>
      </c>
      <c r="D191" s="90">
        <f t="shared" si="4"/>
        <v>175.98860244948614</v>
      </c>
      <c r="E191" s="90">
        <f t="shared" si="5"/>
        <v>66.293142554398472</v>
      </c>
      <c r="F191" s="90">
        <f t="shared" si="8"/>
        <v>175.98860244948614</v>
      </c>
      <c r="G191" s="60"/>
      <c r="H191" s="118"/>
      <c r="I191" s="131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</row>
    <row r="192" spans="2:140" s="1" customFormat="1" ht="20.149999999999999" customHeight="1">
      <c r="B192" s="167" t="s">
        <v>277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</row>
    <row r="193" spans="2:140" s="1" customFormat="1" ht="20.149999999999999" customHeight="1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</row>
    <row r="194" spans="2:140" s="1" customFormat="1" ht="25" customHeight="1">
      <c r="B194" s="260" t="s">
        <v>145</v>
      </c>
      <c r="C194" s="260"/>
      <c r="D194" s="260"/>
      <c r="E194" s="260"/>
      <c r="F194" s="260"/>
      <c r="G194" s="260"/>
      <c r="H194" s="2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</row>
    <row r="195" spans="2:140" s="1" customFormat="1" ht="20.149999999999999" customHeight="1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</row>
    <row r="196" spans="2:140" s="1" customFormat="1" ht="25" customHeight="1">
      <c r="B196" s="260" t="s">
        <v>143</v>
      </c>
      <c r="C196" s="260"/>
      <c r="D196" s="260"/>
      <c r="E196" s="260"/>
      <c r="F196" s="260"/>
      <c r="G196" s="260"/>
      <c r="H196" s="2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</row>
    <row r="197" spans="2:140" s="1" customFormat="1" ht="20.149999999999999" customHeight="1">
      <c r="B197" s="65"/>
      <c r="C197" s="65"/>
      <c r="D197" s="65"/>
      <c r="E197" s="65"/>
      <c r="F197" s="65"/>
      <c r="G197" s="65"/>
      <c r="H197" s="38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</row>
    <row r="198" spans="2:140" s="1" customFormat="1" ht="25" customHeight="1">
      <c r="B198" s="261" t="s">
        <v>111</v>
      </c>
      <c r="C198" s="261"/>
      <c r="D198" s="261"/>
      <c r="E198" s="261"/>
      <c r="F198" s="261"/>
      <c r="G198" s="261"/>
      <c r="H198" s="261"/>
      <c r="I198" s="261"/>
      <c r="J198" s="261"/>
      <c r="K198" s="261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</row>
    <row r="199" spans="2:140" s="1" customFormat="1" ht="25" customHeight="1">
      <c r="B199" s="68" t="s">
        <v>35</v>
      </c>
      <c r="C199" s="68" t="s">
        <v>83</v>
      </c>
      <c r="D199" s="68" t="s">
        <v>84</v>
      </c>
      <c r="E199" s="68" t="s">
        <v>90</v>
      </c>
      <c r="F199" s="68" t="s">
        <v>85</v>
      </c>
      <c r="G199" s="68" t="s">
        <v>37</v>
      </c>
      <c r="H199" s="68" t="s">
        <v>89</v>
      </c>
      <c r="I199" s="68" t="s">
        <v>88</v>
      </c>
      <c r="J199" s="68" t="s">
        <v>87</v>
      </c>
      <c r="K199" s="68" t="s">
        <v>86</v>
      </c>
      <c r="L199" s="56"/>
      <c r="M199" s="56"/>
      <c r="N199" s="56"/>
      <c r="O199" s="56"/>
      <c r="P199" s="56"/>
      <c r="Q199" s="56"/>
      <c r="R199" s="60"/>
      <c r="S199" s="56"/>
      <c r="T199" s="56"/>
      <c r="U199" s="56"/>
      <c r="V199" s="56"/>
      <c r="W199" s="56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</row>
    <row r="200" spans="2:140" s="1" customFormat="1" ht="20.149999999999999" customHeight="1">
      <c r="B200" s="51" t="s">
        <v>60</v>
      </c>
      <c r="C200" s="41">
        <v>1.8003835616438358E-2</v>
      </c>
      <c r="D200" s="41">
        <v>1.7000000000000001E-2</v>
      </c>
      <c r="E200" s="41">
        <v>2.3E-2</v>
      </c>
      <c r="F200" s="41">
        <v>2.1000000000000001E-2</v>
      </c>
      <c r="G200" s="41">
        <v>2.8000000000000001E-2</v>
      </c>
      <c r="H200" s="41">
        <v>0.35199999999999998</v>
      </c>
      <c r="I200" s="41">
        <v>0.28899999999999998</v>
      </c>
      <c r="J200" s="41">
        <v>0.64100000000000001</v>
      </c>
      <c r="K200" s="41">
        <v>0.55600000000000005</v>
      </c>
      <c r="L200" s="42"/>
      <c r="M200" s="42"/>
      <c r="N200" s="42"/>
      <c r="O200" s="42"/>
      <c r="P200" s="42"/>
      <c r="Q200" s="42"/>
      <c r="R200" s="60"/>
      <c r="S200" s="50"/>
      <c r="T200" s="42"/>
      <c r="U200" s="42"/>
      <c r="V200" s="42"/>
      <c r="W200" s="42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</row>
    <row r="201" spans="2:140" s="1" customFormat="1" ht="20.149999999999999" customHeight="1">
      <c r="B201" s="51" t="s">
        <v>61</v>
      </c>
      <c r="C201" s="41">
        <v>2.5143287671232875E-2</v>
      </c>
      <c r="D201" s="41">
        <v>2.4E-2</v>
      </c>
      <c r="E201" s="41">
        <v>3.3000000000000002E-2</v>
      </c>
      <c r="F201" s="41">
        <v>0.03</v>
      </c>
      <c r="G201" s="41">
        <v>3.9E-2</v>
      </c>
      <c r="H201" s="41">
        <v>0.2</v>
      </c>
      <c r="I201" s="41">
        <v>0.16600000000000001</v>
      </c>
      <c r="J201" s="41">
        <v>0.35</v>
      </c>
      <c r="K201" s="41">
        <v>0.307</v>
      </c>
      <c r="L201" s="42"/>
      <c r="M201" s="42"/>
      <c r="N201" s="42"/>
      <c r="O201" s="42"/>
      <c r="P201" s="42"/>
      <c r="Q201" s="42"/>
      <c r="R201" s="60"/>
      <c r="S201" s="50"/>
      <c r="T201" s="42"/>
      <c r="U201" s="42"/>
      <c r="V201" s="42"/>
      <c r="W201" s="42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</row>
    <row r="202" spans="2:140" s="1" customFormat="1" ht="20.149999999999999" customHeight="1">
      <c r="B202" s="51" t="s">
        <v>62</v>
      </c>
      <c r="C202" s="41">
        <v>3.352438356164384E-2</v>
      </c>
      <c r="D202" s="41">
        <v>3.1E-2</v>
      </c>
      <c r="E202" s="41">
        <v>4.2999999999999997E-2</v>
      </c>
      <c r="F202" s="41">
        <v>4.1000000000000002E-2</v>
      </c>
      <c r="G202" s="41">
        <v>5.1999999999999998E-2</v>
      </c>
      <c r="H202" s="41">
        <v>0.124</v>
      </c>
      <c r="I202" s="41">
        <v>0.105</v>
      </c>
      <c r="J202" s="41">
        <v>0.19800000000000001</v>
      </c>
      <c r="K202" s="41">
        <v>0.17799999999999999</v>
      </c>
      <c r="L202" s="42"/>
      <c r="M202" s="42"/>
      <c r="N202" s="42"/>
      <c r="O202" s="42"/>
      <c r="P202" s="42"/>
      <c r="Q202" s="42"/>
      <c r="R202" s="60"/>
      <c r="S202" s="50"/>
      <c r="T202" s="42"/>
      <c r="U202" s="42"/>
      <c r="V202" s="42"/>
      <c r="W202" s="42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</row>
    <row r="203" spans="2:140" s="1" customFormat="1" ht="20.149999999999999" customHeight="1">
      <c r="B203" s="51" t="s">
        <v>63</v>
      </c>
      <c r="C203" s="41">
        <v>3.8725491628614911E-2</v>
      </c>
      <c r="D203" s="41">
        <v>3.5999999999999997E-2</v>
      </c>
      <c r="E203" s="41">
        <v>0.05</v>
      </c>
      <c r="F203" s="41">
        <v>4.7E-2</v>
      </c>
      <c r="G203" s="41">
        <v>0.06</v>
      </c>
      <c r="H203" s="41">
        <v>9.5000000000000001E-2</v>
      </c>
      <c r="I203" s="41">
        <v>8.4000000000000005E-2</v>
      </c>
      <c r="J203" s="41">
        <v>0.13400000000000001</v>
      </c>
      <c r="K203" s="41">
        <v>0.125</v>
      </c>
      <c r="L203" s="42"/>
      <c r="M203" s="42"/>
      <c r="N203" s="42"/>
      <c r="O203" s="42"/>
      <c r="P203" s="42"/>
      <c r="Q203" s="42"/>
      <c r="R203" s="60"/>
      <c r="S203" s="50"/>
      <c r="T203" s="42"/>
      <c r="U203" s="42"/>
      <c r="V203" s="42"/>
      <c r="W203" s="42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</row>
    <row r="204" spans="2:140" s="1" customFormat="1" ht="20.149999999999999" customHeight="1">
      <c r="B204" s="51" t="s">
        <v>71</v>
      </c>
      <c r="C204" s="41">
        <v>4.0082430963252876E-2</v>
      </c>
      <c r="D204" s="41">
        <v>3.7999999999999999E-2</v>
      </c>
      <c r="E204" s="41">
        <v>5.1999999999999998E-2</v>
      </c>
      <c r="F204" s="41">
        <v>4.9000000000000002E-2</v>
      </c>
      <c r="G204" s="41">
        <v>6.3E-2</v>
      </c>
      <c r="H204" s="41">
        <v>8.4000000000000005E-2</v>
      </c>
      <c r="I204" s="41">
        <v>7.5999999999999998E-2</v>
      </c>
      <c r="J204" s="41">
        <v>0.106</v>
      </c>
      <c r="K204" s="41">
        <v>0.10100000000000001</v>
      </c>
      <c r="L204" s="42"/>
      <c r="M204" s="42"/>
      <c r="N204" s="42"/>
      <c r="O204" s="42"/>
      <c r="P204" s="42"/>
      <c r="Q204" s="42"/>
      <c r="R204" s="60"/>
      <c r="S204" s="50"/>
      <c r="T204" s="42"/>
      <c r="U204" s="42"/>
      <c r="V204" s="42"/>
      <c r="W204" s="42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</row>
    <row r="205" spans="2:140" s="1" customFormat="1" ht="20.149999999999999" customHeight="1">
      <c r="B205" s="51" t="s">
        <v>73</v>
      </c>
      <c r="C205" s="41">
        <v>3.2649758395820384E-2</v>
      </c>
      <c r="D205" s="41">
        <v>3.1E-2</v>
      </c>
      <c r="E205" s="41">
        <v>4.2000000000000003E-2</v>
      </c>
      <c r="F205" s="41">
        <v>0.04</v>
      </c>
      <c r="G205" s="41">
        <v>5.6000000000000001E-2</v>
      </c>
      <c r="H205" s="41">
        <v>5.8000000000000003E-2</v>
      </c>
      <c r="I205" s="41">
        <v>6.9000000000000006E-2</v>
      </c>
      <c r="J205" s="41">
        <v>8.5000000000000006E-2</v>
      </c>
      <c r="K205" s="41">
        <v>6.0999999999999999E-2</v>
      </c>
      <c r="L205" s="42"/>
      <c r="M205" s="42"/>
      <c r="N205" s="42"/>
      <c r="O205" s="42"/>
      <c r="P205" s="42"/>
      <c r="Q205" s="42"/>
      <c r="R205" s="60"/>
      <c r="S205" s="50"/>
      <c r="T205" s="42"/>
      <c r="U205" s="42"/>
      <c r="V205" s="42"/>
      <c r="W205" s="42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</row>
    <row r="206" spans="2:140" s="1" customFormat="1" ht="20.149999999999999" customHeight="1">
      <c r="B206" s="116" t="s">
        <v>25</v>
      </c>
      <c r="C206" s="42"/>
      <c r="D206" s="42"/>
      <c r="E206" s="42"/>
      <c r="F206" s="42"/>
      <c r="G206" s="60"/>
      <c r="H206" s="116"/>
      <c r="I206" s="42"/>
      <c r="J206" s="42"/>
      <c r="K206" s="42"/>
      <c r="L206" s="42"/>
      <c r="M206" s="60"/>
      <c r="N206" s="116"/>
      <c r="O206" s="42"/>
      <c r="P206" s="42"/>
      <c r="Q206" s="42"/>
      <c r="R206" s="60"/>
      <c r="S206" s="116"/>
      <c r="T206" s="42"/>
      <c r="U206" s="42"/>
      <c r="V206" s="42"/>
      <c r="W206" s="42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</row>
    <row r="207" spans="2:140" s="1" customFormat="1" ht="20.149999999999999" customHeight="1">
      <c r="B207" s="50"/>
      <c r="C207" s="7"/>
      <c r="D207" s="7"/>
      <c r="E207" s="7"/>
      <c r="F207" s="7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</row>
    <row r="208" spans="2:140" s="1" customFormat="1" ht="25" customHeight="1">
      <c r="B208" s="261" t="s">
        <v>211</v>
      </c>
      <c r="C208" s="261"/>
      <c r="D208" s="261"/>
      <c r="E208" s="261"/>
      <c r="F208" s="261"/>
      <c r="G208" s="261"/>
      <c r="H208" s="261"/>
      <c r="I208" s="261"/>
      <c r="J208" s="261"/>
      <c r="K208" s="261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</row>
    <row r="209" spans="2:140" s="1" customFormat="1" ht="25" customHeight="1">
      <c r="B209" s="68"/>
      <c r="C209" s="68" t="s">
        <v>83</v>
      </c>
      <c r="D209" s="68" t="s">
        <v>84</v>
      </c>
      <c r="E209" s="68" t="s">
        <v>90</v>
      </c>
      <c r="F209" s="68" t="s">
        <v>85</v>
      </c>
      <c r="G209" s="68" t="s">
        <v>37</v>
      </c>
      <c r="H209" s="68" t="s">
        <v>89</v>
      </c>
      <c r="I209" s="68" t="s">
        <v>88</v>
      </c>
      <c r="J209" s="68" t="s">
        <v>87</v>
      </c>
      <c r="K209" s="68" t="s">
        <v>86</v>
      </c>
      <c r="L209" s="56"/>
      <c r="M209" s="56"/>
      <c r="N209" s="56"/>
      <c r="O209" s="56"/>
      <c r="P209" s="56"/>
      <c r="Q209" s="56"/>
      <c r="R209" s="60"/>
      <c r="S209" s="56"/>
      <c r="T209" s="56"/>
      <c r="U209" s="56"/>
      <c r="V209" s="56"/>
      <c r="W209" s="56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</row>
    <row r="210" spans="2:140" s="1" customFormat="1" ht="20.149999999999999" customHeight="1">
      <c r="B210" s="51" t="s">
        <v>98</v>
      </c>
      <c r="C210" s="41">
        <v>1.5369999999999999</v>
      </c>
      <c r="D210" s="41">
        <v>1.5309999999999999</v>
      </c>
      <c r="E210" s="41">
        <v>1.333</v>
      </c>
      <c r="F210" s="41">
        <v>1.3320000000000001</v>
      </c>
      <c r="G210" s="41">
        <v>2.032</v>
      </c>
      <c r="H210" s="41">
        <v>1.39</v>
      </c>
      <c r="I210" s="41">
        <v>1.343</v>
      </c>
      <c r="J210" s="41">
        <v>1.2270000000000001</v>
      </c>
      <c r="K210" s="41">
        <v>1.3109999999999999</v>
      </c>
      <c r="L210" s="42"/>
      <c r="M210" s="42"/>
      <c r="N210" s="42"/>
      <c r="O210" s="42"/>
      <c r="P210" s="42"/>
      <c r="Q210" s="42"/>
      <c r="R210" s="60"/>
      <c r="S210" s="50"/>
      <c r="T210" s="42"/>
      <c r="U210" s="42"/>
      <c r="V210" s="42"/>
      <c r="W210" s="42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</row>
    <row r="211" spans="2:140" s="1" customFormat="1" ht="20.149999999999999" customHeight="1">
      <c r="B211" s="167" t="s">
        <v>105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60"/>
      <c r="N211" s="50"/>
      <c r="O211" s="42"/>
      <c r="P211" s="42"/>
      <c r="Q211" s="42"/>
      <c r="R211" s="60"/>
      <c r="S211" s="50"/>
      <c r="T211" s="42"/>
      <c r="U211" s="42"/>
      <c r="V211" s="42"/>
      <c r="W211" s="42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</row>
    <row r="212" spans="2:140" s="1" customFormat="1" ht="20.149999999999999" customHeight="1">
      <c r="B212" s="116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60"/>
      <c r="N212" s="50"/>
      <c r="O212" s="42"/>
      <c r="P212" s="42"/>
      <c r="Q212" s="42"/>
      <c r="R212" s="60"/>
      <c r="S212" s="50"/>
      <c r="T212" s="42"/>
      <c r="U212" s="42"/>
      <c r="V212" s="42"/>
      <c r="W212" s="42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</row>
    <row r="213" spans="2:140" s="1" customFormat="1" ht="25" customHeight="1">
      <c r="B213" s="261" t="s">
        <v>112</v>
      </c>
      <c r="C213" s="261"/>
      <c r="D213" s="261"/>
      <c r="E213" s="261"/>
      <c r="F213" s="261"/>
      <c r="G213" s="261"/>
      <c r="H213" s="261"/>
      <c r="I213" s="261"/>
      <c r="J213" s="261"/>
      <c r="K213" s="261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</row>
    <row r="214" spans="2:140" s="1" customFormat="1" ht="25" customHeight="1">
      <c r="B214" s="68"/>
      <c r="C214" s="68" t="s">
        <v>83</v>
      </c>
      <c r="D214" s="68" t="s">
        <v>84</v>
      </c>
      <c r="E214" s="68" t="s">
        <v>90</v>
      </c>
      <c r="F214" s="68" t="s">
        <v>85</v>
      </c>
      <c r="G214" s="68" t="s">
        <v>37</v>
      </c>
      <c r="H214" s="68" t="s">
        <v>72</v>
      </c>
      <c r="I214" s="68" t="s">
        <v>88</v>
      </c>
      <c r="J214" s="68" t="s">
        <v>87</v>
      </c>
      <c r="K214" s="68" t="s">
        <v>86</v>
      </c>
      <c r="L214" s="56"/>
      <c r="M214" s="56"/>
      <c r="N214" s="56"/>
      <c r="O214" s="56"/>
      <c r="P214" s="56"/>
      <c r="Q214" s="56"/>
      <c r="R214" s="60"/>
      <c r="S214" s="56"/>
      <c r="T214" s="56"/>
      <c r="U214" s="56"/>
      <c r="V214" s="56"/>
      <c r="W214" s="56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</row>
    <row r="215" spans="2:140" s="1" customFormat="1" ht="20.149999999999999" customHeight="1">
      <c r="B215" s="51" t="s">
        <v>99</v>
      </c>
      <c r="C215" s="41">
        <v>0.26800000000000002</v>
      </c>
      <c r="D215" s="41">
        <v>0.32100000000000001</v>
      </c>
      <c r="E215" s="41">
        <v>0.21199999999999999</v>
      </c>
      <c r="F215" s="41">
        <v>0.314</v>
      </c>
      <c r="G215" s="41">
        <v>1.079</v>
      </c>
      <c r="H215" s="41">
        <v>0.317</v>
      </c>
      <c r="I215" s="41">
        <v>0.25900000000000001</v>
      </c>
      <c r="J215" s="41">
        <v>0.13600000000000001</v>
      </c>
      <c r="K215" s="41">
        <v>0.33600000000000002</v>
      </c>
      <c r="L215" s="42"/>
      <c r="M215" s="42"/>
      <c r="N215" s="42"/>
      <c r="O215" s="42"/>
      <c r="P215" s="42"/>
      <c r="Q215" s="42"/>
      <c r="R215" s="60"/>
      <c r="S215" s="50"/>
      <c r="T215" s="42"/>
      <c r="U215" s="42"/>
      <c r="V215" s="42"/>
      <c r="W215" s="42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</row>
    <row r="216" spans="2:140" s="1" customFormat="1" ht="20.149999999999999" customHeight="1">
      <c r="B216" s="167" t="s">
        <v>105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60"/>
      <c r="N216" s="50"/>
      <c r="O216" s="42"/>
      <c r="P216" s="42"/>
      <c r="Q216" s="42"/>
      <c r="R216" s="60"/>
      <c r="S216" s="50"/>
      <c r="T216" s="42"/>
      <c r="U216" s="42"/>
      <c r="V216" s="42"/>
      <c r="W216" s="42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</row>
    <row r="217" spans="2:140" s="1" customFormat="1" ht="20.149999999999999" customHeight="1">
      <c r="B217" s="116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60"/>
      <c r="N217" s="50"/>
      <c r="O217" s="42"/>
      <c r="P217" s="42"/>
      <c r="Q217" s="42"/>
      <c r="R217" s="60"/>
      <c r="S217" s="50"/>
      <c r="T217" s="42"/>
      <c r="U217" s="42"/>
      <c r="V217" s="42"/>
      <c r="W217" s="42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</row>
    <row r="218" spans="2:140" s="1" customFormat="1" ht="25" customHeight="1">
      <c r="B218" s="261" t="s">
        <v>113</v>
      </c>
      <c r="C218" s="261"/>
      <c r="D218" s="261"/>
      <c r="E218" s="261"/>
      <c r="F218" s="261"/>
      <c r="G218" s="261"/>
      <c r="H218" s="261"/>
      <c r="I218" s="261"/>
      <c r="J218" s="261"/>
      <c r="K218" s="261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</row>
    <row r="219" spans="2:140" s="1" customFormat="1" ht="25" customHeight="1">
      <c r="B219" s="68"/>
      <c r="C219" s="68" t="s">
        <v>83</v>
      </c>
      <c r="D219" s="68" t="s">
        <v>84</v>
      </c>
      <c r="E219" s="68" t="s">
        <v>90</v>
      </c>
      <c r="F219" s="68" t="s">
        <v>85</v>
      </c>
      <c r="G219" s="68" t="s">
        <v>37</v>
      </c>
      <c r="H219" s="68" t="s">
        <v>72</v>
      </c>
      <c r="I219" s="68" t="s">
        <v>88</v>
      </c>
      <c r="J219" s="68" t="s">
        <v>87</v>
      </c>
      <c r="K219" s="68" t="s">
        <v>86</v>
      </c>
      <c r="L219" s="56"/>
      <c r="M219" s="56"/>
      <c r="N219" s="56"/>
      <c r="O219" s="56"/>
      <c r="P219" s="56"/>
      <c r="Q219" s="56"/>
      <c r="R219" s="60"/>
      <c r="S219" s="56"/>
      <c r="T219" s="56"/>
      <c r="U219" s="56"/>
      <c r="V219" s="56"/>
      <c r="W219" s="56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</row>
    <row r="220" spans="2:140" s="1" customFormat="1" ht="20.149999999999999" customHeight="1">
      <c r="B220" s="51" t="s">
        <v>100</v>
      </c>
      <c r="C220" s="41">
        <v>7.2999999999999995E-2</v>
      </c>
      <c r="D220" s="41">
        <v>0.16700000000000001</v>
      </c>
      <c r="E220" s="41">
        <v>6.0999999999999999E-2</v>
      </c>
      <c r="F220" s="41">
        <v>0.182</v>
      </c>
      <c r="G220" s="41">
        <v>0.27</v>
      </c>
      <c r="H220" s="41">
        <v>0.14599999999999999</v>
      </c>
      <c r="I220" s="41">
        <v>0.188</v>
      </c>
      <c r="J220" s="41">
        <v>4.4999999999999998E-2</v>
      </c>
      <c r="K220" s="41">
        <v>0.126</v>
      </c>
      <c r="L220" s="42"/>
      <c r="M220" s="42"/>
      <c r="N220" s="42"/>
      <c r="O220" s="42"/>
      <c r="P220" s="42"/>
      <c r="Q220" s="42"/>
      <c r="R220" s="60"/>
      <c r="S220" s="50"/>
      <c r="T220" s="42"/>
      <c r="U220" s="42"/>
      <c r="V220" s="42"/>
      <c r="W220" s="42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</row>
    <row r="221" spans="2:140" s="1" customFormat="1" ht="20.149999999999999" customHeight="1">
      <c r="B221" s="167" t="s">
        <v>105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60"/>
      <c r="N221" s="50"/>
      <c r="O221" s="42"/>
      <c r="P221" s="42"/>
      <c r="Q221" s="42"/>
      <c r="R221" s="60"/>
      <c r="S221" s="50"/>
      <c r="T221" s="42"/>
      <c r="U221" s="42"/>
      <c r="V221" s="42"/>
      <c r="W221" s="42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</row>
    <row r="222" spans="2:140" s="1" customFormat="1" ht="20.149999999999999" customHeight="1">
      <c r="B222" s="50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60"/>
      <c r="N222" s="50"/>
      <c r="O222" s="42"/>
      <c r="P222" s="42"/>
      <c r="Q222" s="42"/>
      <c r="R222" s="60"/>
      <c r="S222" s="50"/>
      <c r="T222" s="42"/>
      <c r="U222" s="42"/>
      <c r="V222" s="42"/>
      <c r="W222" s="42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</row>
    <row r="223" spans="2:140" s="1" customFormat="1" ht="25" customHeight="1">
      <c r="B223" s="260" t="s">
        <v>144</v>
      </c>
      <c r="C223" s="260"/>
      <c r="D223" s="260"/>
      <c r="E223" s="260"/>
      <c r="F223" s="260"/>
      <c r="G223" s="260"/>
      <c r="H223" s="2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</row>
    <row r="224" spans="2:140" s="1" customFormat="1" ht="20.149999999999999" customHeight="1">
      <c r="B224" s="65"/>
      <c r="C224" s="65"/>
      <c r="D224" s="65"/>
      <c r="E224" s="65"/>
      <c r="F224" s="65"/>
      <c r="G224" s="65"/>
      <c r="H224" s="38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</row>
    <row r="225" spans="2:140" s="1" customFormat="1" ht="25" customHeight="1">
      <c r="B225" s="261" t="s">
        <v>114</v>
      </c>
      <c r="C225" s="261"/>
      <c r="D225" s="261"/>
      <c r="E225" s="261"/>
      <c r="F225" s="261"/>
      <c r="G225" s="261"/>
      <c r="H225" s="261"/>
      <c r="I225" s="60"/>
      <c r="J225" s="60"/>
      <c r="K225" s="60"/>
      <c r="L225" s="60"/>
      <c r="M225" s="60"/>
      <c r="N225" s="60"/>
      <c r="O225" s="132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</row>
    <row r="226" spans="2:140" s="1" customFormat="1" ht="25" customHeight="1">
      <c r="B226" s="68" t="s">
        <v>35</v>
      </c>
      <c r="C226" s="68" t="s">
        <v>91</v>
      </c>
      <c r="D226" s="68" t="s">
        <v>93</v>
      </c>
      <c r="E226" s="68" t="s">
        <v>95</v>
      </c>
      <c r="F226" s="68" t="s">
        <v>94</v>
      </c>
      <c r="G226" s="68" t="s">
        <v>96</v>
      </c>
      <c r="H226" s="68" t="s">
        <v>92</v>
      </c>
      <c r="I226" s="56"/>
      <c r="J226" s="54"/>
      <c r="K226" s="54"/>
      <c r="L226" s="54"/>
      <c r="M226" s="54"/>
      <c r="N226" s="54"/>
      <c r="O226" s="54"/>
      <c r="P226" s="56"/>
      <c r="Q226" s="56"/>
      <c r="R226" s="60"/>
      <c r="S226" s="56"/>
      <c r="T226" s="56"/>
      <c r="U226" s="56"/>
      <c r="V226" s="56"/>
      <c r="W226" s="56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</row>
    <row r="227" spans="2:140" s="1" customFormat="1" ht="20.149999999999999" customHeight="1">
      <c r="B227" s="51" t="s">
        <v>60</v>
      </c>
      <c r="C227" s="41">
        <v>0.19400000000000001</v>
      </c>
      <c r="D227" s="41">
        <v>0.26800000000000002</v>
      </c>
      <c r="E227" s="41">
        <v>0.219</v>
      </c>
      <c r="F227" s="41">
        <v>0.39700000000000002</v>
      </c>
      <c r="G227" s="41">
        <v>0.33600000000000002</v>
      </c>
      <c r="H227" s="41">
        <v>0.192</v>
      </c>
      <c r="I227" s="42"/>
      <c r="J227" s="55"/>
      <c r="K227" s="25"/>
      <c r="L227" s="25"/>
      <c r="M227" s="25"/>
      <c r="N227" s="25"/>
      <c r="O227" s="25"/>
      <c r="P227" s="42"/>
      <c r="Q227" s="42"/>
      <c r="R227" s="60"/>
      <c r="S227" s="50"/>
      <c r="T227" s="42"/>
      <c r="U227" s="42"/>
      <c r="V227" s="42"/>
      <c r="W227" s="42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</row>
    <row r="228" spans="2:140" s="1" customFormat="1" ht="20.149999999999999" customHeight="1">
      <c r="B228" s="51" t="s">
        <v>61</v>
      </c>
      <c r="C228" s="41">
        <v>0.124</v>
      </c>
      <c r="D228" s="41">
        <v>0.223</v>
      </c>
      <c r="E228" s="41">
        <v>0.182</v>
      </c>
      <c r="F228" s="41">
        <v>0.33100000000000002</v>
      </c>
      <c r="G228" s="41">
        <v>0.28199999999999997</v>
      </c>
      <c r="H228" s="41">
        <v>0.16</v>
      </c>
      <c r="I228" s="42"/>
      <c r="J228" s="55"/>
      <c r="K228" s="25"/>
      <c r="L228" s="25"/>
      <c r="M228" s="25"/>
      <c r="N228" s="25"/>
      <c r="O228" s="25"/>
      <c r="P228" s="42"/>
      <c r="Q228" s="42"/>
      <c r="R228" s="60"/>
      <c r="S228" s="50"/>
      <c r="T228" s="42"/>
      <c r="U228" s="42"/>
      <c r="V228" s="42"/>
      <c r="W228" s="42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</row>
    <row r="229" spans="2:140" s="1" customFormat="1" ht="20.149999999999999" customHeight="1">
      <c r="B229" s="51" t="s">
        <v>62</v>
      </c>
      <c r="C229" s="41">
        <v>0.108</v>
      </c>
      <c r="D229" s="41">
        <v>0.19800000000000001</v>
      </c>
      <c r="E229" s="41">
        <v>0.16200000000000001</v>
      </c>
      <c r="F229" s="41">
        <v>0.29499999999999998</v>
      </c>
      <c r="G229" s="41">
        <v>0.25</v>
      </c>
      <c r="H229" s="41">
        <v>0.14199999999999999</v>
      </c>
      <c r="I229" s="42"/>
      <c r="J229" s="55"/>
      <c r="K229" s="25"/>
      <c r="L229" s="25"/>
      <c r="M229" s="25"/>
      <c r="N229" s="25"/>
      <c r="O229" s="25"/>
      <c r="P229" s="42"/>
      <c r="Q229" s="42"/>
      <c r="R229" s="60"/>
      <c r="S229" s="50"/>
      <c r="T229" s="42"/>
      <c r="U229" s="42"/>
      <c r="V229" s="42"/>
      <c r="W229" s="42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</row>
    <row r="230" spans="2:140" s="1" customFormat="1" ht="20.149999999999999" customHeight="1">
      <c r="B230" s="51" t="s">
        <v>63</v>
      </c>
      <c r="C230" s="41">
        <v>9.9000000000000005E-2</v>
      </c>
      <c r="D230" s="41">
        <v>0.18</v>
      </c>
      <c r="E230" s="41">
        <v>0.14899999999999999</v>
      </c>
      <c r="F230" s="41">
        <v>0.26800000000000002</v>
      </c>
      <c r="G230" s="41">
        <v>0.22800000000000001</v>
      </c>
      <c r="H230" s="41">
        <v>0.13100000000000001</v>
      </c>
      <c r="I230" s="42"/>
      <c r="J230" s="55"/>
      <c r="K230" s="25"/>
      <c r="L230" s="25"/>
      <c r="M230" s="25"/>
      <c r="N230" s="25"/>
      <c r="O230" s="25"/>
      <c r="P230" s="42"/>
      <c r="Q230" s="42"/>
      <c r="R230" s="60"/>
      <c r="S230" s="50"/>
      <c r="T230" s="42"/>
      <c r="U230" s="42"/>
      <c r="V230" s="42"/>
      <c r="W230" s="42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</row>
    <row r="231" spans="2:140" s="1" customFormat="1" ht="20.149999999999999" customHeight="1">
      <c r="B231" s="51" t="s">
        <v>71</v>
      </c>
      <c r="C231" s="41">
        <v>9.5000000000000001E-2</v>
      </c>
      <c r="D231" s="41">
        <v>0.16900000000000001</v>
      </c>
      <c r="E231" s="41">
        <v>0.14000000000000001</v>
      </c>
      <c r="F231" s="41">
        <v>0.252</v>
      </c>
      <c r="G231" s="41">
        <v>0.21199999999999999</v>
      </c>
      <c r="H231" s="41">
        <v>0.122</v>
      </c>
      <c r="I231" s="42"/>
      <c r="J231" s="55"/>
      <c r="K231" s="25"/>
      <c r="L231" s="25"/>
      <c r="M231" s="25"/>
      <c r="N231" s="25"/>
      <c r="O231" s="25"/>
      <c r="P231" s="42"/>
      <c r="Q231" s="42"/>
      <c r="R231" s="60"/>
      <c r="S231" s="50"/>
      <c r="T231" s="42"/>
      <c r="U231" s="42"/>
      <c r="V231" s="42"/>
      <c r="W231" s="42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</row>
    <row r="232" spans="2:140" s="1" customFormat="1" ht="20.149999999999999" customHeight="1">
      <c r="B232" s="51" t="s">
        <v>73</v>
      </c>
      <c r="C232" s="41">
        <v>0.09</v>
      </c>
      <c r="D232" s="41">
        <v>0.158</v>
      </c>
      <c r="E232" s="41">
        <v>0.13500000000000001</v>
      </c>
      <c r="F232" s="41">
        <v>0.22500000000000001</v>
      </c>
      <c r="G232" s="41">
        <v>0.20300000000000001</v>
      </c>
      <c r="H232" s="41">
        <v>0.113</v>
      </c>
      <c r="I232" s="42"/>
      <c r="J232" s="55"/>
      <c r="K232" s="25"/>
      <c r="L232" s="25"/>
      <c r="M232" s="25"/>
      <c r="N232" s="25"/>
      <c r="O232" s="25"/>
      <c r="P232" s="42"/>
      <c r="Q232" s="42"/>
      <c r="R232" s="60"/>
      <c r="S232" s="50"/>
      <c r="T232" s="42"/>
      <c r="U232" s="42"/>
      <c r="V232" s="42"/>
      <c r="W232" s="42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</row>
    <row r="233" spans="2:140" s="1" customFormat="1" ht="20.149999999999999" customHeight="1">
      <c r="B233" s="167" t="s">
        <v>105</v>
      </c>
      <c r="C233" s="42"/>
      <c r="D233" s="42"/>
      <c r="E233" s="42"/>
      <c r="F233" s="42"/>
      <c r="G233" s="60"/>
      <c r="H233" s="116"/>
      <c r="I233" s="42"/>
      <c r="J233" s="116"/>
      <c r="K233" s="42"/>
      <c r="L233" s="42"/>
      <c r="M233" s="42"/>
      <c r="N233" s="42"/>
      <c r="O233" s="60"/>
      <c r="P233" s="42"/>
      <c r="Q233" s="42"/>
      <c r="R233" s="60"/>
      <c r="S233" s="116"/>
      <c r="T233" s="42"/>
      <c r="U233" s="42"/>
      <c r="V233" s="42"/>
      <c r="W233" s="42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</row>
    <row r="234" spans="2:140" s="1" customFormat="1" ht="20.149999999999999" customHeight="1">
      <c r="B234" s="116"/>
      <c r="C234" s="42"/>
      <c r="D234" s="42"/>
      <c r="E234" s="42"/>
      <c r="F234" s="42"/>
      <c r="G234" s="60"/>
      <c r="H234" s="116"/>
      <c r="I234" s="42"/>
      <c r="J234" s="42"/>
      <c r="K234" s="42"/>
      <c r="L234" s="42"/>
      <c r="M234" s="60"/>
      <c r="N234" s="116"/>
      <c r="O234" s="42"/>
      <c r="P234" s="42"/>
      <c r="Q234" s="42"/>
      <c r="R234" s="60"/>
      <c r="S234" s="116"/>
      <c r="T234" s="42"/>
      <c r="U234" s="42"/>
      <c r="V234" s="42"/>
      <c r="W234" s="42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</row>
    <row r="235" spans="2:140" s="1" customFormat="1" ht="25" customHeight="1">
      <c r="B235" s="261" t="s">
        <v>212</v>
      </c>
      <c r="C235" s="261"/>
      <c r="D235" s="261"/>
      <c r="E235" s="261"/>
      <c r="F235" s="261"/>
      <c r="G235" s="261"/>
      <c r="H235" s="261"/>
      <c r="I235" s="60"/>
      <c r="J235" s="60"/>
      <c r="K235" s="60"/>
      <c r="L235" s="60"/>
      <c r="M235" s="60"/>
      <c r="N235" s="60"/>
      <c r="O235" s="132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</row>
    <row r="236" spans="2:140" s="1" customFormat="1" ht="25" customHeight="1">
      <c r="B236" s="68" t="s">
        <v>35</v>
      </c>
      <c r="C236" s="68" t="s">
        <v>76</v>
      </c>
      <c r="D236" s="68" t="s">
        <v>78</v>
      </c>
      <c r="E236" s="68" t="s">
        <v>74</v>
      </c>
      <c r="F236" s="68" t="s">
        <v>79</v>
      </c>
      <c r="G236" s="68" t="s">
        <v>75</v>
      </c>
      <c r="H236" s="68" t="s">
        <v>77</v>
      </c>
      <c r="I236" s="56"/>
      <c r="J236" s="54"/>
      <c r="K236" s="54"/>
      <c r="L236" s="54"/>
      <c r="M236" s="54"/>
      <c r="N236" s="54"/>
      <c r="O236" s="54"/>
      <c r="P236" s="56"/>
      <c r="Q236" s="56"/>
      <c r="R236" s="60"/>
      <c r="S236" s="56"/>
      <c r="T236" s="56"/>
      <c r="U236" s="56"/>
      <c r="V236" s="56"/>
      <c r="W236" s="56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</row>
    <row r="237" spans="2:140" s="1" customFormat="1" ht="20.149999999999999" customHeight="1">
      <c r="B237" s="51" t="s">
        <v>98</v>
      </c>
      <c r="C237" s="41">
        <v>1.242</v>
      </c>
      <c r="D237" s="41">
        <v>1.4239999999999999</v>
      </c>
      <c r="E237" s="41">
        <v>1.381</v>
      </c>
      <c r="F237" s="41">
        <v>1.266</v>
      </c>
      <c r="G237" s="41">
        <v>1.2290000000000001</v>
      </c>
      <c r="H237" s="41">
        <v>1.627</v>
      </c>
      <c r="I237" s="42"/>
      <c r="J237" s="55"/>
      <c r="K237" s="25"/>
      <c r="L237" s="25"/>
      <c r="M237" s="25"/>
      <c r="N237" s="25"/>
      <c r="O237" s="25"/>
      <c r="P237" s="42"/>
      <c r="Q237" s="42"/>
      <c r="R237" s="60"/>
      <c r="S237" s="50"/>
      <c r="T237" s="42"/>
      <c r="U237" s="42"/>
      <c r="V237" s="42"/>
      <c r="W237" s="42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</row>
    <row r="238" spans="2:140" s="1" customFormat="1" ht="20.149999999999999" customHeight="1">
      <c r="B238" s="167" t="s">
        <v>105</v>
      </c>
      <c r="C238" s="42"/>
      <c r="D238" s="42"/>
      <c r="E238" s="42"/>
      <c r="F238" s="42"/>
      <c r="G238" s="60"/>
      <c r="H238" s="116"/>
      <c r="I238" s="42"/>
      <c r="J238" s="116"/>
      <c r="K238" s="42"/>
      <c r="L238" s="42"/>
      <c r="M238" s="42"/>
      <c r="N238" s="42"/>
      <c r="O238" s="60"/>
      <c r="P238" s="42"/>
      <c r="Q238" s="42"/>
      <c r="R238" s="60"/>
      <c r="S238" s="116"/>
      <c r="T238" s="42"/>
      <c r="U238" s="42"/>
      <c r="V238" s="42"/>
      <c r="W238" s="42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</row>
    <row r="239" spans="2:140" s="1" customFormat="1" ht="20.149999999999999" customHeight="1">
      <c r="B239" s="116"/>
      <c r="C239" s="42"/>
      <c r="D239" s="42"/>
      <c r="E239" s="42"/>
      <c r="F239" s="42"/>
      <c r="G239" s="60"/>
      <c r="H239" s="116"/>
      <c r="I239" s="42"/>
      <c r="J239" s="116"/>
      <c r="K239" s="42"/>
      <c r="L239" s="42"/>
      <c r="M239" s="42"/>
      <c r="N239" s="42"/>
      <c r="O239" s="60"/>
      <c r="P239" s="42"/>
      <c r="Q239" s="42"/>
      <c r="R239" s="60"/>
      <c r="S239" s="116"/>
      <c r="T239" s="42"/>
      <c r="U239" s="42"/>
      <c r="V239" s="42"/>
      <c r="W239" s="42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</row>
    <row r="240" spans="2:140" s="1" customFormat="1" ht="25" customHeight="1">
      <c r="B240" s="261" t="s">
        <v>115</v>
      </c>
      <c r="C240" s="261"/>
      <c r="D240" s="261"/>
      <c r="E240" s="261"/>
      <c r="F240" s="261"/>
      <c r="G240" s="261"/>
      <c r="H240" s="261"/>
      <c r="I240" s="60"/>
      <c r="J240" s="60"/>
      <c r="K240" s="60"/>
      <c r="L240" s="60"/>
      <c r="M240" s="60"/>
      <c r="N240" s="60"/>
      <c r="O240" s="132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</row>
    <row r="241" spans="2:140" s="1" customFormat="1" ht="25" customHeight="1">
      <c r="B241" s="68" t="s">
        <v>35</v>
      </c>
      <c r="C241" s="68" t="s">
        <v>76</v>
      </c>
      <c r="D241" s="68" t="s">
        <v>78</v>
      </c>
      <c r="E241" s="68" t="s">
        <v>74</v>
      </c>
      <c r="F241" s="68" t="s">
        <v>79</v>
      </c>
      <c r="G241" s="68" t="s">
        <v>75</v>
      </c>
      <c r="H241" s="68" t="s">
        <v>77</v>
      </c>
      <c r="I241" s="56"/>
      <c r="J241" s="54"/>
      <c r="K241" s="54"/>
      <c r="L241" s="54"/>
      <c r="M241" s="54"/>
      <c r="N241" s="54"/>
      <c r="O241" s="54"/>
      <c r="P241" s="56"/>
      <c r="Q241" s="56"/>
      <c r="R241" s="60"/>
      <c r="S241" s="56"/>
      <c r="T241" s="56"/>
      <c r="U241" s="56"/>
      <c r="V241" s="56"/>
      <c r="W241" s="56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</row>
    <row r="242" spans="2:140" s="1" customFormat="1" ht="20.149999999999999" customHeight="1">
      <c r="B242" s="51" t="s">
        <v>99</v>
      </c>
      <c r="C242" s="41">
        <v>0.48799999999999999</v>
      </c>
      <c r="D242" s="41">
        <v>0.42499999999999999</v>
      </c>
      <c r="E242" s="41">
        <v>0.36199999999999999</v>
      </c>
      <c r="F242" s="41">
        <v>0.32600000000000001</v>
      </c>
      <c r="G242" s="41">
        <v>0.28499999999999998</v>
      </c>
      <c r="H242" s="41">
        <v>0.73299999999999998</v>
      </c>
      <c r="I242" s="42"/>
      <c r="J242" s="55"/>
      <c r="K242" s="25"/>
      <c r="L242" s="25"/>
      <c r="M242" s="25"/>
      <c r="N242" s="25"/>
      <c r="O242" s="25"/>
      <c r="P242" s="42"/>
      <c r="Q242" s="42"/>
      <c r="R242" s="60"/>
      <c r="S242" s="50"/>
      <c r="T242" s="42"/>
      <c r="U242" s="42"/>
      <c r="V242" s="42"/>
      <c r="W242" s="42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</row>
    <row r="243" spans="2:140" s="1" customFormat="1" ht="20.149999999999999" customHeight="1">
      <c r="B243" s="167" t="s">
        <v>105</v>
      </c>
      <c r="C243" s="42"/>
      <c r="D243" s="42"/>
      <c r="E243" s="42"/>
      <c r="F243" s="42"/>
      <c r="G243" s="60"/>
      <c r="H243" s="116"/>
      <c r="I243" s="42"/>
      <c r="J243" s="116"/>
      <c r="K243" s="42"/>
      <c r="L243" s="42"/>
      <c r="M243" s="42"/>
      <c r="N243" s="42"/>
      <c r="O243" s="60"/>
      <c r="P243" s="42"/>
      <c r="Q243" s="42"/>
      <c r="R243" s="60"/>
      <c r="S243" s="116"/>
      <c r="T243" s="42"/>
      <c r="U243" s="42"/>
      <c r="V243" s="42"/>
      <c r="W243" s="42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</row>
    <row r="244" spans="2:140" s="1" customFormat="1" ht="20.149999999999999" customHeight="1">
      <c r="B244" s="116"/>
      <c r="C244" s="42"/>
      <c r="D244" s="42"/>
      <c r="E244" s="42"/>
      <c r="F244" s="42"/>
      <c r="G244" s="60"/>
      <c r="H244" s="116"/>
      <c r="I244" s="42"/>
      <c r="J244" s="116"/>
      <c r="K244" s="42"/>
      <c r="L244" s="42"/>
      <c r="M244" s="42"/>
      <c r="N244" s="42"/>
      <c r="O244" s="60"/>
      <c r="P244" s="42"/>
      <c r="Q244" s="42"/>
      <c r="R244" s="60"/>
      <c r="S244" s="116"/>
      <c r="T244" s="42"/>
      <c r="U244" s="42"/>
      <c r="V244" s="42"/>
      <c r="W244" s="42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</row>
    <row r="245" spans="2:140" s="1" customFormat="1" ht="25" customHeight="1">
      <c r="B245" s="261" t="s">
        <v>116</v>
      </c>
      <c r="C245" s="261"/>
      <c r="D245" s="261"/>
      <c r="E245" s="261"/>
      <c r="F245" s="261"/>
      <c r="G245" s="261"/>
      <c r="H245" s="261"/>
      <c r="I245" s="60"/>
      <c r="J245" s="60"/>
      <c r="K245" s="60"/>
      <c r="L245" s="60"/>
      <c r="M245" s="60"/>
      <c r="N245" s="60"/>
      <c r="O245" s="132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</row>
    <row r="246" spans="2:140" s="1" customFormat="1" ht="25" customHeight="1">
      <c r="B246" s="68" t="s">
        <v>35</v>
      </c>
      <c r="C246" s="68" t="s">
        <v>76</v>
      </c>
      <c r="D246" s="68" t="s">
        <v>78</v>
      </c>
      <c r="E246" s="68" t="s">
        <v>74</v>
      </c>
      <c r="F246" s="68" t="s">
        <v>79</v>
      </c>
      <c r="G246" s="68" t="s">
        <v>75</v>
      </c>
      <c r="H246" s="68" t="s">
        <v>77</v>
      </c>
      <c r="I246" s="56"/>
      <c r="J246" s="54"/>
      <c r="K246" s="54"/>
      <c r="L246" s="54"/>
      <c r="M246" s="54"/>
      <c r="N246" s="54"/>
      <c r="O246" s="54"/>
      <c r="P246" s="56"/>
      <c r="Q246" s="56"/>
      <c r="R246" s="60"/>
      <c r="S246" s="56"/>
      <c r="T246" s="56"/>
      <c r="U246" s="56"/>
      <c r="V246" s="56"/>
      <c r="W246" s="56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</row>
    <row r="247" spans="2:140" s="1" customFormat="1" ht="20.149999999999999" customHeight="1">
      <c r="B247" s="51" t="s">
        <v>100</v>
      </c>
      <c r="C247" s="41">
        <v>0.40300000000000002</v>
      </c>
      <c r="D247" s="41">
        <v>0.23799999999999999</v>
      </c>
      <c r="E247" s="41">
        <v>0.217</v>
      </c>
      <c r="F247" s="41">
        <v>0.122</v>
      </c>
      <c r="G247" s="41">
        <v>0.107</v>
      </c>
      <c r="H247" s="41">
        <v>0.45300000000000001</v>
      </c>
      <c r="I247" s="42"/>
      <c r="J247" s="55"/>
      <c r="K247" s="25"/>
      <c r="L247" s="25"/>
      <c r="M247" s="25"/>
      <c r="N247" s="25"/>
      <c r="O247" s="25"/>
      <c r="P247" s="42"/>
      <c r="Q247" s="42"/>
      <c r="R247" s="60"/>
      <c r="S247" s="50"/>
      <c r="T247" s="42"/>
      <c r="U247" s="42"/>
      <c r="V247" s="42"/>
      <c r="W247" s="42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</row>
    <row r="248" spans="2:140" s="1" customFormat="1" ht="20.149999999999999" customHeight="1">
      <c r="B248" s="167" t="s">
        <v>105</v>
      </c>
      <c r="C248" s="42"/>
      <c r="D248" s="42"/>
      <c r="E248" s="42"/>
      <c r="F248" s="42"/>
      <c r="G248" s="60"/>
      <c r="H248" s="116"/>
      <c r="I248" s="42"/>
      <c r="J248" s="116"/>
      <c r="K248" s="42"/>
      <c r="L248" s="42"/>
      <c r="M248" s="42"/>
      <c r="N248" s="42"/>
      <c r="O248" s="60"/>
      <c r="P248" s="42"/>
      <c r="Q248" s="42"/>
      <c r="R248" s="60"/>
      <c r="S248" s="116"/>
      <c r="T248" s="42"/>
      <c r="U248" s="42"/>
      <c r="V248" s="42"/>
      <c r="W248" s="42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</row>
    <row r="249" spans="2:140" s="1" customFormat="1" ht="20.149999999999999" customHeight="1">
      <c r="B249" s="116"/>
      <c r="C249" s="42"/>
      <c r="D249" s="42"/>
      <c r="E249" s="42"/>
      <c r="F249" s="42"/>
      <c r="G249" s="60"/>
      <c r="H249" s="116"/>
      <c r="I249" s="42"/>
      <c r="J249" s="116"/>
      <c r="K249" s="42"/>
      <c r="L249" s="42"/>
      <c r="M249" s="42"/>
      <c r="N249" s="42"/>
      <c r="O249" s="60"/>
      <c r="P249" s="42"/>
      <c r="Q249" s="42"/>
      <c r="R249" s="60"/>
      <c r="S249" s="116"/>
      <c r="T249" s="42"/>
      <c r="U249" s="42"/>
      <c r="V249" s="42"/>
      <c r="W249" s="42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</row>
    <row r="250" spans="2:140" s="1" customFormat="1" ht="25" customHeight="1">
      <c r="B250" s="264" t="s">
        <v>146</v>
      </c>
      <c r="C250" s="264"/>
      <c r="D250" s="264"/>
      <c r="E250" s="56"/>
      <c r="F250" s="56"/>
      <c r="G250" s="56"/>
      <c r="H250" s="56"/>
      <c r="I250" s="56"/>
      <c r="J250" s="56"/>
      <c r="K250" s="60"/>
      <c r="L250" s="56"/>
      <c r="M250" s="56"/>
      <c r="N250" s="56"/>
      <c r="O250" s="56"/>
      <c r="P250" s="56"/>
      <c r="Q250" s="56"/>
      <c r="R250" s="56"/>
      <c r="S250" s="56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</row>
    <row r="251" spans="2:140" s="1" customFormat="1" ht="25" customHeight="1">
      <c r="B251" s="133"/>
      <c r="C251" s="133"/>
      <c r="D251" s="56"/>
      <c r="E251" s="56"/>
      <c r="F251" s="56"/>
      <c r="G251" s="56"/>
      <c r="H251" s="56"/>
      <c r="I251" s="56"/>
      <c r="J251" s="56"/>
      <c r="K251" s="60"/>
      <c r="L251" s="56"/>
      <c r="M251" s="56"/>
      <c r="N251" s="56"/>
      <c r="O251" s="56"/>
      <c r="P251" s="56"/>
      <c r="Q251" s="56"/>
      <c r="R251" s="56"/>
      <c r="S251" s="56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</row>
    <row r="252" spans="2:140" s="1" customFormat="1" ht="25" customHeight="1">
      <c r="B252" s="68" t="s">
        <v>80</v>
      </c>
      <c r="C252" s="67" t="s">
        <v>81</v>
      </c>
      <c r="D252" s="56"/>
      <c r="E252" s="60"/>
      <c r="F252" s="60"/>
      <c r="G252" s="56"/>
      <c r="H252" s="56"/>
      <c r="I252" s="56"/>
      <c r="J252" s="56"/>
      <c r="K252" s="60"/>
      <c r="L252" s="56"/>
      <c r="M252" s="56"/>
      <c r="N252" s="56"/>
      <c r="O252" s="56"/>
      <c r="P252" s="56"/>
      <c r="Q252" s="56"/>
      <c r="R252" s="56"/>
      <c r="S252" s="56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</row>
    <row r="253" spans="2:140" s="1" customFormat="1" ht="20.149999999999999" customHeight="1">
      <c r="B253" s="46">
        <v>2021</v>
      </c>
      <c r="C253" s="36">
        <v>0.8</v>
      </c>
      <c r="D253" s="56"/>
      <c r="E253" s="60"/>
      <c r="F253" s="60"/>
      <c r="G253" s="56"/>
      <c r="H253" s="56"/>
      <c r="I253" s="56"/>
      <c r="J253" s="56"/>
      <c r="K253" s="60"/>
      <c r="L253" s="56"/>
      <c r="M253" s="56"/>
      <c r="N253" s="56"/>
      <c r="O253" s="56"/>
      <c r="P253" s="56"/>
      <c r="Q253" s="56"/>
      <c r="R253" s="56"/>
      <c r="S253" s="56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</row>
    <row r="254" spans="2:140" s="1" customFormat="1" ht="20.149999999999999" customHeight="1">
      <c r="B254" s="108">
        <f t="shared" ref="B254:B292" si="9">B253+1</f>
        <v>2022</v>
      </c>
      <c r="C254" s="36">
        <v>0.7</v>
      </c>
      <c r="D254" s="56"/>
      <c r="E254" s="60"/>
      <c r="F254" s="60"/>
      <c r="G254" s="56"/>
      <c r="H254" s="56"/>
      <c r="I254" s="56"/>
      <c r="J254" s="56"/>
      <c r="K254" s="60"/>
      <c r="L254" s="56"/>
      <c r="M254" s="56"/>
      <c r="N254" s="56"/>
      <c r="O254" s="56"/>
      <c r="P254" s="56"/>
      <c r="Q254" s="56"/>
      <c r="R254" s="56"/>
      <c r="S254" s="56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</row>
    <row r="255" spans="2:140" s="1" customFormat="1" ht="20.149999999999999" customHeight="1">
      <c r="B255" s="108">
        <f t="shared" si="9"/>
        <v>2023</v>
      </c>
      <c r="C255" s="36">
        <v>0.7</v>
      </c>
      <c r="D255" s="56"/>
      <c r="E255" s="60"/>
      <c r="F255" s="60"/>
      <c r="G255" s="56"/>
      <c r="H255" s="56"/>
      <c r="I255" s="56"/>
      <c r="J255" s="56"/>
      <c r="K255" s="60"/>
      <c r="L255" s="56"/>
      <c r="M255" s="56"/>
      <c r="N255" s="56"/>
      <c r="O255" s="56"/>
      <c r="P255" s="56"/>
      <c r="Q255" s="56"/>
      <c r="R255" s="56"/>
      <c r="S255" s="56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</row>
    <row r="256" spans="2:140" s="1" customFormat="1" ht="20.149999999999999" customHeight="1">
      <c r="B256" s="108">
        <f t="shared" si="9"/>
        <v>2024</v>
      </c>
      <c r="C256" s="36">
        <v>0.7</v>
      </c>
      <c r="D256" s="56"/>
      <c r="E256" s="60"/>
      <c r="F256" s="60"/>
      <c r="G256" s="56"/>
      <c r="H256" s="56"/>
      <c r="I256" s="56"/>
      <c r="J256" s="56"/>
      <c r="K256" s="60"/>
      <c r="L256" s="56"/>
      <c r="M256" s="56"/>
      <c r="N256" s="56"/>
      <c r="O256" s="56"/>
      <c r="P256" s="56"/>
      <c r="Q256" s="56"/>
      <c r="R256" s="56"/>
      <c r="S256" s="56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</row>
    <row r="257" spans="2:140" s="1" customFormat="1" ht="20.149999999999999" customHeight="1">
      <c r="B257" s="108">
        <f t="shared" si="9"/>
        <v>2025</v>
      </c>
      <c r="C257" s="36">
        <v>0.7</v>
      </c>
      <c r="D257" s="56"/>
      <c r="E257" s="60"/>
      <c r="F257" s="60"/>
      <c r="G257" s="56"/>
      <c r="H257" s="56"/>
      <c r="I257" s="56"/>
      <c r="J257" s="56"/>
      <c r="K257" s="60"/>
      <c r="L257" s="56"/>
      <c r="M257" s="56"/>
      <c r="N257" s="56"/>
      <c r="O257" s="56"/>
      <c r="P257" s="56"/>
      <c r="Q257" s="56"/>
      <c r="R257" s="56"/>
      <c r="S257" s="56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</row>
    <row r="258" spans="2:140" s="1" customFormat="1" ht="20.149999999999999" customHeight="1">
      <c r="B258" s="108">
        <f t="shared" si="9"/>
        <v>2026</v>
      </c>
      <c r="C258" s="36">
        <v>0.6</v>
      </c>
      <c r="D258" s="56"/>
      <c r="E258" s="60"/>
      <c r="F258" s="60"/>
      <c r="G258" s="56"/>
      <c r="H258" s="56"/>
      <c r="I258" s="56"/>
      <c r="J258" s="56"/>
      <c r="K258" s="60"/>
      <c r="L258" s="56"/>
      <c r="M258" s="56"/>
      <c r="N258" s="56"/>
      <c r="O258" s="56"/>
      <c r="P258" s="56"/>
      <c r="Q258" s="56"/>
      <c r="R258" s="56"/>
      <c r="S258" s="56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</row>
    <row r="259" spans="2:140" s="1" customFormat="1" ht="20.149999999999999" customHeight="1">
      <c r="B259" s="108">
        <f t="shared" si="9"/>
        <v>2027</v>
      </c>
      <c r="C259" s="36">
        <v>0.6</v>
      </c>
      <c r="D259" s="56"/>
      <c r="E259" s="60"/>
      <c r="F259" s="60"/>
      <c r="G259" s="56"/>
      <c r="H259" s="56"/>
      <c r="I259" s="56"/>
      <c r="J259" s="56"/>
      <c r="K259" s="60"/>
      <c r="L259" s="56"/>
      <c r="M259" s="56"/>
      <c r="N259" s="56"/>
      <c r="O259" s="56"/>
      <c r="P259" s="56"/>
      <c r="Q259" s="56"/>
      <c r="R259" s="56"/>
      <c r="S259" s="56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</row>
    <row r="260" spans="2:140" s="1" customFormat="1" ht="20.149999999999999" customHeight="1">
      <c r="B260" s="108">
        <f t="shared" si="9"/>
        <v>2028</v>
      </c>
      <c r="C260" s="36">
        <v>0.6</v>
      </c>
      <c r="D260" s="56"/>
      <c r="E260" s="60"/>
      <c r="F260" s="60"/>
      <c r="G260" s="56"/>
      <c r="H260" s="56"/>
      <c r="I260" s="56"/>
      <c r="J260" s="56"/>
      <c r="K260" s="60"/>
      <c r="L260" s="56"/>
      <c r="M260" s="56"/>
      <c r="N260" s="56"/>
      <c r="O260" s="56"/>
      <c r="P260" s="56"/>
      <c r="Q260" s="56"/>
      <c r="R260" s="56"/>
      <c r="S260" s="56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</row>
    <row r="261" spans="2:140" s="1" customFormat="1" ht="20.149999999999999" customHeight="1">
      <c r="B261" s="108">
        <f t="shared" si="9"/>
        <v>2029</v>
      </c>
      <c r="C261" s="36">
        <v>0.6</v>
      </c>
      <c r="D261" s="56"/>
      <c r="E261" s="60"/>
      <c r="F261" s="60"/>
      <c r="G261" s="56"/>
      <c r="H261" s="56"/>
      <c r="I261" s="56"/>
      <c r="J261" s="56"/>
      <c r="K261" s="60"/>
      <c r="L261" s="56"/>
      <c r="M261" s="56"/>
      <c r="N261" s="56"/>
      <c r="O261" s="56"/>
      <c r="P261" s="56"/>
      <c r="Q261" s="56"/>
      <c r="R261" s="56"/>
      <c r="S261" s="56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</row>
    <row r="262" spans="2:140" s="1" customFormat="1" ht="20.149999999999999" customHeight="1">
      <c r="B262" s="108">
        <f t="shared" si="9"/>
        <v>2030</v>
      </c>
      <c r="C262" s="36">
        <v>0.5</v>
      </c>
      <c r="D262" s="56"/>
      <c r="E262" s="60"/>
      <c r="F262" s="60"/>
      <c r="G262" s="56"/>
      <c r="H262" s="56"/>
      <c r="I262" s="56"/>
      <c r="J262" s="56"/>
      <c r="K262" s="60"/>
      <c r="L262" s="56"/>
      <c r="M262" s="56"/>
      <c r="N262" s="56"/>
      <c r="O262" s="56"/>
      <c r="P262" s="56"/>
      <c r="Q262" s="56"/>
      <c r="R262" s="56"/>
      <c r="S262" s="56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</row>
    <row r="263" spans="2:140" s="1" customFormat="1" ht="20.149999999999999" customHeight="1">
      <c r="B263" s="108">
        <f t="shared" si="9"/>
        <v>2031</v>
      </c>
      <c r="C263" s="36">
        <v>0.5</v>
      </c>
      <c r="D263" s="56"/>
      <c r="E263" s="60"/>
      <c r="F263" s="60"/>
      <c r="G263" s="56"/>
      <c r="H263" s="56"/>
      <c r="I263" s="56"/>
      <c r="J263" s="56"/>
      <c r="K263" s="60"/>
      <c r="L263" s="56"/>
      <c r="M263" s="56"/>
      <c r="N263" s="56"/>
      <c r="O263" s="56"/>
      <c r="P263" s="56"/>
      <c r="Q263" s="56"/>
      <c r="R263" s="56"/>
      <c r="S263" s="56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</row>
    <row r="264" spans="2:140" s="1" customFormat="1" ht="20.149999999999999" customHeight="1">
      <c r="B264" s="108">
        <f t="shared" si="9"/>
        <v>2032</v>
      </c>
      <c r="C264" s="36">
        <v>0.5</v>
      </c>
      <c r="D264" s="56"/>
      <c r="E264" s="60"/>
      <c r="F264" s="60"/>
      <c r="G264" s="56"/>
      <c r="H264" s="56"/>
      <c r="I264" s="56"/>
      <c r="J264" s="56"/>
      <c r="K264" s="60"/>
      <c r="L264" s="56"/>
      <c r="M264" s="56"/>
      <c r="N264" s="56"/>
      <c r="O264" s="56"/>
      <c r="P264" s="56"/>
      <c r="Q264" s="56"/>
      <c r="R264" s="56"/>
      <c r="S264" s="56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</row>
    <row r="265" spans="2:140" s="1" customFormat="1" ht="20.149999999999999" customHeight="1">
      <c r="B265" s="108">
        <f t="shared" si="9"/>
        <v>2033</v>
      </c>
      <c r="C265" s="36">
        <v>0.5</v>
      </c>
      <c r="D265" s="56"/>
      <c r="E265" s="60"/>
      <c r="F265" s="60"/>
      <c r="G265" s="56"/>
      <c r="H265" s="56"/>
      <c r="I265" s="56"/>
      <c r="J265" s="56"/>
      <c r="K265" s="60"/>
      <c r="L265" s="56"/>
      <c r="M265" s="56"/>
      <c r="N265" s="56"/>
      <c r="O265" s="56"/>
      <c r="P265" s="56"/>
      <c r="Q265" s="56"/>
      <c r="R265" s="56"/>
      <c r="S265" s="56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</row>
    <row r="266" spans="2:140" s="1" customFormat="1" ht="20.149999999999999" customHeight="1">
      <c r="B266" s="108">
        <f t="shared" si="9"/>
        <v>2034</v>
      </c>
      <c r="C266" s="36">
        <v>0.4</v>
      </c>
      <c r="D266" s="56"/>
      <c r="E266" s="60"/>
      <c r="F266" s="60"/>
      <c r="G266" s="56"/>
      <c r="H266" s="56"/>
      <c r="I266" s="56"/>
      <c r="J266" s="56"/>
      <c r="K266" s="60"/>
      <c r="L266" s="56"/>
      <c r="M266" s="56"/>
      <c r="N266" s="56"/>
      <c r="O266" s="56"/>
      <c r="P266" s="56"/>
      <c r="Q266" s="56"/>
      <c r="R266" s="56"/>
      <c r="S266" s="56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</row>
    <row r="267" spans="2:140" s="1" customFormat="1" ht="20.149999999999999" customHeight="1">
      <c r="B267" s="108">
        <f t="shared" si="9"/>
        <v>2035</v>
      </c>
      <c r="C267" s="36">
        <v>0.4</v>
      </c>
      <c r="D267" s="56"/>
      <c r="E267" s="60"/>
      <c r="F267" s="60"/>
      <c r="G267" s="56"/>
      <c r="H267" s="56"/>
      <c r="I267" s="56"/>
      <c r="J267" s="56"/>
      <c r="K267" s="60"/>
      <c r="L267" s="56"/>
      <c r="M267" s="56"/>
      <c r="N267" s="56"/>
      <c r="O267" s="56"/>
      <c r="P267" s="56"/>
      <c r="Q267" s="56"/>
      <c r="R267" s="56"/>
      <c r="S267" s="56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</row>
    <row r="268" spans="2:140" s="1" customFormat="1" ht="20.149999999999999" customHeight="1">
      <c r="B268" s="108">
        <f t="shared" si="9"/>
        <v>2036</v>
      </c>
      <c r="C268" s="36">
        <v>0.4</v>
      </c>
      <c r="D268" s="56"/>
      <c r="E268" s="60"/>
      <c r="F268" s="60"/>
      <c r="G268" s="56"/>
      <c r="H268" s="56"/>
      <c r="I268" s="56"/>
      <c r="J268" s="56"/>
      <c r="K268" s="60"/>
      <c r="L268" s="56"/>
      <c r="M268" s="56"/>
      <c r="N268" s="56"/>
      <c r="O268" s="56"/>
      <c r="P268" s="56"/>
      <c r="Q268" s="56"/>
      <c r="R268" s="56"/>
      <c r="S268" s="56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</row>
    <row r="269" spans="2:140" s="1" customFormat="1" ht="20.149999999999999" customHeight="1">
      <c r="B269" s="108">
        <f t="shared" si="9"/>
        <v>2037</v>
      </c>
      <c r="C269" s="36">
        <v>0.4</v>
      </c>
      <c r="D269" s="56"/>
      <c r="E269" s="60"/>
      <c r="F269" s="60"/>
      <c r="G269" s="56"/>
      <c r="H269" s="56"/>
      <c r="I269" s="56"/>
      <c r="J269" s="56"/>
      <c r="K269" s="60"/>
      <c r="L269" s="56"/>
      <c r="M269" s="56"/>
      <c r="N269" s="56"/>
      <c r="O269" s="56"/>
      <c r="P269" s="56"/>
      <c r="Q269" s="56"/>
      <c r="R269" s="56"/>
      <c r="S269" s="56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</row>
    <row r="270" spans="2:140" s="1" customFormat="1" ht="20.149999999999999" customHeight="1">
      <c r="B270" s="108">
        <f t="shared" si="9"/>
        <v>2038</v>
      </c>
      <c r="C270" s="36">
        <v>0.4</v>
      </c>
      <c r="D270" s="56"/>
      <c r="E270" s="60"/>
      <c r="F270" s="60"/>
      <c r="G270" s="56"/>
      <c r="H270" s="56"/>
      <c r="I270" s="56"/>
      <c r="J270" s="56"/>
      <c r="K270" s="60"/>
      <c r="L270" s="56"/>
      <c r="M270" s="56"/>
      <c r="N270" s="56"/>
      <c r="O270" s="56"/>
      <c r="P270" s="56"/>
      <c r="Q270" s="56"/>
      <c r="R270" s="56"/>
      <c r="S270" s="56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</row>
    <row r="271" spans="2:140" s="1" customFormat="1" ht="20.149999999999999" customHeight="1">
      <c r="B271" s="108">
        <f t="shared" si="9"/>
        <v>2039</v>
      </c>
      <c r="C271" s="36">
        <v>0.4</v>
      </c>
      <c r="D271" s="56"/>
      <c r="E271" s="60"/>
      <c r="F271" s="60"/>
      <c r="G271" s="56"/>
      <c r="H271" s="56"/>
      <c r="I271" s="56"/>
      <c r="J271" s="56"/>
      <c r="K271" s="60"/>
      <c r="L271" s="56"/>
      <c r="M271" s="56"/>
      <c r="N271" s="56"/>
      <c r="O271" s="56"/>
      <c r="P271" s="56"/>
      <c r="Q271" s="56"/>
      <c r="R271" s="56"/>
      <c r="S271" s="56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</row>
    <row r="272" spans="2:140" s="1" customFormat="1" ht="20.149999999999999" customHeight="1">
      <c r="B272" s="108">
        <f t="shared" si="9"/>
        <v>2040</v>
      </c>
      <c r="C272" s="36">
        <v>0.3</v>
      </c>
      <c r="D272" s="56"/>
      <c r="E272" s="60"/>
      <c r="F272" s="60"/>
      <c r="G272" s="56"/>
      <c r="H272" s="56"/>
      <c r="I272" s="56"/>
      <c r="J272" s="56"/>
      <c r="K272" s="60"/>
      <c r="L272" s="56"/>
      <c r="M272" s="56"/>
      <c r="N272" s="56"/>
      <c r="O272" s="56"/>
      <c r="P272" s="56"/>
      <c r="Q272" s="56"/>
      <c r="R272" s="56"/>
      <c r="S272" s="56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</row>
    <row r="273" spans="2:140" s="1" customFormat="1" ht="20.149999999999999" customHeight="1">
      <c r="B273" s="108">
        <f t="shared" si="9"/>
        <v>2041</v>
      </c>
      <c r="C273" s="36">
        <v>0.3</v>
      </c>
      <c r="D273" s="56"/>
      <c r="E273" s="60"/>
      <c r="F273" s="60"/>
      <c r="G273" s="56"/>
      <c r="H273" s="56"/>
      <c r="I273" s="56"/>
      <c r="J273" s="56"/>
      <c r="K273" s="60"/>
      <c r="L273" s="56"/>
      <c r="M273" s="56"/>
      <c r="N273" s="56"/>
      <c r="O273" s="56"/>
      <c r="P273" s="56"/>
      <c r="Q273" s="56"/>
      <c r="R273" s="56"/>
      <c r="S273" s="56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</row>
    <row r="274" spans="2:140" s="1" customFormat="1" ht="20.149999999999999" customHeight="1">
      <c r="B274" s="108">
        <f t="shared" si="9"/>
        <v>2042</v>
      </c>
      <c r="C274" s="36">
        <v>0.3</v>
      </c>
      <c r="D274" s="56"/>
      <c r="E274" s="60"/>
      <c r="F274" s="60"/>
      <c r="G274" s="56"/>
      <c r="H274" s="56"/>
      <c r="I274" s="56"/>
      <c r="J274" s="56"/>
      <c r="K274" s="60"/>
      <c r="L274" s="56"/>
      <c r="M274" s="56"/>
      <c r="N274" s="56"/>
      <c r="O274" s="56"/>
      <c r="P274" s="56"/>
      <c r="Q274" s="56"/>
      <c r="R274" s="56"/>
      <c r="S274" s="56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</row>
    <row r="275" spans="2:140" s="1" customFormat="1" ht="20.149999999999999" customHeight="1">
      <c r="B275" s="108">
        <f t="shared" si="9"/>
        <v>2043</v>
      </c>
      <c r="C275" s="36">
        <v>0.3</v>
      </c>
      <c r="D275" s="56"/>
      <c r="E275" s="60"/>
      <c r="F275" s="60"/>
      <c r="G275" s="56"/>
      <c r="H275" s="56"/>
      <c r="I275" s="56"/>
      <c r="J275" s="56"/>
      <c r="K275" s="60"/>
      <c r="L275" s="56"/>
      <c r="M275" s="56"/>
      <c r="N275" s="56"/>
      <c r="O275" s="56"/>
      <c r="P275" s="56"/>
      <c r="Q275" s="56"/>
      <c r="R275" s="56"/>
      <c r="S275" s="56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</row>
    <row r="276" spans="2:140" s="1" customFormat="1" ht="20.149999999999999" customHeight="1">
      <c r="B276" s="108">
        <f t="shared" si="9"/>
        <v>2044</v>
      </c>
      <c r="C276" s="36">
        <v>0.3</v>
      </c>
      <c r="D276" s="56"/>
      <c r="E276" s="60"/>
      <c r="F276" s="60"/>
      <c r="G276" s="56"/>
      <c r="H276" s="56"/>
      <c r="I276" s="56"/>
      <c r="J276" s="56"/>
      <c r="K276" s="60"/>
      <c r="L276" s="56"/>
      <c r="M276" s="56"/>
      <c r="N276" s="56"/>
      <c r="O276" s="56"/>
      <c r="P276" s="56"/>
      <c r="Q276" s="56"/>
      <c r="R276" s="56"/>
      <c r="S276" s="56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</row>
    <row r="277" spans="2:140" s="1" customFormat="1" ht="20.149999999999999" customHeight="1">
      <c r="B277" s="108">
        <f t="shared" si="9"/>
        <v>2045</v>
      </c>
      <c r="C277" s="36">
        <v>0.3</v>
      </c>
      <c r="D277" s="56"/>
      <c r="E277" s="60"/>
      <c r="F277" s="60"/>
      <c r="G277" s="56"/>
      <c r="H277" s="56"/>
      <c r="I277" s="56"/>
      <c r="J277" s="56"/>
      <c r="K277" s="60"/>
      <c r="L277" s="56"/>
      <c r="M277" s="56"/>
      <c r="N277" s="56"/>
      <c r="O277" s="56"/>
      <c r="P277" s="56"/>
      <c r="Q277" s="56"/>
      <c r="R277" s="56"/>
      <c r="S277" s="56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</row>
    <row r="278" spans="2:140" s="1" customFormat="1" ht="20.149999999999999" customHeight="1">
      <c r="B278" s="108">
        <f t="shared" si="9"/>
        <v>2046</v>
      </c>
      <c r="C278" s="36">
        <v>0.2</v>
      </c>
      <c r="D278" s="56"/>
      <c r="E278" s="60"/>
      <c r="F278" s="60"/>
      <c r="G278" s="56"/>
      <c r="H278" s="56"/>
      <c r="I278" s="56"/>
      <c r="J278" s="56"/>
      <c r="K278" s="60"/>
      <c r="L278" s="56"/>
      <c r="M278" s="56"/>
      <c r="N278" s="56"/>
      <c r="O278" s="56"/>
      <c r="P278" s="56"/>
      <c r="Q278" s="56"/>
      <c r="R278" s="56"/>
      <c r="S278" s="56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</row>
    <row r="279" spans="2:140" s="1" customFormat="1" ht="20.149999999999999" customHeight="1">
      <c r="B279" s="108">
        <f t="shared" si="9"/>
        <v>2047</v>
      </c>
      <c r="C279" s="36">
        <v>0.2</v>
      </c>
      <c r="D279" s="56"/>
      <c r="E279" s="60"/>
      <c r="F279" s="60"/>
      <c r="G279" s="56"/>
      <c r="H279" s="56"/>
      <c r="I279" s="56"/>
      <c r="J279" s="56"/>
      <c r="K279" s="60"/>
      <c r="L279" s="56"/>
      <c r="M279" s="56"/>
      <c r="N279" s="56"/>
      <c r="O279" s="56"/>
      <c r="P279" s="56"/>
      <c r="Q279" s="56"/>
      <c r="R279" s="56"/>
      <c r="S279" s="56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</row>
    <row r="280" spans="2:140" s="1" customFormat="1" ht="20.149999999999999" customHeight="1">
      <c r="B280" s="108">
        <f t="shared" si="9"/>
        <v>2048</v>
      </c>
      <c r="C280" s="36">
        <v>0.2</v>
      </c>
      <c r="D280" s="56"/>
      <c r="E280" s="60"/>
      <c r="F280" s="60"/>
      <c r="G280" s="56"/>
      <c r="H280" s="56"/>
      <c r="I280" s="56"/>
      <c r="J280" s="56"/>
      <c r="K280" s="60"/>
      <c r="L280" s="56"/>
      <c r="M280" s="56"/>
      <c r="N280" s="56"/>
      <c r="O280" s="56"/>
      <c r="P280" s="56"/>
      <c r="Q280" s="56"/>
      <c r="R280" s="56"/>
      <c r="S280" s="56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</row>
    <row r="281" spans="2:140" s="1" customFormat="1" ht="20.149999999999999" customHeight="1">
      <c r="B281" s="108">
        <f t="shared" si="9"/>
        <v>2049</v>
      </c>
      <c r="C281" s="36">
        <v>0.2</v>
      </c>
      <c r="D281" s="56"/>
      <c r="E281" s="60"/>
      <c r="F281" s="60"/>
      <c r="G281" s="56"/>
      <c r="H281" s="56"/>
      <c r="I281" s="56"/>
      <c r="J281" s="56"/>
      <c r="K281" s="60"/>
      <c r="L281" s="56"/>
      <c r="M281" s="56"/>
      <c r="N281" s="56"/>
      <c r="O281" s="56"/>
      <c r="P281" s="56"/>
      <c r="Q281" s="56"/>
      <c r="R281" s="56"/>
      <c r="S281" s="56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</row>
    <row r="282" spans="2:140" s="1" customFormat="1" ht="20.149999999999999" customHeight="1">
      <c r="B282" s="108">
        <f t="shared" si="9"/>
        <v>2050</v>
      </c>
      <c r="C282" s="36">
        <v>0.2</v>
      </c>
      <c r="D282" s="56"/>
      <c r="E282" s="60"/>
      <c r="F282" s="60"/>
      <c r="G282" s="56"/>
      <c r="H282" s="56"/>
      <c r="I282" s="56"/>
      <c r="J282" s="56"/>
      <c r="K282" s="60"/>
      <c r="L282" s="56"/>
      <c r="M282" s="56"/>
      <c r="N282" s="56"/>
      <c r="O282" s="56"/>
      <c r="P282" s="56"/>
      <c r="Q282" s="56"/>
      <c r="R282" s="56"/>
      <c r="S282" s="56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</row>
    <row r="283" spans="2:140" s="1" customFormat="1" ht="20.149999999999999" customHeight="1">
      <c r="B283" s="108">
        <f t="shared" si="9"/>
        <v>2051</v>
      </c>
      <c r="C283" s="36">
        <v>0.2</v>
      </c>
      <c r="D283" s="56"/>
      <c r="E283" s="60"/>
      <c r="F283" s="60"/>
      <c r="G283" s="56"/>
      <c r="H283" s="56"/>
      <c r="I283" s="56"/>
      <c r="J283" s="56"/>
      <c r="K283" s="60"/>
      <c r="L283" s="56"/>
      <c r="M283" s="56"/>
      <c r="N283" s="56"/>
      <c r="O283" s="56"/>
      <c r="P283" s="56"/>
      <c r="Q283" s="56"/>
      <c r="R283" s="56"/>
      <c r="S283" s="56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</row>
    <row r="284" spans="2:140" s="1" customFormat="1" ht="20.149999999999999" customHeight="1">
      <c r="B284" s="108">
        <f t="shared" si="9"/>
        <v>2052</v>
      </c>
      <c r="C284" s="36">
        <v>0.2</v>
      </c>
      <c r="D284" s="56"/>
      <c r="E284" s="60"/>
      <c r="F284" s="60"/>
      <c r="G284" s="56"/>
      <c r="H284" s="56"/>
      <c r="I284" s="56"/>
      <c r="J284" s="56"/>
      <c r="K284" s="60"/>
      <c r="L284" s="56"/>
      <c r="M284" s="56"/>
      <c r="N284" s="56"/>
      <c r="O284" s="56"/>
      <c r="P284" s="56"/>
      <c r="Q284" s="56"/>
      <c r="R284" s="56"/>
      <c r="S284" s="56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</row>
    <row r="285" spans="2:140" s="1" customFormat="1" ht="20.149999999999999" customHeight="1">
      <c r="B285" s="108">
        <f t="shared" si="9"/>
        <v>2053</v>
      </c>
      <c r="C285" s="36">
        <v>0.2</v>
      </c>
      <c r="D285" s="56"/>
      <c r="E285" s="60"/>
      <c r="F285" s="60"/>
      <c r="G285" s="56"/>
      <c r="H285" s="56"/>
      <c r="I285" s="56"/>
      <c r="J285" s="56"/>
      <c r="K285" s="60"/>
      <c r="L285" s="56"/>
      <c r="M285" s="56"/>
      <c r="N285" s="56"/>
      <c r="O285" s="56"/>
      <c r="P285" s="56"/>
      <c r="Q285" s="56"/>
      <c r="R285" s="56"/>
      <c r="S285" s="56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</row>
    <row r="286" spans="2:140" s="1" customFormat="1" ht="20.149999999999999" customHeight="1">
      <c r="B286" s="108">
        <f t="shared" si="9"/>
        <v>2054</v>
      </c>
      <c r="C286" s="36">
        <v>0.2</v>
      </c>
      <c r="D286" s="56"/>
      <c r="E286" s="60"/>
      <c r="F286" s="60"/>
      <c r="G286" s="56"/>
      <c r="H286" s="56"/>
      <c r="I286" s="56"/>
      <c r="J286" s="56"/>
      <c r="K286" s="60"/>
      <c r="L286" s="56"/>
      <c r="M286" s="56"/>
      <c r="N286" s="56"/>
      <c r="O286" s="56"/>
      <c r="P286" s="56"/>
      <c r="Q286" s="56"/>
      <c r="R286" s="56"/>
      <c r="S286" s="56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</row>
    <row r="287" spans="2:140" s="1" customFormat="1" ht="20.149999999999999" customHeight="1">
      <c r="B287" s="108">
        <f t="shared" si="9"/>
        <v>2055</v>
      </c>
      <c r="C287" s="36">
        <v>0.2</v>
      </c>
      <c r="D287" s="56"/>
      <c r="E287" s="60"/>
      <c r="F287" s="60"/>
      <c r="G287" s="56"/>
      <c r="H287" s="56"/>
      <c r="I287" s="56"/>
      <c r="J287" s="56"/>
      <c r="K287" s="60"/>
      <c r="L287" s="56"/>
      <c r="M287" s="56"/>
      <c r="N287" s="56"/>
      <c r="O287" s="56"/>
      <c r="P287" s="56"/>
      <c r="Q287" s="56"/>
      <c r="R287" s="56"/>
      <c r="S287" s="56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</row>
    <row r="288" spans="2:140" s="1" customFormat="1" ht="20.149999999999999" customHeight="1">
      <c r="B288" s="108">
        <f t="shared" si="9"/>
        <v>2056</v>
      </c>
      <c r="C288" s="36">
        <v>0.2</v>
      </c>
      <c r="D288" s="56"/>
      <c r="E288" s="60"/>
      <c r="F288" s="60"/>
      <c r="G288" s="56"/>
      <c r="H288" s="56"/>
      <c r="I288" s="56"/>
      <c r="J288" s="56"/>
      <c r="K288" s="60"/>
      <c r="L288" s="56"/>
      <c r="M288" s="56"/>
      <c r="N288" s="56"/>
      <c r="O288" s="56"/>
      <c r="P288" s="56"/>
      <c r="Q288" s="56"/>
      <c r="R288" s="56"/>
      <c r="S288" s="56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</row>
    <row r="289" spans="2:140" s="1" customFormat="1" ht="20.149999999999999" customHeight="1">
      <c r="B289" s="108">
        <f t="shared" si="9"/>
        <v>2057</v>
      </c>
      <c r="C289" s="36">
        <v>0.2</v>
      </c>
      <c r="D289" s="56"/>
      <c r="E289" s="60"/>
      <c r="F289" s="60"/>
      <c r="G289" s="56"/>
      <c r="H289" s="56"/>
      <c r="I289" s="56"/>
      <c r="J289" s="56"/>
      <c r="K289" s="60"/>
      <c r="L289" s="56"/>
      <c r="M289" s="56"/>
      <c r="N289" s="56"/>
      <c r="O289" s="56"/>
      <c r="P289" s="56"/>
      <c r="Q289" s="56"/>
      <c r="R289" s="56"/>
      <c r="S289" s="56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</row>
    <row r="290" spans="2:140" s="1" customFormat="1" ht="20.149999999999999" customHeight="1">
      <c r="B290" s="108">
        <f t="shared" si="9"/>
        <v>2058</v>
      </c>
      <c r="C290" s="36">
        <v>0.2</v>
      </c>
      <c r="D290" s="56"/>
      <c r="E290" s="60"/>
      <c r="F290" s="60"/>
      <c r="G290" s="56"/>
      <c r="H290" s="56"/>
      <c r="I290" s="56"/>
      <c r="J290" s="56"/>
      <c r="K290" s="60"/>
      <c r="L290" s="56"/>
      <c r="M290" s="56"/>
      <c r="N290" s="56"/>
      <c r="O290" s="56"/>
      <c r="P290" s="56"/>
      <c r="Q290" s="56"/>
      <c r="R290" s="56"/>
      <c r="S290" s="56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</row>
    <row r="291" spans="2:140" s="1" customFormat="1" ht="20.149999999999999" customHeight="1">
      <c r="B291" s="108">
        <f t="shared" si="9"/>
        <v>2059</v>
      </c>
      <c r="C291" s="36">
        <v>0.2</v>
      </c>
      <c r="D291" s="56"/>
      <c r="E291" s="60"/>
      <c r="F291" s="60"/>
      <c r="G291" s="56"/>
      <c r="H291" s="56"/>
      <c r="I291" s="56"/>
      <c r="J291" s="56"/>
      <c r="K291" s="60"/>
      <c r="L291" s="56"/>
      <c r="M291" s="56"/>
      <c r="N291" s="56"/>
      <c r="O291" s="56"/>
      <c r="P291" s="56"/>
      <c r="Q291" s="56"/>
      <c r="R291" s="56"/>
      <c r="S291" s="56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</row>
    <row r="292" spans="2:140" s="1" customFormat="1" ht="20.149999999999999" customHeight="1">
      <c r="B292" s="108">
        <f t="shared" si="9"/>
        <v>2060</v>
      </c>
      <c r="C292" s="36">
        <v>0.2</v>
      </c>
      <c r="D292" s="56"/>
      <c r="E292" s="60"/>
      <c r="F292" s="60"/>
      <c r="G292" s="56"/>
      <c r="H292" s="56"/>
      <c r="I292" s="56"/>
      <c r="J292" s="56"/>
      <c r="K292" s="60"/>
      <c r="L292" s="56"/>
      <c r="M292" s="56"/>
      <c r="N292" s="56"/>
      <c r="O292" s="56"/>
      <c r="P292" s="56"/>
      <c r="Q292" s="56"/>
      <c r="R292" s="56"/>
      <c r="S292" s="56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</row>
    <row r="293" spans="2:140" s="1" customFormat="1" ht="20.149999999999999" customHeight="1">
      <c r="B293" s="167" t="s">
        <v>105</v>
      </c>
      <c r="C293" s="56"/>
      <c r="D293" s="56"/>
      <c r="E293" s="56"/>
      <c r="F293" s="56"/>
      <c r="G293" s="56"/>
      <c r="H293" s="56"/>
      <c r="I293" s="56"/>
      <c r="J293" s="56"/>
      <c r="K293" s="60"/>
      <c r="L293" s="56"/>
      <c r="M293" s="56"/>
      <c r="N293" s="56"/>
      <c r="O293" s="56"/>
      <c r="P293" s="56"/>
      <c r="Q293" s="56"/>
      <c r="R293" s="56"/>
      <c r="S293" s="56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</row>
    <row r="294" spans="2:140" s="1" customFormat="1" ht="20.149999999999999" customHeight="1">
      <c r="B294" s="116"/>
      <c r="C294" s="56"/>
      <c r="D294" s="56"/>
      <c r="E294" s="56"/>
      <c r="F294" s="56"/>
      <c r="G294" s="56"/>
      <c r="H294" s="56"/>
      <c r="I294" s="56"/>
      <c r="J294" s="56"/>
      <c r="K294" s="60"/>
      <c r="L294" s="56"/>
      <c r="M294" s="56"/>
      <c r="N294" s="56"/>
      <c r="O294" s="56"/>
      <c r="P294" s="56"/>
      <c r="Q294" s="56"/>
      <c r="R294" s="56"/>
      <c r="S294" s="56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</row>
    <row r="295" spans="2:140" s="1" customFormat="1" ht="25" customHeight="1">
      <c r="B295" s="264" t="s">
        <v>117</v>
      </c>
      <c r="C295" s="264"/>
      <c r="D295" s="264"/>
      <c r="E295" s="264"/>
      <c r="F295" s="264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</row>
    <row r="296" spans="2:140" s="1" customFormat="1" ht="25" customHeight="1">
      <c r="B296" s="134"/>
      <c r="C296" s="134"/>
      <c r="D296" s="134"/>
      <c r="E296" s="134"/>
      <c r="F296" s="134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</row>
    <row r="297" spans="2:140" s="1" customFormat="1" ht="25" customHeight="1">
      <c r="B297" s="68" t="s">
        <v>4</v>
      </c>
      <c r="C297" s="68" t="s">
        <v>208</v>
      </c>
      <c r="D297" s="68" t="s">
        <v>209</v>
      </c>
      <c r="E297" s="68" t="s">
        <v>210</v>
      </c>
      <c r="F297" s="68" t="s">
        <v>240</v>
      </c>
      <c r="G297" s="68" t="s">
        <v>21</v>
      </c>
      <c r="H297" s="60"/>
      <c r="I297" s="265" t="s">
        <v>241</v>
      </c>
      <c r="J297" s="265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</row>
    <row r="298" spans="2:140" s="1" customFormat="1" ht="19.5" customHeight="1">
      <c r="B298" s="39">
        <v>2013</v>
      </c>
      <c r="C298" s="94">
        <v>1977576</v>
      </c>
      <c r="D298" s="94">
        <v>2213180</v>
      </c>
      <c r="E298" s="94">
        <v>30420</v>
      </c>
      <c r="F298" s="94">
        <v>597937.60000000009</v>
      </c>
      <c r="G298" s="94">
        <v>19449</v>
      </c>
      <c r="H298" s="60"/>
      <c r="I298" s="59" t="s">
        <v>242</v>
      </c>
      <c r="J298" s="170">
        <v>0.26</v>
      </c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</row>
    <row r="299" spans="2:140" s="1" customFormat="1" ht="19.5" customHeight="1">
      <c r="B299" s="39">
        <f>B298+1</f>
        <v>2014</v>
      </c>
      <c r="C299" s="94">
        <f t="shared" ref="C299:C345" si="10">C298*F625</f>
        <v>2033421.3616315185</v>
      </c>
      <c r="D299" s="94">
        <f t="shared" ref="D299:D345" si="11">D298*F625</f>
        <v>2275678.6536323479</v>
      </c>
      <c r="E299" s="94">
        <f t="shared" ref="E299:E345" si="12">E298*F625</f>
        <v>31279.039501304018</v>
      </c>
      <c r="F299" s="94">
        <f t="shared" ref="F299:F345" si="13">D299*$J$298+E299*$J$299</f>
        <v>614822.9391753755</v>
      </c>
      <c r="G299" s="94">
        <f t="shared" ref="G299:G345" si="14">G298*F625</f>
        <v>19998.226142697629</v>
      </c>
      <c r="H299" s="60"/>
      <c r="I299" s="59" t="s">
        <v>243</v>
      </c>
      <c r="J299" s="170">
        <v>0.74</v>
      </c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</row>
    <row r="300" spans="2:140" s="1" customFormat="1" ht="19.5" customHeight="1">
      <c r="B300" s="39">
        <f t="shared" ref="B300:B332" si="15">B299+1</f>
        <v>2015</v>
      </c>
      <c r="C300" s="94">
        <f t="shared" si="10"/>
        <v>2087105.1834199615</v>
      </c>
      <c r="D300" s="94">
        <f t="shared" si="11"/>
        <v>2335758.2463790979</v>
      </c>
      <c r="E300" s="94">
        <f t="shared" si="12"/>
        <v>32104.829184635753</v>
      </c>
      <c r="F300" s="94">
        <f t="shared" si="13"/>
        <v>631054.71765519597</v>
      </c>
      <c r="G300" s="94">
        <f t="shared" si="14"/>
        <v>20526.194043786352</v>
      </c>
      <c r="H300" s="60"/>
      <c r="I300" s="262" t="s">
        <v>278</v>
      </c>
      <c r="J300" s="262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</row>
    <row r="301" spans="2:140" s="1" customFormat="1" ht="19.5" customHeight="1">
      <c r="B301" s="39">
        <f t="shared" si="15"/>
        <v>2016</v>
      </c>
      <c r="C301" s="94">
        <f t="shared" si="10"/>
        <v>2134593.3062838465</v>
      </c>
      <c r="D301" s="94">
        <f t="shared" si="11"/>
        <v>2388903.9984310507</v>
      </c>
      <c r="E301" s="94">
        <f t="shared" si="12"/>
        <v>32835.313726074048</v>
      </c>
      <c r="F301" s="94">
        <f t="shared" si="13"/>
        <v>645413.17174936796</v>
      </c>
      <c r="G301" s="94">
        <f t="shared" si="14"/>
        <v>20993.228686995866</v>
      </c>
      <c r="H301" s="60"/>
      <c r="I301" s="263"/>
      <c r="J301" s="263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</row>
    <row r="302" spans="2:140" s="1" customFormat="1" ht="19.5" customHeight="1">
      <c r="B302" s="39">
        <f t="shared" si="15"/>
        <v>2017</v>
      </c>
      <c r="C302" s="94">
        <f t="shared" si="10"/>
        <v>2252025.3761625853</v>
      </c>
      <c r="D302" s="94">
        <f t="shared" si="11"/>
        <v>2520326.6635595853</v>
      </c>
      <c r="E302" s="94">
        <f t="shared" si="12"/>
        <v>34641.708810617572</v>
      </c>
      <c r="F302" s="94">
        <f t="shared" si="13"/>
        <v>680919.79704534914</v>
      </c>
      <c r="G302" s="94">
        <f t="shared" si="14"/>
        <v>22148.145780989522</v>
      </c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</row>
    <row r="303" spans="2:140" s="1" customFormat="1" ht="19.5" customHeight="1">
      <c r="B303" s="39">
        <f t="shared" si="15"/>
        <v>2018</v>
      </c>
      <c r="C303" s="94">
        <f t="shared" si="10"/>
        <v>2377562.2986560576</v>
      </c>
      <c r="D303" s="94">
        <f t="shared" si="11"/>
        <v>2660819.7753914963</v>
      </c>
      <c r="E303" s="94">
        <f t="shared" si="12"/>
        <v>36572.776533047167</v>
      </c>
      <c r="F303" s="94">
        <f t="shared" si="13"/>
        <v>718876.99623624398</v>
      </c>
      <c r="G303" s="94">
        <f t="shared" si="14"/>
        <v>23382.772215359451</v>
      </c>
      <c r="H303" s="60"/>
      <c r="I303" s="60"/>
      <c r="J303" s="60"/>
      <c r="K303" s="2"/>
      <c r="L303" s="2"/>
      <c r="M303" s="2"/>
      <c r="N303" s="2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</row>
    <row r="304" spans="2:140" s="1" customFormat="1" ht="19.5" customHeight="1">
      <c r="B304" s="39">
        <f t="shared" si="15"/>
        <v>2019</v>
      </c>
      <c r="C304" s="94">
        <f t="shared" si="10"/>
        <v>2518832.5454316116</v>
      </c>
      <c r="D304" s="94">
        <f t="shared" si="11"/>
        <v>2818920.6447177427</v>
      </c>
      <c r="E304" s="94">
        <f t="shared" si="12"/>
        <v>38745.861616458555</v>
      </c>
      <c r="F304" s="94">
        <f t="shared" si="13"/>
        <v>761591.30522279243</v>
      </c>
      <c r="G304" s="94">
        <f t="shared" si="14"/>
        <v>24772.132234664779</v>
      </c>
      <c r="H304" s="60"/>
      <c r="I304" s="60"/>
      <c r="J304" s="60"/>
      <c r="K304" s="2"/>
      <c r="L304" s="2"/>
      <c r="M304" s="2"/>
      <c r="N304" s="2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</row>
    <row r="305" spans="2:140" s="1" customFormat="1" ht="19.5" customHeight="1">
      <c r="B305" s="39">
        <f t="shared" si="15"/>
        <v>2020</v>
      </c>
      <c r="C305" s="94">
        <f t="shared" si="10"/>
        <v>2565916.3479720703</v>
      </c>
      <c r="D305" s="94">
        <f t="shared" si="11"/>
        <v>2871613.9066234762</v>
      </c>
      <c r="E305" s="94">
        <f t="shared" si="12"/>
        <v>39470.126713365455</v>
      </c>
      <c r="F305" s="94">
        <f t="shared" si="13"/>
        <v>775827.50948999426</v>
      </c>
      <c r="G305" s="94">
        <f t="shared" si="14"/>
        <v>25235.190481533362</v>
      </c>
      <c r="H305" s="60"/>
      <c r="I305" s="60"/>
      <c r="J305" s="60"/>
      <c r="K305" s="2"/>
      <c r="L305" s="2"/>
      <c r="M305" s="2"/>
      <c r="N305" s="2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</row>
    <row r="306" spans="2:140" s="1" customFormat="1" ht="19.5" customHeight="1">
      <c r="B306" s="39">
        <f t="shared" si="15"/>
        <v>2021</v>
      </c>
      <c r="C306" s="94">
        <f t="shared" si="10"/>
        <v>2827370.6676830114</v>
      </c>
      <c r="D306" s="94">
        <f t="shared" si="11"/>
        <v>3164217.3116495591</v>
      </c>
      <c r="E306" s="94">
        <f t="shared" si="12"/>
        <v>43491.939480918678</v>
      </c>
      <c r="F306" s="94">
        <f t="shared" si="13"/>
        <v>854880.53624476516</v>
      </c>
      <c r="G306" s="94">
        <f t="shared" si="14"/>
        <v>27806.532904812215</v>
      </c>
      <c r="H306" s="60"/>
      <c r="I306" s="60"/>
      <c r="J306" s="60"/>
      <c r="K306" s="2"/>
      <c r="L306" s="2"/>
      <c r="M306" s="2"/>
      <c r="N306" s="2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</row>
    <row r="307" spans="2:140" s="1" customFormat="1" ht="19.5" customHeight="1">
      <c r="B307" s="39">
        <f t="shared" si="15"/>
        <v>2022</v>
      </c>
      <c r="C307" s="94">
        <f t="shared" si="10"/>
        <v>2917827.5761583522</v>
      </c>
      <c r="D307" s="94">
        <f t="shared" si="11"/>
        <v>3265451.0547266672</v>
      </c>
      <c r="E307" s="94">
        <f t="shared" si="12"/>
        <v>44883.390002071785</v>
      </c>
      <c r="F307" s="94">
        <f t="shared" si="13"/>
        <v>882230.98283046659</v>
      </c>
      <c r="G307" s="94">
        <f t="shared" si="14"/>
        <v>28696.155560496198</v>
      </c>
      <c r="H307" s="60"/>
      <c r="I307" s="60"/>
      <c r="J307" s="60"/>
      <c r="K307" s="2"/>
      <c r="L307" s="2"/>
      <c r="M307" s="2"/>
      <c r="N307" s="2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</row>
    <row r="308" spans="2:140" s="1" customFormat="1" ht="19.5" customHeight="1">
      <c r="B308" s="39">
        <f t="shared" si="15"/>
        <v>2023</v>
      </c>
      <c r="C308" s="94">
        <f t="shared" si="10"/>
        <v>2997532.2046709871</v>
      </c>
      <c r="D308" s="94">
        <f t="shared" si="11"/>
        <v>3354651.5151547841</v>
      </c>
      <c r="E308" s="94">
        <f t="shared" si="12"/>
        <v>46109.443918257231</v>
      </c>
      <c r="F308" s="94">
        <f t="shared" si="13"/>
        <v>906330.3824397542</v>
      </c>
      <c r="G308" s="94">
        <f t="shared" si="14"/>
        <v>29480.032043595831</v>
      </c>
      <c r="H308" s="60"/>
      <c r="I308" s="60"/>
      <c r="J308" s="60"/>
      <c r="K308" s="2"/>
      <c r="L308" s="2"/>
      <c r="M308" s="2"/>
      <c r="N308" s="2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</row>
    <row r="309" spans="2:140" s="1" customFormat="1" ht="19.5" customHeight="1">
      <c r="B309" s="39">
        <f t="shared" si="15"/>
        <v>2024</v>
      </c>
      <c r="C309" s="94">
        <f t="shared" si="10"/>
        <v>3075039.545687953</v>
      </c>
      <c r="D309" s="94">
        <f t="shared" si="11"/>
        <v>3441392.9081489993</v>
      </c>
      <c r="E309" s="94">
        <f t="shared" si="12"/>
        <v>47301.698129339937</v>
      </c>
      <c r="F309" s="94">
        <f t="shared" si="13"/>
        <v>929765.41273445147</v>
      </c>
      <c r="G309" s="94">
        <f t="shared" si="14"/>
        <v>30242.298715237765</v>
      </c>
      <c r="H309" s="60"/>
      <c r="I309" s="60"/>
      <c r="J309" s="60"/>
      <c r="K309" s="2"/>
      <c r="L309" s="2"/>
      <c r="M309" s="2"/>
      <c r="N309" s="2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</row>
    <row r="310" spans="2:140" s="1" customFormat="1" ht="19.5" customHeight="1">
      <c r="B310" s="39">
        <f t="shared" si="15"/>
        <v>2025</v>
      </c>
      <c r="C310" s="94">
        <f t="shared" si="10"/>
        <v>3157472.8735418608</v>
      </c>
      <c r="D310" s="94">
        <f t="shared" si="11"/>
        <v>3533647.1590802968</v>
      </c>
      <c r="E310" s="94">
        <f t="shared" si="12"/>
        <v>48569.726176462209</v>
      </c>
      <c r="F310" s="94">
        <f t="shared" si="13"/>
        <v>954689.85873145924</v>
      </c>
      <c r="G310" s="94">
        <f t="shared" si="14"/>
        <v>31053.011321696707</v>
      </c>
      <c r="H310" s="60"/>
      <c r="I310" s="60"/>
      <c r="J310" s="60"/>
      <c r="K310" s="2"/>
      <c r="L310" s="2"/>
      <c r="M310" s="2"/>
      <c r="N310" s="2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</row>
    <row r="311" spans="2:140" s="1" customFormat="1" ht="19.5" customHeight="1">
      <c r="B311" s="39">
        <f t="shared" si="15"/>
        <v>2026</v>
      </c>
      <c r="C311" s="94">
        <f t="shared" si="10"/>
        <v>3240055.6447050851</v>
      </c>
      <c r="D311" s="94">
        <f t="shared" si="11"/>
        <v>3626068.6576639288</v>
      </c>
      <c r="E311" s="94">
        <f t="shared" si="12"/>
        <v>49840.053030542804</v>
      </c>
      <c r="F311" s="94">
        <f t="shared" si="13"/>
        <v>979659.4902352232</v>
      </c>
      <c r="G311" s="94">
        <f t="shared" si="14"/>
        <v>31865.193668344094</v>
      </c>
      <c r="H311" s="60"/>
      <c r="I311" s="60"/>
      <c r="J311" s="60"/>
      <c r="K311" s="2"/>
      <c r="L311" s="2"/>
      <c r="M311" s="2"/>
      <c r="N311" s="2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</row>
    <row r="312" spans="2:140" s="1" customFormat="1" ht="19.5" customHeight="1">
      <c r="B312" s="39">
        <f t="shared" si="15"/>
        <v>2027</v>
      </c>
      <c r="C312" s="94">
        <f t="shared" si="10"/>
        <v>3325285.5054252381</v>
      </c>
      <c r="D312" s="94">
        <f t="shared" si="11"/>
        <v>3721452.6141584595</v>
      </c>
      <c r="E312" s="94">
        <f t="shared" si="12"/>
        <v>51151.098655644979</v>
      </c>
      <c r="F312" s="94">
        <f t="shared" si="13"/>
        <v>1005429.4926863768</v>
      </c>
      <c r="G312" s="94">
        <f t="shared" si="14"/>
        <v>32703.409525103205</v>
      </c>
      <c r="H312" s="60"/>
      <c r="I312" s="60"/>
      <c r="J312" s="60"/>
      <c r="K312" s="2"/>
      <c r="L312" s="2"/>
      <c r="M312" s="2"/>
      <c r="N312" s="2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</row>
    <row r="313" spans="2:140" s="1" customFormat="1" ht="19.5" customHeight="1">
      <c r="B313" s="39">
        <f t="shared" si="15"/>
        <v>2028</v>
      </c>
      <c r="C313" s="94">
        <f t="shared" si="10"/>
        <v>3410585.8436491918</v>
      </c>
      <c r="D313" s="94">
        <f t="shared" si="11"/>
        <v>3816915.4446896203</v>
      </c>
      <c r="E313" s="94">
        <f t="shared" si="12"/>
        <v>52463.228398710569</v>
      </c>
      <c r="F313" s="94">
        <f t="shared" si="13"/>
        <v>1031220.8046343472</v>
      </c>
      <c r="G313" s="94">
        <f t="shared" si="14"/>
        <v>33542.31851171999</v>
      </c>
      <c r="H313" s="60"/>
      <c r="I313" s="60"/>
      <c r="J313" s="60"/>
      <c r="K313" s="2"/>
      <c r="L313" s="2"/>
      <c r="M313" s="2"/>
      <c r="N313" s="2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</row>
    <row r="314" spans="2:140" s="1" customFormat="1" ht="19.5" customHeight="1">
      <c r="B314" s="39">
        <f t="shared" si="15"/>
        <v>2029</v>
      </c>
      <c r="C314" s="94">
        <f t="shared" si="10"/>
        <v>3495834.4030870032</v>
      </c>
      <c r="D314" s="94">
        <f t="shared" si="11"/>
        <v>3912320.3276253836</v>
      </c>
      <c r="E314" s="94">
        <f t="shared" si="12"/>
        <v>53774.561656243131</v>
      </c>
      <c r="F314" s="94">
        <f t="shared" si="13"/>
        <v>1056996.4608082196</v>
      </c>
      <c r="G314" s="94">
        <f t="shared" si="14"/>
        <v>34380.718266018179</v>
      </c>
      <c r="H314" s="60"/>
      <c r="I314" s="60"/>
      <c r="J314" s="60"/>
      <c r="K314" s="2"/>
      <c r="L314" s="2"/>
      <c r="M314" s="2"/>
      <c r="N314" s="2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</row>
    <row r="315" spans="2:140" s="1" customFormat="1" ht="19.5" customHeight="1">
      <c r="B315" s="39">
        <f t="shared" si="15"/>
        <v>2030</v>
      </c>
      <c r="C315" s="94">
        <f t="shared" si="10"/>
        <v>3580901.1852555536</v>
      </c>
      <c r="D315" s="94">
        <f t="shared" si="11"/>
        <v>4007521.7767528975</v>
      </c>
      <c r="E315" s="94">
        <f t="shared" si="12"/>
        <v>55083.098730705657</v>
      </c>
      <c r="F315" s="94">
        <f t="shared" si="13"/>
        <v>1082717.1550164756</v>
      </c>
      <c r="G315" s="94">
        <f t="shared" si="14"/>
        <v>35217.330283152354</v>
      </c>
      <c r="H315" s="60"/>
      <c r="I315" s="60"/>
      <c r="J315" s="60"/>
      <c r="K315" s="2"/>
      <c r="L315" s="2"/>
      <c r="M315" s="2"/>
      <c r="N315" s="2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</row>
    <row r="316" spans="2:140" s="1" customFormat="1" ht="19.5" customHeight="1">
      <c r="B316" s="39">
        <f t="shared" si="15"/>
        <v>2031</v>
      </c>
      <c r="C316" s="94">
        <f t="shared" si="10"/>
        <v>3668605.2627137299</v>
      </c>
      <c r="D316" s="94">
        <f t="shared" si="11"/>
        <v>4105674.7226568158</v>
      </c>
      <c r="E316" s="94">
        <f t="shared" si="12"/>
        <v>56432.203916184102</v>
      </c>
      <c r="F316" s="94">
        <f t="shared" si="13"/>
        <v>1109235.2587887484</v>
      </c>
      <c r="G316" s="94">
        <f t="shared" si="14"/>
        <v>36079.879486057362</v>
      </c>
      <c r="H316" s="60"/>
      <c r="I316" s="60"/>
      <c r="J316" s="60"/>
      <c r="K316" s="2"/>
      <c r="L316" s="2"/>
      <c r="M316" s="2"/>
      <c r="N316" s="2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</row>
    <row r="317" spans="2:140" s="1" customFormat="1" ht="19.5" customHeight="1">
      <c r="B317" s="39">
        <f t="shared" si="15"/>
        <v>2032</v>
      </c>
      <c r="C317" s="94">
        <f t="shared" si="10"/>
        <v>3756057.7743827468</v>
      </c>
      <c r="D317" s="94">
        <f t="shared" si="11"/>
        <v>4203546.1317837648</v>
      </c>
      <c r="E317" s="94">
        <f t="shared" si="12"/>
        <v>57777.439398902083</v>
      </c>
      <c r="F317" s="94">
        <f t="shared" si="13"/>
        <v>1135677.2994189665</v>
      </c>
      <c r="G317" s="94">
        <f t="shared" si="14"/>
        <v>36939.954597937118</v>
      </c>
      <c r="H317" s="60"/>
      <c r="I317" s="60"/>
      <c r="J317" s="60"/>
      <c r="K317" s="2"/>
      <c r="L317" s="2"/>
      <c r="M317" s="2"/>
      <c r="N317" s="2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</row>
    <row r="318" spans="2:140" s="1" customFormat="1" ht="19.5" customHeight="1">
      <c r="B318" s="39">
        <f t="shared" si="15"/>
        <v>2033</v>
      </c>
      <c r="C318" s="94">
        <f t="shared" si="10"/>
        <v>3846112.9577847933</v>
      </c>
      <c r="D318" s="94">
        <f t="shared" si="11"/>
        <v>4304330.2891571056</v>
      </c>
      <c r="E318" s="94">
        <f t="shared" si="12"/>
        <v>59162.7103968765</v>
      </c>
      <c r="F318" s="94">
        <f t="shared" si="13"/>
        <v>1162906.2808745361</v>
      </c>
      <c r="G318" s="94">
        <f t="shared" si="14"/>
        <v>37825.626380961592</v>
      </c>
      <c r="H318" s="60"/>
      <c r="I318" s="60"/>
      <c r="J318" s="60"/>
      <c r="K318" s="2"/>
      <c r="L318" s="2"/>
      <c r="M318" s="2"/>
      <c r="N318" s="2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</row>
    <row r="319" spans="2:140" s="1" customFormat="1" ht="19.5" customHeight="1">
      <c r="B319" s="39">
        <f t="shared" si="15"/>
        <v>2034</v>
      </c>
      <c r="C319" s="94">
        <f t="shared" si="10"/>
        <v>3935720.4306240068</v>
      </c>
      <c r="D319" s="94">
        <f t="shared" si="11"/>
        <v>4404613.3967283396</v>
      </c>
      <c r="E319" s="94">
        <f t="shared" si="12"/>
        <v>60541.09450134018</v>
      </c>
      <c r="F319" s="94">
        <f t="shared" si="13"/>
        <v>1189999.89308036</v>
      </c>
      <c r="G319" s="94">
        <f t="shared" si="14"/>
        <v>38706.895034732603</v>
      </c>
      <c r="H319" s="60"/>
      <c r="I319" s="60"/>
      <c r="J319" s="60"/>
      <c r="K319" s="2"/>
      <c r="L319" s="2"/>
      <c r="M319" s="2"/>
      <c r="N319" s="2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</row>
    <row r="320" spans="2:140" s="1" customFormat="1" ht="19.5" customHeight="1">
      <c r="B320" s="39">
        <f t="shared" si="15"/>
        <v>2035</v>
      </c>
      <c r="C320" s="94">
        <f t="shared" si="10"/>
        <v>4024685.2267618519</v>
      </c>
      <c r="D320" s="94">
        <f t="shared" si="11"/>
        <v>4504177.2605274329</v>
      </c>
      <c r="E320" s="94">
        <f t="shared" si="12"/>
        <v>61909.592651860439</v>
      </c>
      <c r="F320" s="94">
        <f t="shared" si="13"/>
        <v>1216899.1862995094</v>
      </c>
      <c r="G320" s="94">
        <f t="shared" si="14"/>
        <v>39581.843112624403</v>
      </c>
      <c r="H320" s="60"/>
      <c r="I320" s="60"/>
      <c r="J320" s="60"/>
      <c r="K320" s="2"/>
      <c r="L320" s="2"/>
      <c r="M320" s="2"/>
      <c r="N320" s="2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</row>
    <row r="321" spans="2:140" s="1" customFormat="1" ht="19.5" customHeight="1">
      <c r="B321" s="39">
        <f t="shared" si="15"/>
        <v>2036</v>
      </c>
      <c r="C321" s="94">
        <f t="shared" si="10"/>
        <v>4112865.2120986301</v>
      </c>
      <c r="D321" s="94">
        <f t="shared" si="11"/>
        <v>4602862.8129146239</v>
      </c>
      <c r="E321" s="94">
        <f t="shared" si="12"/>
        <v>63266.018475163713</v>
      </c>
      <c r="F321" s="94">
        <f t="shared" si="13"/>
        <v>1243561.1850294233</v>
      </c>
      <c r="G321" s="94">
        <f t="shared" si="14"/>
        <v>40449.072758825103</v>
      </c>
      <c r="H321" s="60"/>
      <c r="I321" s="60"/>
      <c r="J321" s="60"/>
      <c r="K321" s="2"/>
      <c r="L321" s="2"/>
      <c r="M321" s="2"/>
      <c r="N321" s="2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</row>
    <row r="322" spans="2:140" s="1" customFormat="1" ht="19.5" customHeight="1">
      <c r="B322" s="39">
        <f t="shared" si="15"/>
        <v>2037</v>
      </c>
      <c r="C322" s="94">
        <f t="shared" si="10"/>
        <v>4200065.8880949197</v>
      </c>
      <c r="D322" s="94">
        <f t="shared" si="11"/>
        <v>4700452.3832277087</v>
      </c>
      <c r="E322" s="94">
        <f t="shared" si="12"/>
        <v>64607.380103645817</v>
      </c>
      <c r="F322" s="94">
        <f t="shared" si="13"/>
        <v>1269927.0809159023</v>
      </c>
      <c r="G322" s="94">
        <f t="shared" si="14"/>
        <v>41306.671125437482</v>
      </c>
      <c r="H322" s="60"/>
      <c r="I322" s="60"/>
      <c r="J322" s="60"/>
      <c r="K322" s="2"/>
      <c r="L322" s="2"/>
      <c r="M322" s="2"/>
      <c r="N322" s="2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</row>
    <row r="323" spans="2:140" s="1" customFormat="1" ht="19.5" customHeight="1">
      <c r="B323" s="39">
        <f t="shared" si="15"/>
        <v>2038</v>
      </c>
      <c r="C323" s="94">
        <f t="shared" si="10"/>
        <v>4286089.6808024598</v>
      </c>
      <c r="D323" s="94">
        <f t="shared" si="11"/>
        <v>4796724.8589982856</v>
      </c>
      <c r="E323" s="94">
        <f t="shared" si="12"/>
        <v>65930.638362323807</v>
      </c>
      <c r="F323" s="94">
        <f t="shared" si="13"/>
        <v>1295937.135727674</v>
      </c>
      <c r="G323" s="94">
        <f t="shared" si="14"/>
        <v>42152.695118633674</v>
      </c>
      <c r="H323" s="60"/>
      <c r="I323" s="60"/>
      <c r="J323" s="60"/>
      <c r="K323" s="2"/>
      <c r="L323" s="2"/>
      <c r="M323" s="2"/>
      <c r="N323" s="2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</row>
    <row r="324" spans="2:140" s="1" customFormat="1" ht="19.5" customHeight="1">
      <c r="B324" s="39">
        <f t="shared" si="15"/>
        <v>2039</v>
      </c>
      <c r="C324" s="94">
        <f t="shared" si="10"/>
        <v>4370730.855635656</v>
      </c>
      <c r="D324" s="94">
        <f t="shared" si="11"/>
        <v>4891449.994880463</v>
      </c>
      <c r="E324" s="94">
        <f t="shared" si="12"/>
        <v>67232.628545470157</v>
      </c>
      <c r="F324" s="94">
        <f t="shared" si="13"/>
        <v>1321529.1437925685</v>
      </c>
      <c r="G324" s="94">
        <f t="shared" si="14"/>
        <v>42985.121386615705</v>
      </c>
      <c r="H324" s="60"/>
      <c r="I324" s="60"/>
      <c r="J324" s="60"/>
      <c r="K324" s="2"/>
      <c r="L324" s="2"/>
      <c r="M324" s="2"/>
      <c r="N324" s="2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</row>
    <row r="325" spans="2:140" s="1" customFormat="1" ht="19.5" customHeight="1">
      <c r="B325" s="39">
        <f t="shared" si="15"/>
        <v>2040</v>
      </c>
      <c r="C325" s="94">
        <f t="shared" si="10"/>
        <v>4457322.6160864551</v>
      </c>
      <c r="D325" s="94">
        <f t="shared" si="11"/>
        <v>4988358.1048061997</v>
      </c>
      <c r="E325" s="94">
        <f t="shared" si="12"/>
        <v>68564.623549916665</v>
      </c>
      <c r="F325" s="94">
        <f t="shared" si="13"/>
        <v>1347710.9286765503</v>
      </c>
      <c r="G325" s="94">
        <f t="shared" si="14"/>
        <v>43836.731210464488</v>
      </c>
      <c r="H325" s="60"/>
      <c r="I325" s="60"/>
      <c r="J325" s="60"/>
      <c r="K325" s="2"/>
      <c r="L325" s="2"/>
      <c r="M325" s="2"/>
      <c r="N325" s="2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</row>
    <row r="326" spans="2:140" s="1" customFormat="1" ht="19.5" customHeight="1">
      <c r="B326" s="39">
        <f t="shared" si="15"/>
        <v>2041</v>
      </c>
      <c r="C326" s="94">
        <f t="shared" si="10"/>
        <v>4538685.0005377317</v>
      </c>
      <c r="D326" s="94">
        <f t="shared" si="11"/>
        <v>5079413.8225231804</v>
      </c>
      <c r="E326" s="94">
        <f t="shared" si="12"/>
        <v>69816.177844167731</v>
      </c>
      <c r="F326" s="94">
        <f t="shared" si="13"/>
        <v>1372311.565460711</v>
      </c>
      <c r="G326" s="94">
        <f t="shared" si="14"/>
        <v>44636.911337646896</v>
      </c>
      <c r="H326" s="60"/>
      <c r="I326" s="60"/>
      <c r="J326" s="60"/>
      <c r="K326" s="2"/>
      <c r="L326" s="2"/>
      <c r="M326" s="2"/>
      <c r="N326" s="2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</row>
    <row r="327" spans="2:140" s="1" customFormat="1" ht="19.5" customHeight="1">
      <c r="B327" s="39">
        <f t="shared" si="15"/>
        <v>2042</v>
      </c>
      <c r="C327" s="94">
        <f t="shared" si="10"/>
        <v>4621754.9813299403</v>
      </c>
      <c r="D327" s="94">
        <f t="shared" si="11"/>
        <v>5172380.5758058354</v>
      </c>
      <c r="E327" s="94">
        <f t="shared" si="12"/>
        <v>71093.999184889384</v>
      </c>
      <c r="F327" s="94">
        <f t="shared" si="13"/>
        <v>1397428.5091063352</v>
      </c>
      <c r="G327" s="94">
        <f t="shared" si="14"/>
        <v>45453.885277676338</v>
      </c>
      <c r="H327" s="60"/>
      <c r="I327" s="60"/>
      <c r="J327" s="60"/>
      <c r="K327" s="2"/>
      <c r="L327" s="2"/>
      <c r="M327" s="2"/>
      <c r="N327" s="2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</row>
    <row r="328" spans="2:140" s="1" customFormat="1" ht="19.5" customHeight="1">
      <c r="B328" s="39">
        <f t="shared" si="15"/>
        <v>2043</v>
      </c>
      <c r="C328" s="94">
        <f t="shared" si="10"/>
        <v>4706536.4455040814</v>
      </c>
      <c r="D328" s="94">
        <f t="shared" si="11"/>
        <v>5267262.7147885729</v>
      </c>
      <c r="E328" s="94">
        <f t="shared" si="12"/>
        <v>72398.147364366378</v>
      </c>
      <c r="F328" s="94">
        <f t="shared" si="13"/>
        <v>1423062.93489466</v>
      </c>
      <c r="G328" s="94">
        <f t="shared" si="14"/>
        <v>46287.691258696977</v>
      </c>
      <c r="H328" s="60"/>
      <c r="I328" s="60"/>
      <c r="J328" s="60"/>
      <c r="K328" s="2"/>
      <c r="L328" s="2"/>
      <c r="M328" s="2"/>
      <c r="N328" s="2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</row>
    <row r="329" spans="2:140" s="1" customFormat="1" ht="19.5" customHeight="1">
      <c r="B329" s="39">
        <f t="shared" si="15"/>
        <v>2044</v>
      </c>
      <c r="C329" s="94">
        <f t="shared" si="10"/>
        <v>4789286.1546147885</v>
      </c>
      <c r="D329" s="94">
        <f t="shared" si="11"/>
        <v>5359871.0399349313</v>
      </c>
      <c r="E329" s="94">
        <f t="shared" si="12"/>
        <v>73671.042136121148</v>
      </c>
      <c r="F329" s="94">
        <f t="shared" si="13"/>
        <v>1448083.0415638119</v>
      </c>
      <c r="G329" s="94">
        <f t="shared" si="14"/>
        <v>47101.515401230135</v>
      </c>
      <c r="H329" s="60"/>
      <c r="I329" s="60"/>
      <c r="J329" s="60"/>
      <c r="K329" s="2"/>
      <c r="L329" s="2"/>
      <c r="M329" s="2"/>
      <c r="N329" s="2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</row>
    <row r="330" spans="2:140" s="1" customFormat="1" ht="19.5" customHeight="1">
      <c r="B330" s="39">
        <f t="shared" si="15"/>
        <v>2045</v>
      </c>
      <c r="C330" s="94">
        <f t="shared" si="10"/>
        <v>4869823.3741847919</v>
      </c>
      <c r="D330" s="94">
        <f t="shared" si="11"/>
        <v>5450003.2844645679</v>
      </c>
      <c r="E330" s="94">
        <f t="shared" si="12"/>
        <v>74909.90335779835</v>
      </c>
      <c r="F330" s="94">
        <f t="shared" si="13"/>
        <v>1472434.1824455585</v>
      </c>
      <c r="G330" s="94">
        <f t="shared" si="14"/>
        <v>47893.580223728488</v>
      </c>
      <c r="H330" s="60"/>
      <c r="I330" s="60"/>
      <c r="J330" s="60"/>
      <c r="K330" s="2"/>
      <c r="L330" s="2"/>
      <c r="M330" s="2"/>
      <c r="N330" s="2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</row>
    <row r="331" spans="2:140" s="1" customFormat="1" ht="19.5" customHeight="1">
      <c r="B331" s="39">
        <f t="shared" si="15"/>
        <v>2046</v>
      </c>
      <c r="C331" s="94">
        <f t="shared" si="10"/>
        <v>4947969.5533416495</v>
      </c>
      <c r="D331" s="94">
        <f t="shared" si="11"/>
        <v>5537459.625351782</v>
      </c>
      <c r="E331" s="94">
        <f t="shared" si="12"/>
        <v>76111.984476274505</v>
      </c>
      <c r="F331" s="94">
        <f t="shared" si="13"/>
        <v>1496062.3711039063</v>
      </c>
      <c r="G331" s="94">
        <f t="shared" si="14"/>
        <v>48662.129719890312</v>
      </c>
      <c r="H331" s="60"/>
      <c r="I331" s="60"/>
      <c r="J331" s="60"/>
      <c r="K331" s="2"/>
      <c r="L331" s="2"/>
      <c r="M331" s="2"/>
      <c r="N331" s="2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</row>
    <row r="332" spans="2:140" s="1" customFormat="1" ht="19.5" customHeight="1">
      <c r="B332" s="39">
        <f t="shared" si="15"/>
        <v>2047</v>
      </c>
      <c r="C332" s="94">
        <f t="shared" si="10"/>
        <v>5027544.0795056028</v>
      </c>
      <c r="D332" s="94">
        <f t="shared" si="11"/>
        <v>5626514.4833271718</v>
      </c>
      <c r="E332" s="94">
        <f t="shared" si="12"/>
        <v>77336.037097214212</v>
      </c>
      <c r="F332" s="94">
        <f t="shared" si="13"/>
        <v>1520122.4331170034</v>
      </c>
      <c r="G332" s="94">
        <f t="shared" si="14"/>
        <v>49444.726676650876</v>
      </c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</row>
    <row r="333" spans="2:140" s="1" customFormat="1" ht="19.5" customHeight="1">
      <c r="B333" s="39">
        <f>B332+1</f>
        <v>2048</v>
      </c>
      <c r="C333" s="94">
        <f t="shared" si="10"/>
        <v>5108533.7479145788</v>
      </c>
      <c r="D333" s="94">
        <f t="shared" si="11"/>
        <v>5717153.0804427201</v>
      </c>
      <c r="E333" s="94">
        <f t="shared" si="12"/>
        <v>78581.858098784345</v>
      </c>
      <c r="F333" s="94">
        <f t="shared" si="13"/>
        <v>1544610.3759082078</v>
      </c>
      <c r="G333" s="94">
        <f t="shared" si="14"/>
        <v>50241.24122824645</v>
      </c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</row>
    <row r="334" spans="2:140" s="1" customFormat="1" ht="19.5" customHeight="1">
      <c r="B334" s="39">
        <f>B333+1</f>
        <v>2049</v>
      </c>
      <c r="C334" s="94">
        <f t="shared" si="10"/>
        <v>5190953.0706666466</v>
      </c>
      <c r="D334" s="94">
        <f t="shared" si="11"/>
        <v>5809391.6577355377</v>
      </c>
      <c r="E334" s="94">
        <f t="shared" si="12"/>
        <v>79849.670712872452</v>
      </c>
      <c r="F334" s="94">
        <f t="shared" si="13"/>
        <v>1569530.5873387656</v>
      </c>
      <c r="G334" s="94">
        <f t="shared" si="14"/>
        <v>51051.816097786214</v>
      </c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</row>
    <row r="335" spans="2:140" s="1" customFormat="1" ht="19.5" customHeight="1">
      <c r="B335" s="39">
        <f t="shared" ref="B335:B345" si="16">B334+1</f>
        <v>2050</v>
      </c>
      <c r="C335" s="94">
        <f t="shared" si="10"/>
        <v>5270618.5775298877</v>
      </c>
      <c r="D335" s="94">
        <f t="shared" si="11"/>
        <v>5898548.3356480869</v>
      </c>
      <c r="E335" s="94">
        <f t="shared" si="12"/>
        <v>81075.12284152885</v>
      </c>
      <c r="F335" s="94">
        <f t="shared" si="13"/>
        <v>1593618.158171234</v>
      </c>
      <c r="G335" s="94">
        <f t="shared" si="14"/>
        <v>51835.307828563273</v>
      </c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</row>
    <row r="336" spans="2:140" s="1" customFormat="1" ht="19.5" customHeight="1">
      <c r="B336" s="39">
        <f t="shared" si="16"/>
        <v>2051</v>
      </c>
      <c r="C336" s="94">
        <f t="shared" si="10"/>
        <v>5350803.4451973205</v>
      </c>
      <c r="D336" s="94">
        <f t="shared" si="11"/>
        <v>5988286.2498542713</v>
      </c>
      <c r="E336" s="94">
        <f t="shared" si="12"/>
        <v>82308.564021257625</v>
      </c>
      <c r="F336" s="94">
        <f t="shared" si="13"/>
        <v>1617862.7623378413</v>
      </c>
      <c r="G336" s="94">
        <f t="shared" si="14"/>
        <v>52623.907352052585</v>
      </c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</row>
    <row r="337" spans="2:140" s="1" customFormat="1" ht="19.5" customHeight="1">
      <c r="B337" s="39">
        <f t="shared" si="16"/>
        <v>2052</v>
      </c>
      <c r="C337" s="94">
        <f t="shared" si="10"/>
        <v>5432208.2100947015</v>
      </c>
      <c r="D337" s="94">
        <f t="shared" si="11"/>
        <v>6079389.3971293122</v>
      </c>
      <c r="E337" s="94">
        <f t="shared" si="12"/>
        <v>83560.770231374627</v>
      </c>
      <c r="F337" s="94">
        <f t="shared" si="13"/>
        <v>1642476.2132248385</v>
      </c>
      <c r="G337" s="94">
        <f t="shared" si="14"/>
        <v>53424.504281065259</v>
      </c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</row>
    <row r="338" spans="2:140" s="1" customFormat="1" ht="19.5" customHeight="1">
      <c r="B338" s="39">
        <f t="shared" si="16"/>
        <v>2053</v>
      </c>
      <c r="C338" s="94">
        <f t="shared" si="10"/>
        <v>5514851.4312007381</v>
      </c>
      <c r="D338" s="94">
        <f t="shared" si="11"/>
        <v>6171878.547527303</v>
      </c>
      <c r="E338" s="94">
        <f t="shared" si="12"/>
        <v>84832.02695478026</v>
      </c>
      <c r="F338" s="94">
        <f t="shared" si="13"/>
        <v>1667464.1223036363</v>
      </c>
      <c r="G338" s="94">
        <f t="shared" si="14"/>
        <v>54237.281138840284</v>
      </c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</row>
    <row r="339" spans="2:140" s="1" customFormat="1" ht="19.5" customHeight="1">
      <c r="B339" s="39">
        <f t="shared" si="16"/>
        <v>2054</v>
      </c>
      <c r="C339" s="94">
        <f t="shared" si="10"/>
        <v>5598751.9498422574</v>
      </c>
      <c r="D339" s="94">
        <f t="shared" si="11"/>
        <v>6265774.7870887853</v>
      </c>
      <c r="E339" s="94">
        <f t="shared" si="12"/>
        <v>86122.624017585942</v>
      </c>
      <c r="F339" s="94">
        <f t="shared" si="13"/>
        <v>1692832.1864160977</v>
      </c>
      <c r="G339" s="94">
        <f t="shared" si="14"/>
        <v>55062.423225444749</v>
      </c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</row>
    <row r="340" spans="2:140" s="1" customFormat="1" ht="19.5" customHeight="1">
      <c r="B340" s="39">
        <f t="shared" si="16"/>
        <v>2055</v>
      </c>
      <c r="C340" s="94">
        <f t="shared" si="10"/>
        <v>5683928.8939897278</v>
      </c>
      <c r="D340" s="94">
        <f t="shared" si="11"/>
        <v>6361099.5226480244</v>
      </c>
      <c r="E340" s="94">
        <f t="shared" si="12"/>
        <v>87432.855655189778</v>
      </c>
      <c r="F340" s="94">
        <f t="shared" si="13"/>
        <v>1718586.1890733268</v>
      </c>
      <c r="G340" s="94">
        <f t="shared" si="14"/>
        <v>55900.118660019274</v>
      </c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</row>
    <row r="341" spans="2:140" s="1" customFormat="1" ht="19.5" customHeight="1">
      <c r="B341" s="39">
        <f t="shared" si="16"/>
        <v>2056</v>
      </c>
      <c r="C341" s="94">
        <f t="shared" si="10"/>
        <v>5774971.3235489177</v>
      </c>
      <c r="D341" s="94">
        <f t="shared" si="11"/>
        <v>6462988.5444867844</v>
      </c>
      <c r="E341" s="94">
        <f t="shared" si="12"/>
        <v>88833.312935815426</v>
      </c>
      <c r="F341" s="94">
        <f t="shared" si="13"/>
        <v>1746113.6731390674</v>
      </c>
      <c r="G341" s="94">
        <f t="shared" si="14"/>
        <v>56795.499779377868</v>
      </c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  <c r="EG341" s="60"/>
      <c r="EH341" s="60"/>
      <c r="EI341" s="60"/>
      <c r="EJ341" s="60"/>
    </row>
    <row r="342" spans="2:140" s="1" customFormat="1" ht="19.5" customHeight="1">
      <c r="B342" s="39">
        <f t="shared" si="16"/>
        <v>2057</v>
      </c>
      <c r="C342" s="94">
        <f t="shared" si="10"/>
        <v>5867472.0268012928</v>
      </c>
      <c r="D342" s="94">
        <f t="shared" si="11"/>
        <v>6566509.5754985334</v>
      </c>
      <c r="E342" s="94">
        <f t="shared" si="12"/>
        <v>90256.202065202742</v>
      </c>
      <c r="F342" s="94">
        <f t="shared" si="13"/>
        <v>1774082.0791578689</v>
      </c>
      <c r="G342" s="94">
        <f t="shared" si="14"/>
        <v>57705.2226813323</v>
      </c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</row>
    <row r="343" spans="2:140" s="1" customFormat="1" ht="19.5" customHeight="1">
      <c r="B343" s="39">
        <f t="shared" si="16"/>
        <v>2058</v>
      </c>
      <c r="C343" s="94">
        <f t="shared" si="10"/>
        <v>5961454.3616710044</v>
      </c>
      <c r="D343" s="94">
        <f t="shared" si="11"/>
        <v>6671688.7564184824</v>
      </c>
      <c r="E343" s="94">
        <f t="shared" si="12"/>
        <v>91701.882345877995</v>
      </c>
      <c r="F343" s="94">
        <f t="shared" si="13"/>
        <v>1802498.4696047551</v>
      </c>
      <c r="G343" s="94">
        <f t="shared" si="14"/>
        <v>58629.517085633845</v>
      </c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</row>
    <row r="344" spans="2:140" s="1" customFormat="1" ht="19.5" customHeight="1">
      <c r="B344" s="39">
        <f t="shared" si="16"/>
        <v>2059</v>
      </c>
      <c r="C344" s="94">
        <f t="shared" si="10"/>
        <v>6061734.8200091794</v>
      </c>
      <c r="D344" s="94">
        <f t="shared" si="11"/>
        <v>6783916.4052091651</v>
      </c>
      <c r="E344" s="94">
        <f t="shared" si="12"/>
        <v>93244.443310739676</v>
      </c>
      <c r="F344" s="94">
        <f t="shared" si="13"/>
        <v>1832819.1534043304</v>
      </c>
      <c r="G344" s="94">
        <f t="shared" si="14"/>
        <v>59615.752069381204</v>
      </c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</row>
    <row r="345" spans="2:140" s="1" customFormat="1" ht="19.5" customHeight="1">
      <c r="B345" s="39">
        <f t="shared" si="16"/>
        <v>2060</v>
      </c>
      <c r="C345" s="94">
        <f t="shared" si="10"/>
        <v>6163702.1436178787</v>
      </c>
      <c r="D345" s="94">
        <f t="shared" si="11"/>
        <v>6898031.8886415595</v>
      </c>
      <c r="E345" s="94">
        <f t="shared" si="12"/>
        <v>94812.952427039942</v>
      </c>
      <c r="F345" s="94">
        <f t="shared" si="13"/>
        <v>1863649.875842815</v>
      </c>
      <c r="G345" s="94">
        <f t="shared" si="14"/>
        <v>60618.576980719925</v>
      </c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</row>
    <row r="346" spans="2:140" s="1" customFormat="1" ht="20.149999999999999" customHeight="1">
      <c r="B346" s="40" t="s">
        <v>275</v>
      </c>
      <c r="C346" s="135"/>
      <c r="D346" s="135"/>
      <c r="E346" s="135"/>
      <c r="F346" s="135"/>
      <c r="G346" s="136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</row>
    <row r="347" spans="2:140" s="1" customFormat="1" ht="20.149999999999999" customHeight="1">
      <c r="B347" s="116"/>
      <c r="C347" s="135"/>
      <c r="D347" s="135"/>
      <c r="E347" s="135"/>
      <c r="F347" s="136"/>
      <c r="G347" s="136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60"/>
      <c r="EG347" s="60"/>
      <c r="EH347" s="60"/>
      <c r="EI347" s="60"/>
      <c r="EJ347" s="60"/>
    </row>
    <row r="348" spans="2:140" s="1" customFormat="1" ht="25" customHeight="1">
      <c r="B348" s="260" t="s">
        <v>133</v>
      </c>
      <c r="C348" s="260"/>
      <c r="D348" s="260"/>
      <c r="E348" s="260"/>
      <c r="F348" s="260"/>
      <c r="G348" s="260"/>
      <c r="H348" s="2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60"/>
      <c r="EG348" s="60"/>
      <c r="EH348" s="60"/>
      <c r="EI348" s="60"/>
      <c r="EJ348" s="60"/>
    </row>
    <row r="349" spans="2:140" s="1" customFormat="1" ht="20.149999999999999" customHeight="1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  <c r="EG349" s="60"/>
      <c r="EH349" s="60"/>
      <c r="EI349" s="60"/>
      <c r="EJ349" s="60"/>
    </row>
    <row r="350" spans="2:140" s="1" customFormat="1" ht="25" customHeight="1">
      <c r="B350" s="244" t="s">
        <v>177</v>
      </c>
      <c r="C350" s="244"/>
      <c r="D350" s="244"/>
      <c r="E350" s="60"/>
      <c r="F350" s="244" t="s">
        <v>176</v>
      </c>
      <c r="G350" s="244"/>
      <c r="H350" s="244"/>
      <c r="I350" s="60"/>
      <c r="J350" s="244" t="s">
        <v>233</v>
      </c>
      <c r="K350" s="244"/>
      <c r="L350" s="244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60"/>
      <c r="EG350" s="60"/>
      <c r="EH350" s="60"/>
      <c r="EI350" s="60"/>
      <c r="EJ350" s="60"/>
    </row>
    <row r="351" spans="2:140" s="1" customFormat="1" ht="25" customHeight="1">
      <c r="B351" s="268" t="s">
        <v>154</v>
      </c>
      <c r="C351" s="269"/>
      <c r="D351" s="270"/>
      <c r="E351" s="56"/>
      <c r="F351" s="268" t="s">
        <v>171</v>
      </c>
      <c r="G351" s="269"/>
      <c r="H351" s="270"/>
      <c r="I351" s="61"/>
      <c r="J351" s="245" t="s">
        <v>155</v>
      </c>
      <c r="K351" s="246"/>
      <c r="L351" s="247"/>
      <c r="M351" s="61"/>
      <c r="N351" s="61"/>
      <c r="O351" s="60"/>
      <c r="P351" s="54"/>
      <c r="Q351" s="54"/>
      <c r="R351" s="54"/>
      <c r="S351" s="54"/>
      <c r="T351" s="54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  <c r="EG351" s="60"/>
      <c r="EH351" s="60"/>
      <c r="EI351" s="60"/>
      <c r="EJ351" s="60"/>
    </row>
    <row r="352" spans="2:140" s="1" customFormat="1" ht="25" customHeight="1">
      <c r="B352" s="109" t="s">
        <v>12</v>
      </c>
      <c r="C352" s="109" t="s">
        <v>66</v>
      </c>
      <c r="D352" s="109" t="s">
        <v>67</v>
      </c>
      <c r="E352" s="61"/>
      <c r="F352" s="109" t="s">
        <v>12</v>
      </c>
      <c r="G352" s="109" t="s">
        <v>66</v>
      </c>
      <c r="H352" s="109" t="s">
        <v>67</v>
      </c>
      <c r="I352" s="61"/>
      <c r="J352" s="86" t="s">
        <v>12</v>
      </c>
      <c r="K352" s="86" t="s">
        <v>66</v>
      </c>
      <c r="L352" s="86" t="s">
        <v>67</v>
      </c>
      <c r="M352" s="60"/>
      <c r="N352" s="60"/>
      <c r="O352" s="60"/>
      <c r="P352" s="24"/>
      <c r="Q352" s="24"/>
      <c r="R352" s="24"/>
      <c r="S352" s="24"/>
      <c r="T352" s="24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  <c r="EG352" s="60"/>
      <c r="EH352" s="60"/>
      <c r="EI352" s="60"/>
      <c r="EJ352" s="60"/>
    </row>
    <row r="353" spans="2:140" s="1" customFormat="1" ht="20.149999999999999" customHeight="1">
      <c r="B353" s="9" t="s">
        <v>42</v>
      </c>
      <c r="C353" s="3">
        <f>0.135*F626*F627*F628*F629*F630*F631*F632*F633</f>
        <v>0.1937162312809215</v>
      </c>
      <c r="D353" s="3">
        <f>1.793*F626*F627*F628*F629*F630*F631*F632*F633</f>
        <v>2.5728385384199424</v>
      </c>
      <c r="E353" s="18"/>
      <c r="F353" s="9" t="s">
        <v>42</v>
      </c>
      <c r="G353" s="3">
        <f>0.175*F626*F627*F628*F629*F630*F631*F632*F633</f>
        <v>0.2511136331419353</v>
      </c>
      <c r="H353" s="3">
        <f>2.516*F626*F627*F628*F629*F630*F631*F632*F633</f>
        <v>3.6102965770577677</v>
      </c>
      <c r="I353" s="21"/>
      <c r="J353" s="12" t="s">
        <v>42</v>
      </c>
      <c r="K353" s="13">
        <f t="shared" ref="K353:K366" si="17">AVERAGE(C353,G353)</f>
        <v>0.22241493221142838</v>
      </c>
      <c r="L353" s="13">
        <f t="shared" ref="L353:L366" si="18">AVERAGE(D353,H353)</f>
        <v>3.0915675577388551</v>
      </c>
      <c r="M353" s="22"/>
      <c r="N353" s="22"/>
      <c r="O353" s="60"/>
      <c r="P353" s="25"/>
      <c r="Q353" s="25"/>
      <c r="R353" s="25"/>
      <c r="S353" s="25"/>
      <c r="T353" s="25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</row>
    <row r="354" spans="2:140" s="1" customFormat="1" ht="20.149999999999999" customHeight="1">
      <c r="B354" s="11" t="s">
        <v>43</v>
      </c>
      <c r="C354" s="3">
        <f>0.123*F626*F627*F628*F629*F630*F631*F632*F633</f>
        <v>0.17649701072261739</v>
      </c>
      <c r="D354" s="3">
        <f>1.617*F626*F627*F628*F629*F630*F631*F632*F633</f>
        <v>2.3202899702314825</v>
      </c>
      <c r="E354" s="18"/>
      <c r="F354" s="11" t="s">
        <v>43</v>
      </c>
      <c r="G354" s="3">
        <f>0.156*F626*F627*F628*F629*F630*F631*F632*F633</f>
        <v>0.22384986725795381</v>
      </c>
      <c r="H354" s="3">
        <f>2.216*F626*F627*F628*F629*F630*F631*F632*F633</f>
        <v>3.1798160631001648</v>
      </c>
      <c r="I354" s="23"/>
      <c r="J354" s="14" t="s">
        <v>43</v>
      </c>
      <c r="K354" s="13">
        <f t="shared" si="17"/>
        <v>0.20017343899028561</v>
      </c>
      <c r="L354" s="13">
        <f t="shared" si="18"/>
        <v>2.7500530166658237</v>
      </c>
      <c r="M354" s="22"/>
      <c r="N354" s="22"/>
      <c r="O354" s="60"/>
      <c r="P354" s="25"/>
      <c r="Q354" s="25"/>
      <c r="R354" s="25"/>
      <c r="S354" s="25"/>
      <c r="T354" s="25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</row>
    <row r="355" spans="2:140" s="1" customFormat="1" ht="20.149999999999999" customHeight="1">
      <c r="B355" s="9" t="s">
        <v>44</v>
      </c>
      <c r="C355" s="3">
        <f>0.112*F626*F627*F628*F629*F630*F631*F632*F633</f>
        <v>0.1607127252108386</v>
      </c>
      <c r="D355" s="3">
        <f>1.48*F626*F627*F628*F629*F630*F631*F632*F633</f>
        <v>2.1237038688575098</v>
      </c>
      <c r="E355" s="18"/>
      <c r="F355" s="9" t="s">
        <v>44</v>
      </c>
      <c r="G355" s="3">
        <f>0.139*F626*F627*F628*F629*F630*F631*F632*F633</f>
        <v>0.19945597146702296</v>
      </c>
      <c r="H355" s="3">
        <f>1.979*F626*F627*F628*F629*F630*F631*F632*F633</f>
        <v>2.8397364570736574</v>
      </c>
      <c r="I355" s="21"/>
      <c r="J355" s="12" t="s">
        <v>44</v>
      </c>
      <c r="K355" s="13">
        <f t="shared" si="17"/>
        <v>0.18008434833893078</v>
      </c>
      <c r="L355" s="13">
        <f t="shared" si="18"/>
        <v>2.4817201629655834</v>
      </c>
      <c r="M355" s="22"/>
      <c r="N355" s="22"/>
      <c r="O355" s="60"/>
      <c r="P355" s="25"/>
      <c r="Q355" s="25"/>
      <c r="R355" s="25"/>
      <c r="S355" s="25"/>
      <c r="T355" s="25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</row>
    <row r="356" spans="2:140" s="1" customFormat="1" ht="20.149999999999999" customHeight="1">
      <c r="B356" s="9" t="s">
        <v>45</v>
      </c>
      <c r="C356" s="3">
        <f>0.104*F626*F627*F628*F629*F630*F631*F632*F633</f>
        <v>0.14923324483863587</v>
      </c>
      <c r="D356" s="3">
        <f>1.383*F626*F627*F628*F629*F630*F631*F632*F633</f>
        <v>1.984515169344552</v>
      </c>
      <c r="E356" s="18"/>
      <c r="F356" s="9" t="s">
        <v>45</v>
      </c>
      <c r="G356" s="3">
        <f>0.126*F626*F627*F628*F629*F630*F631*F632*F633</f>
        <v>0.18080181586219349</v>
      </c>
      <c r="H356" s="3">
        <f>1.806*F626*F627*F628*F629*F630*F631*F632*F633</f>
        <v>2.5914926940247729</v>
      </c>
      <c r="I356" s="21"/>
      <c r="J356" s="12" t="s">
        <v>45</v>
      </c>
      <c r="K356" s="13">
        <f t="shared" si="17"/>
        <v>0.16501753035041467</v>
      </c>
      <c r="L356" s="13">
        <f t="shared" si="18"/>
        <v>2.2880039316846625</v>
      </c>
      <c r="M356" s="22"/>
      <c r="N356" s="22"/>
      <c r="O356" s="60"/>
      <c r="P356" s="25"/>
      <c r="Q356" s="25"/>
      <c r="R356" s="25"/>
      <c r="S356" s="25"/>
      <c r="T356" s="25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  <c r="EG356" s="60"/>
      <c r="EH356" s="60"/>
      <c r="EI356" s="60"/>
      <c r="EJ356" s="60"/>
    </row>
    <row r="357" spans="2:140" s="1" customFormat="1" ht="20.149999999999999" customHeight="1">
      <c r="B357" s="9" t="s">
        <v>46</v>
      </c>
      <c r="C357" s="3">
        <f>0.099*F626*F627*F628*F629*F630*F631*F632*F633</f>
        <v>0.14205856960600916</v>
      </c>
      <c r="D357" s="3">
        <f>1.326*F626*F627*F628*F629*F630*F631*F632*F633</f>
        <v>1.9027238716926076</v>
      </c>
      <c r="E357" s="18"/>
      <c r="F357" s="9" t="s">
        <v>46</v>
      </c>
      <c r="G357" s="3">
        <f>0.116*F626*F627*F628*F629*F630*F631*F632*F633</f>
        <v>0.16645246539694003</v>
      </c>
      <c r="H357" s="3">
        <f>1.696*F626*F627*F628*F629*F630*F631*F632*F633</f>
        <v>2.4336498389069847</v>
      </c>
      <c r="I357" s="21"/>
      <c r="J357" s="12" t="s">
        <v>46</v>
      </c>
      <c r="K357" s="13">
        <f t="shared" si="17"/>
        <v>0.15425551750147459</v>
      </c>
      <c r="L357" s="13">
        <f t="shared" si="18"/>
        <v>2.1681868552997963</v>
      </c>
      <c r="M357" s="22"/>
      <c r="N357" s="22"/>
      <c r="O357" s="60"/>
      <c r="P357" s="25"/>
      <c r="Q357" s="25"/>
      <c r="R357" s="25"/>
      <c r="S357" s="25"/>
      <c r="T357" s="25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  <c r="EG357" s="60"/>
      <c r="EH357" s="60"/>
      <c r="EI357" s="60"/>
      <c r="EJ357" s="60"/>
    </row>
    <row r="358" spans="2:140" s="1" customFormat="1" ht="20.149999999999999" customHeight="1">
      <c r="B358" s="9" t="s">
        <v>47</v>
      </c>
      <c r="C358" s="3">
        <f>0.095*F626*F627*F628*F629*F630*F631*F632*F633</f>
        <v>0.13631882941990772</v>
      </c>
      <c r="D358" s="3">
        <f>1.309*F626*F627*F628*F629*F630*F631*F632*F633</f>
        <v>1.8783299759016765</v>
      </c>
      <c r="E358" s="18"/>
      <c r="F358" s="9" t="s">
        <v>47</v>
      </c>
      <c r="G358" s="3">
        <f>0.109*F626*F627*F628*F629*F630*F631*F632*F633</f>
        <v>0.15640792007126261</v>
      </c>
      <c r="H358" s="3">
        <f>1.651*F626*F627*F628*F629*F630*F631*F632*F633</f>
        <v>2.3690777618133443</v>
      </c>
      <c r="I358" s="21"/>
      <c r="J358" s="12" t="s">
        <v>47</v>
      </c>
      <c r="K358" s="13">
        <f t="shared" si="17"/>
        <v>0.14636337474558517</v>
      </c>
      <c r="L358" s="13">
        <f t="shared" si="18"/>
        <v>2.1237038688575103</v>
      </c>
      <c r="M358" s="19"/>
      <c r="N358" s="22"/>
      <c r="O358" s="60"/>
      <c r="P358" s="25"/>
      <c r="Q358" s="25"/>
      <c r="R358" s="25"/>
      <c r="S358" s="25"/>
      <c r="T358" s="25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  <c r="EG358" s="60"/>
      <c r="EH358" s="60"/>
      <c r="EI358" s="60"/>
      <c r="EJ358" s="60"/>
    </row>
    <row r="359" spans="2:140" s="1" customFormat="1" ht="20.149999999999999" customHeight="1">
      <c r="B359" s="9" t="s">
        <v>48</v>
      </c>
      <c r="C359" s="3">
        <f>0.094*F626*F627*F628*F629*F630*F631*F632*F633</f>
        <v>0.13488389437338238</v>
      </c>
      <c r="D359" s="3">
        <f>1.332*F626*F627*F628*F629*F630*F631*F632*F633</f>
        <v>1.9113334819717593</v>
      </c>
      <c r="E359" s="18"/>
      <c r="F359" s="9" t="s">
        <v>48</v>
      </c>
      <c r="G359" s="3">
        <f>0.105*F626*F627*F628*F629*F630*F631*F632*F633</f>
        <v>0.15066817988516121</v>
      </c>
      <c r="H359" s="3">
        <f>1.669*F626*F627*F628*F629*F630*F631*F632*F633</f>
        <v>2.3949065926508002</v>
      </c>
      <c r="I359" s="21"/>
      <c r="J359" s="12" t="s">
        <v>48</v>
      </c>
      <c r="K359" s="13">
        <f t="shared" si="17"/>
        <v>0.14277603712927178</v>
      </c>
      <c r="L359" s="13">
        <f t="shared" si="18"/>
        <v>2.1531200373112798</v>
      </c>
      <c r="M359" s="22"/>
      <c r="N359" s="22"/>
      <c r="O359" s="60"/>
      <c r="P359" s="25"/>
      <c r="Q359" s="25"/>
      <c r="R359" s="25"/>
      <c r="S359" s="25"/>
      <c r="T359" s="25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  <c r="ED359" s="60"/>
      <c r="EE359" s="60"/>
      <c r="EF359" s="60"/>
      <c r="EG359" s="60"/>
      <c r="EH359" s="60"/>
      <c r="EI359" s="60"/>
      <c r="EJ359" s="60"/>
    </row>
    <row r="360" spans="2:140" s="1" customFormat="1" ht="20.149999999999999" customHeight="1">
      <c r="B360" s="9" t="s">
        <v>49</v>
      </c>
      <c r="C360" s="3">
        <f>0.095*F626*F627*F628*F629*F630*F631*F632*F633</f>
        <v>0.13631882941990772</v>
      </c>
      <c r="D360" s="3">
        <f>1.395*F626*F627*F628*F629*F630*F631*F632*F633</f>
        <v>2.0017343899028561</v>
      </c>
      <c r="E360" s="18"/>
      <c r="F360" s="9" t="s">
        <v>49</v>
      </c>
      <c r="G360" s="3">
        <f>0.104*F626*F627*F628*F629*F630*F631*F632*F633</f>
        <v>0.14923324483863587</v>
      </c>
      <c r="H360" s="3">
        <f>1.751*F626*F627*F628*F629*F630*F631*F632*F633</f>
        <v>2.5125712664658786</v>
      </c>
      <c r="I360" s="21"/>
      <c r="J360" s="12" t="s">
        <v>49</v>
      </c>
      <c r="K360" s="13">
        <f t="shared" si="17"/>
        <v>0.14277603712927178</v>
      </c>
      <c r="L360" s="13">
        <f t="shared" si="18"/>
        <v>2.2571528281843674</v>
      </c>
      <c r="M360" s="22"/>
      <c r="N360" s="22"/>
      <c r="O360" s="60"/>
      <c r="P360" s="25"/>
      <c r="Q360" s="25"/>
      <c r="R360" s="25"/>
      <c r="S360" s="25"/>
      <c r="T360" s="25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  <c r="ED360" s="60"/>
      <c r="EE360" s="60"/>
      <c r="EF360" s="60"/>
      <c r="EG360" s="60"/>
      <c r="EH360" s="60"/>
      <c r="EI360" s="60"/>
      <c r="EJ360" s="60"/>
    </row>
    <row r="361" spans="2:140" s="1" customFormat="1" ht="20.149999999999999" customHeight="1">
      <c r="B361" s="9" t="s">
        <v>50</v>
      </c>
      <c r="C361" s="3">
        <f>0.099*F626*F627*F628*F629*F630*F631*F632*F633</f>
        <v>0.14205856960600916</v>
      </c>
      <c r="D361" s="3">
        <f>1.497*F626*F627*F628*F629*F630*F631*F632*F633</f>
        <v>2.1480977646484414</v>
      </c>
      <c r="E361" s="18"/>
      <c r="F361" s="9" t="s">
        <v>50</v>
      </c>
      <c r="G361" s="3">
        <f>0.106*F626*F627*F628*F629*F630*F631*F632*F633</f>
        <v>0.15210311493168654</v>
      </c>
      <c r="H361" s="3">
        <f>1.897*F626*F627*F628*F629*F630*F631*F632*F633</f>
        <v>2.7220717832585795</v>
      </c>
      <c r="I361" s="21"/>
      <c r="J361" s="12" t="s">
        <v>50</v>
      </c>
      <c r="K361" s="13">
        <f t="shared" si="17"/>
        <v>0.14708084226884785</v>
      </c>
      <c r="L361" s="13">
        <f t="shared" si="18"/>
        <v>2.4350847739535104</v>
      </c>
      <c r="M361" s="22"/>
      <c r="N361" s="22"/>
      <c r="O361" s="60"/>
      <c r="P361" s="25"/>
      <c r="Q361" s="25"/>
      <c r="R361" s="25"/>
      <c r="S361" s="25"/>
      <c r="T361" s="25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  <c r="EG361" s="60"/>
      <c r="EH361" s="60"/>
      <c r="EI361" s="60"/>
      <c r="EJ361" s="60"/>
    </row>
    <row r="362" spans="2:140" s="1" customFormat="1" ht="20.149999999999999" customHeight="1">
      <c r="B362" s="9" t="s">
        <v>51</v>
      </c>
      <c r="C362" s="3">
        <f>0.105*F626*F627*F628*F629*F630*F631*F632*F633</f>
        <v>0.15066817988516121</v>
      </c>
      <c r="D362" s="3">
        <f>1.64*F626*F627*F628*F629*F630*F631*F632*F633</f>
        <v>2.3532934763015652</v>
      </c>
      <c r="E362" s="18"/>
      <c r="F362" s="9" t="s">
        <v>51</v>
      </c>
      <c r="G362" s="3">
        <f>0.111*F626*F627*F628*F629*F630*F631*F632*F633</f>
        <v>0.15927779016431329</v>
      </c>
      <c r="H362" s="3">
        <f>2.106*F626*F627*F628*F629*F630*F631*F632*F633</f>
        <v>3.0219732079823758</v>
      </c>
      <c r="I362" s="21"/>
      <c r="J362" s="12" t="s">
        <v>51</v>
      </c>
      <c r="K362" s="13">
        <f t="shared" si="17"/>
        <v>0.15497298502473725</v>
      </c>
      <c r="L362" s="13">
        <f t="shared" si="18"/>
        <v>2.6876333421419707</v>
      </c>
      <c r="M362" s="22"/>
      <c r="N362" s="22"/>
      <c r="O362" s="60"/>
      <c r="P362" s="25"/>
      <c r="Q362" s="25"/>
      <c r="R362" s="25"/>
      <c r="S362" s="25"/>
      <c r="T362" s="25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  <c r="ED362" s="60"/>
      <c r="EE362" s="60"/>
      <c r="EF362" s="60"/>
      <c r="EG362" s="60"/>
      <c r="EH362" s="60"/>
      <c r="EI362" s="60"/>
      <c r="EJ362" s="60"/>
    </row>
    <row r="363" spans="2:140" s="1" customFormat="1" ht="20.149999999999999" customHeight="1">
      <c r="B363" s="9" t="s">
        <v>52</v>
      </c>
      <c r="C363" s="3">
        <f>0.113*F626*F627*F628*F629*F630*F631*F632*F633</f>
        <v>0.16214766025736396</v>
      </c>
      <c r="D363" s="3">
        <f>1.822*F626*F627*F628*F629*F630*F631*F632*F633</f>
        <v>2.6144516547691778</v>
      </c>
      <c r="E363" s="18"/>
      <c r="F363" s="9" t="s">
        <v>52</v>
      </c>
      <c r="G363" s="3">
        <f>0.119*F626*F627*F628*F629*F630*F631*F632*F633</f>
        <v>0.17075727053651604</v>
      </c>
      <c r="H363" s="3">
        <f>2.379*F626*F627*F628*F629*F630*F631*F632*F633</f>
        <v>3.413710475683795</v>
      </c>
      <c r="I363" s="21"/>
      <c r="J363" s="12" t="s">
        <v>52</v>
      </c>
      <c r="K363" s="13">
        <f t="shared" si="17"/>
        <v>0.16645246539694</v>
      </c>
      <c r="L363" s="13">
        <f t="shared" si="18"/>
        <v>3.0140810652264864</v>
      </c>
      <c r="M363" s="22"/>
      <c r="N363" s="22"/>
      <c r="O363" s="60"/>
      <c r="P363" s="25"/>
      <c r="Q363" s="25"/>
      <c r="R363" s="25"/>
      <c r="S363" s="25"/>
      <c r="T363" s="25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  <c r="EG363" s="60"/>
      <c r="EH363" s="60"/>
      <c r="EI363" s="60"/>
      <c r="EJ363" s="60"/>
    </row>
    <row r="364" spans="2:140" s="1" customFormat="1" ht="20.149999999999999" customHeight="1">
      <c r="B364" s="9" t="s">
        <v>53</v>
      </c>
      <c r="C364" s="111">
        <f>0.123*F626*F627*F628*F629*F630*F631*F632*F633</f>
        <v>0.17649701072261739</v>
      </c>
      <c r="D364" s="3">
        <f>1.822*F626*F627*F628*F629*F630*F631*F632*F633</f>
        <v>2.6144516547691778</v>
      </c>
      <c r="E364" s="18"/>
      <c r="F364" s="9" t="s">
        <v>53</v>
      </c>
      <c r="G364" s="3">
        <f>0.131*F626*F627*F628*F629*F630*F631*F632*F633</f>
        <v>0.18797649109482015</v>
      </c>
      <c r="H364" s="3">
        <f>2.379*F626*F627*F628*F629*F630*F631*F632*F633</f>
        <v>3.413710475683795</v>
      </c>
      <c r="I364" s="21"/>
      <c r="J364" s="12" t="s">
        <v>53</v>
      </c>
      <c r="K364" s="13">
        <f t="shared" si="17"/>
        <v>0.18223675090871877</v>
      </c>
      <c r="L364" s="13">
        <f t="shared" si="18"/>
        <v>3.0140810652264864</v>
      </c>
      <c r="M364" s="22"/>
      <c r="N364" s="22"/>
      <c r="O364" s="60"/>
      <c r="P364" s="25"/>
      <c r="Q364" s="25"/>
      <c r="R364" s="25"/>
      <c r="S364" s="25"/>
      <c r="T364" s="25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  <c r="ED364" s="60"/>
      <c r="EE364" s="60"/>
      <c r="EF364" s="60"/>
      <c r="EG364" s="60"/>
      <c r="EH364" s="60"/>
      <c r="EI364" s="60"/>
      <c r="EJ364" s="60"/>
    </row>
    <row r="365" spans="2:140" s="1" customFormat="1" ht="20.149999999999999" customHeight="1">
      <c r="B365" s="9" t="s">
        <v>54</v>
      </c>
      <c r="C365" s="111">
        <f>0.135*F626*F627*F628*F629*F630*F631*F632*F633</f>
        <v>0.1937162312809215</v>
      </c>
      <c r="D365" s="3">
        <f>1.822*F626*F627*F628*F629*F630*F631*F632*F633</f>
        <v>2.6144516547691778</v>
      </c>
      <c r="E365" s="20"/>
      <c r="F365" s="9" t="s">
        <v>54</v>
      </c>
      <c r="G365" s="111">
        <f>0.145*F626*F627*F628*F629*F630*F631*F632*F633</f>
        <v>0.20806558174617498</v>
      </c>
      <c r="H365" s="3">
        <f>2.379*F626*F627*F628*F629*F630*F631*F632*F633</f>
        <v>3.413710475683795</v>
      </c>
      <c r="I365" s="21"/>
      <c r="J365" s="12" t="s">
        <v>54</v>
      </c>
      <c r="K365" s="13">
        <f t="shared" si="17"/>
        <v>0.20089090651354824</v>
      </c>
      <c r="L365" s="13">
        <f t="shared" si="18"/>
        <v>3.0140810652264864</v>
      </c>
      <c r="M365" s="20"/>
      <c r="N365" s="20"/>
      <c r="O365" s="60"/>
      <c r="P365" s="25"/>
      <c r="Q365" s="25"/>
      <c r="R365" s="25"/>
      <c r="S365" s="25"/>
      <c r="T365" s="25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  <c r="EG365" s="60"/>
      <c r="EH365" s="60"/>
      <c r="EI365" s="60"/>
      <c r="EJ365" s="60"/>
    </row>
    <row r="366" spans="2:140" s="1" customFormat="1" ht="20.149999999999999" customHeight="1">
      <c r="B366" s="9" t="s">
        <v>55</v>
      </c>
      <c r="C366" s="111">
        <f>0.15*F626*F627*F628*F629*F630*F631*F632*F633</f>
        <v>0.2152402569788017</v>
      </c>
      <c r="D366" s="3">
        <f>1.822*F626*F627*F628*F629*F630*F631*F632*F633</f>
        <v>2.6144516547691778</v>
      </c>
      <c r="E366" s="20"/>
      <c r="F366" s="9" t="s">
        <v>55</v>
      </c>
      <c r="G366" s="111">
        <f>0.163*F626*F627*F628*F629*F630*F631*F632*F633</f>
        <v>0.23389441258363117</v>
      </c>
      <c r="H366" s="3">
        <f>2.379*F626*F627*F628*F629*F630*F631*F632*F633</f>
        <v>3.413710475683795</v>
      </c>
      <c r="I366" s="21"/>
      <c r="J366" s="12" t="s">
        <v>55</v>
      </c>
      <c r="K366" s="13">
        <f t="shared" si="17"/>
        <v>0.22456733478121643</v>
      </c>
      <c r="L366" s="13">
        <f t="shared" si="18"/>
        <v>3.0140810652264864</v>
      </c>
      <c r="M366" s="20"/>
      <c r="N366" s="20"/>
      <c r="O366" s="60"/>
      <c r="P366" s="25"/>
      <c r="Q366" s="25"/>
      <c r="R366" s="25"/>
      <c r="S366" s="25"/>
      <c r="T366" s="25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  <c r="ED366" s="60"/>
      <c r="EE366" s="60"/>
      <c r="EF366" s="60"/>
      <c r="EG366" s="60"/>
      <c r="EH366" s="60"/>
      <c r="EI366" s="60"/>
      <c r="EJ366" s="60"/>
    </row>
    <row r="367" spans="2:140" s="1" customFormat="1" ht="20.149999999999999" customHeight="1">
      <c r="B367" s="40" t="s">
        <v>275</v>
      </c>
      <c r="F367" s="40" t="s">
        <v>275</v>
      </c>
      <c r="I367" s="40"/>
      <c r="J367" s="167" t="s">
        <v>263</v>
      </c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  <c r="ED367" s="60"/>
      <c r="EE367" s="60"/>
      <c r="EF367" s="60"/>
      <c r="EG367" s="60"/>
      <c r="EH367" s="60"/>
      <c r="EI367" s="60"/>
      <c r="EJ367" s="60"/>
    </row>
    <row r="368" spans="2:140" s="1" customFormat="1" ht="20.149999999999999" customHeight="1">
      <c r="B368" s="116"/>
      <c r="C368" s="60"/>
      <c r="D368" s="60"/>
      <c r="E368" s="60"/>
      <c r="F368" s="60"/>
      <c r="G368" s="60"/>
      <c r="H368" s="60"/>
      <c r="I368" s="116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  <c r="EG368" s="60"/>
      <c r="EH368" s="60"/>
      <c r="EI368" s="60"/>
      <c r="EJ368" s="60"/>
    </row>
    <row r="369" spans="2:140" s="1" customFormat="1" ht="25" customHeight="1">
      <c r="B369" s="244" t="s">
        <v>189</v>
      </c>
      <c r="C369" s="244"/>
      <c r="D369" s="244"/>
      <c r="E369" s="60"/>
      <c r="F369" s="244" t="s">
        <v>188</v>
      </c>
      <c r="G369" s="244"/>
      <c r="H369" s="244"/>
      <c r="I369" s="60"/>
      <c r="J369" s="244" t="s">
        <v>187</v>
      </c>
      <c r="K369" s="244"/>
      <c r="L369" s="244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  <c r="EG369" s="60"/>
      <c r="EH369" s="60"/>
      <c r="EI369" s="60"/>
      <c r="EJ369" s="60"/>
    </row>
    <row r="370" spans="2:140" s="1" customFormat="1" ht="25" customHeight="1">
      <c r="B370" s="250" t="s">
        <v>172</v>
      </c>
      <c r="C370" s="251"/>
      <c r="D370" s="252"/>
      <c r="E370" s="137"/>
      <c r="F370" s="250" t="s">
        <v>156</v>
      </c>
      <c r="G370" s="251"/>
      <c r="H370" s="252"/>
      <c r="I370" s="137"/>
      <c r="J370" s="250" t="s">
        <v>157</v>
      </c>
      <c r="K370" s="251"/>
      <c r="L370" s="252"/>
      <c r="M370" s="137"/>
      <c r="N370" s="137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</row>
    <row r="371" spans="2:140" s="1" customFormat="1" ht="20.149999999999999" customHeight="1">
      <c r="B371" s="84" t="s">
        <v>12</v>
      </c>
      <c r="C371" s="84" t="s">
        <v>66</v>
      </c>
      <c r="D371" s="84" t="s">
        <v>67</v>
      </c>
      <c r="E371" s="85"/>
      <c r="F371" s="84" t="s">
        <v>12</v>
      </c>
      <c r="G371" s="84" t="s">
        <v>66</v>
      </c>
      <c r="H371" s="84" t="s">
        <v>67</v>
      </c>
      <c r="I371" s="85"/>
      <c r="J371" s="84" t="s">
        <v>12</v>
      </c>
      <c r="K371" s="84" t="s">
        <v>66</v>
      </c>
      <c r="L371" s="84" t="s">
        <v>67</v>
      </c>
      <c r="M371" s="15"/>
      <c r="N371" s="15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</row>
    <row r="372" spans="2:140" s="1" customFormat="1" ht="20.149999999999999" customHeight="1">
      <c r="B372" s="4" t="s">
        <v>14</v>
      </c>
      <c r="C372" s="8">
        <f>AVERAGE(C353:C355)</f>
        <v>0.1769753224047925</v>
      </c>
      <c r="D372" s="8">
        <f>AVERAGE(D353:D355)</f>
        <v>2.3389441258363117</v>
      </c>
      <c r="E372" s="17"/>
      <c r="F372" s="4" t="s">
        <v>14</v>
      </c>
      <c r="G372" s="8">
        <f>AVERAGE(G353:G355)</f>
        <v>0.22480649062230404</v>
      </c>
      <c r="H372" s="8">
        <f>AVERAGE(H353:H355)</f>
        <v>3.2099496990771965</v>
      </c>
      <c r="I372" s="16"/>
      <c r="J372" s="4" t="s">
        <v>14</v>
      </c>
      <c r="K372" s="8">
        <f>AVERAGE(K353:K355)</f>
        <v>0.20089090651354824</v>
      </c>
      <c r="L372" s="8">
        <f>AVERAGE(L353:L355)</f>
        <v>2.7744469124567543</v>
      </c>
      <c r="M372" s="17"/>
      <c r="N372" s="18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</row>
    <row r="373" spans="2:140" s="1" customFormat="1" ht="20.149999999999999" customHeight="1">
      <c r="B373" s="4" t="s">
        <v>15</v>
      </c>
      <c r="C373" s="8">
        <f>AVERAGE(C356:C357)</f>
        <v>0.14564590722232251</v>
      </c>
      <c r="D373" s="8">
        <f>AVERAGE(D356:D357)</f>
        <v>1.9436195205185798</v>
      </c>
      <c r="E373" s="17"/>
      <c r="F373" s="4" t="s">
        <v>15</v>
      </c>
      <c r="G373" s="8">
        <f>AVERAGE(G356:G357)</f>
        <v>0.17362714062956675</v>
      </c>
      <c r="H373" s="8">
        <f>AVERAGE(H356:H357)</f>
        <v>2.512571266465879</v>
      </c>
      <c r="I373" s="16"/>
      <c r="J373" s="4" t="s">
        <v>15</v>
      </c>
      <c r="K373" s="8">
        <f>AVERAGE(K356:K357)</f>
        <v>0.15963652392594463</v>
      </c>
      <c r="L373" s="8">
        <f>AVERAGE(L356:L357)</f>
        <v>2.2280953934922296</v>
      </c>
      <c r="M373" s="17"/>
      <c r="N373" s="18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</row>
    <row r="374" spans="2:140" s="1" customFormat="1" ht="20.149999999999999" customHeight="1">
      <c r="B374" s="4" t="s">
        <v>5</v>
      </c>
      <c r="C374" s="8">
        <f>AVERAGE(C358:C359)</f>
        <v>0.13560136189664507</v>
      </c>
      <c r="D374" s="8">
        <f>AVERAGE(D358:D359)</f>
        <v>1.894831728936718</v>
      </c>
      <c r="E374" s="17"/>
      <c r="F374" s="4" t="s">
        <v>5</v>
      </c>
      <c r="G374" s="8">
        <f>AVERAGE(G358:G359)</f>
        <v>0.15353804997821191</v>
      </c>
      <c r="H374" s="8">
        <f>AVERAGE(H358:H359)</f>
        <v>2.381992177232072</v>
      </c>
      <c r="I374" s="16"/>
      <c r="J374" s="4" t="s">
        <v>5</v>
      </c>
      <c r="K374" s="8">
        <f>AVERAGE(K358:K359)</f>
        <v>0.14456970593742846</v>
      </c>
      <c r="L374" s="8">
        <f>AVERAGE(L358:L359)</f>
        <v>2.138411953084395</v>
      </c>
      <c r="M374" s="17"/>
      <c r="N374" s="18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</row>
    <row r="375" spans="2:140" s="1" customFormat="1" ht="20.149999999999999" customHeight="1">
      <c r="B375" s="4" t="s">
        <v>6</v>
      </c>
      <c r="C375" s="8">
        <f>AVERAGE(C360:C361)</f>
        <v>0.13918869951295842</v>
      </c>
      <c r="D375" s="8">
        <f>AVERAGE(D360:D361)</f>
        <v>2.074916077275649</v>
      </c>
      <c r="E375" s="17"/>
      <c r="F375" s="4" t="s">
        <v>6</v>
      </c>
      <c r="G375" s="8">
        <f>AVERAGE(G360:G361)</f>
        <v>0.15066817988516121</v>
      </c>
      <c r="H375" s="8">
        <f>AVERAGE(H360:H361)</f>
        <v>2.6173215248622288</v>
      </c>
      <c r="I375" s="16"/>
      <c r="J375" s="4" t="s">
        <v>6</v>
      </c>
      <c r="K375" s="8">
        <f>AVERAGE(K360:K361)</f>
        <v>0.14492843969905983</v>
      </c>
      <c r="L375" s="8">
        <f>AVERAGE(L360:L361)</f>
        <v>2.3461188010689389</v>
      </c>
      <c r="M375" s="17"/>
      <c r="N375" s="18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</row>
    <row r="376" spans="2:140" s="1" customFormat="1" ht="20.149999999999999" customHeight="1">
      <c r="B376" s="4" t="s">
        <v>7</v>
      </c>
      <c r="C376" s="8">
        <f>AVERAGE(C362:C363)</f>
        <v>0.15640792007126259</v>
      </c>
      <c r="D376" s="8">
        <f>AVERAGE(D362:D363)</f>
        <v>2.4838725655353713</v>
      </c>
      <c r="E376" s="17"/>
      <c r="F376" s="4" t="s">
        <v>7</v>
      </c>
      <c r="G376" s="8">
        <f>AVERAGE(G362:G363)</f>
        <v>0.16501753035041467</v>
      </c>
      <c r="H376" s="8">
        <f>AVERAGE(H362:H363)</f>
        <v>3.2178418418330854</v>
      </c>
      <c r="I376" s="16"/>
      <c r="J376" s="4" t="s">
        <v>7</v>
      </c>
      <c r="K376" s="8">
        <f>AVERAGE(K362:K363)</f>
        <v>0.16071272521083863</v>
      </c>
      <c r="L376" s="8">
        <f>AVERAGE(L362:L363)</f>
        <v>2.8508572036842286</v>
      </c>
      <c r="M376" s="17"/>
      <c r="N376" s="18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</row>
    <row r="377" spans="2:140" s="1" customFormat="1" ht="20.149999999999999" customHeight="1">
      <c r="B377" s="4" t="s">
        <v>56</v>
      </c>
      <c r="C377" s="8">
        <f>AVERAGE(C364:C366)</f>
        <v>0.19515116632744686</v>
      </c>
      <c r="D377" s="8">
        <f>AVERAGE(D364:D366)</f>
        <v>2.6144516547691778</v>
      </c>
      <c r="E377" s="17"/>
      <c r="F377" s="4" t="s">
        <v>56</v>
      </c>
      <c r="G377" s="8">
        <f>AVERAGE(G364:G366)</f>
        <v>0.20997882847487545</v>
      </c>
      <c r="H377" s="8">
        <f>AVERAGE(H364:H366)</f>
        <v>3.413710475683795</v>
      </c>
      <c r="I377" s="16"/>
      <c r="J377" s="4" t="s">
        <v>56</v>
      </c>
      <c r="K377" s="8">
        <f>AVERAGE(K364:K366)</f>
        <v>0.20256499740116116</v>
      </c>
      <c r="L377" s="8">
        <f>AVERAGE(L364:L366)</f>
        <v>3.0140810652264864</v>
      </c>
      <c r="M377" s="17"/>
      <c r="N377" s="18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  <c r="EG377" s="60"/>
      <c r="EH377" s="60"/>
      <c r="EI377" s="60"/>
      <c r="EJ377" s="60"/>
    </row>
    <row r="378" spans="2:140" s="1" customFormat="1" ht="20.149999999999999" customHeight="1">
      <c r="B378" s="167" t="s">
        <v>184</v>
      </c>
      <c r="C378" s="74"/>
      <c r="D378" s="74"/>
      <c r="E378" s="74"/>
      <c r="F378" s="167" t="s">
        <v>185</v>
      </c>
      <c r="G378" s="74"/>
      <c r="H378" s="74"/>
      <c r="I378" s="167"/>
      <c r="J378" s="167" t="s">
        <v>186</v>
      </c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</row>
    <row r="379" spans="2:140" s="1" customFormat="1" ht="20.149999999999999" customHeight="1">
      <c r="B379" s="116"/>
      <c r="C379" s="60"/>
      <c r="D379" s="60"/>
      <c r="E379" s="60"/>
      <c r="F379" s="60"/>
      <c r="G379" s="60"/>
      <c r="H379" s="60"/>
      <c r="I379" s="116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</row>
    <row r="380" spans="2:140" s="1" customFormat="1" ht="25" customHeight="1">
      <c r="B380" s="244" t="s">
        <v>178</v>
      </c>
      <c r="C380" s="244"/>
      <c r="D380" s="244"/>
      <c r="E380" s="60"/>
      <c r="F380" s="244" t="s">
        <v>179</v>
      </c>
      <c r="G380" s="244"/>
      <c r="H380" s="244"/>
      <c r="I380" s="60"/>
      <c r="J380" s="244" t="s">
        <v>180</v>
      </c>
      <c r="K380" s="244"/>
      <c r="L380" s="244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  <c r="EG380" s="60"/>
      <c r="EH380" s="60"/>
      <c r="EI380" s="60"/>
      <c r="EJ380" s="60"/>
    </row>
    <row r="381" spans="2:140" s="1" customFormat="1" ht="25" customHeight="1">
      <c r="B381" s="268" t="s">
        <v>158</v>
      </c>
      <c r="C381" s="269"/>
      <c r="D381" s="270"/>
      <c r="E381" s="61"/>
      <c r="F381" s="268" t="s">
        <v>159</v>
      </c>
      <c r="G381" s="269"/>
      <c r="H381" s="270"/>
      <c r="I381" s="60"/>
      <c r="J381" s="245" t="s">
        <v>173</v>
      </c>
      <c r="K381" s="246"/>
      <c r="L381" s="247"/>
      <c r="M381" s="56"/>
      <c r="N381" s="56"/>
      <c r="O381" s="60"/>
      <c r="P381" s="60"/>
      <c r="Q381" s="60"/>
      <c r="R381" s="87"/>
      <c r="S381" s="87"/>
      <c r="T381" s="87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  <c r="EG381" s="60"/>
      <c r="EH381" s="60"/>
      <c r="EI381" s="60"/>
      <c r="EJ381" s="60"/>
    </row>
    <row r="382" spans="2:140" s="1" customFormat="1" ht="25" customHeight="1">
      <c r="B382" s="109" t="s">
        <v>12</v>
      </c>
      <c r="C382" s="109" t="s">
        <v>66</v>
      </c>
      <c r="D382" s="109" t="s">
        <v>67</v>
      </c>
      <c r="E382" s="61"/>
      <c r="F382" s="109" t="s">
        <v>12</v>
      </c>
      <c r="G382" s="109" t="s">
        <v>66</v>
      </c>
      <c r="H382" s="109" t="s">
        <v>67</v>
      </c>
      <c r="I382" s="61"/>
      <c r="J382" s="86" t="s">
        <v>12</v>
      </c>
      <c r="K382" s="84" t="s">
        <v>66</v>
      </c>
      <c r="L382" s="84" t="s">
        <v>67</v>
      </c>
      <c r="M382" s="60"/>
      <c r="N382" s="60"/>
      <c r="O382" s="60"/>
      <c r="P382" s="60"/>
      <c r="Q382" s="60"/>
      <c r="R382" s="24"/>
      <c r="S382" s="24"/>
      <c r="T382" s="24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  <c r="EG382" s="60"/>
      <c r="EH382" s="60"/>
      <c r="EI382" s="60"/>
      <c r="EJ382" s="60"/>
    </row>
    <row r="383" spans="2:140" s="1" customFormat="1" ht="20.149999999999999" customHeight="1">
      <c r="B383" s="9" t="s">
        <v>42</v>
      </c>
      <c r="C383" s="3">
        <f>0.124*F626*F627*F628*F629*F630*F631*F632*F633</f>
        <v>0.17793194576914273</v>
      </c>
      <c r="D383" s="3">
        <f>1.663*F626*F627*F628*F629*F630*F631*F632*F633</f>
        <v>2.3862969823716482</v>
      </c>
      <c r="E383" s="22"/>
      <c r="F383" s="9" t="s">
        <v>42</v>
      </c>
      <c r="G383" s="3">
        <f>0.161*F626*F627*F628*F629*F630*F631*F632*F633</f>
        <v>0.23102454249058052</v>
      </c>
      <c r="H383" s="3">
        <f>2.333*F626*F627*F628*F629*F630*F631*F632*F633</f>
        <v>3.3477034635436294</v>
      </c>
      <c r="I383" s="60"/>
      <c r="J383" s="12" t="s">
        <v>42</v>
      </c>
      <c r="K383" s="13">
        <f t="shared" ref="K383:K396" si="19">AVERAGE(C383,G383)</f>
        <v>0.20447824412986162</v>
      </c>
      <c r="L383" s="13">
        <f t="shared" ref="L383:L396" si="20">AVERAGE(D383,H383)</f>
        <v>2.867000222957639</v>
      </c>
      <c r="M383" s="18"/>
      <c r="N383" s="18"/>
      <c r="O383" s="60"/>
      <c r="P383" s="60"/>
      <c r="Q383" s="60"/>
      <c r="R383" s="27"/>
      <c r="S383" s="27"/>
      <c r="T383" s="27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</row>
    <row r="384" spans="2:140" s="1" customFormat="1" ht="20.149999999999999" customHeight="1">
      <c r="B384" s="11" t="s">
        <v>43</v>
      </c>
      <c r="C384" s="3">
        <f>0.113*F626*F627*F628*F629*F630*F631*F632*F633</f>
        <v>0.16214766025736396</v>
      </c>
      <c r="D384" s="3">
        <f>1.499*F626*F627*F628*F629*F630*F631*F632*F633</f>
        <v>2.1509676347414919</v>
      </c>
      <c r="E384" s="22"/>
      <c r="F384" s="11" t="s">
        <v>43</v>
      </c>
      <c r="G384" s="3">
        <f>0.143*F626*F627*F628*F629*F630*F631*F632*F633</f>
        <v>0.20519571165312428</v>
      </c>
      <c r="H384" s="3">
        <f>2.055*F626*F627*F628*F629*F630*F631*F632*F633</f>
        <v>2.9487915206095838</v>
      </c>
      <c r="I384" s="60"/>
      <c r="J384" s="14" t="s">
        <v>43</v>
      </c>
      <c r="K384" s="13">
        <f t="shared" si="19"/>
        <v>0.18367168595524413</v>
      </c>
      <c r="L384" s="13">
        <f t="shared" si="20"/>
        <v>2.5498795776755379</v>
      </c>
      <c r="M384" s="18"/>
      <c r="N384" s="18"/>
      <c r="O384" s="60"/>
      <c r="P384" s="60"/>
      <c r="Q384" s="60"/>
      <c r="R384" s="27"/>
      <c r="S384" s="27"/>
      <c r="T384" s="27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</row>
    <row r="385" spans="2:140" s="1" customFormat="1" ht="20.149999999999999" customHeight="1">
      <c r="B385" s="9" t="s">
        <v>44</v>
      </c>
      <c r="C385" s="3">
        <f>0.103*F626*F627*F628*F629*F630*F631*F632*F633</f>
        <v>0.14779830979211053</v>
      </c>
      <c r="D385" s="3">
        <f>1.372*F626*F627*F628*F629*F630*F631*F632*F633</f>
        <v>1.9687308838327731</v>
      </c>
      <c r="E385" s="22"/>
      <c r="F385" s="9" t="s">
        <v>44</v>
      </c>
      <c r="G385" s="3">
        <f>0.128*F626*F627*F628*F629*F630*F631*F632*F633</f>
        <v>0.18367168595524416</v>
      </c>
      <c r="H385" s="3">
        <f>1.835*F626*F627*F628*F629*F630*F631*F632*F633</f>
        <v>2.6331058103740075</v>
      </c>
      <c r="I385" s="60"/>
      <c r="J385" s="12" t="s">
        <v>44</v>
      </c>
      <c r="K385" s="13">
        <f t="shared" si="19"/>
        <v>0.16573499787367735</v>
      </c>
      <c r="L385" s="13">
        <f t="shared" si="20"/>
        <v>2.3009183471033903</v>
      </c>
      <c r="M385" s="18"/>
      <c r="N385" s="18"/>
      <c r="O385" s="60"/>
      <c r="P385" s="60"/>
      <c r="Q385" s="60"/>
      <c r="R385" s="27"/>
      <c r="S385" s="27"/>
      <c r="T385" s="27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  <c r="ED385" s="60"/>
      <c r="EE385" s="60"/>
      <c r="EF385" s="60"/>
      <c r="EG385" s="60"/>
      <c r="EH385" s="60"/>
      <c r="EI385" s="60"/>
      <c r="EJ385" s="60"/>
    </row>
    <row r="386" spans="2:140" s="1" customFormat="1" ht="20.149999999999999" customHeight="1">
      <c r="B386" s="9" t="s">
        <v>45</v>
      </c>
      <c r="C386" s="3">
        <f>0.096*F626*F627*F628*F629*F630*F631*F632*F633</f>
        <v>0.13775376446643312</v>
      </c>
      <c r="D386" s="3">
        <f>1.283*F626*F627*F628*F629*F630*F631*F632*F633</f>
        <v>1.841021664692017</v>
      </c>
      <c r="E386" s="22"/>
      <c r="F386" s="9" t="s">
        <v>45</v>
      </c>
      <c r="G386" s="3">
        <f>0.116*F626*F627*F628*F629*F630*F631*F632*F633</f>
        <v>0.16645246539694003</v>
      </c>
      <c r="H386" s="3">
        <f>1.674*F626*F627*F628*F629*F630*F631*F632*F633</f>
        <v>2.4020812678834269</v>
      </c>
      <c r="I386" s="60"/>
      <c r="J386" s="12" t="s">
        <v>45</v>
      </c>
      <c r="K386" s="13">
        <f t="shared" si="19"/>
        <v>0.15210311493168657</v>
      </c>
      <c r="L386" s="13">
        <f t="shared" si="20"/>
        <v>2.121551466287722</v>
      </c>
      <c r="M386" s="18"/>
      <c r="N386" s="18"/>
      <c r="O386" s="60"/>
      <c r="P386" s="60"/>
      <c r="Q386" s="60"/>
      <c r="R386" s="27"/>
      <c r="S386" s="27"/>
      <c r="T386" s="27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</row>
    <row r="387" spans="2:140" s="1" customFormat="1" ht="20.149999999999999" customHeight="1">
      <c r="B387" s="9" t="s">
        <v>46</v>
      </c>
      <c r="C387" s="3">
        <f>0.091*F626*F627*F628*F629*F630*F631*F632*F633</f>
        <v>0.1305790892338064</v>
      </c>
      <c r="D387" s="3">
        <f>1.23*F626*F627*F628*F629*F630*F631*F632*F633</f>
        <v>1.7649701072261739</v>
      </c>
      <c r="E387" s="22"/>
      <c r="F387" s="9" t="s">
        <v>46</v>
      </c>
      <c r="G387" s="3">
        <f>0.107*F626*F627*F628*F629*F630*F631*F632*F633</f>
        <v>0.15353804997821185</v>
      </c>
      <c r="H387" s="3">
        <f>1.573*F626*F627*F628*F629*F630*F631*F632*F633</f>
        <v>2.2571528281843669</v>
      </c>
      <c r="I387" s="60"/>
      <c r="J387" s="12" t="s">
        <v>46</v>
      </c>
      <c r="K387" s="13">
        <f t="shared" si="19"/>
        <v>0.14205856960600913</v>
      </c>
      <c r="L387" s="13">
        <f t="shared" si="20"/>
        <v>2.0110614677052703</v>
      </c>
      <c r="M387" s="18"/>
      <c r="N387" s="18"/>
      <c r="O387" s="60"/>
      <c r="P387" s="60"/>
      <c r="Q387" s="60"/>
      <c r="R387" s="27"/>
      <c r="S387" s="27"/>
      <c r="T387" s="27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  <c r="ED387" s="60"/>
      <c r="EE387" s="60"/>
      <c r="EF387" s="60"/>
      <c r="EG387" s="60"/>
      <c r="EH387" s="60"/>
      <c r="EI387" s="60"/>
      <c r="EJ387" s="60"/>
    </row>
    <row r="388" spans="2:140" s="1" customFormat="1" ht="20.149999999999999" customHeight="1">
      <c r="B388" s="9" t="s">
        <v>47</v>
      </c>
      <c r="C388" s="3">
        <f>0.088*F626*F627*F628*F629*F630*F631*F632*F633</f>
        <v>0.12627428409423036</v>
      </c>
      <c r="D388" s="3">
        <f>1.214*F626*F627*F628*F629*F630*F631*F632*F633</f>
        <v>1.742011146481768</v>
      </c>
      <c r="E388" s="22"/>
      <c r="F388" s="9" t="s">
        <v>47</v>
      </c>
      <c r="G388" s="3">
        <f>0.1*F626*F627*F628*F629*F630*F631*F632*F633</f>
        <v>0.14349350465253449</v>
      </c>
      <c r="H388" s="3">
        <f>1.531*F626*F627*F628*F629*F630*F631*F632*F633</f>
        <v>2.1968855562303027</v>
      </c>
      <c r="I388" s="60"/>
      <c r="J388" s="12" t="s">
        <v>47</v>
      </c>
      <c r="K388" s="13">
        <f t="shared" si="19"/>
        <v>0.13488389437338244</v>
      </c>
      <c r="L388" s="13">
        <f t="shared" si="20"/>
        <v>1.9694483513560352</v>
      </c>
      <c r="M388" s="60"/>
      <c r="N388" s="18"/>
      <c r="O388" s="60"/>
      <c r="P388" s="60"/>
      <c r="Q388" s="60"/>
      <c r="R388" s="27"/>
      <c r="S388" s="27"/>
      <c r="T388" s="27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  <c r="ED388" s="60"/>
      <c r="EE388" s="60"/>
      <c r="EF388" s="60"/>
      <c r="EG388" s="60"/>
      <c r="EH388" s="60"/>
      <c r="EI388" s="60"/>
      <c r="EJ388" s="60"/>
    </row>
    <row r="389" spans="2:140" s="1" customFormat="1" ht="20.149999999999999" customHeight="1">
      <c r="B389" s="9" t="s">
        <v>48</v>
      </c>
      <c r="C389" s="3">
        <f>0.087*F626*F627*F628*F629*F630*F631*F632*F633</f>
        <v>0.12483934904770497</v>
      </c>
      <c r="D389" s="3">
        <f>1.236*F626*F627*F628*F629*F630*F631*F632*F633</f>
        <v>1.7735797175053261</v>
      </c>
      <c r="E389" s="22"/>
      <c r="F389" s="9" t="s">
        <v>48</v>
      </c>
      <c r="G389" s="3">
        <f>0.096*F626*F627*F628*F629*F630*F631*F632*F633</f>
        <v>0.13775376446643312</v>
      </c>
      <c r="H389" s="3">
        <f>1.548*F626*F627*F628*F629*F630*F631*F632*F633</f>
        <v>2.2212794520212342</v>
      </c>
      <c r="I389" s="60"/>
      <c r="J389" s="12" t="s">
        <v>48</v>
      </c>
      <c r="K389" s="13">
        <f t="shared" si="19"/>
        <v>0.13129655675706903</v>
      </c>
      <c r="L389" s="13">
        <f t="shared" si="20"/>
        <v>1.9974295847632801</v>
      </c>
      <c r="M389" s="18"/>
      <c r="N389" s="18"/>
      <c r="O389" s="60"/>
      <c r="P389" s="60"/>
      <c r="Q389" s="60"/>
      <c r="R389" s="27"/>
      <c r="S389" s="27"/>
      <c r="T389" s="27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  <c r="ED389" s="60"/>
      <c r="EE389" s="60"/>
      <c r="EF389" s="60"/>
      <c r="EG389" s="60"/>
      <c r="EH389" s="60"/>
      <c r="EI389" s="60"/>
      <c r="EJ389" s="60"/>
    </row>
    <row r="390" spans="2:140" s="1" customFormat="1" ht="20.149999999999999" customHeight="1">
      <c r="B390" s="9" t="s">
        <v>49</v>
      </c>
      <c r="C390" s="3">
        <f>0.088*F626*F627*F628*F629*F630*F631*F632*F633</f>
        <v>0.12627428409423036</v>
      </c>
      <c r="D390" s="3">
        <f>1.294*F626*F627*F628*F629*F630*F631*F632*F633</f>
        <v>1.8568059502037961</v>
      </c>
      <c r="E390" s="22"/>
      <c r="F390" s="9" t="s">
        <v>49</v>
      </c>
      <c r="G390" s="3">
        <f>0.095*F626*F627*F628*F629*F630*F631*F632*F633</f>
        <v>0.13631882941990772</v>
      </c>
      <c r="H390" s="3">
        <f>1.624*F626*F627*F628*F629*F630*F631*F632*F633</f>
        <v>2.3303345155571598</v>
      </c>
      <c r="I390" s="60"/>
      <c r="J390" s="12" t="s">
        <v>49</v>
      </c>
      <c r="K390" s="13">
        <f t="shared" si="19"/>
        <v>0.13129655675706903</v>
      </c>
      <c r="L390" s="13">
        <f t="shared" si="20"/>
        <v>2.0935702328804782</v>
      </c>
      <c r="M390" s="18"/>
      <c r="N390" s="18"/>
      <c r="O390" s="60"/>
      <c r="P390" s="60"/>
      <c r="Q390" s="60"/>
      <c r="R390" s="27"/>
      <c r="S390" s="27"/>
      <c r="T390" s="27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  <c r="ED390" s="60"/>
      <c r="EE390" s="60"/>
      <c r="EF390" s="60"/>
      <c r="EG390" s="60"/>
      <c r="EH390" s="60"/>
      <c r="EI390" s="60"/>
      <c r="EJ390" s="60"/>
    </row>
    <row r="391" spans="2:140" s="1" customFormat="1" ht="20.149999999999999" customHeight="1">
      <c r="B391" s="9" t="s">
        <v>50</v>
      </c>
      <c r="C391" s="3">
        <f>0.091*F626*F627*F628*F629*F630*F631*F632*F633</f>
        <v>0.1305790892338064</v>
      </c>
      <c r="D391" s="3">
        <f>1.389*F626*F627*F628*F629*F630*F631*F632*F633</f>
        <v>1.9931247796237042</v>
      </c>
      <c r="E391" s="22"/>
      <c r="F391" s="9" t="s">
        <v>50</v>
      </c>
      <c r="G391" s="3">
        <f>0.097*F626*F627*F628*F629*F630*F631*F632*F633</f>
        <v>0.13918869951295842</v>
      </c>
      <c r="H391" s="3">
        <f>1.759*F626*F627*F628*F629*F630*F631*F632*F633</f>
        <v>2.5240507468380815</v>
      </c>
      <c r="I391" s="60"/>
      <c r="J391" s="12" t="s">
        <v>50</v>
      </c>
      <c r="K391" s="13">
        <f t="shared" si="19"/>
        <v>0.13488389437338241</v>
      </c>
      <c r="L391" s="13">
        <f t="shared" si="20"/>
        <v>2.2585877632308931</v>
      </c>
      <c r="M391" s="18"/>
      <c r="N391" s="18"/>
      <c r="O391" s="60"/>
      <c r="P391" s="60"/>
      <c r="Q391" s="60"/>
      <c r="R391" s="27"/>
      <c r="S391" s="27"/>
      <c r="T391" s="27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</row>
    <row r="392" spans="2:140" s="1" customFormat="1" ht="20.149999999999999" customHeight="1">
      <c r="B392" s="9" t="s">
        <v>51</v>
      </c>
      <c r="C392" s="3">
        <f>0.096*F626*F627*F628*F629*F630*F631*F632*F633</f>
        <v>0.13775376446643312</v>
      </c>
      <c r="D392" s="3">
        <f>1.521*F626*F627*F628*F629*F630*F631*F632*F633</f>
        <v>2.1825362057650488</v>
      </c>
      <c r="E392" s="22"/>
      <c r="F392" s="9" t="s">
        <v>51</v>
      </c>
      <c r="G392" s="3">
        <f>0.102*F626*F627*F628*F629*F630*F631*F632*F633</f>
        <v>0.14636337474558514</v>
      </c>
      <c r="H392" s="3">
        <f>1.954*F626*F627*F628*F629*F630*F631*F632*F633</f>
        <v>2.8038630809105238</v>
      </c>
      <c r="I392" s="60"/>
      <c r="J392" s="12" t="s">
        <v>51</v>
      </c>
      <c r="K392" s="13">
        <f t="shared" si="19"/>
        <v>0.14205856960600913</v>
      </c>
      <c r="L392" s="13">
        <f t="shared" si="20"/>
        <v>2.4931996433377863</v>
      </c>
      <c r="M392" s="18"/>
      <c r="N392" s="18"/>
      <c r="O392" s="60"/>
      <c r="P392" s="60"/>
      <c r="Q392" s="60"/>
      <c r="R392" s="27"/>
      <c r="S392" s="27"/>
      <c r="T392" s="27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</row>
    <row r="393" spans="2:140" s="1" customFormat="1" ht="20.149999999999999" customHeight="1">
      <c r="B393" s="9" t="s">
        <v>52</v>
      </c>
      <c r="C393" s="3">
        <f>0.104*F626*F627*F628*F629*F630*F631*F632*F633</f>
        <v>0.14923324483863587</v>
      </c>
      <c r="D393" s="3">
        <f>1.691*F626*F627*F628*F629*F630*F631*F632*F633</f>
        <v>2.4264751636743584</v>
      </c>
      <c r="E393" s="22"/>
      <c r="F393" s="9" t="s">
        <v>52</v>
      </c>
      <c r="G393" s="3">
        <f>0.11*F626*F627*F628*F629*F630*F631*F632*F633</f>
        <v>0.15784285511778795</v>
      </c>
      <c r="H393" s="3">
        <f>2.207*F626*F627*F628*F629*F630*F631*F632*F633</f>
        <v>3.1669016476814353</v>
      </c>
      <c r="I393" s="60"/>
      <c r="J393" s="12" t="s">
        <v>52</v>
      </c>
      <c r="K393" s="13">
        <f t="shared" si="19"/>
        <v>0.15353804997821191</v>
      </c>
      <c r="L393" s="13">
        <f t="shared" si="20"/>
        <v>2.7966884056778971</v>
      </c>
      <c r="M393" s="18"/>
      <c r="N393" s="18"/>
      <c r="O393" s="60"/>
      <c r="P393" s="60"/>
      <c r="Q393" s="60"/>
      <c r="R393" s="27"/>
      <c r="S393" s="27"/>
      <c r="T393" s="27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</row>
    <row r="394" spans="2:140" s="1" customFormat="1" ht="20.149999999999999" customHeight="1">
      <c r="B394" s="9" t="s">
        <v>53</v>
      </c>
      <c r="C394" s="3">
        <f>0.113*F626*F627*F628*F629*F630*F631*F632*F633</f>
        <v>0.16214766025736396</v>
      </c>
      <c r="D394" s="3">
        <f>1.691*F626*F627*F628*F629*F630*F631*F632*F633</f>
        <v>2.4264751636743584</v>
      </c>
      <c r="E394" s="22"/>
      <c r="F394" s="9" t="s">
        <v>53</v>
      </c>
      <c r="G394" s="3">
        <f>0.12*F626*F627*F628*F629*F630*F631*F632*F633</f>
        <v>0.17219220558304135</v>
      </c>
      <c r="H394" s="3">
        <f>2.207*F626*F627*F628*F629*F630*F631*F632*F633</f>
        <v>3.1669016476814353</v>
      </c>
      <c r="I394" s="60"/>
      <c r="J394" s="12" t="s">
        <v>53</v>
      </c>
      <c r="K394" s="13">
        <f t="shared" si="19"/>
        <v>0.16716993292020266</v>
      </c>
      <c r="L394" s="13">
        <f t="shared" si="20"/>
        <v>2.7966884056778971</v>
      </c>
      <c r="M394" s="18"/>
      <c r="N394" s="18"/>
      <c r="O394" s="60"/>
      <c r="P394" s="60"/>
      <c r="Q394" s="60"/>
      <c r="R394" s="27"/>
      <c r="S394" s="27"/>
      <c r="T394" s="27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</row>
    <row r="395" spans="2:140" s="1" customFormat="1" ht="20.149999999999999" customHeight="1">
      <c r="B395" s="9" t="s">
        <v>54</v>
      </c>
      <c r="C395" s="111">
        <f>0.125*F626*F627*F628*F629*F630*F631*F632*F633</f>
        <v>0.17936688081566804</v>
      </c>
      <c r="D395" s="3">
        <f>1.691*F626*F627*F628*F629*F630*F631*F632*F633</f>
        <v>2.4264751636743584</v>
      </c>
      <c r="E395" s="20"/>
      <c r="F395" s="9" t="s">
        <v>54</v>
      </c>
      <c r="G395" s="111">
        <f>0.133*F626*F627*F628*F629*F630*F631*F632*F633</f>
        <v>0.19084636118787088</v>
      </c>
      <c r="H395" s="3">
        <f>2.207*F626*F627*F628*F629*F630*F631*F632*F633</f>
        <v>3.1669016476814353</v>
      </c>
      <c r="I395" s="60"/>
      <c r="J395" s="12" t="s">
        <v>54</v>
      </c>
      <c r="K395" s="13">
        <f t="shared" si="19"/>
        <v>0.18510662100176944</v>
      </c>
      <c r="L395" s="13">
        <f t="shared" si="20"/>
        <v>2.7966884056778971</v>
      </c>
      <c r="M395" s="26"/>
      <c r="N395" s="26"/>
      <c r="O395" s="60"/>
      <c r="P395" s="60"/>
      <c r="Q395" s="60"/>
      <c r="R395" s="27"/>
      <c r="S395" s="27"/>
      <c r="T395" s="27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  <c r="ED395" s="60"/>
      <c r="EE395" s="60"/>
      <c r="EF395" s="60"/>
      <c r="EG395" s="60"/>
      <c r="EH395" s="60"/>
      <c r="EI395" s="60"/>
      <c r="EJ395" s="60"/>
    </row>
    <row r="396" spans="2:140" s="1" customFormat="1" ht="20.149999999999999" customHeight="1">
      <c r="B396" s="9" t="s">
        <v>55</v>
      </c>
      <c r="C396" s="111">
        <f>0.138*F626*F627*F628*F629*F630*F631*F632*F633</f>
        <v>0.19802103642049762</v>
      </c>
      <c r="D396" s="3">
        <f>1.691*F626*F627*F628*F629*F630*F631*F632*F633</f>
        <v>2.4264751636743584</v>
      </c>
      <c r="E396" s="20"/>
      <c r="F396" s="9" t="s">
        <v>55</v>
      </c>
      <c r="G396" s="111">
        <f>0.15*F626*F627*F628*F629*F630*F631*F632*F633</f>
        <v>0.2152402569788017</v>
      </c>
      <c r="H396" s="3">
        <f>2.207*F626*F627*F628*F629*F630*F631*F632*F633</f>
        <v>3.1669016476814353</v>
      </c>
      <c r="I396" s="60"/>
      <c r="J396" s="12" t="s">
        <v>55</v>
      </c>
      <c r="K396" s="13">
        <f t="shared" si="19"/>
        <v>0.20663064669964964</v>
      </c>
      <c r="L396" s="13">
        <f t="shared" si="20"/>
        <v>2.7966884056778971</v>
      </c>
      <c r="M396" s="26"/>
      <c r="N396" s="26"/>
      <c r="O396" s="60"/>
      <c r="P396" s="60"/>
      <c r="Q396" s="60"/>
      <c r="R396" s="27"/>
      <c r="S396" s="27"/>
      <c r="T396" s="27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</row>
    <row r="397" spans="2:140" s="1" customFormat="1" ht="20.149999999999999" customHeight="1">
      <c r="B397" s="40" t="s">
        <v>275</v>
      </c>
      <c r="F397" s="40" t="s">
        <v>275</v>
      </c>
      <c r="J397" s="167" t="s">
        <v>264</v>
      </c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  <c r="ED397" s="60"/>
      <c r="EE397" s="60"/>
      <c r="EF397" s="60"/>
      <c r="EG397" s="60"/>
      <c r="EH397" s="60"/>
      <c r="EI397" s="60"/>
      <c r="EJ397" s="60"/>
    </row>
    <row r="398" spans="2:140" s="1" customFormat="1" ht="20.149999999999999" customHeight="1">
      <c r="B398" s="116"/>
      <c r="C398" s="60"/>
      <c r="D398" s="60"/>
      <c r="E398" s="60"/>
      <c r="F398" s="60"/>
      <c r="G398" s="60"/>
      <c r="H398" s="60"/>
      <c r="I398" s="116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</row>
    <row r="399" spans="2:140" s="1" customFormat="1" ht="25" customHeight="1">
      <c r="B399" s="244" t="s">
        <v>234</v>
      </c>
      <c r="C399" s="244"/>
      <c r="D399" s="244"/>
      <c r="E399" s="60"/>
      <c r="F399" s="244" t="s">
        <v>161</v>
      </c>
      <c r="G399" s="244"/>
      <c r="H399" s="244"/>
      <c r="I399" s="60"/>
      <c r="J399" s="244" t="s">
        <v>163</v>
      </c>
      <c r="K399" s="244"/>
      <c r="L399" s="244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  <c r="ED399" s="60"/>
      <c r="EE399" s="60"/>
      <c r="EF399" s="60"/>
      <c r="EG399" s="60"/>
      <c r="EH399" s="60"/>
      <c r="EI399" s="60"/>
      <c r="EJ399" s="60"/>
    </row>
    <row r="400" spans="2:140" s="1" customFormat="1" ht="25" customHeight="1">
      <c r="B400" s="250" t="s">
        <v>160</v>
      </c>
      <c r="C400" s="251"/>
      <c r="D400" s="252"/>
      <c r="E400" s="137"/>
      <c r="F400" s="250" t="s">
        <v>162</v>
      </c>
      <c r="G400" s="251"/>
      <c r="H400" s="252"/>
      <c r="I400" s="137"/>
      <c r="J400" s="250" t="s">
        <v>174</v>
      </c>
      <c r="K400" s="251"/>
      <c r="L400" s="252"/>
      <c r="M400" s="137"/>
      <c r="N400" s="137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</row>
    <row r="401" spans="2:140" s="1" customFormat="1" ht="25" customHeight="1">
      <c r="B401" s="84" t="s">
        <v>12</v>
      </c>
      <c r="C401" s="84" t="s">
        <v>66</v>
      </c>
      <c r="D401" s="84" t="s">
        <v>67</v>
      </c>
      <c r="E401" s="85"/>
      <c r="F401" s="84" t="s">
        <v>12</v>
      </c>
      <c r="G401" s="84" t="s">
        <v>66</v>
      </c>
      <c r="H401" s="84" t="s">
        <v>67</v>
      </c>
      <c r="I401" s="85"/>
      <c r="J401" s="84" t="s">
        <v>12</v>
      </c>
      <c r="K401" s="84" t="s">
        <v>66</v>
      </c>
      <c r="L401" s="84" t="s">
        <v>67</v>
      </c>
      <c r="M401" s="15"/>
      <c r="N401" s="15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</row>
    <row r="402" spans="2:140" s="1" customFormat="1" ht="20.149999999999999" customHeight="1">
      <c r="B402" s="4" t="s">
        <v>14</v>
      </c>
      <c r="C402" s="8">
        <f>AVERAGE(C383:C385)</f>
        <v>0.16262597193953907</v>
      </c>
      <c r="D402" s="8">
        <f>AVERAGE(D383:D385)</f>
        <v>2.1686651669819708</v>
      </c>
      <c r="E402" s="17"/>
      <c r="F402" s="4" t="s">
        <v>14</v>
      </c>
      <c r="G402" s="8">
        <f>AVERAGE(G383:G385)</f>
        <v>0.20663064669964967</v>
      </c>
      <c r="H402" s="8">
        <f>AVERAGE(H383:H385)</f>
        <v>2.9765335981757404</v>
      </c>
      <c r="I402" s="16"/>
      <c r="J402" s="4" t="s">
        <v>14</v>
      </c>
      <c r="K402" s="8">
        <f>AVERAGE(K383:K385)</f>
        <v>0.1846283093195944</v>
      </c>
      <c r="L402" s="8">
        <f>AVERAGE(L383:L385)</f>
        <v>2.572599382578856</v>
      </c>
      <c r="M402" s="17"/>
      <c r="N402" s="17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</row>
    <row r="403" spans="2:140" s="1" customFormat="1" ht="20.149999999999999" customHeight="1">
      <c r="B403" s="4" t="s">
        <v>15</v>
      </c>
      <c r="C403" s="8">
        <f>AVERAGE(C386:C387)</f>
        <v>0.13416642685011976</v>
      </c>
      <c r="D403" s="8">
        <f>AVERAGE(D386:D387)</f>
        <v>1.8029958859590955</v>
      </c>
      <c r="E403" s="17"/>
      <c r="F403" s="4" t="s">
        <v>15</v>
      </c>
      <c r="G403" s="8">
        <f>AVERAGE(G386:G387)</f>
        <v>0.15999525768757594</v>
      </c>
      <c r="H403" s="8">
        <f>AVERAGE(H386:H387)</f>
        <v>2.3296170480338967</v>
      </c>
      <c r="I403" s="16"/>
      <c r="J403" s="4" t="s">
        <v>15</v>
      </c>
      <c r="K403" s="8">
        <f>AVERAGE(K386:K387)</f>
        <v>0.14708084226884785</v>
      </c>
      <c r="L403" s="8">
        <f>AVERAGE(L386:L387)</f>
        <v>2.0663064669964961</v>
      </c>
      <c r="M403" s="17"/>
      <c r="N403" s="17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</row>
    <row r="404" spans="2:140" s="1" customFormat="1" ht="20.149999999999999" customHeight="1">
      <c r="B404" s="4" t="s">
        <v>5</v>
      </c>
      <c r="C404" s="8">
        <f>AVERAGE(C388:C389)</f>
        <v>0.12555681657096768</v>
      </c>
      <c r="D404" s="8">
        <f>AVERAGE(D388:D389)</f>
        <v>1.7577954319935469</v>
      </c>
      <c r="E404" s="17"/>
      <c r="F404" s="4" t="s">
        <v>5</v>
      </c>
      <c r="G404" s="8">
        <f>AVERAGE(G388:G389)</f>
        <v>0.14062363455948379</v>
      </c>
      <c r="H404" s="8">
        <f>AVERAGE(H388:H389)</f>
        <v>2.2090825041257682</v>
      </c>
      <c r="I404" s="16"/>
      <c r="J404" s="4" t="s">
        <v>5</v>
      </c>
      <c r="K404" s="8">
        <f>AVERAGE(K388:K389)</f>
        <v>0.13309022556522573</v>
      </c>
      <c r="L404" s="8">
        <f>AVERAGE(L388:L389)</f>
        <v>1.9834389680596578</v>
      </c>
      <c r="M404" s="17"/>
      <c r="N404" s="17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  <c r="ED404" s="60"/>
      <c r="EE404" s="60"/>
      <c r="EF404" s="60"/>
      <c r="EG404" s="60"/>
      <c r="EH404" s="60"/>
      <c r="EI404" s="60"/>
      <c r="EJ404" s="60"/>
    </row>
    <row r="405" spans="2:140" s="1" customFormat="1" ht="20.149999999999999" customHeight="1">
      <c r="B405" s="4" t="s">
        <v>6</v>
      </c>
      <c r="C405" s="8">
        <f>AVERAGE(C390:C391)</f>
        <v>0.12842668666401838</v>
      </c>
      <c r="D405" s="8">
        <f>AVERAGE(D390:D391)</f>
        <v>1.9249653649137501</v>
      </c>
      <c r="E405" s="17"/>
      <c r="F405" s="4" t="s">
        <v>6</v>
      </c>
      <c r="G405" s="8">
        <f>AVERAGE(G390:G391)</f>
        <v>0.13775376446643306</v>
      </c>
      <c r="H405" s="8">
        <f>AVERAGE(H390:H391)</f>
        <v>2.4271926311976206</v>
      </c>
      <c r="I405" s="16"/>
      <c r="J405" s="4" t="s">
        <v>6</v>
      </c>
      <c r="K405" s="8">
        <f>AVERAGE(K390:K391)</f>
        <v>0.13309022556522571</v>
      </c>
      <c r="L405" s="8">
        <f>AVERAGE(L390:L391)</f>
        <v>2.1760789980556856</v>
      </c>
      <c r="M405" s="17"/>
      <c r="N405" s="17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  <c r="ED405" s="60"/>
      <c r="EE405" s="60"/>
      <c r="EF405" s="60"/>
      <c r="EG405" s="60"/>
      <c r="EH405" s="60"/>
      <c r="EI405" s="60"/>
      <c r="EJ405" s="60"/>
    </row>
    <row r="406" spans="2:140" s="1" customFormat="1" ht="20.149999999999999" customHeight="1">
      <c r="B406" s="4" t="s">
        <v>7</v>
      </c>
      <c r="C406" s="8">
        <f>AVERAGE(C392:C393)</f>
        <v>0.14349350465253449</v>
      </c>
      <c r="D406" s="8">
        <f>AVERAGE(D392:D393)</f>
        <v>2.3045056847197039</v>
      </c>
      <c r="E406" s="17"/>
      <c r="F406" s="4" t="s">
        <v>7</v>
      </c>
      <c r="G406" s="8">
        <f>AVERAGE(G392:G393)</f>
        <v>0.15210311493168654</v>
      </c>
      <c r="H406" s="8">
        <f>AVERAGE(H392:H393)</f>
        <v>2.9853823642959796</v>
      </c>
      <c r="I406" s="16"/>
      <c r="J406" s="4" t="s">
        <v>7</v>
      </c>
      <c r="K406" s="8">
        <f>AVERAGE(K392:K393)</f>
        <v>0.1477983097921105</v>
      </c>
      <c r="L406" s="8">
        <f>AVERAGE(L392:L393)</f>
        <v>2.6449440245078417</v>
      </c>
      <c r="M406" s="17"/>
      <c r="N406" s="17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  <c r="ED406" s="60"/>
      <c r="EE406" s="60"/>
      <c r="EF406" s="60"/>
      <c r="EG406" s="60"/>
      <c r="EH406" s="60"/>
      <c r="EI406" s="60"/>
      <c r="EJ406" s="60"/>
    </row>
    <row r="407" spans="2:140" s="1" customFormat="1" ht="20.149999999999999" customHeight="1">
      <c r="B407" s="4" t="s">
        <v>56</v>
      </c>
      <c r="C407" s="8">
        <f>AVERAGE(C394:C396)</f>
        <v>0.17984519249784323</v>
      </c>
      <c r="D407" s="8">
        <f>AVERAGE(D394:D396)</f>
        <v>2.4264751636743584</v>
      </c>
      <c r="E407" s="17"/>
      <c r="F407" s="4" t="s">
        <v>56</v>
      </c>
      <c r="G407" s="8">
        <f>AVERAGE(G394:G396)</f>
        <v>0.19275960791657132</v>
      </c>
      <c r="H407" s="8">
        <f>AVERAGE(H394:H396)</f>
        <v>3.1669016476814353</v>
      </c>
      <c r="I407" s="16"/>
      <c r="J407" s="4" t="s">
        <v>56</v>
      </c>
      <c r="K407" s="8">
        <f>AVERAGE(K394:K396)</f>
        <v>0.18630240020720726</v>
      </c>
      <c r="L407" s="8">
        <f>AVERAGE(L394:L396)</f>
        <v>2.7966884056778967</v>
      </c>
      <c r="M407" s="17"/>
      <c r="N407" s="17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  <c r="ED407" s="60"/>
      <c r="EE407" s="60"/>
      <c r="EF407" s="60"/>
      <c r="EG407" s="60"/>
      <c r="EH407" s="60"/>
      <c r="EI407" s="60"/>
      <c r="EJ407" s="60"/>
    </row>
    <row r="408" spans="2:140" s="1" customFormat="1" ht="20.149999999999999" customHeight="1">
      <c r="B408" s="167" t="s">
        <v>190</v>
      </c>
      <c r="C408" s="74"/>
      <c r="D408" s="74"/>
      <c r="E408" s="74"/>
      <c r="F408" s="167" t="s">
        <v>191</v>
      </c>
      <c r="G408" s="74"/>
      <c r="H408" s="74"/>
      <c r="I408" s="167"/>
      <c r="J408" s="167" t="s">
        <v>192</v>
      </c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  <c r="ED408" s="60"/>
      <c r="EE408" s="60"/>
      <c r="EF408" s="60"/>
      <c r="EG408" s="60"/>
      <c r="EH408" s="60"/>
      <c r="EI408" s="60"/>
      <c r="EJ408" s="60"/>
    </row>
    <row r="409" spans="2:140" s="1" customFormat="1" ht="20.149999999999999" customHeight="1"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  <c r="ED409" s="60"/>
      <c r="EE409" s="60"/>
      <c r="EF409" s="60"/>
      <c r="EG409" s="60"/>
      <c r="EH409" s="60"/>
      <c r="EI409" s="60"/>
      <c r="EJ409" s="60"/>
    </row>
    <row r="410" spans="2:140" s="1" customFormat="1" ht="25" customHeight="1">
      <c r="B410" s="244" t="s">
        <v>134</v>
      </c>
      <c r="C410" s="244"/>
      <c r="D410" s="24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  <c r="ED410" s="60"/>
      <c r="EE410" s="60"/>
      <c r="EF410" s="60"/>
      <c r="EG410" s="60"/>
      <c r="EH410" s="60"/>
      <c r="EI410" s="60"/>
      <c r="EJ410" s="60"/>
    </row>
    <row r="411" spans="2:140" s="1" customFormat="1" ht="25" customHeight="1">
      <c r="B411" s="66" t="s">
        <v>0</v>
      </c>
      <c r="C411" s="109" t="s">
        <v>66</v>
      </c>
      <c r="D411" s="109" t="s">
        <v>67</v>
      </c>
      <c r="E411" s="61"/>
      <c r="F411" s="61"/>
      <c r="G411" s="61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  <c r="ED411" s="60"/>
      <c r="EE411" s="60"/>
      <c r="EF411" s="60"/>
      <c r="EG411" s="60"/>
      <c r="EH411" s="60"/>
      <c r="EI411" s="60"/>
      <c r="EJ411" s="60"/>
    </row>
    <row r="412" spans="2:140" s="1" customFormat="1" ht="20.149999999999999" customHeight="1">
      <c r="B412" s="108" t="s">
        <v>1</v>
      </c>
      <c r="C412" s="111">
        <v>1.18</v>
      </c>
      <c r="D412" s="111">
        <v>1.4530000000000001</v>
      </c>
      <c r="E412" s="19"/>
      <c r="F412" s="19"/>
      <c r="G412" s="19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  <c r="ED412" s="60"/>
      <c r="EE412" s="60"/>
      <c r="EF412" s="60"/>
      <c r="EG412" s="60"/>
      <c r="EH412" s="60"/>
      <c r="EI412" s="60"/>
      <c r="EJ412" s="60"/>
    </row>
    <row r="413" spans="2:140" s="1" customFormat="1" ht="20.149999999999999" customHeight="1">
      <c r="B413" s="108" t="s">
        <v>2</v>
      </c>
      <c r="C413" s="111">
        <v>1.337</v>
      </c>
      <c r="D413" s="111">
        <v>2.141</v>
      </c>
      <c r="E413" s="19"/>
      <c r="F413" s="19"/>
      <c r="G413" s="19"/>
      <c r="H413" s="60"/>
      <c r="I413" s="60"/>
      <c r="J413" s="60"/>
      <c r="K413" s="60"/>
      <c r="L413" s="60"/>
      <c r="M413" s="60"/>
      <c r="N413" s="60"/>
      <c r="O413" s="60"/>
      <c r="P413" s="60"/>
      <c r="Q413" s="19"/>
      <c r="R413" s="19"/>
      <c r="S413" s="19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  <c r="ED413" s="60"/>
      <c r="EE413" s="60"/>
      <c r="EF413" s="60"/>
      <c r="EG413" s="60"/>
      <c r="EH413" s="60"/>
      <c r="EI413" s="60"/>
      <c r="EJ413" s="60"/>
    </row>
    <row r="414" spans="2:140" s="1" customFormat="1" ht="20.149999999999999" customHeight="1">
      <c r="B414" s="167" t="s">
        <v>105</v>
      </c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19"/>
      <c r="R414" s="19"/>
      <c r="S414" s="19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  <c r="ED414" s="60"/>
      <c r="EE414" s="60"/>
      <c r="EF414" s="60"/>
      <c r="EG414" s="60"/>
      <c r="EH414" s="60"/>
      <c r="EI414" s="60"/>
      <c r="EJ414" s="60"/>
    </row>
    <row r="415" spans="2:140" s="1" customFormat="1" ht="20.149999999999999" customHeight="1">
      <c r="B415" s="116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19"/>
      <c r="R415" s="19"/>
      <c r="S415" s="19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  <c r="ED415" s="60"/>
      <c r="EE415" s="60"/>
      <c r="EF415" s="60"/>
      <c r="EG415" s="60"/>
      <c r="EH415" s="60"/>
      <c r="EI415" s="60"/>
      <c r="EJ415" s="60"/>
    </row>
    <row r="416" spans="2:140" s="1" customFormat="1" ht="20.149999999999999" customHeight="1">
      <c r="B416" s="116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19"/>
      <c r="R416" s="19"/>
      <c r="S416" s="19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  <c r="ED416" s="60"/>
      <c r="EE416" s="60"/>
      <c r="EF416" s="60"/>
      <c r="EG416" s="60"/>
      <c r="EH416" s="60"/>
      <c r="EI416" s="60"/>
      <c r="EJ416" s="60"/>
    </row>
    <row r="417" spans="2:140" s="1" customFormat="1" ht="25" customHeight="1">
      <c r="B417" s="260" t="s">
        <v>141</v>
      </c>
      <c r="C417" s="260"/>
      <c r="D417" s="260"/>
      <c r="E417" s="260"/>
      <c r="F417" s="260"/>
      <c r="G417" s="260"/>
      <c r="H417" s="260"/>
      <c r="I417" s="60"/>
      <c r="J417" s="60"/>
      <c r="K417" s="60"/>
      <c r="L417" s="60"/>
      <c r="M417" s="60"/>
      <c r="N417" s="60"/>
      <c r="O417" s="60"/>
      <c r="P417" s="60"/>
      <c r="Q417" s="19"/>
      <c r="R417" s="19"/>
      <c r="S417" s="19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  <c r="ED417" s="60"/>
      <c r="EE417" s="60"/>
      <c r="EF417" s="60"/>
      <c r="EG417" s="60"/>
      <c r="EH417" s="60"/>
      <c r="EI417" s="60"/>
      <c r="EJ417" s="60"/>
    </row>
    <row r="418" spans="2:140" s="1" customFormat="1" ht="20.149999999999999" customHeight="1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19"/>
      <c r="R418" s="19"/>
      <c r="S418" s="19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  <c r="ED418" s="60"/>
      <c r="EE418" s="60"/>
      <c r="EF418" s="60"/>
      <c r="EG418" s="60"/>
      <c r="EH418" s="60"/>
      <c r="EI418" s="60"/>
      <c r="EJ418" s="60"/>
    </row>
    <row r="419" spans="2:140" s="1" customFormat="1" ht="25" customHeight="1">
      <c r="B419" s="244" t="s">
        <v>164</v>
      </c>
      <c r="C419" s="244"/>
      <c r="D419" s="244"/>
      <c r="E419" s="60"/>
      <c r="F419" s="257" t="s">
        <v>167</v>
      </c>
      <c r="G419" s="257"/>
      <c r="H419" s="257"/>
      <c r="I419" s="60"/>
      <c r="J419" s="60"/>
      <c r="K419" s="60"/>
      <c r="L419" s="60"/>
      <c r="M419" s="60"/>
      <c r="N419" s="60"/>
      <c r="O419" s="60"/>
      <c r="P419" s="60"/>
      <c r="Q419" s="19"/>
      <c r="R419" s="19"/>
      <c r="S419" s="19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  <c r="ED419" s="60"/>
      <c r="EE419" s="60"/>
      <c r="EF419" s="60"/>
      <c r="EG419" s="60"/>
      <c r="EH419" s="60"/>
      <c r="EI419" s="60"/>
      <c r="EJ419" s="60"/>
    </row>
    <row r="420" spans="2:140" s="1" customFormat="1" ht="25" customHeight="1">
      <c r="B420" s="258" t="s">
        <v>165</v>
      </c>
      <c r="C420" s="258"/>
      <c r="D420" s="258"/>
      <c r="E420" s="127"/>
      <c r="F420" s="258" t="s">
        <v>166</v>
      </c>
      <c r="G420" s="258"/>
      <c r="H420" s="258"/>
      <c r="I420" s="60"/>
      <c r="J420" s="60"/>
      <c r="K420" s="60"/>
      <c r="L420" s="18"/>
      <c r="M420" s="127"/>
      <c r="N420" s="127"/>
      <c r="O420" s="60"/>
      <c r="P420" s="60"/>
      <c r="Q420" s="19"/>
      <c r="R420" s="19"/>
      <c r="S420" s="19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  <c r="ED420" s="60"/>
      <c r="EE420" s="60"/>
      <c r="EF420" s="60"/>
      <c r="EG420" s="60"/>
      <c r="EH420" s="60"/>
      <c r="EI420" s="60"/>
      <c r="EJ420" s="60"/>
    </row>
    <row r="421" spans="2:140" s="1" customFormat="1" ht="25" customHeight="1">
      <c r="B421" s="109" t="s">
        <v>12</v>
      </c>
      <c r="C421" s="109" t="s">
        <v>66</v>
      </c>
      <c r="D421" s="109" t="s">
        <v>67</v>
      </c>
      <c r="E421" s="61"/>
      <c r="F421" s="109" t="s">
        <v>12</v>
      </c>
      <c r="G421" s="109" t="s">
        <v>66</v>
      </c>
      <c r="H421" s="109" t="s">
        <v>67</v>
      </c>
      <c r="I421" s="60"/>
      <c r="J421" s="60"/>
      <c r="K421" s="60"/>
      <c r="L421" s="18"/>
      <c r="M421" s="60"/>
      <c r="N421" s="60"/>
      <c r="O421" s="60"/>
      <c r="P421" s="60"/>
      <c r="Q421" s="19"/>
      <c r="R421" s="19"/>
      <c r="S421" s="19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  <c r="ED421" s="60"/>
      <c r="EE421" s="60"/>
      <c r="EF421" s="60"/>
      <c r="EG421" s="60"/>
      <c r="EH421" s="60"/>
      <c r="EI421" s="60"/>
      <c r="EJ421" s="60"/>
    </row>
    <row r="422" spans="2:140" s="1" customFormat="1" ht="20.149999999999999" customHeight="1">
      <c r="B422" s="9" t="s">
        <v>42</v>
      </c>
      <c r="C422" s="28">
        <v>2.6699999999999998E-4</v>
      </c>
      <c r="D422" s="28">
        <v>9.990000000000001E-4</v>
      </c>
      <c r="E422" s="18"/>
      <c r="F422" s="9" t="s">
        <v>42</v>
      </c>
      <c r="G422" s="28">
        <v>3.4499999999999998E-4</v>
      </c>
      <c r="H422" s="28">
        <v>1.3990000000000001E-3</v>
      </c>
      <c r="I422" s="60"/>
      <c r="J422" s="60"/>
      <c r="K422" s="60"/>
      <c r="L422" s="18"/>
      <c r="M422" s="18"/>
      <c r="N422" s="18"/>
      <c r="O422" s="60"/>
      <c r="P422" s="60"/>
      <c r="Q422" s="19"/>
      <c r="R422" s="19"/>
      <c r="S422" s="19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  <c r="ED422" s="60"/>
      <c r="EE422" s="60"/>
      <c r="EF422" s="60"/>
      <c r="EG422" s="60"/>
      <c r="EH422" s="60"/>
      <c r="EI422" s="60"/>
      <c r="EJ422" s="60"/>
    </row>
    <row r="423" spans="2:140" s="1" customFormat="1" ht="20.149999999999999" customHeight="1">
      <c r="B423" s="11" t="s">
        <v>43</v>
      </c>
      <c r="C423" s="28">
        <v>2.42E-4</v>
      </c>
      <c r="D423" s="28">
        <v>8.9999999999999998E-4</v>
      </c>
      <c r="E423" s="18"/>
      <c r="F423" s="11" t="s">
        <v>43</v>
      </c>
      <c r="G423" s="28">
        <v>3.0699999999999998E-4</v>
      </c>
      <c r="H423" s="28">
        <v>1.232E-3</v>
      </c>
      <c r="I423" s="60"/>
      <c r="J423" s="60"/>
      <c r="K423" s="60"/>
      <c r="L423" s="18"/>
      <c r="M423" s="18"/>
      <c r="N423" s="18"/>
      <c r="O423" s="60"/>
      <c r="P423" s="60"/>
      <c r="Q423" s="19"/>
      <c r="R423" s="19"/>
      <c r="S423" s="19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  <c r="ED423" s="60"/>
      <c r="EE423" s="60"/>
      <c r="EF423" s="60"/>
      <c r="EG423" s="60"/>
      <c r="EH423" s="60"/>
      <c r="EI423" s="60"/>
      <c r="EJ423" s="60"/>
    </row>
    <row r="424" spans="2:140" s="1" customFormat="1" ht="20.149999999999999" customHeight="1">
      <c r="B424" s="9" t="s">
        <v>44</v>
      </c>
      <c r="C424" s="28">
        <v>2.22E-4</v>
      </c>
      <c r="D424" s="28">
        <v>8.25E-4</v>
      </c>
      <c r="E424" s="18"/>
      <c r="F424" s="9" t="s">
        <v>44</v>
      </c>
      <c r="G424" s="28">
        <v>2.7399999999999999E-4</v>
      </c>
      <c r="H424" s="28">
        <v>1.101E-3</v>
      </c>
      <c r="I424" s="60"/>
      <c r="J424" s="60"/>
      <c r="K424" s="60"/>
      <c r="L424" s="18"/>
      <c r="M424" s="18"/>
      <c r="N424" s="18"/>
      <c r="O424" s="60"/>
      <c r="P424" s="60"/>
      <c r="Q424" s="19"/>
      <c r="R424" s="19"/>
      <c r="S424" s="19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  <c r="ED424" s="60"/>
      <c r="EE424" s="60"/>
      <c r="EF424" s="60"/>
      <c r="EG424" s="60"/>
      <c r="EH424" s="60"/>
      <c r="EI424" s="60"/>
      <c r="EJ424" s="60"/>
    </row>
    <row r="425" spans="2:140" s="1" customFormat="1" ht="20.149999999999999" customHeight="1">
      <c r="B425" s="9" t="s">
        <v>45</v>
      </c>
      <c r="C425" s="28">
        <v>2.0599999999999999E-4</v>
      </c>
      <c r="D425" s="28">
        <v>7.7200000000000001E-4</v>
      </c>
      <c r="E425" s="18"/>
      <c r="F425" s="9" t="s">
        <v>45</v>
      </c>
      <c r="G425" s="28">
        <v>2.4800000000000001E-4</v>
      </c>
      <c r="H425" s="28">
        <v>1.0059999999999999E-3</v>
      </c>
      <c r="I425" s="60"/>
      <c r="J425" s="60"/>
      <c r="K425" s="60"/>
      <c r="L425" s="18"/>
      <c r="M425" s="18"/>
      <c r="N425" s="18"/>
      <c r="O425" s="60"/>
      <c r="P425" s="60"/>
      <c r="Q425" s="19"/>
      <c r="R425" s="19"/>
      <c r="S425" s="19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  <c r="ED425" s="60"/>
      <c r="EE425" s="60"/>
      <c r="EF425" s="60"/>
      <c r="EG425" s="60"/>
      <c r="EH425" s="60"/>
      <c r="EI425" s="60"/>
      <c r="EJ425" s="60"/>
    </row>
    <row r="426" spans="2:140" s="1" customFormat="1" ht="20.149999999999999" customHeight="1">
      <c r="B426" s="9" t="s">
        <v>46</v>
      </c>
      <c r="C426" s="28">
        <v>1.95E-4</v>
      </c>
      <c r="D426" s="28">
        <v>7.4100000000000001E-4</v>
      </c>
      <c r="E426" s="18"/>
      <c r="F426" s="9" t="s">
        <v>46</v>
      </c>
      <c r="G426" s="28">
        <v>2.2800000000000001E-4</v>
      </c>
      <c r="H426" s="28">
        <v>9.4600000000000001E-4</v>
      </c>
      <c r="I426" s="60"/>
      <c r="J426" s="60"/>
      <c r="K426" s="60"/>
      <c r="L426" s="18"/>
      <c r="M426" s="18"/>
      <c r="N426" s="18"/>
      <c r="O426" s="60"/>
      <c r="P426" s="60"/>
      <c r="Q426" s="19"/>
      <c r="R426" s="19"/>
      <c r="S426" s="19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  <c r="ED426" s="60"/>
      <c r="EE426" s="60"/>
      <c r="EF426" s="60"/>
      <c r="EG426" s="60"/>
      <c r="EH426" s="60"/>
      <c r="EI426" s="60"/>
      <c r="EJ426" s="60"/>
    </row>
    <row r="427" spans="2:140" s="1" customFormat="1" ht="20.149999999999999" customHeight="1">
      <c r="B427" s="9" t="s">
        <v>47</v>
      </c>
      <c r="C427" s="28">
        <v>1.8799999999999999E-4</v>
      </c>
      <c r="D427" s="28">
        <v>7.3200000000000001E-4</v>
      </c>
      <c r="E427" s="18"/>
      <c r="F427" s="9" t="s">
        <v>47</v>
      </c>
      <c r="G427" s="28">
        <v>2.14E-4</v>
      </c>
      <c r="H427" s="28">
        <v>9.2100000000000005E-4</v>
      </c>
      <c r="I427" s="60"/>
      <c r="J427" s="60"/>
      <c r="K427" s="60"/>
      <c r="L427" s="18"/>
      <c r="M427" s="19"/>
      <c r="N427" s="18"/>
      <c r="O427" s="60"/>
      <c r="P427" s="60"/>
      <c r="Q427" s="19"/>
      <c r="R427" s="19"/>
      <c r="S427" s="19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  <c r="ED427" s="60"/>
      <c r="EE427" s="60"/>
      <c r="EF427" s="60"/>
      <c r="EG427" s="60"/>
      <c r="EH427" s="60"/>
      <c r="EI427" s="60"/>
      <c r="EJ427" s="60"/>
    </row>
    <row r="428" spans="2:140" s="1" customFormat="1" ht="20.149999999999999" customHeight="1">
      <c r="B428" s="9" t="s">
        <v>48</v>
      </c>
      <c r="C428" s="28">
        <v>1.8599999999999999E-4</v>
      </c>
      <c r="D428" s="28">
        <v>7.4600000000000003E-4</v>
      </c>
      <c r="E428" s="18"/>
      <c r="F428" s="9" t="s">
        <v>48</v>
      </c>
      <c r="G428" s="28">
        <v>2.0599999999999999E-4</v>
      </c>
      <c r="H428" s="28">
        <v>9.3300000000000002E-4</v>
      </c>
      <c r="I428" s="60"/>
      <c r="J428" s="60"/>
      <c r="K428" s="60"/>
      <c r="L428" s="19"/>
      <c r="M428" s="18"/>
      <c r="N428" s="18"/>
      <c r="O428" s="60"/>
      <c r="P428" s="60"/>
      <c r="Q428" s="19"/>
      <c r="R428" s="19"/>
      <c r="S428" s="19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  <c r="ED428" s="60"/>
      <c r="EE428" s="60"/>
      <c r="EF428" s="60"/>
      <c r="EG428" s="60"/>
      <c r="EH428" s="60"/>
      <c r="EI428" s="60"/>
      <c r="EJ428" s="60"/>
    </row>
    <row r="429" spans="2:140" s="1" customFormat="1" ht="20.149999999999999" customHeight="1">
      <c r="B429" s="9" t="s">
        <v>49</v>
      </c>
      <c r="C429" s="28">
        <v>1.8799999999999999E-4</v>
      </c>
      <c r="D429" s="28">
        <v>7.8299999999999995E-4</v>
      </c>
      <c r="E429" s="18"/>
      <c r="F429" s="9" t="s">
        <v>49</v>
      </c>
      <c r="G429" s="28">
        <v>2.04E-4</v>
      </c>
      <c r="H429" s="28">
        <v>9.7999999999999997E-4</v>
      </c>
      <c r="I429" s="60"/>
      <c r="J429" s="60"/>
      <c r="K429" s="60"/>
      <c r="L429" s="18"/>
      <c r="M429" s="18"/>
      <c r="N429" s="18"/>
      <c r="O429" s="60"/>
      <c r="P429" s="60"/>
      <c r="Q429" s="19"/>
      <c r="R429" s="19"/>
      <c r="S429" s="19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  <c r="ED429" s="60"/>
      <c r="EE429" s="60"/>
      <c r="EF429" s="60"/>
      <c r="EG429" s="60"/>
      <c r="EH429" s="60"/>
      <c r="EI429" s="60"/>
      <c r="EJ429" s="60"/>
    </row>
    <row r="430" spans="2:140" s="1" customFormat="1" ht="20.149999999999999" customHeight="1">
      <c r="B430" s="9" t="s">
        <v>50</v>
      </c>
      <c r="C430" s="28">
        <v>1.95E-4</v>
      </c>
      <c r="D430" s="28">
        <v>8.4199999999999998E-4</v>
      </c>
      <c r="E430" s="18"/>
      <c r="F430" s="9" t="s">
        <v>50</v>
      </c>
      <c r="G430" s="28">
        <v>2.0799999999999999E-4</v>
      </c>
      <c r="H430" s="28">
        <v>1.0629999999999999E-3</v>
      </c>
      <c r="I430" s="60"/>
      <c r="J430" s="60"/>
      <c r="K430" s="60"/>
      <c r="L430" s="18"/>
      <c r="M430" s="18"/>
      <c r="N430" s="18"/>
      <c r="O430" s="60"/>
      <c r="P430" s="60"/>
      <c r="Q430" s="19"/>
      <c r="R430" s="19"/>
      <c r="S430" s="19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</row>
    <row r="431" spans="2:140" s="1" customFormat="1" ht="20.149999999999999" customHeight="1">
      <c r="B431" s="9" t="s">
        <v>51</v>
      </c>
      <c r="C431" s="28">
        <v>2.0599999999999999E-4</v>
      </c>
      <c r="D431" s="28">
        <v>9.2299999999999999E-4</v>
      </c>
      <c r="E431" s="18"/>
      <c r="F431" s="9" t="s">
        <v>51</v>
      </c>
      <c r="G431" s="28">
        <v>2.1800000000000001E-4</v>
      </c>
      <c r="H431" s="28">
        <v>1.181E-3</v>
      </c>
      <c r="I431" s="60"/>
      <c r="J431" s="60"/>
      <c r="K431" s="60"/>
      <c r="L431" s="18"/>
      <c r="M431" s="18"/>
      <c r="N431" s="18"/>
      <c r="O431" s="60"/>
      <c r="P431" s="60"/>
      <c r="Q431" s="19"/>
      <c r="R431" s="19"/>
      <c r="S431" s="19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</row>
    <row r="432" spans="2:140" s="1" customFormat="1" ht="20.149999999999999" customHeight="1">
      <c r="B432" s="9" t="s">
        <v>52</v>
      </c>
      <c r="C432" s="28">
        <v>2.22E-4</v>
      </c>
      <c r="D432" s="28">
        <v>1.0269999999999999E-3</v>
      </c>
      <c r="E432" s="18"/>
      <c r="F432" s="9" t="s">
        <v>52</v>
      </c>
      <c r="G432" s="28">
        <v>2.3499999999999999E-4</v>
      </c>
      <c r="H432" s="28">
        <v>1.335E-3</v>
      </c>
      <c r="I432" s="60"/>
      <c r="J432" s="60"/>
      <c r="K432" s="60"/>
      <c r="L432" s="18"/>
      <c r="M432" s="18"/>
      <c r="N432" s="18"/>
      <c r="O432" s="60"/>
      <c r="P432" s="60"/>
      <c r="Q432" s="19"/>
      <c r="R432" s="19"/>
      <c r="S432" s="19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</row>
    <row r="433" spans="2:140" s="1" customFormat="1" ht="20.149999999999999" customHeight="1">
      <c r="B433" s="9" t="s">
        <v>53</v>
      </c>
      <c r="C433" s="28">
        <v>2.42E-4</v>
      </c>
      <c r="D433" s="28">
        <v>1.1540000000000001E-3</v>
      </c>
      <c r="E433" s="18"/>
      <c r="F433" s="9" t="s">
        <v>53</v>
      </c>
      <c r="G433" s="28">
        <v>2.5700000000000001E-4</v>
      </c>
      <c r="H433" s="28">
        <v>1.335E-3</v>
      </c>
      <c r="I433" s="60"/>
      <c r="J433" s="60"/>
      <c r="K433" s="60"/>
      <c r="L433" s="18"/>
      <c r="M433" s="18"/>
      <c r="N433" s="18"/>
      <c r="O433" s="60"/>
      <c r="P433" s="60"/>
      <c r="Q433" s="19"/>
      <c r="R433" s="19"/>
      <c r="S433" s="19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  <c r="ED433" s="60"/>
      <c r="EE433" s="60"/>
      <c r="EF433" s="60"/>
      <c r="EG433" s="60"/>
      <c r="EH433" s="60"/>
      <c r="EI433" s="60"/>
      <c r="EJ433" s="60"/>
    </row>
    <row r="434" spans="2:140" s="1" customFormat="1" ht="20.149999999999999" customHeight="1">
      <c r="B434" s="9" t="s">
        <v>54</v>
      </c>
      <c r="C434" s="28">
        <v>2.6699999999999998E-4</v>
      </c>
      <c r="D434" s="28">
        <v>1.1540000000000001E-3</v>
      </c>
      <c r="E434" s="19"/>
      <c r="F434" s="9" t="s">
        <v>54</v>
      </c>
      <c r="G434" s="28">
        <v>2.8499999999999999E-4</v>
      </c>
      <c r="H434" s="28">
        <v>1.335E-3</v>
      </c>
      <c r="I434" s="60"/>
      <c r="J434" s="60"/>
      <c r="K434" s="60"/>
      <c r="L434" s="19"/>
      <c r="M434" s="19"/>
      <c r="N434" s="19"/>
      <c r="O434" s="60"/>
      <c r="P434" s="60"/>
      <c r="Q434" s="19"/>
      <c r="R434" s="19"/>
      <c r="S434" s="19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  <c r="ED434" s="60"/>
      <c r="EE434" s="60"/>
      <c r="EF434" s="60"/>
      <c r="EG434" s="60"/>
      <c r="EH434" s="60"/>
      <c r="EI434" s="60"/>
      <c r="EJ434" s="60"/>
    </row>
    <row r="435" spans="2:140" s="1" customFormat="1" ht="20.149999999999999" customHeight="1">
      <c r="B435" s="9" t="s">
        <v>55</v>
      </c>
      <c r="C435" s="28">
        <v>2.9599999999999998E-4</v>
      </c>
      <c r="D435" s="28">
        <v>1.1540000000000001E-3</v>
      </c>
      <c r="E435" s="19"/>
      <c r="F435" s="9" t="s">
        <v>55</v>
      </c>
      <c r="G435" s="28">
        <v>3.2000000000000003E-4</v>
      </c>
      <c r="H435" s="28">
        <v>1.335E-3</v>
      </c>
      <c r="I435" s="60"/>
      <c r="J435" s="60"/>
      <c r="K435" s="60"/>
      <c r="L435" s="19"/>
      <c r="M435" s="19"/>
      <c r="N435" s="19"/>
      <c r="O435" s="60"/>
      <c r="P435" s="60"/>
      <c r="Q435" s="19"/>
      <c r="R435" s="19"/>
      <c r="S435" s="19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  <c r="ED435" s="60"/>
      <c r="EE435" s="60"/>
      <c r="EF435" s="60"/>
      <c r="EG435" s="60"/>
      <c r="EH435" s="60"/>
      <c r="EI435" s="60"/>
      <c r="EJ435" s="60"/>
    </row>
    <row r="436" spans="2:140" s="1" customFormat="1" ht="20.149999999999999" customHeight="1">
      <c r="B436" s="167" t="s">
        <v>105</v>
      </c>
      <c r="C436" s="74"/>
      <c r="D436" s="74"/>
      <c r="E436" s="74"/>
      <c r="F436" s="167" t="s">
        <v>105</v>
      </c>
      <c r="G436" s="74"/>
      <c r="H436" s="60"/>
      <c r="I436" s="60"/>
      <c r="J436" s="60"/>
      <c r="K436" s="60"/>
      <c r="L436" s="60"/>
      <c r="M436" s="60"/>
      <c r="N436" s="60"/>
      <c r="O436" s="60"/>
      <c r="P436" s="60"/>
      <c r="Q436" s="19"/>
      <c r="R436" s="19"/>
      <c r="S436" s="19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  <c r="ED436" s="60"/>
      <c r="EE436" s="60"/>
      <c r="EF436" s="60"/>
      <c r="EG436" s="60"/>
      <c r="EH436" s="60"/>
      <c r="EI436" s="60"/>
      <c r="EJ436" s="60"/>
    </row>
    <row r="437" spans="2:140" s="1" customFormat="1" ht="20.149999999999999" customHeight="1">
      <c r="B437" s="116"/>
      <c r="C437" s="60"/>
      <c r="D437" s="60"/>
      <c r="E437" s="60"/>
      <c r="F437" s="60"/>
      <c r="G437" s="60"/>
      <c r="H437" s="60"/>
      <c r="I437" s="116"/>
      <c r="J437" s="60"/>
      <c r="K437" s="60"/>
      <c r="L437" s="60"/>
      <c r="M437" s="60"/>
      <c r="N437" s="60"/>
      <c r="O437" s="60"/>
      <c r="P437" s="60"/>
      <c r="Q437" s="19"/>
      <c r="R437" s="19"/>
      <c r="S437" s="19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  <c r="ED437" s="60"/>
      <c r="EE437" s="60"/>
      <c r="EF437" s="60"/>
      <c r="EG437" s="60"/>
      <c r="EH437" s="60"/>
      <c r="EI437" s="60"/>
      <c r="EJ437" s="60"/>
    </row>
    <row r="438" spans="2:140" s="1" customFormat="1" ht="25" customHeight="1">
      <c r="B438" s="244" t="s">
        <v>168</v>
      </c>
      <c r="C438" s="244"/>
      <c r="D438" s="244"/>
      <c r="E438" s="60"/>
      <c r="F438" s="244" t="s">
        <v>169</v>
      </c>
      <c r="G438" s="244"/>
      <c r="H438" s="244"/>
      <c r="I438" s="60"/>
      <c r="J438" s="244" t="s">
        <v>170</v>
      </c>
      <c r="K438" s="244"/>
      <c r="L438" s="244"/>
      <c r="M438" s="60"/>
      <c r="N438" s="60"/>
      <c r="O438" s="60"/>
      <c r="P438" s="60"/>
      <c r="Q438" s="19"/>
      <c r="R438" s="19"/>
      <c r="S438" s="19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  <c r="ED438" s="60"/>
      <c r="EE438" s="60"/>
      <c r="EF438" s="60"/>
      <c r="EG438" s="60"/>
      <c r="EH438" s="60"/>
      <c r="EI438" s="60"/>
      <c r="EJ438" s="60"/>
    </row>
    <row r="439" spans="2:140" s="1" customFormat="1" ht="25" customHeight="1">
      <c r="B439" s="254" t="s">
        <v>217</v>
      </c>
      <c r="C439" s="254"/>
      <c r="D439" s="254"/>
      <c r="E439" s="137"/>
      <c r="F439" s="254" t="s">
        <v>218</v>
      </c>
      <c r="G439" s="254"/>
      <c r="H439" s="254"/>
      <c r="I439" s="137"/>
      <c r="J439" s="254" t="s">
        <v>219</v>
      </c>
      <c r="K439" s="254"/>
      <c r="L439" s="254"/>
      <c r="M439" s="137"/>
      <c r="N439" s="137"/>
      <c r="O439" s="60"/>
      <c r="P439" s="60"/>
      <c r="Q439" s="19"/>
      <c r="R439" s="19"/>
      <c r="S439" s="19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</row>
    <row r="440" spans="2:140" s="1" customFormat="1" ht="25" customHeight="1">
      <c r="B440" s="84" t="s">
        <v>12</v>
      </c>
      <c r="C440" s="84" t="s">
        <v>66</v>
      </c>
      <c r="D440" s="84" t="s">
        <v>67</v>
      </c>
      <c r="E440" s="85"/>
      <c r="F440" s="84" t="s">
        <v>12</v>
      </c>
      <c r="G440" s="84" t="s">
        <v>66</v>
      </c>
      <c r="H440" s="84" t="s">
        <v>67</v>
      </c>
      <c r="I440" s="85"/>
      <c r="J440" s="84" t="s">
        <v>12</v>
      </c>
      <c r="K440" s="84" t="s">
        <v>66</v>
      </c>
      <c r="L440" s="84" t="s">
        <v>67</v>
      </c>
      <c r="M440" s="15"/>
      <c r="N440" s="15"/>
      <c r="O440" s="60"/>
      <c r="P440" s="60"/>
      <c r="Q440" s="19"/>
      <c r="R440" s="19"/>
      <c r="S440" s="19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  <c r="ED440" s="60"/>
      <c r="EE440" s="60"/>
      <c r="EF440" s="60"/>
      <c r="EG440" s="60"/>
      <c r="EH440" s="60"/>
      <c r="EI440" s="60"/>
      <c r="EJ440" s="60"/>
    </row>
    <row r="441" spans="2:140" s="1" customFormat="1" ht="20.149999999999999" customHeight="1">
      <c r="B441" s="4" t="s">
        <v>14</v>
      </c>
      <c r="C441" s="29">
        <f>AVERAGE(C422:C424)</f>
        <v>2.4366666666666666E-4</v>
      </c>
      <c r="D441" s="29">
        <f>AVERAGE(D422:D424)</f>
        <v>9.0799999999999995E-4</v>
      </c>
      <c r="E441" s="17"/>
      <c r="F441" s="4" t="s">
        <v>14</v>
      </c>
      <c r="G441" s="29">
        <f>AVERAGE(G422:G424)</f>
        <v>3.0866666666666667E-4</v>
      </c>
      <c r="H441" s="29">
        <f>AVERAGE(H422:H424)</f>
        <v>1.2440000000000001E-3</v>
      </c>
      <c r="I441" s="16"/>
      <c r="J441" s="4" t="s">
        <v>14</v>
      </c>
      <c r="K441" s="29">
        <f t="shared" ref="K441:L446" si="21">AVERAGE(C441,G441)</f>
        <v>2.7616666666666664E-4</v>
      </c>
      <c r="L441" s="29">
        <f t="shared" si="21"/>
        <v>1.0760000000000001E-3</v>
      </c>
      <c r="M441" s="17"/>
      <c r="N441" s="17"/>
      <c r="O441" s="60"/>
      <c r="P441" s="60"/>
      <c r="Q441" s="19"/>
      <c r="R441" s="19"/>
      <c r="S441" s="19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  <c r="ED441" s="60"/>
      <c r="EE441" s="60"/>
      <c r="EF441" s="60"/>
      <c r="EG441" s="60"/>
      <c r="EH441" s="60"/>
      <c r="EI441" s="60"/>
      <c r="EJ441" s="60"/>
    </row>
    <row r="442" spans="2:140" s="1" customFormat="1" ht="20.149999999999999" customHeight="1">
      <c r="B442" s="4" t="s">
        <v>15</v>
      </c>
      <c r="C442" s="29">
        <f>AVERAGE(C425:C426)</f>
        <v>2.0049999999999999E-4</v>
      </c>
      <c r="D442" s="29">
        <f>AVERAGE(D425:D426)</f>
        <v>7.5650000000000001E-4</v>
      </c>
      <c r="E442" s="17"/>
      <c r="F442" s="4" t="s">
        <v>15</v>
      </c>
      <c r="G442" s="29">
        <f>AVERAGE(G425:G426)</f>
        <v>2.3800000000000001E-4</v>
      </c>
      <c r="H442" s="29">
        <f>AVERAGE(H425:H426)</f>
        <v>9.7599999999999998E-4</v>
      </c>
      <c r="I442" s="16"/>
      <c r="J442" s="4" t="s">
        <v>15</v>
      </c>
      <c r="K442" s="29">
        <f t="shared" si="21"/>
        <v>2.1924999999999999E-4</v>
      </c>
      <c r="L442" s="29">
        <f t="shared" si="21"/>
        <v>8.6625000000000005E-4</v>
      </c>
      <c r="M442" s="17"/>
      <c r="N442" s="17"/>
      <c r="O442" s="60"/>
      <c r="P442" s="60"/>
      <c r="Q442" s="19"/>
      <c r="R442" s="19"/>
      <c r="S442" s="19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  <c r="ED442" s="60"/>
      <c r="EE442" s="60"/>
      <c r="EF442" s="60"/>
      <c r="EG442" s="60"/>
      <c r="EH442" s="60"/>
      <c r="EI442" s="60"/>
      <c r="EJ442" s="60"/>
    </row>
    <row r="443" spans="2:140" s="1" customFormat="1" ht="20.149999999999999" customHeight="1">
      <c r="B443" s="4" t="s">
        <v>5</v>
      </c>
      <c r="C443" s="29">
        <f>AVERAGE(C427:C428)</f>
        <v>1.8699999999999999E-4</v>
      </c>
      <c r="D443" s="29">
        <f>AVERAGE(D427:D428)</f>
        <v>7.3900000000000007E-4</v>
      </c>
      <c r="E443" s="17"/>
      <c r="F443" s="4" t="s">
        <v>5</v>
      </c>
      <c r="G443" s="29">
        <f>AVERAGE(G427:G428)</f>
        <v>2.1000000000000001E-4</v>
      </c>
      <c r="H443" s="29">
        <f>AVERAGE(H427:H428)</f>
        <v>9.2700000000000009E-4</v>
      </c>
      <c r="I443" s="16"/>
      <c r="J443" s="4" t="s">
        <v>5</v>
      </c>
      <c r="K443" s="29">
        <f t="shared" si="21"/>
        <v>1.985E-4</v>
      </c>
      <c r="L443" s="29">
        <f t="shared" si="21"/>
        <v>8.3300000000000008E-4</v>
      </c>
      <c r="M443" s="17"/>
      <c r="N443" s="17"/>
      <c r="O443" s="60"/>
      <c r="P443" s="60"/>
      <c r="Q443" s="19"/>
      <c r="R443" s="19"/>
      <c r="S443" s="19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  <c r="ED443" s="60"/>
      <c r="EE443" s="60"/>
      <c r="EF443" s="60"/>
      <c r="EG443" s="60"/>
      <c r="EH443" s="60"/>
      <c r="EI443" s="60"/>
      <c r="EJ443" s="60"/>
    </row>
    <row r="444" spans="2:140" s="1" customFormat="1" ht="20.149999999999999" customHeight="1">
      <c r="B444" s="4" t="s">
        <v>6</v>
      </c>
      <c r="C444" s="29">
        <f>AVERAGE(C429:C430)</f>
        <v>1.9149999999999999E-4</v>
      </c>
      <c r="D444" s="29">
        <f>AVERAGE(D429:D430)</f>
        <v>8.1249999999999996E-4</v>
      </c>
      <c r="E444" s="17"/>
      <c r="F444" s="4" t="s">
        <v>6</v>
      </c>
      <c r="G444" s="29">
        <f>AVERAGE(G429:G430)</f>
        <v>2.0599999999999999E-4</v>
      </c>
      <c r="H444" s="29">
        <f>AVERAGE(H429:H430)</f>
        <v>1.0214999999999998E-3</v>
      </c>
      <c r="I444" s="16"/>
      <c r="J444" s="4" t="s">
        <v>6</v>
      </c>
      <c r="K444" s="29">
        <f t="shared" si="21"/>
        <v>1.9874999999999998E-4</v>
      </c>
      <c r="L444" s="29">
        <f t="shared" si="21"/>
        <v>9.1699999999999985E-4</v>
      </c>
      <c r="M444" s="17"/>
      <c r="N444" s="17"/>
      <c r="O444" s="60"/>
      <c r="P444" s="60"/>
      <c r="Q444" s="19"/>
      <c r="R444" s="19"/>
      <c r="S444" s="19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  <c r="ED444" s="60"/>
      <c r="EE444" s="60"/>
      <c r="EF444" s="60"/>
      <c r="EG444" s="60"/>
      <c r="EH444" s="60"/>
      <c r="EI444" s="60"/>
      <c r="EJ444" s="60"/>
    </row>
    <row r="445" spans="2:140" s="1" customFormat="1" ht="20.149999999999999" customHeight="1">
      <c r="B445" s="4" t="s">
        <v>7</v>
      </c>
      <c r="C445" s="29">
        <f>AVERAGE(C431:C432)</f>
        <v>2.14E-4</v>
      </c>
      <c r="D445" s="29">
        <f>AVERAGE(D431:D432)</f>
        <v>9.7499999999999996E-4</v>
      </c>
      <c r="E445" s="17"/>
      <c r="F445" s="4" t="s">
        <v>7</v>
      </c>
      <c r="G445" s="29">
        <f>AVERAGE(G431:G432)</f>
        <v>2.265E-4</v>
      </c>
      <c r="H445" s="29">
        <f>AVERAGE(H431:H432)</f>
        <v>1.258E-3</v>
      </c>
      <c r="I445" s="16"/>
      <c r="J445" s="4" t="s">
        <v>7</v>
      </c>
      <c r="K445" s="29">
        <f t="shared" si="21"/>
        <v>2.2025000000000001E-4</v>
      </c>
      <c r="L445" s="29">
        <f t="shared" si="21"/>
        <v>1.1164999999999999E-3</v>
      </c>
      <c r="M445" s="17"/>
      <c r="N445" s="17"/>
      <c r="O445" s="60"/>
      <c r="P445" s="60"/>
      <c r="Q445" s="19"/>
      <c r="R445" s="19"/>
      <c r="S445" s="19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  <c r="ED445" s="60"/>
      <c r="EE445" s="60"/>
      <c r="EF445" s="60"/>
      <c r="EG445" s="60"/>
      <c r="EH445" s="60"/>
      <c r="EI445" s="60"/>
      <c r="EJ445" s="60"/>
    </row>
    <row r="446" spans="2:140" s="1" customFormat="1" ht="20.149999999999999" customHeight="1">
      <c r="B446" s="4" t="s">
        <v>56</v>
      </c>
      <c r="C446" s="29">
        <f>AVERAGE(C433:C435)</f>
        <v>2.6833333333333331E-4</v>
      </c>
      <c r="D446" s="29">
        <f>AVERAGE(D433:D435)</f>
        <v>1.1540000000000001E-3</v>
      </c>
      <c r="E446" s="17"/>
      <c r="F446" s="4" t="s">
        <v>56</v>
      </c>
      <c r="G446" s="29">
        <f>AVERAGE(G433:G435)</f>
        <v>2.8733333333333329E-4</v>
      </c>
      <c r="H446" s="29">
        <f>AVERAGE(H433:H435)</f>
        <v>1.335E-3</v>
      </c>
      <c r="I446" s="16"/>
      <c r="J446" s="4" t="s">
        <v>56</v>
      </c>
      <c r="K446" s="29">
        <f t="shared" si="21"/>
        <v>2.7783333333333327E-4</v>
      </c>
      <c r="L446" s="29">
        <f t="shared" si="21"/>
        <v>1.2444999999999999E-3</v>
      </c>
      <c r="M446" s="17"/>
      <c r="N446" s="17"/>
      <c r="O446" s="60"/>
      <c r="P446" s="60"/>
      <c r="Q446" s="19"/>
      <c r="R446" s="19"/>
      <c r="S446" s="19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  <c r="ED446" s="60"/>
      <c r="EE446" s="60"/>
      <c r="EF446" s="60"/>
      <c r="EG446" s="60"/>
      <c r="EH446" s="60"/>
      <c r="EI446" s="60"/>
      <c r="EJ446" s="60"/>
    </row>
    <row r="447" spans="2:140" s="1" customFormat="1" ht="20.149999999999999" customHeight="1">
      <c r="B447" s="167" t="s">
        <v>193</v>
      </c>
      <c r="C447" s="74"/>
      <c r="D447" s="74"/>
      <c r="E447" s="74"/>
      <c r="F447" s="167" t="s">
        <v>194</v>
      </c>
      <c r="G447" s="74"/>
      <c r="H447" s="74"/>
      <c r="I447" s="167"/>
      <c r="J447" s="167" t="s">
        <v>195</v>
      </c>
      <c r="K447" s="74"/>
      <c r="L447" s="74"/>
      <c r="M447" s="60"/>
      <c r="N447" s="60"/>
      <c r="O447" s="60"/>
      <c r="P447" s="60"/>
      <c r="Q447" s="19"/>
      <c r="R447" s="19"/>
      <c r="S447" s="19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  <c r="ED447" s="60"/>
      <c r="EE447" s="60"/>
      <c r="EF447" s="60"/>
      <c r="EG447" s="60"/>
      <c r="EH447" s="60"/>
      <c r="EI447" s="60"/>
      <c r="EJ447" s="60"/>
    </row>
    <row r="448" spans="2:140" s="1" customFormat="1" ht="20.149999999999999" customHeight="1">
      <c r="B448" s="116"/>
      <c r="C448" s="60"/>
      <c r="D448" s="60"/>
      <c r="E448" s="60"/>
      <c r="F448" s="116"/>
      <c r="G448" s="60"/>
      <c r="H448" s="60"/>
      <c r="I448" s="116"/>
      <c r="J448" s="116"/>
      <c r="K448" s="60"/>
      <c r="L448" s="60"/>
      <c r="M448" s="60"/>
      <c r="N448" s="60"/>
      <c r="O448" s="60"/>
      <c r="P448" s="60"/>
      <c r="Q448" s="19"/>
      <c r="R448" s="19"/>
      <c r="S448" s="19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  <c r="ED448" s="60"/>
      <c r="EE448" s="60"/>
      <c r="EF448" s="60"/>
      <c r="EG448" s="60"/>
      <c r="EH448" s="60"/>
      <c r="EI448" s="60"/>
      <c r="EJ448" s="60"/>
    </row>
    <row r="449" spans="2:140" s="1" customFormat="1" ht="20.149999999999999" customHeight="1">
      <c r="B449" s="244" t="s">
        <v>135</v>
      </c>
      <c r="C449" s="244"/>
      <c r="D449" s="244"/>
      <c r="E449" s="60"/>
      <c r="F449" s="116"/>
      <c r="G449" s="60"/>
      <c r="H449" s="60"/>
      <c r="I449" s="116"/>
      <c r="J449" s="116"/>
      <c r="K449" s="60"/>
      <c r="L449" s="60"/>
      <c r="M449" s="60"/>
      <c r="N449" s="60"/>
      <c r="O449" s="60"/>
      <c r="P449" s="60"/>
      <c r="Q449" s="19"/>
      <c r="R449" s="19"/>
      <c r="S449" s="19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  <c r="ED449" s="60"/>
      <c r="EE449" s="60"/>
      <c r="EF449" s="60"/>
      <c r="EG449" s="60"/>
      <c r="EH449" s="60"/>
      <c r="EI449" s="60"/>
      <c r="EJ449" s="60"/>
    </row>
    <row r="450" spans="2:140" s="1" customFormat="1" ht="20.149999999999999" customHeight="1">
      <c r="B450" s="66" t="s">
        <v>0</v>
      </c>
      <c r="C450" s="109" t="s">
        <v>66</v>
      </c>
      <c r="D450" s="109" t="s">
        <v>67</v>
      </c>
      <c r="E450" s="60"/>
      <c r="F450" s="116"/>
      <c r="G450" s="60"/>
      <c r="H450" s="60"/>
      <c r="I450" s="116"/>
      <c r="J450" s="116"/>
      <c r="K450" s="60"/>
      <c r="L450" s="60"/>
      <c r="M450" s="60"/>
      <c r="N450" s="60"/>
      <c r="O450" s="60"/>
      <c r="P450" s="60"/>
      <c r="Q450" s="19"/>
      <c r="R450" s="19"/>
      <c r="S450" s="19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  <c r="ED450" s="60"/>
      <c r="EE450" s="60"/>
      <c r="EF450" s="60"/>
      <c r="EG450" s="60"/>
      <c r="EH450" s="60"/>
      <c r="EI450" s="60"/>
      <c r="EJ450" s="60"/>
    </row>
    <row r="451" spans="2:140" s="1" customFormat="1" ht="20.149999999999999" customHeight="1">
      <c r="B451" s="108" t="s">
        <v>1</v>
      </c>
      <c r="C451" s="111">
        <v>1.18</v>
      </c>
      <c r="D451" s="111">
        <v>1.4530000000000001</v>
      </c>
      <c r="E451" s="60"/>
      <c r="F451" s="116"/>
      <c r="G451" s="60"/>
      <c r="H451" s="60"/>
      <c r="I451" s="116"/>
      <c r="J451" s="116"/>
      <c r="K451" s="60"/>
      <c r="L451" s="60"/>
      <c r="M451" s="60"/>
      <c r="N451" s="60"/>
      <c r="O451" s="60"/>
      <c r="P451" s="60"/>
      <c r="Q451" s="19"/>
      <c r="R451" s="19"/>
      <c r="S451" s="19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  <c r="ED451" s="60"/>
      <c r="EE451" s="60"/>
      <c r="EF451" s="60"/>
      <c r="EG451" s="60"/>
      <c r="EH451" s="60"/>
      <c r="EI451" s="60"/>
      <c r="EJ451" s="60"/>
    </row>
    <row r="452" spans="2:140" s="1" customFormat="1" ht="20.149999999999999" customHeight="1">
      <c r="B452" s="108" t="s">
        <v>2</v>
      </c>
      <c r="C452" s="111">
        <v>1.337</v>
      </c>
      <c r="D452" s="111">
        <v>2.141</v>
      </c>
      <c r="E452" s="60"/>
      <c r="F452" s="116"/>
      <c r="G452" s="60"/>
      <c r="H452" s="60"/>
      <c r="I452" s="116"/>
      <c r="J452" s="116"/>
      <c r="K452" s="60"/>
      <c r="L452" s="60"/>
      <c r="M452" s="60"/>
      <c r="N452" s="60"/>
      <c r="O452" s="60"/>
      <c r="P452" s="60"/>
      <c r="Q452" s="19"/>
      <c r="R452" s="19"/>
      <c r="S452" s="19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</row>
    <row r="453" spans="2:140" s="1" customFormat="1" ht="20.149999999999999" customHeight="1">
      <c r="B453" s="167" t="s">
        <v>105</v>
      </c>
      <c r="C453" s="60"/>
      <c r="D453" s="60"/>
      <c r="E453" s="60"/>
      <c r="F453" s="116"/>
      <c r="G453" s="60"/>
      <c r="H453" s="60"/>
      <c r="I453" s="116"/>
      <c r="J453" s="116"/>
      <c r="K453" s="60"/>
      <c r="L453" s="60"/>
      <c r="M453" s="60"/>
      <c r="N453" s="60"/>
      <c r="O453" s="60"/>
      <c r="P453" s="60"/>
      <c r="Q453" s="19"/>
      <c r="R453" s="19"/>
      <c r="S453" s="19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</row>
    <row r="454" spans="2:140" s="1" customFormat="1" ht="20.149999999999999" customHeight="1">
      <c r="B454" s="116"/>
      <c r="C454" s="60"/>
      <c r="D454" s="60"/>
      <c r="E454" s="60"/>
      <c r="F454" s="116"/>
      <c r="G454" s="60"/>
      <c r="H454" s="60"/>
      <c r="I454" s="116"/>
      <c r="J454" s="116"/>
      <c r="K454" s="60"/>
      <c r="L454" s="60"/>
      <c r="M454" s="60"/>
      <c r="N454" s="60"/>
      <c r="O454" s="60"/>
      <c r="P454" s="60"/>
      <c r="Q454" s="19"/>
      <c r="R454" s="19"/>
      <c r="S454" s="19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</row>
    <row r="455" spans="2:140" s="1" customFormat="1" ht="25" customHeight="1">
      <c r="B455" s="259" t="s">
        <v>136</v>
      </c>
      <c r="C455" s="259"/>
      <c r="D455" s="60"/>
      <c r="E455" s="116"/>
      <c r="F455" s="60"/>
      <c r="G455" s="60"/>
      <c r="H455" s="60"/>
      <c r="I455" s="116"/>
      <c r="J455" s="19"/>
      <c r="K455" s="19"/>
      <c r="L455" s="19"/>
      <c r="M455" s="19"/>
      <c r="N455" s="60"/>
      <c r="O455" s="60"/>
      <c r="P455" s="60"/>
      <c r="Q455" s="19"/>
      <c r="R455" s="19"/>
      <c r="S455" s="19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</row>
    <row r="456" spans="2:140" s="1" customFormat="1" ht="25" customHeight="1">
      <c r="B456" s="172" t="s">
        <v>246</v>
      </c>
      <c r="C456" s="171"/>
      <c r="D456" s="171"/>
      <c r="E456" s="116"/>
      <c r="F456" s="60"/>
      <c r="G456" s="60"/>
      <c r="H456" s="60"/>
      <c r="I456" s="116"/>
      <c r="J456" s="19"/>
      <c r="K456" s="19"/>
      <c r="L456" s="19"/>
      <c r="M456" s="19"/>
      <c r="N456" s="60"/>
      <c r="O456" s="60"/>
      <c r="P456" s="60"/>
      <c r="Q456" s="19"/>
      <c r="R456" s="19"/>
      <c r="S456" s="19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</row>
    <row r="457" spans="2:140" s="1" customFormat="1" ht="25" customHeight="1">
      <c r="B457" s="204" t="s">
        <v>70</v>
      </c>
      <c r="C457" s="205" t="s">
        <v>247</v>
      </c>
      <c r="D457" s="205" t="s">
        <v>245</v>
      </c>
      <c r="E457" s="116"/>
      <c r="F457" s="60"/>
      <c r="G457" s="60"/>
      <c r="H457" s="60"/>
      <c r="I457" s="116"/>
      <c r="J457" s="19"/>
      <c r="K457" s="19"/>
      <c r="L457" s="19"/>
      <c r="M457" s="19"/>
      <c r="N457" s="60"/>
      <c r="O457" s="60"/>
      <c r="P457" s="60"/>
      <c r="Q457" s="19"/>
      <c r="R457" s="19"/>
      <c r="S457" s="19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</row>
    <row r="458" spans="2:140" s="1" customFormat="1" ht="25" customHeight="1">
      <c r="B458" s="168" t="s">
        <v>248</v>
      </c>
      <c r="C458" s="168">
        <v>40</v>
      </c>
      <c r="D458" s="158">
        <v>2</v>
      </c>
      <c r="E458" s="116"/>
      <c r="F458" s="60"/>
      <c r="G458" s="60"/>
      <c r="H458" s="60"/>
      <c r="I458" s="116"/>
      <c r="J458" s="19"/>
      <c r="K458" s="19"/>
      <c r="L458" s="19"/>
      <c r="M458" s="19"/>
      <c r="N458" s="60"/>
      <c r="O458" s="60"/>
      <c r="P458" s="60"/>
      <c r="Q458" s="19"/>
      <c r="R458" s="19"/>
      <c r="S458" s="19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</row>
    <row r="459" spans="2:140" s="1" customFormat="1" ht="25" customHeight="1">
      <c r="B459" s="168" t="s">
        <v>249</v>
      </c>
      <c r="C459" s="168">
        <v>25</v>
      </c>
      <c r="D459" s="158">
        <v>1</v>
      </c>
      <c r="E459" s="116"/>
      <c r="F459" s="60"/>
      <c r="G459" s="60"/>
      <c r="H459" s="60"/>
      <c r="I459" s="116"/>
      <c r="J459" s="19"/>
      <c r="K459" s="19"/>
      <c r="L459" s="19"/>
      <c r="M459" s="19"/>
      <c r="N459" s="60"/>
      <c r="O459" s="60"/>
      <c r="P459" s="60"/>
      <c r="Q459" s="19"/>
      <c r="R459" s="19"/>
      <c r="S459" s="19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</row>
    <row r="460" spans="2:140" s="1" customFormat="1" ht="25" customHeight="1">
      <c r="B460" s="168" t="s">
        <v>250</v>
      </c>
      <c r="C460" s="168">
        <v>10</v>
      </c>
      <c r="D460" s="158">
        <v>0.5</v>
      </c>
      <c r="E460" s="116"/>
      <c r="F460" s="60"/>
      <c r="G460" s="60"/>
      <c r="H460" s="60"/>
      <c r="I460" s="116"/>
      <c r="J460" s="19"/>
      <c r="K460" s="19"/>
      <c r="L460" s="19"/>
      <c r="M460" s="19"/>
      <c r="N460" s="60"/>
      <c r="O460" s="60"/>
      <c r="P460" s="60"/>
      <c r="Q460" s="19"/>
      <c r="R460" s="19"/>
      <c r="S460" s="19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</row>
    <row r="461" spans="2:140" s="1" customFormat="1" ht="25" customHeight="1">
      <c r="B461" s="166" t="s">
        <v>251</v>
      </c>
      <c r="C461" s="60"/>
      <c r="D461" s="60"/>
      <c r="E461" s="116"/>
      <c r="F461" s="60"/>
      <c r="G461" s="60"/>
      <c r="H461" s="60"/>
      <c r="I461" s="116"/>
      <c r="J461" s="19"/>
      <c r="K461" s="19"/>
      <c r="L461" s="19"/>
      <c r="M461" s="19"/>
      <c r="N461" s="60"/>
      <c r="O461" s="60"/>
      <c r="P461" s="60"/>
      <c r="Q461" s="19"/>
      <c r="R461" s="19"/>
      <c r="S461" s="19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</row>
    <row r="462" spans="2:140" s="1" customFormat="1" ht="25" customHeight="1">
      <c r="B462" s="61"/>
      <c r="C462" s="61"/>
      <c r="D462" s="60"/>
      <c r="E462" s="116"/>
      <c r="F462" s="60"/>
      <c r="G462" s="60"/>
      <c r="H462" s="60"/>
      <c r="I462" s="116"/>
      <c r="J462" s="19"/>
      <c r="K462" s="19"/>
      <c r="L462" s="19"/>
      <c r="M462" s="19"/>
      <c r="N462" s="60"/>
      <c r="O462" s="60"/>
      <c r="P462" s="60"/>
      <c r="Q462" s="19"/>
      <c r="R462" s="19"/>
      <c r="S462" s="19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</row>
    <row r="463" spans="2:140" s="60" customFormat="1" ht="25" customHeight="1">
      <c r="B463" s="172" t="s">
        <v>262</v>
      </c>
      <c r="C463" s="171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</row>
    <row r="464" spans="2:140" s="60" customFormat="1" ht="25" customHeight="1">
      <c r="B464" s="175"/>
      <c r="C464" s="177" t="s">
        <v>252</v>
      </c>
      <c r="D464" s="176">
        <v>2014</v>
      </c>
      <c r="E464" s="176">
        <f t="shared" ref="E464:O464" si="22">D464+1</f>
        <v>2015</v>
      </c>
      <c r="F464" s="176">
        <f t="shared" si="22"/>
        <v>2016</v>
      </c>
      <c r="G464" s="176">
        <f t="shared" si="22"/>
        <v>2017</v>
      </c>
      <c r="H464" s="176">
        <f t="shared" si="22"/>
        <v>2018</v>
      </c>
      <c r="I464" s="176">
        <f t="shared" si="22"/>
        <v>2019</v>
      </c>
      <c r="J464" s="176">
        <f t="shared" si="22"/>
        <v>2020</v>
      </c>
      <c r="K464" s="176">
        <f t="shared" si="22"/>
        <v>2021</v>
      </c>
      <c r="L464" s="176">
        <f t="shared" si="22"/>
        <v>2022</v>
      </c>
      <c r="M464" s="176">
        <f t="shared" si="22"/>
        <v>2023</v>
      </c>
      <c r="N464" s="176">
        <f t="shared" si="22"/>
        <v>2024</v>
      </c>
      <c r="O464" s="176">
        <f t="shared" si="22"/>
        <v>2025</v>
      </c>
    </row>
    <row r="465" spans="2:140" s="60" customFormat="1" ht="25" customHeight="1">
      <c r="B465" s="178" t="s">
        <v>244</v>
      </c>
      <c r="C465" s="179"/>
      <c r="D465" s="180">
        <v>28.795414479294088</v>
      </c>
      <c r="E465" s="180">
        <f>D465*$H$626</f>
        <v>28.853005308252676</v>
      </c>
      <c r="F465" s="180">
        <f>E465*$H$627</f>
        <v>28.910711318869183</v>
      </c>
      <c r="G465" s="180">
        <f>F465*$H$628</f>
        <v>29.344371988652217</v>
      </c>
      <c r="H465" s="180">
        <f>G465*$H$629</f>
        <v>29.872570684447957</v>
      </c>
      <c r="I465" s="180">
        <f>H465*$H$630</f>
        <v>30.231041532661333</v>
      </c>
      <c r="J465" s="180">
        <f>I465*$H$631</f>
        <v>30.321734657259313</v>
      </c>
      <c r="K465" s="180">
        <f>J465*$H$632</f>
        <v>31.110099758348056</v>
      </c>
      <c r="L465" s="180">
        <f>K465*$H$633</f>
        <v>31.110099758348056</v>
      </c>
      <c r="M465" s="180">
        <f>L465*$H$634</f>
        <v>31.110099758348056</v>
      </c>
      <c r="N465" s="180">
        <f>M465*$H$635</f>
        <v>31.110099758348056</v>
      </c>
      <c r="O465" s="180">
        <f>N465*$H$636</f>
        <v>31.110099758348056</v>
      </c>
      <c r="P465" s="242"/>
      <c r="Q465" s="243"/>
    </row>
    <row r="466" spans="2:140" s="60" customFormat="1" ht="25" customHeight="1">
      <c r="B466" s="181" t="s">
        <v>245</v>
      </c>
      <c r="C466" s="182"/>
      <c r="D466" s="183">
        <v>1.1518165791717636</v>
      </c>
      <c r="E466" s="183">
        <f>D466*$H$626</f>
        <v>1.1541202123301071</v>
      </c>
      <c r="F466" s="183">
        <f>E466*$H$627</f>
        <v>1.1564284527547672</v>
      </c>
      <c r="G466" s="183">
        <f>F466*$H$628</f>
        <v>1.1737748795460887</v>
      </c>
      <c r="H466" s="183">
        <f>G466*$H$629</f>
        <v>1.1949028273779183</v>
      </c>
      <c r="I466" s="183">
        <f>H466*$H$630</f>
        <v>1.2092416613064534</v>
      </c>
      <c r="J466" s="183">
        <f>I466*$H$631</f>
        <v>1.2128693862903726</v>
      </c>
      <c r="K466" s="183">
        <f>J466*$H$632</f>
        <v>1.2444039903339223</v>
      </c>
      <c r="L466" s="183">
        <f>K466*$H$633</f>
        <v>1.2444039903339223</v>
      </c>
      <c r="M466" s="183">
        <f>L466*$H$634</f>
        <v>1.2444039903339223</v>
      </c>
      <c r="N466" s="183">
        <f>M466*$H$635</f>
        <v>1.2444039903339223</v>
      </c>
      <c r="O466" s="183">
        <f>N466*$H$636</f>
        <v>1.2444039903339223</v>
      </c>
      <c r="P466" s="242"/>
      <c r="Q466" s="243"/>
    </row>
    <row r="467" spans="2:140" s="60" customFormat="1" ht="25" customHeight="1">
      <c r="B467" s="184" t="s">
        <v>253</v>
      </c>
      <c r="C467" s="185"/>
      <c r="D467" s="186">
        <f>D465+(D466*(D464-2010))</f>
        <v>33.402680795981141</v>
      </c>
      <c r="E467" s="186">
        <f t="shared" ref="E467:N467" si="23">E465+(E466*(E464-2010))</f>
        <v>34.623606369903214</v>
      </c>
      <c r="F467" s="186">
        <f t="shared" si="23"/>
        <v>35.849282035397785</v>
      </c>
      <c r="G467" s="186">
        <f t="shared" si="23"/>
        <v>37.560796145474839</v>
      </c>
      <c r="H467" s="186">
        <f t="shared" si="23"/>
        <v>39.431793303471302</v>
      </c>
      <c r="I467" s="186">
        <f t="shared" si="23"/>
        <v>41.114216484419416</v>
      </c>
      <c r="J467" s="186">
        <f t="shared" si="23"/>
        <v>42.450428520163037</v>
      </c>
      <c r="K467" s="186">
        <f t="shared" si="23"/>
        <v>44.798543652021202</v>
      </c>
      <c r="L467" s="186">
        <f t="shared" si="23"/>
        <v>46.042947642355124</v>
      </c>
      <c r="M467" s="186">
        <f t="shared" si="23"/>
        <v>47.287351632689045</v>
      </c>
      <c r="N467" s="186">
        <f t="shared" si="23"/>
        <v>48.531755623022974</v>
      </c>
      <c r="O467" s="186">
        <f>O465+(O466*(O464-2010))</f>
        <v>49.776159613356896</v>
      </c>
      <c r="P467" s="242"/>
      <c r="Q467" s="243"/>
    </row>
    <row r="468" spans="2:140" s="230" customFormat="1" ht="25" customHeight="1">
      <c r="B468" s="227"/>
      <c r="C468" s="227"/>
      <c r="D468" s="228"/>
      <c r="E468" s="228"/>
      <c r="F468" s="228"/>
      <c r="G468" s="228"/>
      <c r="H468" s="228"/>
      <c r="I468" s="228"/>
      <c r="J468" s="228"/>
      <c r="K468" s="228"/>
      <c r="L468" s="228"/>
      <c r="M468" s="228"/>
      <c r="N468" s="228"/>
      <c r="O468" s="228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  <c r="AJ468" s="229"/>
      <c r="AK468" s="229"/>
      <c r="AL468" s="229"/>
      <c r="AM468" s="229"/>
      <c r="AN468" s="229"/>
      <c r="AO468" s="229"/>
      <c r="AP468" s="229"/>
      <c r="AQ468" s="229"/>
      <c r="AR468" s="229"/>
      <c r="AS468" s="229"/>
      <c r="AT468" s="229"/>
      <c r="AU468" s="229"/>
      <c r="AV468" s="229"/>
      <c r="AW468" s="229"/>
      <c r="AX468" s="229"/>
      <c r="AY468" s="229"/>
      <c r="AZ468" s="218"/>
      <c r="BA468" s="218"/>
      <c r="BB468" s="218"/>
      <c r="BC468" s="218"/>
      <c r="BD468" s="218"/>
      <c r="BE468" s="218"/>
      <c r="BF468" s="218"/>
      <c r="BG468" s="218"/>
      <c r="BH468" s="229"/>
      <c r="BI468" s="229"/>
      <c r="BJ468" s="229"/>
      <c r="BK468" s="218"/>
      <c r="BL468" s="218"/>
      <c r="BM468" s="218"/>
      <c r="BN468" s="218"/>
      <c r="BO468" s="218"/>
      <c r="BP468" s="218"/>
      <c r="BQ468" s="218"/>
      <c r="BR468" s="218"/>
      <c r="BS468" s="218"/>
      <c r="BT468" s="218"/>
      <c r="BU468" s="218"/>
      <c r="BV468" s="218"/>
      <c r="BW468" s="218"/>
      <c r="BX468" s="218"/>
      <c r="BY468" s="218"/>
      <c r="BZ468" s="218"/>
      <c r="CA468" s="218"/>
      <c r="CB468" s="218"/>
      <c r="CC468" s="218"/>
      <c r="CD468" s="218"/>
      <c r="CE468" s="218"/>
      <c r="CF468" s="218"/>
      <c r="CG468" s="218"/>
      <c r="CH468" s="218"/>
      <c r="CI468" s="218"/>
      <c r="CJ468" s="218"/>
      <c r="CK468" s="218"/>
      <c r="CL468" s="218"/>
      <c r="CM468" s="218"/>
      <c r="CN468" s="218"/>
      <c r="CO468" s="218"/>
      <c r="CP468" s="218"/>
      <c r="CQ468" s="218"/>
      <c r="CR468" s="218"/>
      <c r="CS468" s="218"/>
      <c r="CT468" s="218"/>
      <c r="CU468" s="218"/>
      <c r="CV468" s="218"/>
      <c r="CW468" s="218"/>
      <c r="CX468" s="218"/>
      <c r="CY468" s="218"/>
      <c r="CZ468" s="218"/>
      <c r="DA468" s="218"/>
      <c r="DB468" s="218"/>
      <c r="DC468" s="218"/>
      <c r="DD468" s="218"/>
      <c r="DE468" s="218"/>
      <c r="DF468" s="218"/>
      <c r="DG468" s="218"/>
      <c r="DH468" s="218"/>
      <c r="DI468" s="218"/>
      <c r="DJ468" s="218"/>
      <c r="DK468" s="218"/>
      <c r="DL468" s="218"/>
      <c r="DM468" s="218"/>
      <c r="DN468" s="218"/>
      <c r="DO468" s="218"/>
      <c r="DP468" s="218"/>
      <c r="DQ468" s="218"/>
      <c r="DR468" s="218"/>
      <c r="DS468" s="218"/>
      <c r="DT468" s="218"/>
      <c r="DU468" s="218"/>
      <c r="DV468" s="218"/>
      <c r="DW468" s="218"/>
      <c r="DX468" s="218"/>
      <c r="DY468" s="218"/>
      <c r="DZ468" s="218"/>
      <c r="EA468" s="218"/>
      <c r="EB468" s="218"/>
      <c r="EC468" s="218"/>
      <c r="ED468" s="218"/>
      <c r="EE468" s="218"/>
      <c r="EF468" s="218"/>
      <c r="EG468" s="218"/>
      <c r="EH468" s="218"/>
      <c r="EI468" s="218"/>
      <c r="EJ468" s="218"/>
    </row>
    <row r="469" spans="2:140" s="1" customFormat="1" ht="25" customHeight="1">
      <c r="B469" s="173"/>
      <c r="C469" s="173"/>
      <c r="D469" s="196"/>
      <c r="E469" s="196"/>
      <c r="F469" s="196"/>
      <c r="G469" s="196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  <c r="AA469" s="174"/>
      <c r="AB469" s="174"/>
      <c r="AC469" s="174"/>
      <c r="AD469" s="174"/>
      <c r="AE469" s="174"/>
      <c r="AF469" s="174"/>
      <c r="AG469" s="174"/>
      <c r="AH469" s="174"/>
      <c r="AI469" s="174"/>
      <c r="AJ469" s="174"/>
      <c r="AK469" s="174"/>
      <c r="AL469" s="174"/>
      <c r="AM469" s="174"/>
      <c r="AN469" s="174"/>
      <c r="AO469" s="174"/>
      <c r="AP469" s="174"/>
      <c r="AQ469" s="174"/>
      <c r="AR469" s="174"/>
      <c r="AS469" s="174"/>
      <c r="AT469" s="174"/>
      <c r="AU469" s="174"/>
      <c r="AV469" s="174"/>
      <c r="AW469" s="174"/>
      <c r="AX469" s="174"/>
      <c r="AY469" s="174"/>
      <c r="AZ469" s="60"/>
      <c r="BA469" s="60"/>
      <c r="BB469" s="60"/>
      <c r="BC469" s="60"/>
      <c r="BD469" s="60"/>
      <c r="BE469" s="60"/>
      <c r="BF469" s="60"/>
      <c r="BG469" s="60"/>
      <c r="BH469" s="174"/>
      <c r="BI469" s="174"/>
      <c r="BJ469" s="174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  <c r="ED469" s="60"/>
      <c r="EE469" s="60"/>
      <c r="EF469" s="60"/>
      <c r="EG469" s="60"/>
      <c r="EH469" s="60"/>
      <c r="EI469" s="60"/>
      <c r="EJ469" s="60"/>
    </row>
    <row r="470" spans="2:140" s="1" customFormat="1" ht="25" customHeight="1">
      <c r="B470" s="175"/>
      <c r="C470" s="177" t="s">
        <v>252</v>
      </c>
      <c r="D470" s="176">
        <f>O464+1</f>
        <v>2026</v>
      </c>
      <c r="E470" s="176">
        <f t="shared" ref="E470:O470" si="24">D470+1</f>
        <v>2027</v>
      </c>
      <c r="F470" s="176">
        <f t="shared" si="24"/>
        <v>2028</v>
      </c>
      <c r="G470" s="176">
        <f t="shared" si="24"/>
        <v>2029</v>
      </c>
      <c r="H470" s="176">
        <f t="shared" si="24"/>
        <v>2030</v>
      </c>
      <c r="I470" s="176">
        <f t="shared" si="24"/>
        <v>2031</v>
      </c>
      <c r="J470" s="176">
        <f t="shared" si="24"/>
        <v>2032</v>
      </c>
      <c r="K470" s="176">
        <f t="shared" si="24"/>
        <v>2033</v>
      </c>
      <c r="L470" s="176">
        <f t="shared" si="24"/>
        <v>2034</v>
      </c>
      <c r="M470" s="176">
        <f t="shared" si="24"/>
        <v>2035</v>
      </c>
      <c r="N470" s="176">
        <f t="shared" si="24"/>
        <v>2036</v>
      </c>
      <c r="O470" s="176">
        <f t="shared" si="24"/>
        <v>2037</v>
      </c>
      <c r="AO470" s="174"/>
      <c r="AP470" s="174"/>
      <c r="AQ470" s="174"/>
      <c r="AR470" s="174"/>
      <c r="AS470" s="174"/>
      <c r="AT470" s="174"/>
      <c r="AU470" s="174"/>
      <c r="AV470" s="174"/>
      <c r="AW470" s="174"/>
      <c r="AX470" s="174"/>
      <c r="AY470" s="174"/>
      <c r="AZ470" s="60"/>
      <c r="BA470" s="60"/>
      <c r="BB470" s="60"/>
      <c r="BC470" s="60"/>
      <c r="BD470" s="60"/>
      <c r="BE470" s="60"/>
      <c r="BF470" s="60"/>
      <c r="BG470" s="60"/>
      <c r="BH470" s="174"/>
      <c r="BI470" s="174"/>
      <c r="BJ470" s="174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  <c r="ED470" s="60"/>
      <c r="EE470" s="60"/>
      <c r="EF470" s="60"/>
      <c r="EG470" s="60"/>
      <c r="EH470" s="60"/>
      <c r="EI470" s="60"/>
      <c r="EJ470" s="60"/>
    </row>
    <row r="471" spans="2:140" s="1" customFormat="1" ht="25" customHeight="1">
      <c r="B471" s="178" t="s">
        <v>244</v>
      </c>
      <c r="C471" s="179"/>
      <c r="D471" s="180">
        <f>O465*$H$637</f>
        <v>31.110099758348056</v>
      </c>
      <c r="E471" s="180">
        <f>D471*$H$638</f>
        <v>31.110099758348056</v>
      </c>
      <c r="F471" s="180">
        <f>E471*$H$639</f>
        <v>31.110099758348056</v>
      </c>
      <c r="G471" s="180">
        <f>F471*$H$640</f>
        <v>31.110099758348056</v>
      </c>
      <c r="H471" s="180">
        <f>G471*$H$641</f>
        <v>31.110099758348056</v>
      </c>
      <c r="I471" s="180">
        <f>H471*$H$642</f>
        <v>31.110099758348056</v>
      </c>
      <c r="J471" s="180">
        <f>I471*$H$643</f>
        <v>31.110099758348056</v>
      </c>
      <c r="K471" s="180">
        <f>J471*$H$644</f>
        <v>31.110099758348056</v>
      </c>
      <c r="L471" s="180">
        <f>K471*$H$645</f>
        <v>31.110099758348056</v>
      </c>
      <c r="M471" s="180">
        <f>L471*$H$646</f>
        <v>31.110099758348056</v>
      </c>
      <c r="N471" s="180">
        <f>M471*$H$647</f>
        <v>31.110099758348056</v>
      </c>
      <c r="O471" s="180">
        <f>N471*$H$648</f>
        <v>31.110099758348056</v>
      </c>
      <c r="AO471" s="174"/>
      <c r="AP471" s="174"/>
      <c r="AQ471" s="174"/>
      <c r="AR471" s="174"/>
      <c r="AS471" s="174"/>
      <c r="AT471" s="174"/>
      <c r="AU471" s="174"/>
      <c r="AV471" s="174"/>
      <c r="AW471" s="174"/>
      <c r="AX471" s="174"/>
      <c r="AY471" s="174"/>
      <c r="AZ471" s="60"/>
      <c r="BA471" s="60"/>
      <c r="BB471" s="60"/>
      <c r="BC471" s="60"/>
      <c r="BD471" s="60"/>
      <c r="BE471" s="60"/>
      <c r="BF471" s="60"/>
      <c r="BG471" s="60"/>
      <c r="BH471" s="174"/>
      <c r="BI471" s="174"/>
      <c r="BJ471" s="174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  <c r="ED471" s="60"/>
      <c r="EE471" s="60"/>
      <c r="EF471" s="60"/>
      <c r="EG471" s="60"/>
      <c r="EH471" s="60"/>
      <c r="EI471" s="60"/>
      <c r="EJ471" s="60"/>
    </row>
    <row r="472" spans="2:140" s="1" customFormat="1" ht="25" customHeight="1">
      <c r="B472" s="181" t="s">
        <v>245</v>
      </c>
      <c r="C472" s="182"/>
      <c r="D472" s="183">
        <f>O466*$H$637</f>
        <v>1.2444039903339223</v>
      </c>
      <c r="E472" s="183">
        <f>D472*$H$638</f>
        <v>1.2444039903339223</v>
      </c>
      <c r="F472" s="183">
        <f>E472*$H$639</f>
        <v>1.2444039903339223</v>
      </c>
      <c r="G472" s="183">
        <f>F472*$H$640</f>
        <v>1.2444039903339223</v>
      </c>
      <c r="H472" s="183">
        <f>G472*$H$641</f>
        <v>1.2444039903339223</v>
      </c>
      <c r="I472" s="183">
        <f>H472*$H$642</f>
        <v>1.2444039903339223</v>
      </c>
      <c r="J472" s="183">
        <f>I472*$H$643</f>
        <v>1.2444039903339223</v>
      </c>
      <c r="K472" s="183">
        <f>J472*$H$644</f>
        <v>1.2444039903339223</v>
      </c>
      <c r="L472" s="183">
        <f>K472*$H$645</f>
        <v>1.2444039903339223</v>
      </c>
      <c r="M472" s="183">
        <f>L472*$H$646</f>
        <v>1.2444039903339223</v>
      </c>
      <c r="N472" s="183">
        <f>M472*$H$647</f>
        <v>1.2444039903339223</v>
      </c>
      <c r="O472" s="183">
        <f>N472*$H$648</f>
        <v>1.2444039903339223</v>
      </c>
      <c r="AO472" s="174"/>
      <c r="AP472" s="174"/>
      <c r="AQ472" s="174"/>
      <c r="AR472" s="174"/>
      <c r="AS472" s="174"/>
      <c r="AT472" s="174"/>
      <c r="AU472" s="174"/>
      <c r="AV472" s="174"/>
      <c r="AW472" s="174"/>
      <c r="AX472" s="174"/>
      <c r="AY472" s="174"/>
      <c r="AZ472" s="60"/>
      <c r="BA472" s="60"/>
      <c r="BB472" s="60"/>
      <c r="BC472" s="60"/>
      <c r="BD472" s="60"/>
      <c r="BE472" s="60"/>
      <c r="BF472" s="60"/>
      <c r="BG472" s="60"/>
      <c r="BH472" s="174"/>
      <c r="BI472" s="174"/>
      <c r="BJ472" s="174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</row>
    <row r="473" spans="2:140" s="1" customFormat="1" ht="25" customHeight="1">
      <c r="B473" s="184" t="s">
        <v>253</v>
      </c>
      <c r="C473" s="185"/>
      <c r="D473" s="186">
        <f t="shared" ref="D473:O473" si="25">D471+(D472*(D470-2010))</f>
        <v>51.020563603690817</v>
      </c>
      <c r="E473" s="186">
        <f t="shared" si="25"/>
        <v>52.264967594024739</v>
      </c>
      <c r="F473" s="186">
        <f t="shared" si="25"/>
        <v>53.509371584358661</v>
      </c>
      <c r="G473" s="186">
        <f t="shared" si="25"/>
        <v>54.753775574692582</v>
      </c>
      <c r="H473" s="186">
        <f t="shared" si="25"/>
        <v>55.998179565026504</v>
      </c>
      <c r="I473" s="186">
        <f t="shared" si="25"/>
        <v>57.242583555360426</v>
      </c>
      <c r="J473" s="186">
        <f t="shared" si="25"/>
        <v>58.486987545694348</v>
      </c>
      <c r="K473" s="186">
        <f t="shared" si="25"/>
        <v>59.731391536028269</v>
      </c>
      <c r="L473" s="186">
        <f t="shared" si="25"/>
        <v>60.975795526362191</v>
      </c>
      <c r="M473" s="186">
        <f t="shared" si="25"/>
        <v>62.220199516696113</v>
      </c>
      <c r="N473" s="186">
        <f t="shared" si="25"/>
        <v>63.464603507030034</v>
      </c>
      <c r="O473" s="186">
        <f t="shared" si="25"/>
        <v>64.709007497363956</v>
      </c>
      <c r="AO473" s="174"/>
      <c r="AP473" s="174"/>
      <c r="AQ473" s="174"/>
      <c r="AR473" s="174"/>
      <c r="AS473" s="174"/>
      <c r="AT473" s="174"/>
      <c r="AU473" s="174"/>
      <c r="AV473" s="174"/>
      <c r="AW473" s="174"/>
      <c r="AX473" s="174"/>
      <c r="AY473" s="174"/>
      <c r="AZ473" s="60"/>
      <c r="BA473" s="60"/>
      <c r="BB473" s="60"/>
      <c r="BC473" s="60"/>
      <c r="BD473" s="60"/>
      <c r="BE473" s="60"/>
      <c r="BF473" s="60"/>
      <c r="BG473" s="60"/>
      <c r="BH473" s="174"/>
      <c r="BI473" s="174"/>
      <c r="BJ473" s="174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  <c r="ED473" s="60"/>
      <c r="EE473" s="60"/>
      <c r="EF473" s="60"/>
      <c r="EG473" s="60"/>
      <c r="EH473" s="60"/>
      <c r="EI473" s="60"/>
      <c r="EJ473" s="60"/>
    </row>
    <row r="474" spans="2:140" s="1" customFormat="1" ht="25" customHeight="1">
      <c r="B474" s="173"/>
      <c r="C474" s="173"/>
      <c r="D474" s="228"/>
      <c r="E474" s="228"/>
      <c r="F474" s="228"/>
      <c r="G474" s="228"/>
      <c r="H474" s="228"/>
      <c r="I474" s="228"/>
      <c r="J474" s="228"/>
      <c r="K474" s="228"/>
      <c r="L474" s="228"/>
      <c r="M474" s="228"/>
      <c r="N474" s="228"/>
      <c r="O474" s="228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4"/>
      <c r="AN474" s="174"/>
      <c r="AO474" s="174"/>
      <c r="AP474" s="174"/>
      <c r="AQ474" s="174"/>
      <c r="AR474" s="174"/>
      <c r="AS474" s="174"/>
      <c r="AT474" s="174"/>
      <c r="AU474" s="174"/>
      <c r="AV474" s="174"/>
      <c r="AW474" s="174"/>
      <c r="AX474" s="174"/>
      <c r="AY474" s="174"/>
      <c r="AZ474" s="60"/>
      <c r="BA474" s="60"/>
      <c r="BB474" s="60"/>
      <c r="BC474" s="60"/>
      <c r="BD474" s="60"/>
      <c r="BE474" s="60"/>
      <c r="BF474" s="60"/>
      <c r="BG474" s="60"/>
      <c r="BH474" s="174"/>
      <c r="BI474" s="174"/>
      <c r="BJ474" s="174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  <c r="ED474" s="60"/>
      <c r="EE474" s="60"/>
      <c r="EF474" s="60"/>
      <c r="EG474" s="60"/>
      <c r="EH474" s="60"/>
      <c r="EI474" s="60"/>
      <c r="EJ474" s="60"/>
    </row>
    <row r="475" spans="2:140" s="1" customFormat="1" ht="25" customHeight="1">
      <c r="B475" s="173"/>
      <c r="C475" s="173"/>
      <c r="D475" s="196"/>
      <c r="E475" s="196"/>
      <c r="F475" s="196"/>
      <c r="G475" s="196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  <c r="AM475" s="174"/>
      <c r="AN475" s="174"/>
      <c r="AO475" s="174"/>
      <c r="AP475" s="174"/>
      <c r="AQ475" s="174"/>
      <c r="AR475" s="174"/>
      <c r="AS475" s="174"/>
      <c r="AT475" s="174"/>
      <c r="AU475" s="174"/>
      <c r="AV475" s="174"/>
      <c r="AW475" s="174"/>
      <c r="AX475" s="174"/>
      <c r="AY475" s="174"/>
      <c r="AZ475" s="60"/>
      <c r="BA475" s="60"/>
      <c r="BB475" s="60"/>
      <c r="BC475" s="60"/>
      <c r="BD475" s="60"/>
      <c r="BE475" s="60"/>
      <c r="BF475" s="60"/>
      <c r="BG475" s="60"/>
      <c r="BH475" s="174"/>
      <c r="BI475" s="174"/>
      <c r="BJ475" s="174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  <c r="ED475" s="60"/>
      <c r="EE475" s="60"/>
      <c r="EF475" s="60"/>
      <c r="EG475" s="60"/>
      <c r="EH475" s="60"/>
      <c r="EI475" s="60"/>
      <c r="EJ475" s="60"/>
    </row>
    <row r="476" spans="2:140" s="1" customFormat="1" ht="25" customHeight="1">
      <c r="B476" s="175"/>
      <c r="C476" s="177" t="s">
        <v>252</v>
      </c>
      <c r="D476" s="176">
        <f>O470+1</f>
        <v>2038</v>
      </c>
      <c r="E476" s="176">
        <f t="shared" ref="E476:O476" si="26">D476+1</f>
        <v>2039</v>
      </c>
      <c r="F476" s="176">
        <f t="shared" si="26"/>
        <v>2040</v>
      </c>
      <c r="G476" s="176">
        <f t="shared" si="26"/>
        <v>2041</v>
      </c>
      <c r="H476" s="176">
        <f t="shared" si="26"/>
        <v>2042</v>
      </c>
      <c r="I476" s="176">
        <f t="shared" si="26"/>
        <v>2043</v>
      </c>
      <c r="J476" s="176">
        <f t="shared" si="26"/>
        <v>2044</v>
      </c>
      <c r="K476" s="176">
        <f t="shared" si="26"/>
        <v>2045</v>
      </c>
      <c r="L476" s="176">
        <f t="shared" si="26"/>
        <v>2046</v>
      </c>
      <c r="M476" s="176">
        <f t="shared" si="26"/>
        <v>2047</v>
      </c>
      <c r="N476" s="176">
        <f t="shared" si="26"/>
        <v>2048</v>
      </c>
      <c r="O476" s="176">
        <f t="shared" si="26"/>
        <v>2049</v>
      </c>
      <c r="AD476" s="174"/>
      <c r="AE476" s="174"/>
      <c r="AF476" s="174"/>
      <c r="AG476" s="174"/>
      <c r="AH476" s="174"/>
      <c r="AI476" s="174"/>
      <c r="AJ476" s="174"/>
      <c r="AK476" s="174"/>
      <c r="AL476" s="174"/>
      <c r="AM476" s="174"/>
      <c r="AN476" s="174"/>
      <c r="AO476" s="174"/>
      <c r="AP476" s="174"/>
      <c r="AQ476" s="174"/>
      <c r="AR476" s="174"/>
      <c r="AS476" s="174"/>
      <c r="AT476" s="174"/>
      <c r="AU476" s="174"/>
      <c r="AV476" s="174"/>
      <c r="AW476" s="174"/>
      <c r="AX476" s="174"/>
      <c r="AY476" s="174"/>
      <c r="AZ476" s="60"/>
      <c r="BA476" s="60"/>
      <c r="BB476" s="60"/>
      <c r="BC476" s="60"/>
      <c r="BD476" s="60"/>
      <c r="BE476" s="60"/>
      <c r="BF476" s="60"/>
      <c r="BG476" s="60"/>
      <c r="BH476" s="174"/>
      <c r="BI476" s="174"/>
      <c r="BJ476" s="174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  <c r="ED476" s="60"/>
      <c r="EE476" s="60"/>
      <c r="EF476" s="60"/>
      <c r="EG476" s="60"/>
      <c r="EH476" s="60"/>
      <c r="EI476" s="60"/>
      <c r="EJ476" s="60"/>
    </row>
    <row r="477" spans="2:140" s="1" customFormat="1" ht="25" customHeight="1">
      <c r="B477" s="178" t="s">
        <v>244</v>
      </c>
      <c r="C477" s="179"/>
      <c r="D477" s="180">
        <f>O471*$H$649</f>
        <v>31.110099758348056</v>
      </c>
      <c r="E477" s="180">
        <f>D477*$H$650</f>
        <v>31.110099758348056</v>
      </c>
      <c r="F477" s="180">
        <f>E477*$H$651</f>
        <v>31.110099758348056</v>
      </c>
      <c r="G477" s="180">
        <f>F477*$H$652</f>
        <v>31.110099758348056</v>
      </c>
      <c r="H477" s="180">
        <f>G477*$H$653</f>
        <v>31.110099758348056</v>
      </c>
      <c r="I477" s="180">
        <f>H477*$H$654</f>
        <v>31.110099758348056</v>
      </c>
      <c r="J477" s="180">
        <f>I477*$H$655</f>
        <v>31.110099758348056</v>
      </c>
      <c r="K477" s="180">
        <f>J477*$H$656</f>
        <v>31.110099758348056</v>
      </c>
      <c r="L477" s="180">
        <f>K477*$H$657</f>
        <v>31.110099758348056</v>
      </c>
      <c r="M477" s="180">
        <f>L477*$H$658</f>
        <v>31.110099758348056</v>
      </c>
      <c r="N477" s="180">
        <f>M477*$H$659</f>
        <v>31.110099758348056</v>
      </c>
      <c r="O477" s="180">
        <f>N477*$H$660</f>
        <v>31.110099758348056</v>
      </c>
      <c r="AD477" s="174"/>
      <c r="AE477" s="174"/>
      <c r="AF477" s="174"/>
      <c r="AG477" s="174"/>
      <c r="AH477" s="174"/>
      <c r="AI477" s="174"/>
      <c r="AJ477" s="174"/>
      <c r="AK477" s="174"/>
      <c r="AL477" s="174"/>
      <c r="AM477" s="174"/>
      <c r="AN477" s="174"/>
      <c r="AO477" s="174"/>
      <c r="AP477" s="174"/>
      <c r="AQ477" s="174"/>
      <c r="AR477" s="174"/>
      <c r="AS477" s="174"/>
      <c r="AT477" s="174"/>
      <c r="AU477" s="174"/>
      <c r="AV477" s="174"/>
      <c r="AW477" s="174"/>
      <c r="AX477" s="174"/>
      <c r="AY477" s="174"/>
      <c r="AZ477" s="60"/>
      <c r="BA477" s="60"/>
      <c r="BB477" s="60"/>
      <c r="BC477" s="60"/>
      <c r="BD477" s="60"/>
      <c r="BE477" s="60"/>
      <c r="BF477" s="60"/>
      <c r="BG477" s="60"/>
      <c r="BH477" s="174"/>
      <c r="BI477" s="174"/>
      <c r="BJ477" s="174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  <c r="ED477" s="60"/>
      <c r="EE477" s="60"/>
      <c r="EF477" s="60"/>
      <c r="EG477" s="60"/>
      <c r="EH477" s="60"/>
      <c r="EI477" s="60"/>
      <c r="EJ477" s="60"/>
    </row>
    <row r="478" spans="2:140" s="1" customFormat="1" ht="25" customHeight="1">
      <c r="B478" s="181" t="s">
        <v>245</v>
      </c>
      <c r="C478" s="182"/>
      <c r="D478" s="183">
        <f>O472*$H$649</f>
        <v>1.2444039903339223</v>
      </c>
      <c r="E478" s="183">
        <f>D478*$H$650</f>
        <v>1.2444039903339223</v>
      </c>
      <c r="F478" s="183">
        <f>E478*$H$651</f>
        <v>1.2444039903339223</v>
      </c>
      <c r="G478" s="183">
        <f>F478*$H$652</f>
        <v>1.2444039903339223</v>
      </c>
      <c r="H478" s="183">
        <f>G478*$H$653</f>
        <v>1.2444039903339223</v>
      </c>
      <c r="I478" s="183">
        <f>H478*$H$654</f>
        <v>1.2444039903339223</v>
      </c>
      <c r="J478" s="183">
        <f>I478*$H$655</f>
        <v>1.2444039903339223</v>
      </c>
      <c r="K478" s="183">
        <f>J478*$H$656</f>
        <v>1.2444039903339223</v>
      </c>
      <c r="L478" s="183">
        <f>K478*$H$657</f>
        <v>1.2444039903339223</v>
      </c>
      <c r="M478" s="183">
        <f>L478*$H$658</f>
        <v>1.2444039903339223</v>
      </c>
      <c r="N478" s="183">
        <f>M478*$H$659</f>
        <v>1.2444039903339223</v>
      </c>
      <c r="O478" s="183">
        <f>N478*$H$660</f>
        <v>1.2444039903339223</v>
      </c>
      <c r="AD478" s="174"/>
      <c r="AE478" s="174"/>
      <c r="AF478" s="174"/>
      <c r="AG478" s="174"/>
      <c r="AH478" s="174"/>
      <c r="AI478" s="174"/>
      <c r="AJ478" s="174"/>
      <c r="AK478" s="174"/>
      <c r="AL478" s="174"/>
      <c r="AM478" s="174"/>
      <c r="AN478" s="174"/>
      <c r="AO478" s="174"/>
      <c r="AP478" s="174"/>
      <c r="AQ478" s="174"/>
      <c r="AR478" s="174"/>
      <c r="AS478" s="174"/>
      <c r="AT478" s="174"/>
      <c r="AU478" s="174"/>
      <c r="AV478" s="174"/>
      <c r="AW478" s="174"/>
      <c r="AX478" s="174"/>
      <c r="AY478" s="174"/>
      <c r="AZ478" s="60"/>
      <c r="BA478" s="60"/>
      <c r="BB478" s="60"/>
      <c r="BC478" s="60"/>
      <c r="BD478" s="60"/>
      <c r="BE478" s="60"/>
      <c r="BF478" s="60"/>
      <c r="BG478" s="60"/>
      <c r="BH478" s="174"/>
      <c r="BI478" s="174"/>
      <c r="BJ478" s="174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  <c r="ED478" s="60"/>
      <c r="EE478" s="60"/>
      <c r="EF478" s="60"/>
      <c r="EG478" s="60"/>
      <c r="EH478" s="60"/>
      <c r="EI478" s="60"/>
      <c r="EJ478" s="60"/>
    </row>
    <row r="479" spans="2:140" s="1" customFormat="1" ht="25" customHeight="1">
      <c r="B479" s="184" t="s">
        <v>253</v>
      </c>
      <c r="C479" s="185"/>
      <c r="D479" s="186">
        <f t="shared" ref="D479:O479" si="27">D477+(D478*(D476-2010))</f>
        <v>65.953411487697878</v>
      </c>
      <c r="E479" s="186">
        <f t="shared" si="27"/>
        <v>67.197815478031799</v>
      </c>
      <c r="F479" s="186">
        <f t="shared" si="27"/>
        <v>68.442219468365721</v>
      </c>
      <c r="G479" s="186">
        <f t="shared" si="27"/>
        <v>69.686623458699643</v>
      </c>
      <c r="H479" s="186">
        <f t="shared" si="27"/>
        <v>70.931027449033564</v>
      </c>
      <c r="I479" s="186">
        <f t="shared" si="27"/>
        <v>72.175431439367486</v>
      </c>
      <c r="J479" s="186">
        <f t="shared" si="27"/>
        <v>73.419835429701408</v>
      </c>
      <c r="K479" s="186">
        <f t="shared" si="27"/>
        <v>74.664239420035329</v>
      </c>
      <c r="L479" s="186">
        <f t="shared" si="27"/>
        <v>75.908643410369251</v>
      </c>
      <c r="M479" s="186">
        <f t="shared" si="27"/>
        <v>77.153047400703173</v>
      </c>
      <c r="N479" s="186">
        <f t="shared" si="27"/>
        <v>78.397451391037109</v>
      </c>
      <c r="O479" s="186">
        <f t="shared" si="27"/>
        <v>79.64185538137103</v>
      </c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  <c r="ED479" s="60"/>
      <c r="EE479" s="60"/>
      <c r="EF479" s="60"/>
      <c r="EG479" s="60"/>
      <c r="EH479" s="60"/>
      <c r="EI479" s="60"/>
      <c r="EJ479" s="60"/>
    </row>
    <row r="480" spans="2:140" s="1" customFormat="1" ht="25" customHeight="1">
      <c r="B480" s="61"/>
      <c r="C480" s="61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19"/>
      <c r="R480" s="19"/>
      <c r="S480" s="19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  <c r="ED480" s="60"/>
      <c r="EE480" s="60"/>
      <c r="EF480" s="60"/>
      <c r="EG480" s="60"/>
      <c r="EH480" s="60"/>
      <c r="EI480" s="60"/>
      <c r="EJ480" s="60"/>
    </row>
    <row r="481" spans="2:140" s="1" customFormat="1" ht="25" customHeight="1">
      <c r="B481" s="61"/>
      <c r="C481" s="61"/>
      <c r="D481" s="60"/>
      <c r="E481" s="116"/>
      <c r="F481" s="60"/>
      <c r="G481" s="60"/>
      <c r="H481" s="60"/>
      <c r="I481" s="116"/>
      <c r="J481" s="19"/>
      <c r="K481" s="19"/>
      <c r="L481" s="19"/>
      <c r="M481" s="19"/>
      <c r="N481" s="60"/>
      <c r="O481" s="60"/>
      <c r="P481" s="60"/>
      <c r="Q481" s="19"/>
      <c r="R481" s="19"/>
      <c r="S481" s="19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  <c r="ED481" s="60"/>
      <c r="EE481" s="60"/>
      <c r="EF481" s="60"/>
      <c r="EG481" s="60"/>
      <c r="EH481" s="60"/>
      <c r="EI481" s="60"/>
      <c r="EJ481" s="60"/>
    </row>
    <row r="482" spans="2:140" s="1" customFormat="1" ht="25" customHeight="1">
      <c r="B482" s="175"/>
      <c r="C482" s="177" t="s">
        <v>252</v>
      </c>
      <c r="D482" s="176">
        <f>O476+1</f>
        <v>2050</v>
      </c>
      <c r="E482" s="176">
        <f t="shared" ref="E482:N482" si="28">D482+1</f>
        <v>2051</v>
      </c>
      <c r="F482" s="176">
        <f t="shared" si="28"/>
        <v>2052</v>
      </c>
      <c r="G482" s="176">
        <f t="shared" si="28"/>
        <v>2053</v>
      </c>
      <c r="H482" s="176">
        <f t="shared" si="28"/>
        <v>2054</v>
      </c>
      <c r="I482" s="176">
        <f t="shared" si="28"/>
        <v>2055</v>
      </c>
      <c r="J482" s="176">
        <f t="shared" si="28"/>
        <v>2056</v>
      </c>
      <c r="K482" s="176">
        <f t="shared" si="28"/>
        <v>2057</v>
      </c>
      <c r="L482" s="176">
        <f t="shared" si="28"/>
        <v>2058</v>
      </c>
      <c r="M482" s="176">
        <f t="shared" si="28"/>
        <v>2059</v>
      </c>
      <c r="N482" s="176">
        <f t="shared" si="28"/>
        <v>2060</v>
      </c>
      <c r="S482" s="19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  <c r="ED482" s="60"/>
      <c r="EE482" s="60"/>
      <c r="EF482" s="60"/>
      <c r="EG482" s="60"/>
      <c r="EH482" s="60"/>
      <c r="EI482" s="60"/>
      <c r="EJ482" s="60"/>
    </row>
    <row r="483" spans="2:140" s="1" customFormat="1" ht="25" customHeight="1">
      <c r="B483" s="178" t="s">
        <v>244</v>
      </c>
      <c r="C483" s="179"/>
      <c r="D483" s="180">
        <f>O477*$H$661</f>
        <v>31.110099758348056</v>
      </c>
      <c r="E483" s="180">
        <f>D483*$H$662</f>
        <v>31.110099758348056</v>
      </c>
      <c r="F483" s="180">
        <f>E483*$H$663</f>
        <v>31.110099758348056</v>
      </c>
      <c r="G483" s="180">
        <f>F483*$H$664</f>
        <v>31.110099758348056</v>
      </c>
      <c r="H483" s="180">
        <f>G483*$H$665</f>
        <v>31.110099758348056</v>
      </c>
      <c r="I483" s="180">
        <f>H483*$H$666</f>
        <v>31.110099758348056</v>
      </c>
      <c r="J483" s="180">
        <f>I483*$H$667</f>
        <v>31.110099758348056</v>
      </c>
      <c r="K483" s="180">
        <f>J483*$H$668</f>
        <v>31.110099758348056</v>
      </c>
      <c r="L483" s="180">
        <f>K483*$H$669</f>
        <v>31.110099758348056</v>
      </c>
      <c r="M483" s="180">
        <f>L483*$H$670</f>
        <v>31.110099758348056</v>
      </c>
      <c r="N483" s="180">
        <f>M483*$H$671</f>
        <v>31.110099758348056</v>
      </c>
      <c r="S483" s="19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  <c r="ED483" s="60"/>
      <c r="EE483" s="60"/>
      <c r="EF483" s="60"/>
      <c r="EG483" s="60"/>
      <c r="EH483" s="60"/>
      <c r="EI483" s="60"/>
      <c r="EJ483" s="60"/>
    </row>
    <row r="484" spans="2:140" s="1" customFormat="1" ht="25" customHeight="1">
      <c r="B484" s="181" t="s">
        <v>245</v>
      </c>
      <c r="C484" s="182"/>
      <c r="D484" s="183">
        <f>O478*$H$661</f>
        <v>1.2444039903339223</v>
      </c>
      <c r="E484" s="183">
        <f>D484*$H$662</f>
        <v>1.2444039903339223</v>
      </c>
      <c r="F484" s="183">
        <f>E484*$H$663</f>
        <v>1.2444039903339223</v>
      </c>
      <c r="G484" s="183">
        <f>F484*$H$664</f>
        <v>1.2444039903339223</v>
      </c>
      <c r="H484" s="183">
        <f>G484*$H$665</f>
        <v>1.2444039903339223</v>
      </c>
      <c r="I484" s="183">
        <f>H484*$H$666</f>
        <v>1.2444039903339223</v>
      </c>
      <c r="J484" s="183">
        <f>I484*$H$667</f>
        <v>1.2444039903339223</v>
      </c>
      <c r="K484" s="183">
        <f>J484*$H$668</f>
        <v>1.2444039903339223</v>
      </c>
      <c r="L484" s="183">
        <f>K484*$H$669</f>
        <v>1.2444039903339223</v>
      </c>
      <c r="M484" s="183">
        <f>L484*$H$670</f>
        <v>1.2444039903339223</v>
      </c>
      <c r="N484" s="183">
        <f>M484*$H$671</f>
        <v>1.2444039903339223</v>
      </c>
      <c r="S484" s="19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  <c r="ED484" s="60"/>
      <c r="EE484" s="60"/>
      <c r="EF484" s="60"/>
      <c r="EG484" s="60"/>
      <c r="EH484" s="60"/>
      <c r="EI484" s="60"/>
      <c r="EJ484" s="60"/>
    </row>
    <row r="485" spans="2:140" s="1" customFormat="1" ht="25" customHeight="1">
      <c r="B485" s="184" t="s">
        <v>253</v>
      </c>
      <c r="C485" s="185"/>
      <c r="D485" s="186">
        <f t="shared" ref="D485:N485" si="29">D483+(D484*(D482-2010))</f>
        <v>80.886259371704952</v>
      </c>
      <c r="E485" s="186">
        <f t="shared" si="29"/>
        <v>82.130663362038874</v>
      </c>
      <c r="F485" s="186">
        <f t="shared" si="29"/>
        <v>83.375067352372795</v>
      </c>
      <c r="G485" s="186">
        <f t="shared" si="29"/>
        <v>84.619471342706717</v>
      </c>
      <c r="H485" s="186">
        <f t="shared" si="29"/>
        <v>85.863875333040639</v>
      </c>
      <c r="I485" s="186">
        <f t="shared" si="29"/>
        <v>87.10827932337456</v>
      </c>
      <c r="J485" s="186">
        <f t="shared" si="29"/>
        <v>88.352683313708482</v>
      </c>
      <c r="K485" s="186">
        <f t="shared" si="29"/>
        <v>89.597087304042404</v>
      </c>
      <c r="L485" s="186">
        <f t="shared" si="29"/>
        <v>90.841491294376326</v>
      </c>
      <c r="M485" s="186">
        <f t="shared" si="29"/>
        <v>92.085895284710261</v>
      </c>
      <c r="N485" s="186">
        <f t="shared" si="29"/>
        <v>93.330299275044183</v>
      </c>
      <c r="S485" s="19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  <c r="ED485" s="60"/>
      <c r="EE485" s="60"/>
      <c r="EF485" s="60"/>
      <c r="EG485" s="60"/>
      <c r="EH485" s="60"/>
      <c r="EI485" s="60"/>
      <c r="EJ485" s="60"/>
    </row>
    <row r="486" spans="2:140" s="1" customFormat="1" ht="25" customHeight="1">
      <c r="B486" s="61"/>
      <c r="C486" s="61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19"/>
      <c r="R486" s="19"/>
      <c r="S486" s="19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  <c r="ED486" s="60"/>
      <c r="EE486" s="60"/>
      <c r="EF486" s="60"/>
      <c r="EG486" s="60"/>
      <c r="EH486" s="60"/>
      <c r="EI486" s="60"/>
      <c r="EJ486" s="60"/>
    </row>
    <row r="487" spans="2:140" s="1" customFormat="1" ht="25" customHeight="1">
      <c r="B487" s="255" t="s">
        <v>4</v>
      </c>
      <c r="C487" s="290" t="s">
        <v>244</v>
      </c>
      <c r="D487" s="291" t="s">
        <v>245</v>
      </c>
      <c r="E487" s="68" t="s">
        <v>68</v>
      </c>
      <c r="F487" s="60"/>
      <c r="G487" s="60"/>
      <c r="H487" s="60"/>
      <c r="I487" s="60"/>
      <c r="J487" s="19"/>
      <c r="K487" s="19"/>
      <c r="L487" s="19"/>
      <c r="M487" s="19"/>
      <c r="N487" s="60"/>
      <c r="O487" s="60"/>
      <c r="P487" s="60"/>
      <c r="Q487" s="19"/>
      <c r="R487" s="19"/>
      <c r="S487" s="19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</row>
    <row r="488" spans="2:140" s="1" customFormat="1" ht="25.5" customHeight="1">
      <c r="B488" s="256"/>
      <c r="C488" s="290"/>
      <c r="D488" s="291"/>
      <c r="E488" s="68" t="s">
        <v>69</v>
      </c>
      <c r="F488" s="60"/>
      <c r="G488" s="60"/>
      <c r="H488" s="60"/>
      <c r="I488" s="60"/>
      <c r="J488" s="19"/>
      <c r="K488" s="19"/>
      <c r="L488" s="19"/>
      <c r="M488" s="19"/>
      <c r="N488" s="60"/>
      <c r="O488" s="60"/>
      <c r="P488" s="60"/>
      <c r="Q488" s="19"/>
      <c r="R488" s="19"/>
      <c r="S488" s="19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</row>
    <row r="489" spans="2:140" s="1" customFormat="1" ht="25" customHeight="1">
      <c r="B489" s="39">
        <v>2014</v>
      </c>
      <c r="C489" s="90">
        <f>$D$465*$C$610</f>
        <v>120.48865280571026</v>
      </c>
      <c r="D489" s="90">
        <f>$D$466*$C$610</f>
        <v>4.8195461122284105</v>
      </c>
      <c r="E489" s="90">
        <f>$D$467*$C$610</f>
        <v>139.76683725462391</v>
      </c>
      <c r="F489" s="60"/>
      <c r="G489" s="60"/>
      <c r="H489" s="60"/>
      <c r="I489" s="60"/>
      <c r="J489" s="19"/>
      <c r="K489" s="19"/>
      <c r="L489" s="19"/>
      <c r="M489" s="19"/>
      <c r="N489" s="60"/>
      <c r="O489" s="60"/>
      <c r="P489" s="60"/>
      <c r="Q489" s="19"/>
      <c r="R489" s="19"/>
      <c r="S489" s="19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</row>
    <row r="490" spans="2:140" s="1" customFormat="1" ht="25" customHeight="1">
      <c r="B490" s="169">
        <f>B489+1</f>
        <v>2015</v>
      </c>
      <c r="C490" s="90">
        <f>$E$465*$D$610</f>
        <v>120.72385951026003</v>
      </c>
      <c r="D490" s="90">
        <f>$E$466*$D$610</f>
        <v>4.8289543804104014</v>
      </c>
      <c r="E490" s="90">
        <f>$E$467*$D$610</f>
        <v>144.86863141231203</v>
      </c>
      <c r="F490" s="60"/>
      <c r="G490" s="60"/>
      <c r="H490" s="60"/>
      <c r="I490" s="60"/>
      <c r="J490" s="19"/>
      <c r="K490" s="19"/>
      <c r="L490" s="19"/>
      <c r="M490" s="19"/>
      <c r="N490" s="60"/>
      <c r="O490" s="60"/>
      <c r="P490" s="60"/>
      <c r="Q490" s="19"/>
      <c r="R490" s="19"/>
      <c r="S490" s="19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</row>
    <row r="491" spans="2:140" s="1" customFormat="1" ht="25" customHeight="1">
      <c r="B491" s="169">
        <f t="shared" ref="B491:B535" si="30">B490+1</f>
        <v>2016</v>
      </c>
      <c r="C491" s="90">
        <f>$F$465*$E$610</f>
        <v>126.14321562649002</v>
      </c>
      <c r="D491" s="90">
        <f>$F$466*$E$610</f>
        <v>5.0457286250596001</v>
      </c>
      <c r="E491" s="90">
        <f>$F$467*$E$610</f>
        <v>156.41758737684762</v>
      </c>
      <c r="F491" s="60"/>
      <c r="G491" s="60"/>
      <c r="H491" s="60"/>
      <c r="I491" s="60"/>
      <c r="J491" s="19"/>
      <c r="K491" s="19"/>
      <c r="L491" s="19"/>
      <c r="M491" s="19"/>
      <c r="N491" s="60"/>
      <c r="O491" s="60"/>
      <c r="P491" s="60"/>
      <c r="Q491" s="19"/>
      <c r="R491" s="19"/>
      <c r="S491" s="19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  <c r="ED491" s="60"/>
      <c r="EE491" s="60"/>
      <c r="EF491" s="60"/>
      <c r="EG491" s="60"/>
      <c r="EH491" s="60"/>
      <c r="EI491" s="60"/>
      <c r="EJ491" s="60"/>
    </row>
    <row r="492" spans="2:140" s="1" customFormat="1" ht="25" customHeight="1">
      <c r="B492" s="169">
        <f t="shared" si="30"/>
        <v>2017</v>
      </c>
      <c r="C492" s="90">
        <f>$G$465*$F$610</f>
        <v>124.91899155569247</v>
      </c>
      <c r="D492" s="90">
        <f>$G$466*$F$610</f>
        <v>4.9967596622276993</v>
      </c>
      <c r="E492" s="90">
        <f>$G$467*$F$610</f>
        <v>159.89630919128638</v>
      </c>
      <c r="F492" s="60"/>
      <c r="G492" s="60"/>
      <c r="H492" s="60"/>
      <c r="I492" s="60"/>
      <c r="J492" s="19"/>
      <c r="K492" s="19"/>
      <c r="L492" s="19"/>
      <c r="M492" s="19"/>
      <c r="N492" s="60"/>
      <c r="O492" s="60"/>
      <c r="P492" s="60"/>
      <c r="Q492" s="19"/>
      <c r="R492" s="19"/>
      <c r="S492" s="19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  <c r="ED492" s="60"/>
      <c r="EE492" s="60"/>
      <c r="EF492" s="60"/>
      <c r="EG492" s="60"/>
      <c r="EH492" s="60"/>
      <c r="EI492" s="60"/>
      <c r="EJ492" s="60"/>
    </row>
    <row r="493" spans="2:140" s="1" customFormat="1" ht="25" customHeight="1">
      <c r="B493" s="169">
        <f t="shared" si="30"/>
        <v>2018</v>
      </c>
      <c r="C493" s="90">
        <f>$H$465*$G$610</f>
        <v>127.30195997177496</v>
      </c>
      <c r="D493" s="90">
        <f>$H$466*$G$610</f>
        <v>5.0920783988709983</v>
      </c>
      <c r="E493" s="90">
        <f>$H$467*$G$610</f>
        <v>168.03858716274294</v>
      </c>
      <c r="F493" s="60"/>
      <c r="G493" s="60"/>
      <c r="H493" s="60"/>
      <c r="I493" s="60"/>
      <c r="J493" s="19"/>
      <c r="K493" s="19"/>
      <c r="L493" s="19"/>
      <c r="M493" s="19"/>
      <c r="N493" s="60"/>
      <c r="O493" s="60"/>
      <c r="P493" s="60"/>
      <c r="Q493" s="19"/>
      <c r="R493" s="19"/>
      <c r="S493" s="19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  <c r="ED493" s="60"/>
      <c r="EE493" s="60"/>
      <c r="EF493" s="60"/>
      <c r="EG493" s="60"/>
      <c r="EH493" s="60"/>
      <c r="EI493" s="60"/>
      <c r="EJ493" s="60"/>
    </row>
    <row r="494" spans="2:140" s="1" customFormat="1" ht="25" customHeight="1">
      <c r="B494" s="169">
        <f t="shared" si="30"/>
        <v>2019</v>
      </c>
      <c r="C494" s="90">
        <f>$I$465*$H$610</f>
        <v>129.92092409076534</v>
      </c>
      <c r="D494" s="90">
        <f>$I$466*$H$610</f>
        <v>5.1968369636306138</v>
      </c>
      <c r="E494" s="90">
        <f>$I$467*$H$610</f>
        <v>176.69245676344087</v>
      </c>
      <c r="F494" s="60"/>
      <c r="G494" s="60"/>
      <c r="H494" s="60"/>
      <c r="I494" s="60"/>
      <c r="J494" s="19"/>
      <c r="K494" s="19"/>
      <c r="L494" s="19"/>
      <c r="M494" s="19"/>
      <c r="N494" s="60"/>
      <c r="O494" s="60"/>
      <c r="P494" s="60"/>
      <c r="Q494" s="19"/>
      <c r="R494" s="19"/>
      <c r="S494" s="19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  <c r="ED494" s="60"/>
      <c r="EE494" s="60"/>
      <c r="EF494" s="60"/>
      <c r="EG494" s="60"/>
      <c r="EH494" s="60"/>
      <c r="EI494" s="60"/>
      <c r="EJ494" s="60"/>
    </row>
    <row r="495" spans="2:140" s="1" customFormat="1" ht="20.149999999999999" customHeight="1">
      <c r="B495" s="169">
        <f t="shared" si="30"/>
        <v>2020</v>
      </c>
      <c r="C495" s="90">
        <f>$J$465*$I$610</f>
        <v>134.71946708220312</v>
      </c>
      <c r="D495" s="90">
        <f>$J$466*$I$610</f>
        <v>5.388778683288125</v>
      </c>
      <c r="E495" s="90">
        <f>$J$467*$I$610</f>
        <v>188.60725391508436</v>
      </c>
      <c r="F495" s="15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19"/>
      <c r="R495" s="19"/>
      <c r="S495" s="19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  <c r="ED495" s="60"/>
      <c r="EE495" s="60"/>
      <c r="EF495" s="60"/>
      <c r="EG495" s="60"/>
      <c r="EH495" s="60"/>
      <c r="EI495" s="60"/>
      <c r="EJ495" s="60"/>
    </row>
    <row r="496" spans="2:140" s="1" customFormat="1" ht="20.149999999999999" customHeight="1">
      <c r="B496" s="169">
        <f t="shared" si="30"/>
        <v>2021</v>
      </c>
      <c r="C496" s="90">
        <f>$K$465*$J$610</f>
        <v>142.02382741681055</v>
      </c>
      <c r="D496" s="90">
        <f>$K$466*$J$610</f>
        <v>5.6809530966724227</v>
      </c>
      <c r="E496" s="90">
        <f>$K$467*$J$610</f>
        <v>204.5143114802072</v>
      </c>
      <c r="F496" s="17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19"/>
      <c r="R496" s="19"/>
      <c r="S496" s="19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</row>
    <row r="497" spans="2:140" s="1" customFormat="1" ht="20.149999999999999" customHeight="1">
      <c r="B497" s="169">
        <f t="shared" si="30"/>
        <v>2022</v>
      </c>
      <c r="C497" s="90">
        <f>$L$465*$K$610</f>
        <v>142.02382741681055</v>
      </c>
      <c r="D497" s="90">
        <f>$L$466*$K$610</f>
        <v>5.6809530966724227</v>
      </c>
      <c r="E497" s="90">
        <f>$L$467*$K$610</f>
        <v>210.19526457687959</v>
      </c>
      <c r="F497" s="17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19"/>
      <c r="R497" s="19"/>
      <c r="S497" s="19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</row>
    <row r="498" spans="2:140" s="1" customFormat="1" ht="20.149999999999999" customHeight="1">
      <c r="B498" s="169">
        <f t="shared" si="30"/>
        <v>2023</v>
      </c>
      <c r="C498" s="90">
        <f>$M$465*$L$610</f>
        <v>142.02382741681055</v>
      </c>
      <c r="D498" s="90">
        <f>$M$466*$L$610</f>
        <v>5.6809530966724227</v>
      </c>
      <c r="E498" s="90">
        <f>$M$467*$L$610</f>
        <v>215.87621767355202</v>
      </c>
      <c r="F498" s="17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19"/>
      <c r="R498" s="19"/>
      <c r="S498" s="19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  <c r="ED498" s="60"/>
      <c r="EE498" s="60"/>
      <c r="EF498" s="60"/>
      <c r="EG498" s="60"/>
      <c r="EH498" s="60"/>
      <c r="EI498" s="60"/>
      <c r="EJ498" s="60"/>
    </row>
    <row r="499" spans="2:140" s="1" customFormat="1" ht="20.149999999999999" customHeight="1">
      <c r="B499" s="169">
        <f t="shared" si="30"/>
        <v>2024</v>
      </c>
      <c r="C499" s="90">
        <f>$N$465*$M$610</f>
        <v>142.02382741681055</v>
      </c>
      <c r="D499" s="90">
        <f>$N$466*$M$610</f>
        <v>5.6809530966724227</v>
      </c>
      <c r="E499" s="90">
        <f>$N$467*$M$610</f>
        <v>221.55717077022447</v>
      </c>
      <c r="F499" s="17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19"/>
      <c r="R499" s="19"/>
      <c r="S499" s="19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  <c r="ED499" s="60"/>
      <c r="EE499" s="60"/>
      <c r="EF499" s="60"/>
      <c r="EG499" s="60"/>
      <c r="EH499" s="60"/>
      <c r="EI499" s="60"/>
      <c r="EJ499" s="60"/>
    </row>
    <row r="500" spans="2:140" s="1" customFormat="1" ht="20.149999999999999" customHeight="1">
      <c r="B500" s="169">
        <f t="shared" si="30"/>
        <v>2025</v>
      </c>
      <c r="C500" s="90">
        <f>$O$465*$N$610</f>
        <v>142.02382741681055</v>
      </c>
      <c r="D500" s="90">
        <f>$O$466*$N$610</f>
        <v>5.6809530966724227</v>
      </c>
      <c r="E500" s="90">
        <f>$O$467*$N$610</f>
        <v>227.2381238668969</v>
      </c>
      <c r="F500" s="17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19"/>
      <c r="R500" s="19"/>
      <c r="S500" s="19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  <c r="ED500" s="60"/>
      <c r="EE500" s="60"/>
      <c r="EF500" s="60"/>
      <c r="EG500" s="60"/>
      <c r="EH500" s="60"/>
      <c r="EI500" s="60"/>
      <c r="EJ500" s="60"/>
    </row>
    <row r="501" spans="2:140" s="1" customFormat="1" ht="20.149999999999999" customHeight="1">
      <c r="B501" s="169">
        <f t="shared" si="30"/>
        <v>2026</v>
      </c>
      <c r="C501" s="90">
        <f>$D$471*$O$610</f>
        <v>142.02382741681055</v>
      </c>
      <c r="D501" s="90">
        <f>$D$472*$O$610</f>
        <v>5.6809530966724227</v>
      </c>
      <c r="E501" s="90">
        <f>$D$473*$O$610</f>
        <v>232.91907696356932</v>
      </c>
      <c r="F501" s="17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19"/>
      <c r="R501" s="19"/>
      <c r="S501" s="19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  <c r="ED501" s="60"/>
      <c r="EE501" s="60"/>
      <c r="EF501" s="60"/>
      <c r="EG501" s="60"/>
      <c r="EH501" s="60"/>
      <c r="EI501" s="60"/>
      <c r="EJ501" s="60"/>
    </row>
    <row r="502" spans="2:140" s="1" customFormat="1" ht="20.149999999999999" customHeight="1">
      <c r="B502" s="169">
        <f t="shared" si="30"/>
        <v>2027</v>
      </c>
      <c r="C502" s="90">
        <f>$E$471*$P$610</f>
        <v>142.02382741681055</v>
      </c>
      <c r="D502" s="90">
        <f>$E$472*$P$610</f>
        <v>5.6809530966724227</v>
      </c>
      <c r="E502" s="90">
        <f>$E$473*$P$610</f>
        <v>238.60003006024172</v>
      </c>
      <c r="F502" s="17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19"/>
      <c r="R502" s="19"/>
      <c r="S502" s="19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  <c r="ED502" s="60"/>
      <c r="EE502" s="60"/>
      <c r="EF502" s="60"/>
      <c r="EG502" s="60"/>
      <c r="EH502" s="60"/>
      <c r="EI502" s="60"/>
      <c r="EJ502" s="60"/>
    </row>
    <row r="503" spans="2:140" s="1" customFormat="1" ht="20.149999999999999" customHeight="1">
      <c r="B503" s="169">
        <f t="shared" si="30"/>
        <v>2028</v>
      </c>
      <c r="C503" s="90">
        <f>$F$471*$Q$610</f>
        <v>142.02382741681055</v>
      </c>
      <c r="D503" s="90">
        <f>$F$472*$Q$610</f>
        <v>5.6809530966724227</v>
      </c>
      <c r="E503" s="90">
        <f>$F$473*$Q$610</f>
        <v>244.28098315691415</v>
      </c>
      <c r="F503" s="17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19"/>
      <c r="R503" s="19"/>
      <c r="S503" s="19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  <c r="ED503" s="60"/>
      <c r="EE503" s="60"/>
      <c r="EF503" s="60"/>
      <c r="EG503" s="60"/>
      <c r="EH503" s="60"/>
      <c r="EI503" s="60"/>
      <c r="EJ503" s="60"/>
    </row>
    <row r="504" spans="2:140" s="1" customFormat="1" ht="20.149999999999999" customHeight="1">
      <c r="B504" s="169">
        <f t="shared" si="30"/>
        <v>2029</v>
      </c>
      <c r="C504" s="90">
        <f>$G$471*$R$610</f>
        <v>142.02382741681055</v>
      </c>
      <c r="D504" s="90">
        <f>$G$472*$R$610</f>
        <v>5.6809530966724227</v>
      </c>
      <c r="E504" s="90">
        <f>$G$473*$R$610</f>
        <v>249.96193625358657</v>
      </c>
      <c r="F504" s="17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19"/>
      <c r="R504" s="19"/>
      <c r="S504" s="19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  <c r="DZ504" s="60"/>
      <c r="EA504" s="60"/>
      <c r="EB504" s="60"/>
      <c r="EC504" s="60"/>
      <c r="ED504" s="60"/>
      <c r="EE504" s="60"/>
      <c r="EF504" s="60"/>
      <c r="EG504" s="60"/>
      <c r="EH504" s="60"/>
      <c r="EI504" s="60"/>
      <c r="EJ504" s="60"/>
    </row>
    <row r="505" spans="2:140" s="1" customFormat="1" ht="20.149999999999999" customHeight="1">
      <c r="B505" s="169">
        <f t="shared" si="30"/>
        <v>2030</v>
      </c>
      <c r="C505" s="90">
        <f>$H$471*$S$610</f>
        <v>142.02382741681055</v>
      </c>
      <c r="D505" s="90">
        <f>$H$472*$S$610</f>
        <v>5.6809530966724227</v>
      </c>
      <c r="E505" s="90">
        <f>$H$473*$S$610</f>
        <v>255.642889350259</v>
      </c>
      <c r="F505" s="17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19"/>
      <c r="R505" s="19"/>
      <c r="S505" s="19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  <c r="ED505" s="60"/>
      <c r="EE505" s="60"/>
      <c r="EF505" s="60"/>
      <c r="EG505" s="60"/>
      <c r="EH505" s="60"/>
      <c r="EI505" s="60"/>
      <c r="EJ505" s="60"/>
    </row>
    <row r="506" spans="2:140" s="1" customFormat="1" ht="20.149999999999999" customHeight="1">
      <c r="B506" s="169">
        <f t="shared" si="30"/>
        <v>2031</v>
      </c>
      <c r="C506" s="90">
        <f>$I$471*$T$610</f>
        <v>142.02382741681055</v>
      </c>
      <c r="D506" s="90">
        <f>$I$472*$T$610</f>
        <v>5.6809530966724227</v>
      </c>
      <c r="E506" s="90">
        <f>$I$473*$T$610</f>
        <v>261.32384244693139</v>
      </c>
      <c r="F506" s="17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19"/>
      <c r="R506" s="19"/>
      <c r="S506" s="19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  <c r="ED506" s="60"/>
      <c r="EE506" s="60"/>
      <c r="EF506" s="60"/>
      <c r="EG506" s="60"/>
      <c r="EH506" s="60"/>
      <c r="EI506" s="60"/>
      <c r="EJ506" s="60"/>
    </row>
    <row r="507" spans="2:140" s="1" customFormat="1" ht="20.149999999999999" customHeight="1">
      <c r="B507" s="169">
        <f t="shared" si="30"/>
        <v>2032</v>
      </c>
      <c r="C507" s="90">
        <f>$J$471*$U$610</f>
        <v>142.02382741681055</v>
      </c>
      <c r="D507" s="90">
        <f>$J$472*$U$610</f>
        <v>5.6809530966724227</v>
      </c>
      <c r="E507" s="90">
        <f>$J$473*$U$610</f>
        <v>267.00479554360385</v>
      </c>
      <c r="F507" s="17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19"/>
      <c r="R507" s="19"/>
      <c r="S507" s="19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  <c r="ED507" s="60"/>
      <c r="EE507" s="60"/>
      <c r="EF507" s="60"/>
      <c r="EG507" s="60"/>
      <c r="EH507" s="60"/>
      <c r="EI507" s="60"/>
      <c r="EJ507" s="60"/>
    </row>
    <row r="508" spans="2:140" s="1" customFormat="1" ht="20.149999999999999" customHeight="1">
      <c r="B508" s="169">
        <f t="shared" si="30"/>
        <v>2033</v>
      </c>
      <c r="C508" s="90">
        <f>$K$471*$V$610</f>
        <v>142.02382741681055</v>
      </c>
      <c r="D508" s="90">
        <f>$K$472*$V$610</f>
        <v>5.6809530966724227</v>
      </c>
      <c r="E508" s="90">
        <f>$K$473*$V$610</f>
        <v>272.68574864027624</v>
      </c>
      <c r="F508" s="17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19"/>
      <c r="R508" s="19"/>
      <c r="S508" s="19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  <c r="ED508" s="60"/>
      <c r="EE508" s="60"/>
      <c r="EF508" s="60"/>
      <c r="EG508" s="60"/>
      <c r="EH508" s="60"/>
      <c r="EI508" s="60"/>
      <c r="EJ508" s="60"/>
    </row>
    <row r="509" spans="2:140" s="1" customFormat="1" ht="20.149999999999999" customHeight="1">
      <c r="B509" s="169">
        <f t="shared" si="30"/>
        <v>2034</v>
      </c>
      <c r="C509" s="90">
        <f>$L$471*$W$610</f>
        <v>142.02382741681055</v>
      </c>
      <c r="D509" s="90">
        <f>$L$472*$W$610</f>
        <v>5.6809530966724227</v>
      </c>
      <c r="E509" s="90">
        <f>$L$473*$W$610</f>
        <v>278.36670173694864</v>
      </c>
      <c r="F509" s="17"/>
      <c r="G509" s="60"/>
      <c r="H509" s="60"/>
      <c r="I509" s="60"/>
      <c r="J509" s="50"/>
      <c r="K509" s="50"/>
      <c r="L509" s="50"/>
      <c r="M509" s="60"/>
      <c r="N509" s="60"/>
      <c r="O509" s="60"/>
      <c r="P509" s="60"/>
      <c r="Q509" s="19"/>
      <c r="R509" s="19"/>
      <c r="S509" s="19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  <c r="ED509" s="60"/>
      <c r="EE509" s="60"/>
      <c r="EF509" s="60"/>
      <c r="EG509" s="60"/>
      <c r="EH509" s="60"/>
      <c r="EI509" s="60"/>
      <c r="EJ509" s="60"/>
    </row>
    <row r="510" spans="2:140" s="1" customFormat="1" ht="20.149999999999999" customHeight="1">
      <c r="B510" s="169">
        <f t="shared" si="30"/>
        <v>2035</v>
      </c>
      <c r="C510" s="90">
        <f>$M$471*$X$610</f>
        <v>142.02382741681055</v>
      </c>
      <c r="D510" s="90">
        <f>$M$472*$X$610</f>
        <v>5.6809530966724227</v>
      </c>
      <c r="E510" s="90">
        <f>$M$473*$X$610</f>
        <v>284.0476548336211</v>
      </c>
      <c r="F510" s="17"/>
      <c r="G510" s="60"/>
      <c r="H510" s="60"/>
      <c r="I510" s="138"/>
      <c r="J510" s="19"/>
      <c r="K510" s="19"/>
      <c r="L510" s="19"/>
      <c r="M510" s="19"/>
      <c r="N510" s="19"/>
      <c r="O510" s="60"/>
      <c r="P510" s="60"/>
      <c r="Q510" s="19"/>
      <c r="R510" s="19"/>
      <c r="S510" s="19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  <c r="ED510" s="60"/>
      <c r="EE510" s="60"/>
      <c r="EF510" s="60"/>
      <c r="EG510" s="60"/>
      <c r="EH510" s="60"/>
      <c r="EI510" s="60"/>
      <c r="EJ510" s="60"/>
    </row>
    <row r="511" spans="2:140" s="1" customFormat="1" ht="20.149999999999999" customHeight="1">
      <c r="B511" s="169">
        <f t="shared" si="30"/>
        <v>2036</v>
      </c>
      <c r="C511" s="90">
        <f>$N$471*$Y$610</f>
        <v>142.02382741681055</v>
      </c>
      <c r="D511" s="90">
        <f>$N$472*$Y$610</f>
        <v>5.6809530966724227</v>
      </c>
      <c r="E511" s="90">
        <f>$N$473*$Y$610</f>
        <v>289.72860793029349</v>
      </c>
      <c r="F511" s="17"/>
      <c r="G511" s="60"/>
      <c r="H511" s="60"/>
      <c r="I511" s="138"/>
      <c r="J511" s="19"/>
      <c r="K511" s="19"/>
      <c r="L511" s="19"/>
      <c r="M511" s="19"/>
      <c r="N511" s="19"/>
      <c r="O511" s="60"/>
      <c r="P511" s="60"/>
      <c r="Q511" s="19"/>
      <c r="R511" s="19"/>
      <c r="S511" s="19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</row>
    <row r="512" spans="2:140" s="1" customFormat="1" ht="20.149999999999999" customHeight="1">
      <c r="B512" s="169">
        <f t="shared" si="30"/>
        <v>2037</v>
      </c>
      <c r="C512" s="90">
        <f>$O$471*$Z$610</f>
        <v>142.02382741681055</v>
      </c>
      <c r="D512" s="90">
        <f>$O$472*$Z$610</f>
        <v>5.6809530966724227</v>
      </c>
      <c r="E512" s="90">
        <f>$O$473*$Z$610</f>
        <v>295.40956102696595</v>
      </c>
      <c r="F512" s="17"/>
      <c r="G512" s="60"/>
      <c r="H512" s="60"/>
      <c r="I512" s="138"/>
      <c r="J512" s="19"/>
      <c r="K512" s="19"/>
      <c r="L512" s="19"/>
      <c r="M512" s="19"/>
      <c r="N512" s="19"/>
      <c r="O512" s="60"/>
      <c r="P512" s="60"/>
      <c r="Q512" s="19"/>
      <c r="R512" s="19"/>
      <c r="S512" s="19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  <c r="ED512" s="60"/>
      <c r="EE512" s="60"/>
      <c r="EF512" s="60"/>
      <c r="EG512" s="60"/>
      <c r="EH512" s="60"/>
      <c r="EI512" s="60"/>
      <c r="EJ512" s="60"/>
    </row>
    <row r="513" spans="2:140" s="1" customFormat="1" ht="20.149999999999999" customHeight="1">
      <c r="B513" s="169">
        <f t="shared" si="30"/>
        <v>2038</v>
      </c>
      <c r="C513" s="90">
        <f>$D$477*$AA$610</f>
        <v>142.02382741681055</v>
      </c>
      <c r="D513" s="90">
        <f>$D$478*$AA$610</f>
        <v>5.6809530966724227</v>
      </c>
      <c r="E513" s="90">
        <f>$D$479*$AA$610</f>
        <v>301.09051412363834</v>
      </c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19"/>
      <c r="R513" s="19"/>
      <c r="S513" s="19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  <c r="ED513" s="60"/>
      <c r="EE513" s="60"/>
      <c r="EF513" s="60"/>
      <c r="EG513" s="60"/>
      <c r="EH513" s="60"/>
      <c r="EI513" s="60"/>
      <c r="EJ513" s="60"/>
    </row>
    <row r="514" spans="2:140" s="1" customFormat="1" ht="20.149999999999999" customHeight="1">
      <c r="B514" s="169">
        <f t="shared" si="30"/>
        <v>2039</v>
      </c>
      <c r="C514" s="90">
        <f>$E$477*$AB$610</f>
        <v>142.02382741681055</v>
      </c>
      <c r="D514" s="90">
        <f>$E$478*$AB$610</f>
        <v>5.6809530966724227</v>
      </c>
      <c r="E514" s="90">
        <f>$E$479*$AB$610</f>
        <v>306.77146722031074</v>
      </c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19"/>
      <c r="R514" s="19"/>
      <c r="S514" s="19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  <c r="ED514" s="60"/>
      <c r="EE514" s="60"/>
      <c r="EF514" s="60"/>
      <c r="EG514" s="60"/>
      <c r="EH514" s="60"/>
      <c r="EI514" s="60"/>
      <c r="EJ514" s="60"/>
    </row>
    <row r="515" spans="2:140" s="1" customFormat="1" ht="20.149999999999999" customHeight="1">
      <c r="B515" s="169">
        <f t="shared" si="30"/>
        <v>2040</v>
      </c>
      <c r="C515" s="90">
        <f>$F$477*$AC$610</f>
        <v>142.02382741681055</v>
      </c>
      <c r="D515" s="90">
        <f>$F$478*$AC$610</f>
        <v>5.6809530966724227</v>
      </c>
      <c r="E515" s="90">
        <f>$F$479*$AC$610</f>
        <v>312.45242031698319</v>
      </c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19"/>
      <c r="R515" s="19"/>
      <c r="S515" s="19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  <c r="ED515" s="60"/>
      <c r="EE515" s="60"/>
      <c r="EF515" s="60"/>
      <c r="EG515" s="60"/>
      <c r="EH515" s="60"/>
      <c r="EI515" s="60"/>
      <c r="EJ515" s="60"/>
    </row>
    <row r="516" spans="2:140" s="1" customFormat="1" ht="20.149999999999999" customHeight="1">
      <c r="B516" s="169">
        <f t="shared" si="30"/>
        <v>2041</v>
      </c>
      <c r="C516" s="90">
        <f>$G$477*$AD$610</f>
        <v>142.02382741681055</v>
      </c>
      <c r="D516" s="90">
        <f>$G$478*$AD$610</f>
        <v>5.6809530966724227</v>
      </c>
      <c r="E516" s="90">
        <f>$G$479*$AD$610</f>
        <v>318.13337341365559</v>
      </c>
      <c r="F516" s="61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19"/>
      <c r="R516" s="19"/>
      <c r="S516" s="19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  <c r="ED516" s="60"/>
      <c r="EE516" s="60"/>
      <c r="EF516" s="60"/>
      <c r="EG516" s="60"/>
      <c r="EH516" s="60"/>
      <c r="EI516" s="60"/>
      <c r="EJ516" s="60"/>
    </row>
    <row r="517" spans="2:140" s="1" customFormat="1" ht="20.149999999999999" customHeight="1">
      <c r="B517" s="169">
        <f t="shared" si="30"/>
        <v>2042</v>
      </c>
      <c r="C517" s="90">
        <f>$H$477*$AE$610</f>
        <v>142.02382741681055</v>
      </c>
      <c r="D517" s="90">
        <f>$H$478*$AE$610</f>
        <v>5.6809530966724227</v>
      </c>
      <c r="E517" s="90">
        <f>$H$479*$AE$610</f>
        <v>323.81432651032804</v>
      </c>
      <c r="F517" s="19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19"/>
      <c r="R517" s="19"/>
      <c r="S517" s="19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</row>
    <row r="518" spans="2:140" s="1" customFormat="1" ht="20.149999999999999" customHeight="1">
      <c r="B518" s="169">
        <f t="shared" si="30"/>
        <v>2043</v>
      </c>
      <c r="C518" s="90">
        <f>$I$477*$AF$610</f>
        <v>142.02382741681055</v>
      </c>
      <c r="D518" s="90">
        <f>$I$478*$AF$610</f>
        <v>5.6809530966724227</v>
      </c>
      <c r="E518" s="90">
        <f>$I$479*$AF$610</f>
        <v>329.49527960700044</v>
      </c>
      <c r="F518" s="19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19"/>
      <c r="R518" s="19"/>
      <c r="S518" s="19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</row>
    <row r="519" spans="2:140" s="1" customFormat="1" ht="20.149999999999999" customHeight="1">
      <c r="B519" s="169">
        <f t="shared" si="30"/>
        <v>2044</v>
      </c>
      <c r="C519" s="90">
        <f>$J$477*$AG$610</f>
        <v>142.02382741681055</v>
      </c>
      <c r="D519" s="90">
        <f>$J$478*$AG$610</f>
        <v>5.6809530966724227</v>
      </c>
      <c r="E519" s="90">
        <f>$J$479*$AG$610</f>
        <v>335.17623270367284</v>
      </c>
      <c r="F519" s="19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19"/>
      <c r="R519" s="19"/>
      <c r="S519" s="19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</row>
    <row r="520" spans="2:140" s="1" customFormat="1" ht="20.149999999999999" customHeight="1">
      <c r="B520" s="169">
        <f t="shared" si="30"/>
        <v>2045</v>
      </c>
      <c r="C520" s="90">
        <f>$K$477*$AH$610</f>
        <v>142.02382741681055</v>
      </c>
      <c r="D520" s="90">
        <f>$K$478*$AH$610</f>
        <v>5.6809530966724227</v>
      </c>
      <c r="E520" s="90">
        <f>$K$479*$AH$610</f>
        <v>340.85718580034529</v>
      </c>
      <c r="F520" s="19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19"/>
      <c r="R520" s="19"/>
      <c r="S520" s="19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</row>
    <row r="521" spans="2:140" s="1" customFormat="1" ht="20.149999999999999" customHeight="1">
      <c r="B521" s="169">
        <f t="shared" si="30"/>
        <v>2046</v>
      </c>
      <c r="C521" s="90">
        <f>$L$477*$AI$610</f>
        <v>142.02382741681055</v>
      </c>
      <c r="D521" s="90">
        <f>$L$478*$AI$610</f>
        <v>5.6809530966724227</v>
      </c>
      <c r="E521" s="90">
        <f>$L$479*$AI$610</f>
        <v>346.53813889701769</v>
      </c>
      <c r="F521" s="19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19"/>
      <c r="R521" s="19"/>
      <c r="S521" s="19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  <c r="ED521" s="60"/>
      <c r="EE521" s="60"/>
      <c r="EF521" s="60"/>
      <c r="EG521" s="60"/>
      <c r="EH521" s="60"/>
      <c r="EI521" s="60"/>
      <c r="EJ521" s="60"/>
    </row>
    <row r="522" spans="2:140" s="1" customFormat="1" ht="20.149999999999999" customHeight="1">
      <c r="B522" s="169">
        <f t="shared" si="30"/>
        <v>2047</v>
      </c>
      <c r="C522" s="90">
        <f>$M$477*$AJ$610</f>
        <v>142.02382741681055</v>
      </c>
      <c r="D522" s="90">
        <f>$M$478*$AJ$610</f>
        <v>5.6809530966724227</v>
      </c>
      <c r="E522" s="90">
        <f>$M$479*$AJ$610</f>
        <v>352.21909199369014</v>
      </c>
      <c r="F522" s="19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19"/>
      <c r="R522" s="19"/>
      <c r="S522" s="19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  <c r="ED522" s="60"/>
      <c r="EE522" s="60"/>
      <c r="EF522" s="60"/>
      <c r="EG522" s="60"/>
      <c r="EH522" s="60"/>
      <c r="EI522" s="60"/>
      <c r="EJ522" s="60"/>
    </row>
    <row r="523" spans="2:140" s="1" customFormat="1" ht="20.149999999999999" customHeight="1">
      <c r="B523" s="169">
        <f t="shared" si="30"/>
        <v>2048</v>
      </c>
      <c r="C523" s="90">
        <f>$N$477*$AK$610</f>
        <v>142.02382741681055</v>
      </c>
      <c r="D523" s="90">
        <f>$N$478*$AK$610</f>
        <v>5.6809530966724227</v>
      </c>
      <c r="E523" s="90">
        <f>$N$479*$AK$610</f>
        <v>357.9000450903626</v>
      </c>
      <c r="F523" s="19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19"/>
      <c r="R523" s="19"/>
      <c r="S523" s="19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  <c r="ED523" s="60"/>
      <c r="EE523" s="60"/>
      <c r="EF523" s="60"/>
      <c r="EG523" s="60"/>
      <c r="EH523" s="60"/>
      <c r="EI523" s="60"/>
      <c r="EJ523" s="60"/>
    </row>
    <row r="524" spans="2:140" s="1" customFormat="1" ht="20.149999999999999" customHeight="1">
      <c r="B524" s="169">
        <f t="shared" si="30"/>
        <v>2049</v>
      </c>
      <c r="C524" s="90">
        <f>$O$477*$AL$610</f>
        <v>142.02382741681055</v>
      </c>
      <c r="D524" s="90">
        <f>$O$478*$AL$610</f>
        <v>5.6809530966724227</v>
      </c>
      <c r="E524" s="90">
        <f>$O$479*$AL$610</f>
        <v>363.58099818703505</v>
      </c>
      <c r="F524" s="19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19"/>
      <c r="R524" s="19"/>
      <c r="S524" s="19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  <c r="ED524" s="60"/>
      <c r="EE524" s="60"/>
      <c r="EF524" s="60"/>
      <c r="EG524" s="60"/>
      <c r="EH524" s="60"/>
      <c r="EI524" s="60"/>
      <c r="EJ524" s="60"/>
    </row>
    <row r="525" spans="2:140" s="1" customFormat="1" ht="20.149999999999999" customHeight="1">
      <c r="B525" s="169">
        <f t="shared" si="30"/>
        <v>2050</v>
      </c>
      <c r="C525" s="90">
        <f>$D$483*$AM$610</f>
        <v>142.02382741681055</v>
      </c>
      <c r="D525" s="90">
        <f>$D$484*$AM$610</f>
        <v>5.6809530966724227</v>
      </c>
      <c r="E525" s="90">
        <f>$D$485*$AM$610</f>
        <v>369.26195128370745</v>
      </c>
      <c r="F525" s="19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19"/>
      <c r="R525" s="19"/>
      <c r="S525" s="19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  <c r="ED525" s="60"/>
      <c r="EE525" s="60"/>
      <c r="EF525" s="60"/>
      <c r="EG525" s="60"/>
      <c r="EH525" s="60"/>
      <c r="EI525" s="60"/>
      <c r="EJ525" s="60"/>
    </row>
    <row r="526" spans="2:140" s="1" customFormat="1" ht="20.149999999999999" customHeight="1">
      <c r="B526" s="169">
        <f t="shared" si="30"/>
        <v>2051</v>
      </c>
      <c r="C526" s="90">
        <f>$E$483*$AN$610</f>
        <v>142.02382741681055</v>
      </c>
      <c r="D526" s="90">
        <f>$E$484*$AN$610</f>
        <v>5.6809530966724227</v>
      </c>
      <c r="E526" s="90">
        <f>$E$485*$AN$610</f>
        <v>374.94290438037984</v>
      </c>
      <c r="F526" s="19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19"/>
      <c r="R526" s="19"/>
      <c r="S526" s="19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  <c r="DZ526" s="60"/>
      <c r="EA526" s="60"/>
      <c r="EB526" s="60"/>
      <c r="EC526" s="60"/>
      <c r="ED526" s="60"/>
      <c r="EE526" s="60"/>
      <c r="EF526" s="60"/>
      <c r="EG526" s="60"/>
      <c r="EH526" s="60"/>
      <c r="EI526" s="60"/>
      <c r="EJ526" s="60"/>
    </row>
    <row r="527" spans="2:140" s="1" customFormat="1" ht="20.149999999999999" customHeight="1">
      <c r="B527" s="169">
        <f t="shared" si="30"/>
        <v>2052</v>
      </c>
      <c r="C527" s="90">
        <f>$F$483*$AO$610</f>
        <v>142.02382741681055</v>
      </c>
      <c r="D527" s="90">
        <f>$F$484*$AO$610</f>
        <v>5.6809530966724227</v>
      </c>
      <c r="E527" s="90">
        <f>$F$485*$AO$610</f>
        <v>380.6238574770523</v>
      </c>
      <c r="F527" s="19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19"/>
      <c r="R527" s="19"/>
      <c r="S527" s="19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  <c r="ED527" s="60"/>
      <c r="EE527" s="60"/>
      <c r="EF527" s="60"/>
      <c r="EG527" s="60"/>
      <c r="EH527" s="60"/>
      <c r="EI527" s="60"/>
      <c r="EJ527" s="60"/>
    </row>
    <row r="528" spans="2:140" s="1" customFormat="1" ht="20.149999999999999" customHeight="1">
      <c r="B528" s="169">
        <f t="shared" si="30"/>
        <v>2053</v>
      </c>
      <c r="C528" s="90">
        <f>$G$483*$AP$610</f>
        <v>142.02382741681055</v>
      </c>
      <c r="D528" s="90">
        <f>$G$484*$AP$610</f>
        <v>5.6809530966724227</v>
      </c>
      <c r="E528" s="90">
        <f>$G$485*$AP$610</f>
        <v>386.30481057372469</v>
      </c>
      <c r="F528" s="19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19"/>
      <c r="R528" s="19"/>
      <c r="S528" s="19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  <c r="ED528" s="60"/>
      <c r="EE528" s="60"/>
      <c r="EF528" s="60"/>
      <c r="EG528" s="60"/>
      <c r="EH528" s="60"/>
      <c r="EI528" s="60"/>
      <c r="EJ528" s="60"/>
    </row>
    <row r="529" spans="2:140" s="1" customFormat="1" ht="20.149999999999999" customHeight="1">
      <c r="B529" s="169">
        <f t="shared" si="30"/>
        <v>2054</v>
      </c>
      <c r="C529" s="90">
        <f>$H$483*$AQ$610</f>
        <v>142.02382741681055</v>
      </c>
      <c r="D529" s="90">
        <f>$H$484*$AQ$610</f>
        <v>5.6809530966724227</v>
      </c>
      <c r="E529" s="90">
        <f>$H$485*$AQ$610</f>
        <v>391.98576367039709</v>
      </c>
      <c r="F529" s="19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19"/>
      <c r="R529" s="19"/>
      <c r="S529" s="19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  <c r="ED529" s="60"/>
      <c r="EE529" s="60"/>
      <c r="EF529" s="60"/>
      <c r="EG529" s="60"/>
      <c r="EH529" s="60"/>
      <c r="EI529" s="60"/>
      <c r="EJ529" s="60"/>
    </row>
    <row r="530" spans="2:140" s="1" customFormat="1" ht="20.149999999999999" customHeight="1">
      <c r="B530" s="169">
        <f t="shared" si="30"/>
        <v>2055</v>
      </c>
      <c r="C530" s="90">
        <f>$I$483*$AR$610</f>
        <v>142.02382741681055</v>
      </c>
      <c r="D530" s="90">
        <f>$I$484*$AR$610</f>
        <v>5.6809530966724227</v>
      </c>
      <c r="E530" s="90">
        <f>$I$485*$AR$610</f>
        <v>397.66671676706954</v>
      </c>
      <c r="F530" s="19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19"/>
      <c r="R530" s="19"/>
      <c r="S530" s="19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  <c r="ED530" s="60"/>
      <c r="EE530" s="60"/>
      <c r="EF530" s="60"/>
      <c r="EG530" s="60"/>
      <c r="EH530" s="60"/>
      <c r="EI530" s="60"/>
      <c r="EJ530" s="60"/>
    </row>
    <row r="531" spans="2:140" s="1" customFormat="1" ht="20.149999999999999" customHeight="1">
      <c r="B531" s="169">
        <f t="shared" si="30"/>
        <v>2056</v>
      </c>
      <c r="C531" s="90">
        <f>$J$483*$AS$610</f>
        <v>142.02382741681055</v>
      </c>
      <c r="D531" s="90">
        <f>$J$484*$AS$610</f>
        <v>5.6809530966724227</v>
      </c>
      <c r="E531" s="90">
        <f>$J$485*$AS$610</f>
        <v>403.34766986374194</v>
      </c>
      <c r="F531" s="19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19"/>
      <c r="R531" s="19"/>
      <c r="S531" s="19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  <c r="ED531" s="60"/>
      <c r="EE531" s="60"/>
      <c r="EF531" s="60"/>
      <c r="EG531" s="60"/>
      <c r="EH531" s="60"/>
      <c r="EI531" s="60"/>
      <c r="EJ531" s="60"/>
    </row>
    <row r="532" spans="2:140" s="1" customFormat="1" ht="20.149999999999999" customHeight="1">
      <c r="B532" s="169">
        <f t="shared" si="30"/>
        <v>2057</v>
      </c>
      <c r="C532" s="90">
        <f>$K$483*$AT$610</f>
        <v>142.02382741681055</v>
      </c>
      <c r="D532" s="90">
        <f>$K$484*$AT$610</f>
        <v>5.6809530966724227</v>
      </c>
      <c r="E532" s="90">
        <f>$K$485*$AT$610</f>
        <v>409.0286229604144</v>
      </c>
      <c r="F532" s="19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19"/>
      <c r="R532" s="19"/>
      <c r="S532" s="19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  <c r="ED532" s="60"/>
      <c r="EE532" s="60"/>
      <c r="EF532" s="60"/>
      <c r="EG532" s="60"/>
      <c r="EH532" s="60"/>
      <c r="EI532" s="60"/>
      <c r="EJ532" s="60"/>
    </row>
    <row r="533" spans="2:140" s="1" customFormat="1" ht="20.149999999999999" customHeight="1">
      <c r="B533" s="169">
        <f t="shared" si="30"/>
        <v>2058</v>
      </c>
      <c r="C533" s="90">
        <f>$L$483*$AU$610</f>
        <v>142.02382741681055</v>
      </c>
      <c r="D533" s="90">
        <f>$L$484*$AU$610</f>
        <v>5.6809530966724227</v>
      </c>
      <c r="E533" s="90">
        <f>$L$485*$AU$610</f>
        <v>414.70957605708679</v>
      </c>
      <c r="F533" s="19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19"/>
      <c r="R533" s="19"/>
      <c r="S533" s="19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  <c r="DZ533" s="60"/>
      <c r="EA533" s="60"/>
      <c r="EB533" s="60"/>
      <c r="EC533" s="60"/>
      <c r="ED533" s="60"/>
      <c r="EE533" s="60"/>
      <c r="EF533" s="60"/>
      <c r="EG533" s="60"/>
      <c r="EH533" s="60"/>
      <c r="EI533" s="60"/>
      <c r="EJ533" s="60"/>
    </row>
    <row r="534" spans="2:140" s="1" customFormat="1" ht="20.149999999999999" customHeight="1">
      <c r="B534" s="169">
        <f t="shared" si="30"/>
        <v>2059</v>
      </c>
      <c r="C534" s="90">
        <f>$M$483*$AV$610</f>
        <v>142.02382741681055</v>
      </c>
      <c r="D534" s="90">
        <f>$M$484*$AV$610</f>
        <v>5.6809530966724227</v>
      </c>
      <c r="E534" s="90">
        <f>$M$485*$AV$610</f>
        <v>420.3905291537593</v>
      </c>
      <c r="F534" s="19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19"/>
      <c r="R534" s="19"/>
      <c r="S534" s="19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  <c r="DZ534" s="60"/>
      <c r="EA534" s="60"/>
      <c r="EB534" s="60"/>
      <c r="EC534" s="60"/>
      <c r="ED534" s="60"/>
      <c r="EE534" s="60"/>
      <c r="EF534" s="60"/>
      <c r="EG534" s="60"/>
      <c r="EH534" s="60"/>
      <c r="EI534" s="60"/>
      <c r="EJ534" s="60"/>
    </row>
    <row r="535" spans="2:140" s="1" customFormat="1" ht="20.149999999999999" customHeight="1">
      <c r="B535" s="169">
        <f t="shared" si="30"/>
        <v>2060</v>
      </c>
      <c r="C535" s="90">
        <f>$N$483*$AW$610</f>
        <v>142.02382741681055</v>
      </c>
      <c r="D535" s="90">
        <f>$N$484*$AW$610</f>
        <v>5.6809530966724227</v>
      </c>
      <c r="E535" s="90">
        <f>$N$485*$AW$610</f>
        <v>426.0714822504317</v>
      </c>
      <c r="F535" s="19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19"/>
      <c r="R535" s="19"/>
      <c r="S535" s="19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  <c r="DZ535" s="60"/>
      <c r="EA535" s="60"/>
      <c r="EB535" s="60"/>
      <c r="EC535" s="60"/>
      <c r="ED535" s="60"/>
      <c r="EE535" s="60"/>
      <c r="EF535" s="60"/>
      <c r="EG535" s="60"/>
      <c r="EH535" s="60"/>
      <c r="EI535" s="60"/>
      <c r="EJ535" s="60"/>
    </row>
    <row r="536" spans="2:140" s="1" customFormat="1" ht="20.149999999999999" customHeight="1">
      <c r="B536" s="167" t="s">
        <v>275</v>
      </c>
      <c r="C536" s="56"/>
      <c r="D536" s="56"/>
      <c r="E536" s="56"/>
      <c r="F536" s="61"/>
      <c r="G536" s="61"/>
      <c r="H536" s="60"/>
      <c r="I536" s="60"/>
      <c r="J536" s="60"/>
      <c r="K536" s="60"/>
      <c r="L536" s="60"/>
      <c r="M536" s="60"/>
      <c r="N536" s="60"/>
      <c r="O536" s="60"/>
      <c r="P536" s="60"/>
      <c r="Q536" s="19"/>
      <c r="R536" s="19"/>
      <c r="S536" s="19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  <c r="DZ536" s="60"/>
      <c r="EA536" s="60"/>
      <c r="EB536" s="60"/>
      <c r="EC536" s="60"/>
      <c r="ED536" s="60"/>
      <c r="EE536" s="60"/>
      <c r="EF536" s="60"/>
      <c r="EG536" s="60"/>
      <c r="EH536" s="60"/>
      <c r="EI536" s="60"/>
      <c r="EJ536" s="60"/>
    </row>
    <row r="537" spans="2:140" s="1" customFormat="1" ht="20.149999999999999" customHeight="1">
      <c r="B537" s="116"/>
      <c r="C537" s="60"/>
      <c r="D537" s="60"/>
      <c r="E537" s="56"/>
      <c r="F537" s="61"/>
      <c r="G537" s="61"/>
      <c r="H537" s="60"/>
      <c r="I537" s="60"/>
      <c r="J537" s="60"/>
      <c r="K537" s="60"/>
      <c r="L537" s="60"/>
      <c r="M537" s="60"/>
      <c r="N537" s="65"/>
      <c r="O537" s="65"/>
      <c r="P537" s="60"/>
      <c r="Q537" s="19"/>
      <c r="R537" s="19"/>
      <c r="S537" s="19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  <c r="DZ537" s="60"/>
      <c r="EA537" s="60"/>
      <c r="EB537" s="60"/>
      <c r="EC537" s="60"/>
      <c r="ED537" s="60"/>
      <c r="EE537" s="60"/>
      <c r="EF537" s="60"/>
      <c r="EG537" s="60"/>
      <c r="EH537" s="60"/>
      <c r="EI537" s="60"/>
      <c r="EJ537" s="60"/>
    </row>
    <row r="538" spans="2:140" s="1" customFormat="1" ht="25" customHeight="1">
      <c r="B538" s="260" t="s">
        <v>118</v>
      </c>
      <c r="C538" s="260"/>
      <c r="D538" s="260"/>
      <c r="E538" s="260"/>
      <c r="F538" s="260"/>
      <c r="G538" s="260"/>
      <c r="H538" s="260"/>
      <c r="I538" s="60"/>
      <c r="J538" s="60"/>
      <c r="K538" s="60"/>
      <c r="L538" s="60"/>
      <c r="M538" s="60"/>
      <c r="N538" s="60"/>
      <c r="O538" s="60"/>
      <c r="P538" s="60"/>
      <c r="Q538" s="19"/>
      <c r="R538" s="19"/>
      <c r="S538" s="19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  <c r="ED538" s="60"/>
      <c r="EE538" s="60"/>
      <c r="EF538" s="60"/>
      <c r="EG538" s="60"/>
      <c r="EH538" s="60"/>
      <c r="EI538" s="60"/>
      <c r="EJ538" s="60"/>
    </row>
    <row r="539" spans="2:140" s="1" customFormat="1" ht="20.149999999999999" customHeight="1">
      <c r="B539" s="139"/>
      <c r="C539" s="56"/>
      <c r="D539" s="56"/>
      <c r="E539" s="56"/>
      <c r="F539" s="61"/>
      <c r="G539" s="61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19"/>
      <c r="S539" s="19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  <c r="DZ539" s="60"/>
      <c r="EA539" s="60"/>
      <c r="EB539" s="60"/>
      <c r="EC539" s="60"/>
      <c r="ED539" s="60"/>
      <c r="EE539" s="60"/>
      <c r="EF539" s="60"/>
      <c r="EG539" s="60"/>
      <c r="EH539" s="60"/>
      <c r="EI539" s="60"/>
      <c r="EJ539" s="60"/>
    </row>
    <row r="540" spans="2:140" s="1" customFormat="1" ht="25" customHeight="1">
      <c r="B540" s="261" t="s">
        <v>119</v>
      </c>
      <c r="C540" s="261"/>
      <c r="D540" s="261"/>
      <c r="E540" s="60"/>
      <c r="F540" s="259" t="s">
        <v>120</v>
      </c>
      <c r="G540" s="259"/>
      <c r="H540" s="259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  <c r="DZ540" s="60"/>
      <c r="EA540" s="60"/>
      <c r="EB540" s="60"/>
      <c r="EC540" s="60"/>
      <c r="ED540" s="60"/>
      <c r="EE540" s="60"/>
      <c r="EF540" s="60"/>
      <c r="EG540" s="60"/>
      <c r="EH540" s="60"/>
      <c r="EI540" s="60"/>
      <c r="EJ540" s="60"/>
    </row>
    <row r="541" spans="2:140" s="1" customFormat="1" ht="35.25" customHeight="1">
      <c r="B541" s="273" t="s">
        <v>227</v>
      </c>
      <c r="C541" s="273"/>
      <c r="D541" s="273"/>
      <c r="E541" s="135"/>
      <c r="F541" s="273" t="s">
        <v>228</v>
      </c>
      <c r="G541" s="273"/>
      <c r="H541" s="273"/>
      <c r="I541" s="60"/>
      <c r="J541" s="60"/>
      <c r="K541" s="60"/>
      <c r="L541" s="60"/>
      <c r="M541" s="140"/>
      <c r="N541" s="60"/>
      <c r="O541" s="60"/>
      <c r="P541" s="60"/>
      <c r="Q541" s="60"/>
      <c r="R541" s="141"/>
      <c r="S541" s="19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  <c r="DZ541" s="60"/>
      <c r="EA541" s="60"/>
      <c r="EB541" s="60"/>
      <c r="EC541" s="60"/>
      <c r="ED541" s="60"/>
      <c r="EE541" s="60"/>
      <c r="EF541" s="60"/>
      <c r="EG541" s="60"/>
      <c r="EH541" s="60"/>
      <c r="EI541" s="60"/>
      <c r="EJ541" s="60"/>
    </row>
    <row r="542" spans="2:140" s="1" customFormat="1" ht="25" customHeight="1">
      <c r="B542" s="83" t="s">
        <v>4</v>
      </c>
      <c r="C542" s="83" t="s">
        <v>66</v>
      </c>
      <c r="D542" s="83" t="s">
        <v>67</v>
      </c>
      <c r="E542" s="135"/>
      <c r="F542" s="83" t="s">
        <v>4</v>
      </c>
      <c r="G542" s="83" t="s">
        <v>66</v>
      </c>
      <c r="H542" s="83" t="s">
        <v>67</v>
      </c>
      <c r="I542" s="60"/>
      <c r="J542" s="64">
        <v>0.15</v>
      </c>
      <c r="K542" s="167" t="s">
        <v>101</v>
      </c>
      <c r="L542" s="60"/>
      <c r="M542" s="53"/>
      <c r="N542" s="60"/>
      <c r="O542" s="60"/>
      <c r="P542" s="60"/>
      <c r="Q542" s="60"/>
      <c r="R542" s="141"/>
      <c r="S542" s="19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  <c r="DZ542" s="60"/>
      <c r="EA542" s="60"/>
      <c r="EB542" s="60"/>
      <c r="EC542" s="60"/>
      <c r="ED542" s="60"/>
      <c r="EE542" s="60"/>
      <c r="EF542" s="60"/>
      <c r="EG542" s="60"/>
      <c r="EH542" s="60"/>
      <c r="EI542" s="60"/>
      <c r="EJ542" s="60"/>
    </row>
    <row r="543" spans="2:140" s="1" customFormat="1" ht="20.149999999999999" customHeight="1">
      <c r="B543" s="9">
        <v>2021</v>
      </c>
      <c r="C543" s="52">
        <f>K559*$F632</f>
        <v>6.8479660935430772E-2</v>
      </c>
      <c r="D543" s="52">
        <f>L559*F632</f>
        <v>0.42172347536479488</v>
      </c>
      <c r="E543" s="135"/>
      <c r="F543" s="9">
        <f>B543</f>
        <v>2021</v>
      </c>
      <c r="G543" s="52">
        <f>K573*F632</f>
        <v>7.3693848316301114E-4</v>
      </c>
      <c r="H543" s="52">
        <f>L573*F632</f>
        <v>3.1563214278868593E-3</v>
      </c>
      <c r="I543" s="60"/>
      <c r="J543" s="64">
        <v>0.85</v>
      </c>
      <c r="K543" s="167" t="s">
        <v>102</v>
      </c>
      <c r="L543" s="60"/>
      <c r="M543" s="142"/>
      <c r="N543" s="60"/>
      <c r="O543" s="60"/>
      <c r="P543" s="60"/>
      <c r="Q543" s="60"/>
      <c r="R543" s="141"/>
      <c r="S543" s="19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  <c r="DZ543" s="60"/>
      <c r="EA543" s="60"/>
      <c r="EB543" s="60"/>
      <c r="EC543" s="60"/>
      <c r="ED543" s="60"/>
      <c r="EE543" s="60"/>
      <c r="EF543" s="60"/>
      <c r="EG543" s="60"/>
      <c r="EH543" s="60"/>
      <c r="EI543" s="60"/>
      <c r="EJ543" s="60"/>
    </row>
    <row r="544" spans="2:140" s="1" customFormat="1" ht="20.149999999999999" customHeight="1">
      <c r="B544" s="39">
        <f t="shared" ref="B544:B582" si="31">B543+1</f>
        <v>2022</v>
      </c>
      <c r="C544" s="52">
        <f t="shared" ref="C544:C582" si="32">C543*$F633</f>
        <v>7.0670551041373236E-2</v>
      </c>
      <c r="D544" s="52">
        <f t="shared" ref="D544:D582" si="33">D543*$F633</f>
        <v>0.43521579961113699</v>
      </c>
      <c r="E544" s="135"/>
      <c r="F544" s="39">
        <f t="shared" ref="F544:F582" si="34">F543+1</f>
        <v>2022</v>
      </c>
      <c r="G544" s="52">
        <f t="shared" ref="G544:G582" si="35">G543*$F633</f>
        <v>7.6051557465843262E-4</v>
      </c>
      <c r="H544" s="52">
        <f t="shared" ref="H544:H582" si="36">H543*$F633</f>
        <v>3.2573025556125322E-3</v>
      </c>
      <c r="I544" s="60"/>
      <c r="J544" s="60"/>
      <c r="K544" s="60"/>
      <c r="L544" s="60"/>
      <c r="M544" s="142"/>
      <c r="N544" s="60"/>
      <c r="O544" s="60"/>
      <c r="P544" s="60"/>
      <c r="Q544" s="60"/>
      <c r="R544" s="141"/>
      <c r="S544" s="19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  <c r="DZ544" s="60"/>
      <c r="EA544" s="60"/>
      <c r="EB544" s="60"/>
      <c r="EC544" s="60"/>
      <c r="ED544" s="60"/>
      <c r="EE544" s="60"/>
      <c r="EF544" s="60"/>
      <c r="EG544" s="60"/>
      <c r="EH544" s="60"/>
      <c r="EI544" s="60"/>
      <c r="EJ544" s="60"/>
    </row>
    <row r="545" spans="2:140" s="1" customFormat="1" ht="20.149999999999999" customHeight="1">
      <c r="B545" s="39">
        <f t="shared" si="31"/>
        <v>2023</v>
      </c>
      <c r="C545" s="52">
        <f t="shared" si="32"/>
        <v>7.2601018099660491E-2</v>
      </c>
      <c r="D545" s="52">
        <f t="shared" si="33"/>
        <v>0.44710434090613244</v>
      </c>
      <c r="E545" s="135"/>
      <c r="F545" s="39">
        <f t="shared" si="34"/>
        <v>2023</v>
      </c>
      <c r="G545" s="52">
        <f t="shared" si="35"/>
        <v>7.8129014401665084E-4</v>
      </c>
      <c r="H545" s="52">
        <f t="shared" si="36"/>
        <v>3.3462804281467876E-3</v>
      </c>
      <c r="I545" s="60"/>
      <c r="J545" s="60"/>
      <c r="K545" s="60"/>
      <c r="L545" s="60"/>
      <c r="M545" s="143"/>
      <c r="N545" s="60"/>
      <c r="O545" s="60"/>
      <c r="P545" s="60"/>
      <c r="Q545" s="60"/>
      <c r="R545" s="144"/>
      <c r="S545" s="114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  <c r="ED545" s="60"/>
      <c r="EE545" s="60"/>
      <c r="EF545" s="60"/>
      <c r="EG545" s="60"/>
      <c r="EH545" s="60"/>
      <c r="EI545" s="60"/>
      <c r="EJ545" s="60"/>
    </row>
    <row r="546" spans="2:140" s="63" customFormat="1" ht="20.149999999999999" customHeight="1">
      <c r="B546" s="59">
        <f t="shared" si="31"/>
        <v>2024</v>
      </c>
      <c r="C546" s="52">
        <f t="shared" si="32"/>
        <v>7.4478266277098151E-2</v>
      </c>
      <c r="D546" s="52">
        <f t="shared" si="33"/>
        <v>0.45866514034200739</v>
      </c>
      <c r="E546" s="145"/>
      <c r="F546" s="59">
        <f t="shared" si="34"/>
        <v>2024</v>
      </c>
      <c r="G546" s="52">
        <f t="shared" si="35"/>
        <v>8.0149200257587842E-4</v>
      </c>
      <c r="H546" s="52">
        <f t="shared" si="36"/>
        <v>3.4328053695231019E-3</v>
      </c>
      <c r="I546" s="104"/>
      <c r="J546" s="104"/>
      <c r="K546" s="104"/>
      <c r="L546" s="104"/>
      <c r="M546" s="146"/>
      <c r="N546" s="104"/>
      <c r="O546" s="104"/>
      <c r="P546" s="104"/>
      <c r="Q546" s="104"/>
      <c r="R546" s="141"/>
      <c r="S546" s="19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  <c r="BT546" s="104"/>
      <c r="BU546" s="104"/>
      <c r="BV546" s="104"/>
      <c r="BW546" s="104"/>
      <c r="BX546" s="104"/>
      <c r="BY546" s="104"/>
      <c r="BZ546" s="104"/>
      <c r="CA546" s="104"/>
      <c r="CB546" s="104"/>
      <c r="CC546" s="104"/>
      <c r="CD546" s="104"/>
      <c r="CE546" s="104"/>
      <c r="CF546" s="104"/>
      <c r="CG546" s="104"/>
      <c r="CH546" s="104"/>
      <c r="CI546" s="104"/>
      <c r="CJ546" s="104"/>
      <c r="CK546" s="104"/>
      <c r="CL546" s="104"/>
      <c r="CM546" s="104"/>
      <c r="CN546" s="104"/>
      <c r="CO546" s="104"/>
      <c r="CP546" s="104"/>
      <c r="CQ546" s="104"/>
      <c r="CR546" s="104"/>
      <c r="CS546" s="104"/>
      <c r="CT546" s="104"/>
      <c r="CU546" s="104"/>
      <c r="CV546" s="104"/>
      <c r="CW546" s="104"/>
      <c r="CX546" s="104"/>
      <c r="CY546" s="104"/>
      <c r="CZ546" s="104"/>
      <c r="DA546" s="104"/>
      <c r="DB546" s="104"/>
      <c r="DC546" s="104"/>
      <c r="DD546" s="104"/>
      <c r="DE546" s="104"/>
      <c r="DF546" s="104"/>
      <c r="DG546" s="104"/>
      <c r="DH546" s="104"/>
      <c r="DI546" s="104"/>
      <c r="DJ546" s="104"/>
      <c r="DK546" s="104"/>
      <c r="DL546" s="104"/>
      <c r="DM546" s="104"/>
      <c r="DN546" s="104"/>
      <c r="DO546" s="104"/>
      <c r="DP546" s="104"/>
      <c r="DQ546" s="104"/>
      <c r="DR546" s="104"/>
      <c r="DS546" s="104"/>
      <c r="DT546" s="104"/>
      <c r="DU546" s="104"/>
      <c r="DV546" s="104"/>
      <c r="DW546" s="104"/>
      <c r="DX546" s="104"/>
      <c r="DY546" s="104"/>
      <c r="DZ546" s="104"/>
      <c r="EA546" s="104"/>
      <c r="EB546" s="104"/>
      <c r="EC546" s="104"/>
      <c r="ED546" s="104"/>
      <c r="EE546" s="104"/>
      <c r="EF546" s="104"/>
      <c r="EG546" s="104"/>
      <c r="EH546" s="104"/>
      <c r="EI546" s="104"/>
      <c r="EJ546" s="104"/>
    </row>
    <row r="547" spans="2:140" s="1" customFormat="1" ht="20.149999999999999" customHeight="1">
      <c r="B547" s="39">
        <f t="shared" si="31"/>
        <v>2025</v>
      </c>
      <c r="C547" s="52">
        <f t="shared" si="32"/>
        <v>7.64748231508528E-2</v>
      </c>
      <c r="D547" s="52">
        <f t="shared" si="33"/>
        <v>0.47096068754626702</v>
      </c>
      <c r="E547" s="135"/>
      <c r="F547" s="39">
        <f t="shared" si="34"/>
        <v>2025</v>
      </c>
      <c r="G547" s="52">
        <f t="shared" si="35"/>
        <v>8.2297779228328891E-4</v>
      </c>
      <c r="H547" s="52">
        <f t="shared" si="36"/>
        <v>3.5248294122321995E-3</v>
      </c>
      <c r="I547" s="60"/>
      <c r="J547" s="60"/>
      <c r="K547" s="60"/>
      <c r="L547" s="60"/>
      <c r="M547" s="60"/>
      <c r="N547" s="60"/>
      <c r="O547" s="60"/>
      <c r="P547" s="60"/>
      <c r="Q547" s="60"/>
      <c r="R547" s="141"/>
      <c r="S547" s="19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</row>
    <row r="548" spans="2:140" s="1" customFormat="1" ht="20.149999999999999" customHeight="1">
      <c r="B548" s="39">
        <f t="shared" si="31"/>
        <v>2026</v>
      </c>
      <c r="C548" s="52">
        <f t="shared" si="32"/>
        <v>7.8474999580850302E-2</v>
      </c>
      <c r="D548" s="52">
        <f t="shared" si="33"/>
        <v>0.48327852533750038</v>
      </c>
      <c r="E548" s="135"/>
      <c r="F548" s="39">
        <f t="shared" si="34"/>
        <v>2026</v>
      </c>
      <c r="G548" s="52">
        <f t="shared" si="35"/>
        <v>8.4450253356041938E-4</v>
      </c>
      <c r="H548" s="52">
        <f t="shared" si="36"/>
        <v>3.6170202852493435E-3</v>
      </c>
      <c r="I548" s="60"/>
      <c r="J548" s="60"/>
      <c r="K548" s="60"/>
      <c r="L548" s="60"/>
      <c r="M548" s="60"/>
      <c r="N548" s="60"/>
      <c r="O548" s="60"/>
      <c r="P548" s="60"/>
      <c r="Q548" s="60"/>
      <c r="R548" s="141"/>
      <c r="S548" s="19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</row>
    <row r="549" spans="2:140" s="1" customFormat="1" ht="20.149999999999999" customHeight="1">
      <c r="B549" s="39">
        <f t="shared" si="31"/>
        <v>2027</v>
      </c>
      <c r="C549" s="52">
        <f t="shared" si="32"/>
        <v>8.0539289215881785E-2</v>
      </c>
      <c r="D549" s="52">
        <f t="shared" si="33"/>
        <v>0.49599119632846578</v>
      </c>
      <c r="E549" s="135"/>
      <c r="F549" s="39">
        <f t="shared" si="34"/>
        <v>2027</v>
      </c>
      <c r="G549" s="52">
        <f t="shared" si="35"/>
        <v>8.6671722404908303E-4</v>
      </c>
      <c r="H549" s="52">
        <f t="shared" si="36"/>
        <v>3.7121662237573935E-3</v>
      </c>
      <c r="I549" s="60"/>
      <c r="J549" s="272" t="s">
        <v>229</v>
      </c>
      <c r="K549" s="272"/>
      <c r="L549" s="272"/>
      <c r="M549" s="60"/>
      <c r="N549" s="60"/>
      <c r="O549" s="60"/>
      <c r="P549" s="60"/>
      <c r="Q549" s="60"/>
      <c r="R549" s="141"/>
      <c r="S549" s="19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  <c r="ED549" s="60"/>
      <c r="EE549" s="60"/>
      <c r="EF549" s="60"/>
      <c r="EG549" s="60"/>
      <c r="EH549" s="60"/>
      <c r="EI549" s="60"/>
      <c r="EJ549" s="60"/>
    </row>
    <row r="550" spans="2:140" s="1" customFormat="1" ht="20.149999999999999" customHeight="1">
      <c r="B550" s="39">
        <f t="shared" si="31"/>
        <v>2028</v>
      </c>
      <c r="C550" s="52">
        <f t="shared" si="32"/>
        <v>8.2605285834585068E-2</v>
      </c>
      <c r="D550" s="52">
        <f t="shared" si="33"/>
        <v>0.50871437956608412</v>
      </c>
      <c r="E550" s="135"/>
      <c r="F550" s="39">
        <f t="shared" si="34"/>
        <v>2028</v>
      </c>
      <c r="G550" s="52">
        <f t="shared" si="35"/>
        <v>8.8895028410822491E-4</v>
      </c>
      <c r="H550" s="52">
        <f t="shared" si="36"/>
        <v>3.8073908394823976E-3</v>
      </c>
      <c r="I550" s="60"/>
      <c r="J550" s="147"/>
      <c r="K550" s="76" t="s">
        <v>66</v>
      </c>
      <c r="L550" s="76" t="s">
        <v>67</v>
      </c>
      <c r="M550" s="60"/>
      <c r="N550" s="60"/>
      <c r="O550" s="60"/>
      <c r="P550" s="60"/>
      <c r="Q550" s="60"/>
      <c r="R550" s="141"/>
      <c r="S550" s="19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  <c r="DZ550" s="60"/>
      <c r="EA550" s="60"/>
      <c r="EB550" s="60"/>
      <c r="EC550" s="60"/>
      <c r="ED550" s="60"/>
      <c r="EE550" s="60"/>
      <c r="EF550" s="60"/>
      <c r="EG550" s="60"/>
      <c r="EH550" s="60"/>
      <c r="EI550" s="60"/>
      <c r="EJ550" s="60"/>
    </row>
    <row r="551" spans="2:140" s="1" customFormat="1" ht="20.149999999999999" customHeight="1">
      <c r="B551" s="39">
        <f t="shared" si="31"/>
        <v>2029</v>
      </c>
      <c r="C551" s="52">
        <f t="shared" si="32"/>
        <v>8.4670028357474447E-2</v>
      </c>
      <c r="D551" s="52">
        <f t="shared" si="33"/>
        <v>0.52142983961059874</v>
      </c>
      <c r="E551" s="135"/>
      <c r="F551" s="39">
        <f t="shared" si="34"/>
        <v>2029</v>
      </c>
      <c r="G551" s="52">
        <f t="shared" si="35"/>
        <v>9.1116984831393795E-4</v>
      </c>
      <c r="H551" s="52">
        <f t="shared" si="36"/>
        <v>3.9025576522125271E-3</v>
      </c>
      <c r="I551" s="60"/>
      <c r="J551" s="77" t="s">
        <v>64</v>
      </c>
      <c r="K551" s="72">
        <v>4.3999999999999997E-2</v>
      </c>
      <c r="L551" s="72">
        <v>0.27</v>
      </c>
      <c r="M551" s="60"/>
      <c r="N551" s="60"/>
      <c r="O551" s="60"/>
      <c r="P551" s="60"/>
      <c r="Q551" s="60"/>
      <c r="R551" s="141"/>
      <c r="S551" s="19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  <c r="DZ551" s="60"/>
      <c r="EA551" s="60"/>
      <c r="EB551" s="60"/>
      <c r="EC551" s="60"/>
      <c r="ED551" s="60"/>
      <c r="EE551" s="60"/>
      <c r="EF551" s="60"/>
      <c r="EG551" s="60"/>
      <c r="EH551" s="60"/>
      <c r="EI551" s="60"/>
      <c r="EJ551" s="60"/>
    </row>
    <row r="552" spans="2:140" s="1" customFormat="1" ht="20.149999999999999" customHeight="1">
      <c r="B552" s="39">
        <f t="shared" si="31"/>
        <v>2030</v>
      </c>
      <c r="C552" s="52">
        <f t="shared" si="32"/>
        <v>8.6730368187109969E-2</v>
      </c>
      <c r="D552" s="52">
        <f t="shared" si="33"/>
        <v>0.53411818621625262</v>
      </c>
      <c r="E552" s="135"/>
      <c r="F552" s="39">
        <f t="shared" si="34"/>
        <v>2030</v>
      </c>
      <c r="G552" s="52">
        <f t="shared" si="35"/>
        <v>9.3334203328260441E-4</v>
      </c>
      <c r="H552" s="52">
        <f t="shared" si="36"/>
        <v>3.9975215387764379E-3</v>
      </c>
      <c r="I552" s="60"/>
      <c r="J552" s="78" t="s">
        <v>65</v>
      </c>
      <c r="K552" s="72">
        <v>7.9000000000000001E-2</v>
      </c>
      <c r="L552" s="72">
        <v>0.49199999999999999</v>
      </c>
      <c r="M552" s="60"/>
      <c r="N552" s="60"/>
      <c r="O552" s="60"/>
      <c r="P552" s="60"/>
      <c r="Q552" s="60"/>
      <c r="R552" s="141"/>
      <c r="S552" s="19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  <c r="DZ552" s="60"/>
      <c r="EA552" s="60"/>
      <c r="EB552" s="60"/>
      <c r="EC552" s="60"/>
      <c r="ED552" s="60"/>
      <c r="EE552" s="60"/>
      <c r="EF552" s="60"/>
      <c r="EG552" s="60"/>
      <c r="EH552" s="60"/>
      <c r="EI552" s="60"/>
      <c r="EJ552" s="60"/>
    </row>
    <row r="553" spans="2:140" s="1" customFormat="1" ht="20.149999999999999" customHeight="1">
      <c r="B553" s="39">
        <f t="shared" si="31"/>
        <v>2031</v>
      </c>
      <c r="C553" s="52">
        <f t="shared" si="32"/>
        <v>8.8854584002050305E-2</v>
      </c>
      <c r="D553" s="52">
        <f t="shared" si="33"/>
        <v>0.54719990513343852</v>
      </c>
      <c r="E553" s="135"/>
      <c r="F553" s="39">
        <f t="shared" si="34"/>
        <v>2031</v>
      </c>
      <c r="G553" s="52">
        <f t="shared" si="35"/>
        <v>9.5620161464135328E-4</v>
      </c>
      <c r="H553" s="52">
        <f t="shared" si="36"/>
        <v>4.0954295570488153E-3</v>
      </c>
      <c r="I553" s="60"/>
      <c r="J553" s="79" t="s">
        <v>97</v>
      </c>
      <c r="K553" s="80">
        <f>K551*$J$543+K552*J542</f>
        <v>4.9249999999999995E-2</v>
      </c>
      <c r="L553" s="80">
        <f>L551*J543+L552*J542</f>
        <v>0.30330000000000001</v>
      </c>
      <c r="M553" s="60"/>
      <c r="N553" s="60"/>
      <c r="O553" s="60"/>
      <c r="P553" s="60"/>
      <c r="Q553" s="60"/>
      <c r="R553" s="141"/>
      <c r="S553" s="19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  <c r="DZ553" s="60"/>
      <c r="EA553" s="60"/>
      <c r="EB553" s="60"/>
      <c r="EC553" s="60"/>
      <c r="ED553" s="60"/>
      <c r="EE553" s="60"/>
      <c r="EF553" s="60"/>
      <c r="EG553" s="60"/>
      <c r="EH553" s="60"/>
      <c r="EI553" s="60"/>
      <c r="EJ553" s="60"/>
    </row>
    <row r="554" spans="2:140" s="1" customFormat="1" ht="20.149999999999999" customHeight="1">
      <c r="B554" s="39">
        <f t="shared" si="31"/>
        <v>2032</v>
      </c>
      <c r="C554" s="52">
        <f t="shared" si="32"/>
        <v>9.0972706827436259E-2</v>
      </c>
      <c r="D554" s="52">
        <f t="shared" si="33"/>
        <v>0.56024410113221124</v>
      </c>
      <c r="E554" s="135"/>
      <c r="F554" s="39">
        <f t="shared" si="34"/>
        <v>2032</v>
      </c>
      <c r="G554" s="52">
        <f t="shared" si="35"/>
        <v>9.789956267724101E-4</v>
      </c>
      <c r="H554" s="52">
        <f t="shared" si="36"/>
        <v>4.1930567410818327E-3</v>
      </c>
      <c r="I554" s="60"/>
      <c r="J554" s="81" t="s">
        <v>103</v>
      </c>
      <c r="K554" s="82">
        <f>K553*$F$626</f>
        <v>5.055023627811181E-2</v>
      </c>
      <c r="L554" s="82">
        <f>L553*$F$626</f>
        <v>0.31130734341423988</v>
      </c>
      <c r="M554" s="60"/>
      <c r="N554" s="60"/>
      <c r="O554" s="60"/>
      <c r="P554" s="60"/>
      <c r="Q554" s="60"/>
      <c r="R554" s="141"/>
      <c r="S554" s="19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  <c r="DZ554" s="60"/>
      <c r="EA554" s="60"/>
      <c r="EB554" s="60"/>
      <c r="EC554" s="60"/>
      <c r="ED554" s="60"/>
      <c r="EE554" s="60"/>
      <c r="EF554" s="60"/>
      <c r="EG554" s="60"/>
      <c r="EH554" s="60"/>
      <c r="EI554" s="60"/>
      <c r="EJ554" s="60"/>
    </row>
    <row r="555" spans="2:140" s="1" customFormat="1" ht="20.149999999999999" customHeight="1">
      <c r="B555" s="39">
        <f t="shared" si="31"/>
        <v>2033</v>
      </c>
      <c r="C555" s="52">
        <f t="shared" si="32"/>
        <v>9.3153867046483138E-2</v>
      </c>
      <c r="D555" s="52">
        <f t="shared" si="33"/>
        <v>0.57367650508016899</v>
      </c>
      <c r="E555" s="135"/>
      <c r="F555" s="39">
        <f t="shared" si="34"/>
        <v>2033</v>
      </c>
      <c r="G555" s="52">
        <f t="shared" si="35"/>
        <v>1.0024680108555542E-3</v>
      </c>
      <c r="H555" s="52">
        <f t="shared" si="36"/>
        <v>4.2935894049851101E-3</v>
      </c>
      <c r="I555" s="60"/>
      <c r="J555" s="81" t="s">
        <v>207</v>
      </c>
      <c r="K555" s="82">
        <f>K554*$F$627</f>
        <v>5.1700411099315516E-2</v>
      </c>
      <c r="L555" s="82">
        <f>L554*$F$627</f>
        <v>0.31839055200857658</v>
      </c>
      <c r="M555" s="60"/>
      <c r="N555" s="60"/>
      <c r="O555" s="60"/>
      <c r="P555" s="60"/>
      <c r="Q555" s="60"/>
      <c r="R555" s="141"/>
      <c r="S555" s="19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  <c r="DZ555" s="60"/>
      <c r="EA555" s="60"/>
      <c r="EB555" s="60"/>
      <c r="EC555" s="60"/>
      <c r="ED555" s="60"/>
      <c r="EE555" s="60"/>
      <c r="EF555" s="60"/>
      <c r="EG555" s="60"/>
      <c r="EH555" s="60"/>
      <c r="EI555" s="60"/>
      <c r="EJ555" s="60"/>
    </row>
    <row r="556" spans="2:140" s="1" customFormat="1" ht="20.149999999999999" customHeight="1">
      <c r="B556" s="39">
        <f t="shared" si="31"/>
        <v>2034</v>
      </c>
      <c r="C556" s="52">
        <f t="shared" si="32"/>
        <v>9.5324183597987416E-2</v>
      </c>
      <c r="D556" s="52">
        <f t="shared" si="33"/>
        <v>0.58704212965014357</v>
      </c>
      <c r="E556" s="135"/>
      <c r="F556" s="39">
        <f t="shared" si="34"/>
        <v>2034</v>
      </c>
      <c r="G556" s="52">
        <f t="shared" si="35"/>
        <v>1.0258237016636206E-3</v>
      </c>
      <c r="H556" s="52">
        <f t="shared" si="36"/>
        <v>4.3936222693894697E-3</v>
      </c>
      <c r="I556" s="60"/>
      <c r="J556" s="81" t="s">
        <v>216</v>
      </c>
      <c r="K556" s="82">
        <f>K555*$F$628</f>
        <v>5.4544646706679981E-2</v>
      </c>
      <c r="L556" s="82">
        <f>L555*$F$628</f>
        <v>0.3359064232717977</v>
      </c>
      <c r="M556" s="60"/>
      <c r="N556" s="60"/>
      <c r="O556" s="60"/>
      <c r="P556" s="60"/>
      <c r="Q556" s="60"/>
      <c r="R556" s="141"/>
      <c r="S556" s="19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  <c r="DZ556" s="60"/>
      <c r="EA556" s="60"/>
      <c r="EB556" s="60"/>
      <c r="EC556" s="60"/>
      <c r="ED556" s="60"/>
      <c r="EE556" s="60"/>
      <c r="EF556" s="60"/>
      <c r="EG556" s="60"/>
      <c r="EH556" s="60"/>
      <c r="EI556" s="60"/>
      <c r="EJ556" s="60"/>
    </row>
    <row r="557" spans="2:140" s="1" customFormat="1" ht="20.149999999999999" customHeight="1">
      <c r="B557" s="39">
        <f t="shared" si="31"/>
        <v>2035</v>
      </c>
      <c r="C557" s="52">
        <f t="shared" si="32"/>
        <v>9.7478934350813853E-2</v>
      </c>
      <c r="D557" s="52">
        <f t="shared" si="33"/>
        <v>0.60031189418480868</v>
      </c>
      <c r="E557" s="135"/>
      <c r="F557" s="39">
        <f t="shared" si="34"/>
        <v>2035</v>
      </c>
      <c r="G557" s="52">
        <f t="shared" si="35"/>
        <v>1.0490118823539354E-3</v>
      </c>
      <c r="H557" s="52">
        <f t="shared" si="36"/>
        <v>4.4929376847989318E-3</v>
      </c>
      <c r="I557" s="60"/>
      <c r="J557" s="81" t="s">
        <v>239</v>
      </c>
      <c r="K557" s="82">
        <f>K556*$F$629</f>
        <v>5.758518397527778E-2</v>
      </c>
      <c r="L557" s="82">
        <f>L556*$F$629</f>
        <v>0.35463119390257358</v>
      </c>
      <c r="M557" s="60"/>
      <c r="N557" s="60"/>
      <c r="O557" s="60"/>
      <c r="P557" s="60"/>
      <c r="Q557" s="60"/>
      <c r="R557" s="141"/>
      <c r="S557" s="19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  <c r="DZ557" s="60"/>
      <c r="EA557" s="60"/>
      <c r="EB557" s="60"/>
      <c r="EC557" s="60"/>
      <c r="ED557" s="60"/>
      <c r="EE557" s="60"/>
      <c r="EF557" s="60"/>
      <c r="EG557" s="60"/>
      <c r="EH557" s="60"/>
      <c r="EI557" s="60"/>
      <c r="EJ557" s="60"/>
    </row>
    <row r="558" spans="2:140" s="1" customFormat="1" ht="20.149999999999999" customHeight="1">
      <c r="B558" s="39">
        <f t="shared" si="31"/>
        <v>2036</v>
      </c>
      <c r="C558" s="52">
        <f t="shared" si="32"/>
        <v>9.961467677969825E-2</v>
      </c>
      <c r="D558" s="52">
        <f t="shared" si="33"/>
        <v>0.61346459832045619</v>
      </c>
      <c r="E558" s="135"/>
      <c r="F558" s="39">
        <f t="shared" si="34"/>
        <v>2036</v>
      </c>
      <c r="G558" s="52">
        <f t="shared" si="35"/>
        <v>1.071995506461727E-3</v>
      </c>
      <c r="H558" s="52">
        <f t="shared" si="36"/>
        <v>4.5913769805058877E-3</v>
      </c>
      <c r="I558" s="60"/>
      <c r="J558" s="81" t="s">
        <v>260</v>
      </c>
      <c r="K558" s="82">
        <f>K557*$F$630</f>
        <v>6.1006786494547882E-2</v>
      </c>
      <c r="L558" s="82">
        <f>L557*$F$630</f>
        <v>0.37570270748825119</v>
      </c>
      <c r="M558" s="60"/>
      <c r="N558" s="60"/>
      <c r="O558" s="60"/>
      <c r="P558" s="60"/>
      <c r="Q558" s="60"/>
      <c r="R558" s="141"/>
      <c r="S558" s="19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  <c r="DZ558" s="60"/>
      <c r="EA558" s="60"/>
      <c r="EB558" s="60"/>
      <c r="EC558" s="60"/>
      <c r="ED558" s="60"/>
      <c r="EE558" s="60"/>
      <c r="EF558" s="60"/>
      <c r="EG558" s="60"/>
      <c r="EH558" s="60"/>
      <c r="EI558" s="60"/>
      <c r="EJ558" s="60"/>
    </row>
    <row r="559" spans="2:140" s="1" customFormat="1" ht="20.149999999999999" customHeight="1">
      <c r="B559" s="39">
        <f t="shared" si="31"/>
        <v>2037</v>
      </c>
      <c r="C559" s="52">
        <f t="shared" si="32"/>
        <v>0.10172670007887882</v>
      </c>
      <c r="D559" s="52">
        <f t="shared" si="33"/>
        <v>0.62647123114566372</v>
      </c>
      <c r="E559" s="135"/>
      <c r="F559" s="39">
        <f t="shared" si="34"/>
        <v>2037</v>
      </c>
      <c r="G559" s="52">
        <f t="shared" si="35"/>
        <v>1.0947238790214367E-3</v>
      </c>
      <c r="H559" s="52">
        <f t="shared" si="36"/>
        <v>4.6887230290163428E-3</v>
      </c>
      <c r="I559" s="60"/>
      <c r="J559" s="81" t="s">
        <v>261</v>
      </c>
      <c r="K559" s="82">
        <f>K558*$F$631</f>
        <v>6.2147168571215473E-2</v>
      </c>
      <c r="L559" s="82">
        <f>L558*$F$631</f>
        <v>0.38272560868324162</v>
      </c>
      <c r="M559" s="60"/>
      <c r="N559" s="60"/>
      <c r="O559" s="60"/>
      <c r="P559" s="60"/>
      <c r="Q559" s="60"/>
      <c r="R559" s="141"/>
      <c r="S559" s="19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  <c r="DZ559" s="60"/>
      <c r="EA559" s="60"/>
      <c r="EB559" s="60"/>
      <c r="EC559" s="60"/>
      <c r="ED559" s="60"/>
      <c r="EE559" s="60"/>
      <c r="EF559" s="60"/>
      <c r="EG559" s="60"/>
      <c r="EH559" s="60"/>
      <c r="EI559" s="60"/>
      <c r="EJ559" s="60"/>
    </row>
    <row r="560" spans="2:140" s="1" customFormat="1" ht="20.149999999999999" customHeight="1">
      <c r="B560" s="39">
        <f t="shared" si="31"/>
        <v>2038</v>
      </c>
      <c r="C560" s="52">
        <f t="shared" si="32"/>
        <v>0.10381021895538313</v>
      </c>
      <c r="D560" s="52">
        <f t="shared" si="33"/>
        <v>0.63930232302878565</v>
      </c>
      <c r="E560" s="135"/>
      <c r="F560" s="39">
        <f t="shared" si="34"/>
        <v>2038</v>
      </c>
      <c r="G560" s="52">
        <f t="shared" si="35"/>
        <v>1.1171455034792496E-3</v>
      </c>
      <c r="H560" s="52">
        <f t="shared" si="36"/>
        <v>4.7847552696186737E-3</v>
      </c>
      <c r="I560" s="60"/>
      <c r="J560" s="81" t="s">
        <v>279</v>
      </c>
      <c r="K560" s="82">
        <f>K559*$F$632</f>
        <v>6.8479660935430772E-2</v>
      </c>
      <c r="L560" s="82">
        <f>L559*$F$632</f>
        <v>0.42172347536479488</v>
      </c>
      <c r="M560" s="60"/>
      <c r="N560" s="60"/>
      <c r="O560" s="60"/>
      <c r="P560" s="60"/>
      <c r="Q560" s="60"/>
      <c r="R560" s="141"/>
      <c r="S560" s="19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  <c r="DZ560" s="60"/>
      <c r="EA560" s="60"/>
      <c r="EB560" s="60"/>
      <c r="EC560" s="60"/>
      <c r="ED560" s="60"/>
      <c r="EE560" s="60"/>
      <c r="EF560" s="60"/>
      <c r="EG560" s="60"/>
      <c r="EH560" s="60"/>
      <c r="EI560" s="60"/>
      <c r="EJ560" s="60"/>
    </row>
    <row r="561" spans="2:140" s="1" customFormat="1" ht="20.149999999999999" customHeight="1">
      <c r="B561" s="39">
        <f t="shared" si="31"/>
        <v>2039</v>
      </c>
      <c r="C561" s="52">
        <f t="shared" si="32"/>
        <v>0.10586025046345691</v>
      </c>
      <c r="D561" s="52">
        <f t="shared" si="33"/>
        <v>0.65192718711810094</v>
      </c>
      <c r="E561" s="135"/>
      <c r="F561" s="39">
        <f t="shared" si="34"/>
        <v>2039</v>
      </c>
      <c r="G561" s="52">
        <f t="shared" si="35"/>
        <v>1.1392067562564902E-3</v>
      </c>
      <c r="H561" s="52">
        <f t="shared" si="36"/>
        <v>4.8792440315136481E-3</v>
      </c>
      <c r="I561" s="60"/>
      <c r="J561" s="167" t="s">
        <v>275</v>
      </c>
      <c r="M561" s="60"/>
      <c r="N561" s="60"/>
      <c r="O561" s="60"/>
      <c r="P561" s="60"/>
      <c r="Q561" s="60"/>
      <c r="R561" s="141"/>
      <c r="S561" s="19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  <c r="DZ561" s="60"/>
      <c r="EA561" s="60"/>
      <c r="EB561" s="60"/>
      <c r="EC561" s="60"/>
      <c r="ED561" s="60"/>
      <c r="EE561" s="60"/>
      <c r="EF561" s="60"/>
      <c r="EG561" s="60"/>
      <c r="EH561" s="60"/>
      <c r="EI561" s="60"/>
      <c r="EJ561" s="60"/>
    </row>
    <row r="562" spans="2:140" s="1" customFormat="1" ht="20.149999999999999" customHeight="1">
      <c r="B562" s="39">
        <f t="shared" si="31"/>
        <v>2040</v>
      </c>
      <c r="C562" s="52">
        <f t="shared" si="32"/>
        <v>0.10795752566803139</v>
      </c>
      <c r="D562" s="52">
        <f t="shared" si="33"/>
        <v>0.66484299563683058</v>
      </c>
      <c r="E562" s="135"/>
      <c r="F562" s="39">
        <f t="shared" si="34"/>
        <v>2040</v>
      </c>
      <c r="G562" s="52">
        <f t="shared" si="35"/>
        <v>1.1617764183564794E-3</v>
      </c>
      <c r="H562" s="52">
        <f t="shared" si="36"/>
        <v>4.9759103201305827E-3</v>
      </c>
      <c r="I562" s="60"/>
      <c r="M562" s="60"/>
      <c r="N562" s="60"/>
      <c r="O562" s="60"/>
      <c r="P562" s="60"/>
      <c r="Q562" s="60"/>
      <c r="R562" s="141"/>
      <c r="S562" s="19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  <c r="DZ562" s="60"/>
      <c r="EA562" s="60"/>
      <c r="EB562" s="60"/>
      <c r="EC562" s="60"/>
      <c r="ED562" s="60"/>
      <c r="EE562" s="60"/>
      <c r="EF562" s="60"/>
      <c r="EG562" s="60"/>
      <c r="EH562" s="60"/>
      <c r="EI562" s="60"/>
      <c r="EJ562" s="60"/>
    </row>
    <row r="563" spans="2:140" s="1" customFormat="1" ht="20.149999999999999" customHeight="1">
      <c r="B563" s="39">
        <f t="shared" si="31"/>
        <v>2041</v>
      </c>
      <c r="C563" s="52">
        <f t="shared" si="32"/>
        <v>0.10992814401100497</v>
      </c>
      <c r="D563" s="52">
        <f t="shared" si="33"/>
        <v>0.67697880362513285</v>
      </c>
      <c r="E563" s="135"/>
      <c r="F563" s="39">
        <f t="shared" si="34"/>
        <v>2041</v>
      </c>
      <c r="G563" s="52">
        <f t="shared" si="35"/>
        <v>1.1829830726057381E-3</v>
      </c>
      <c r="H563" s="52">
        <f t="shared" si="36"/>
        <v>5.0667388204057098E-3</v>
      </c>
      <c r="I563" s="60"/>
      <c r="J563" s="282" t="s">
        <v>230</v>
      </c>
      <c r="K563" s="283"/>
      <c r="L563" s="284"/>
      <c r="M563" s="60"/>
      <c r="N563" s="60"/>
      <c r="O563" s="60"/>
      <c r="P563" s="60"/>
      <c r="Q563" s="60"/>
      <c r="R563" s="141"/>
      <c r="S563" s="19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  <c r="DZ563" s="60"/>
      <c r="EA563" s="60"/>
      <c r="EB563" s="60"/>
      <c r="EC563" s="60"/>
      <c r="ED563" s="60"/>
      <c r="EE563" s="60"/>
      <c r="EF563" s="60"/>
      <c r="EG563" s="60"/>
      <c r="EH563" s="60"/>
      <c r="EI563" s="60"/>
      <c r="EJ563" s="60"/>
    </row>
    <row r="564" spans="2:140" s="1" customFormat="1" ht="20.149999999999999" customHeight="1">
      <c r="B564" s="39">
        <f t="shared" si="31"/>
        <v>2042</v>
      </c>
      <c r="C564" s="52">
        <f t="shared" si="32"/>
        <v>0.11194012078631221</v>
      </c>
      <c r="D564" s="52">
        <f t="shared" si="33"/>
        <v>0.68936931237540067</v>
      </c>
      <c r="E564" s="135"/>
      <c r="F564" s="39">
        <f t="shared" si="34"/>
        <v>2042</v>
      </c>
      <c r="G564" s="52">
        <f t="shared" si="35"/>
        <v>1.2046348023704659E-3</v>
      </c>
      <c r="H564" s="52">
        <f t="shared" si="36"/>
        <v>5.1594735875112423E-3</v>
      </c>
      <c r="I564" s="60"/>
      <c r="J564" s="147"/>
      <c r="K564" s="76" t="s">
        <v>66</v>
      </c>
      <c r="L564" s="76" t="s">
        <v>67</v>
      </c>
      <c r="M564" s="60"/>
      <c r="N564" s="60"/>
      <c r="O564" s="60"/>
      <c r="P564" s="60"/>
      <c r="Q564" s="60"/>
      <c r="R564" s="141"/>
      <c r="S564" s="19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  <c r="DZ564" s="60"/>
      <c r="EA564" s="60"/>
      <c r="EB564" s="60"/>
      <c r="EC564" s="60"/>
      <c r="ED564" s="60"/>
      <c r="EE564" s="60"/>
      <c r="EF564" s="60"/>
      <c r="EG564" s="60"/>
      <c r="EH564" s="60"/>
      <c r="EI564" s="60"/>
      <c r="EJ564" s="60"/>
    </row>
    <row r="565" spans="2:140" s="1" customFormat="1" ht="20.149999999999999" customHeight="1">
      <c r="B565" s="39">
        <f t="shared" si="31"/>
        <v>2043</v>
      </c>
      <c r="C565" s="52">
        <f t="shared" si="32"/>
        <v>0.11399355013910817</v>
      </c>
      <c r="D565" s="52">
        <f t="shared" si="33"/>
        <v>0.70201510166886283</v>
      </c>
      <c r="E565" s="135"/>
      <c r="F565" s="39">
        <f t="shared" si="34"/>
        <v>2043</v>
      </c>
      <c r="G565" s="52">
        <f t="shared" si="35"/>
        <v>1.2267326207863411E-3</v>
      </c>
      <c r="H565" s="52">
        <f t="shared" si="36"/>
        <v>5.2541189607264059E-3</v>
      </c>
      <c r="I565" s="60"/>
      <c r="J565" s="77" t="s">
        <v>64</v>
      </c>
      <c r="K565" s="72">
        <v>5.0000000000000001E-4</v>
      </c>
      <c r="L565" s="72">
        <v>2E-3</v>
      </c>
      <c r="M565" s="60"/>
      <c r="N565" s="60"/>
      <c r="O565" s="60"/>
      <c r="P565" s="60"/>
      <c r="Q565" s="60"/>
      <c r="R565" s="141"/>
      <c r="S565" s="19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  <c r="DZ565" s="60"/>
      <c r="EA565" s="60"/>
      <c r="EB565" s="60"/>
      <c r="EC565" s="60"/>
      <c r="ED565" s="60"/>
      <c r="EE565" s="60"/>
      <c r="EF565" s="60"/>
      <c r="EG565" s="60"/>
      <c r="EH565" s="60"/>
      <c r="EI565" s="60"/>
      <c r="EJ565" s="60"/>
    </row>
    <row r="566" spans="2:140" s="1" customFormat="1" ht="20.149999999999999" customHeight="1">
      <c r="B566" s="39">
        <f t="shared" si="31"/>
        <v>2044</v>
      </c>
      <c r="C566" s="52">
        <f t="shared" si="32"/>
        <v>0.11599776985008456</v>
      </c>
      <c r="D566" s="52">
        <f t="shared" si="33"/>
        <v>0.71435783950316001</v>
      </c>
      <c r="E566" s="135"/>
      <c r="F566" s="39">
        <f t="shared" si="34"/>
        <v>2044</v>
      </c>
      <c r="G566" s="52">
        <f t="shared" si="35"/>
        <v>1.2483008735135997E-3</v>
      </c>
      <c r="H566" s="52">
        <f t="shared" si="36"/>
        <v>5.3464961941054193E-3</v>
      </c>
      <c r="I566" s="60"/>
      <c r="J566" s="78" t="s">
        <v>65</v>
      </c>
      <c r="K566" s="72">
        <v>6.9999999999999999E-4</v>
      </c>
      <c r="L566" s="72">
        <v>3.8E-3</v>
      </c>
      <c r="M566" s="60"/>
      <c r="N566" s="60"/>
      <c r="O566" s="60"/>
      <c r="P566" s="60"/>
      <c r="Q566" s="60"/>
      <c r="R566" s="141"/>
      <c r="S566" s="19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  <c r="DZ566" s="60"/>
      <c r="EA566" s="60"/>
      <c r="EB566" s="60"/>
      <c r="EC566" s="60"/>
      <c r="ED566" s="60"/>
      <c r="EE566" s="60"/>
      <c r="EF566" s="60"/>
      <c r="EG566" s="60"/>
      <c r="EH566" s="60"/>
      <c r="EI566" s="60"/>
      <c r="EJ566" s="60"/>
    </row>
    <row r="567" spans="2:140" s="1" customFormat="1" ht="20.149999999999999" customHeight="1">
      <c r="B567" s="39">
        <f t="shared" si="31"/>
        <v>2045</v>
      </c>
      <c r="C567" s="52">
        <f t="shared" si="32"/>
        <v>0.11794840248268373</v>
      </c>
      <c r="D567" s="52">
        <f t="shared" si="33"/>
        <v>0.72637056797965394</v>
      </c>
      <c r="E567" s="135"/>
      <c r="F567" s="39">
        <f t="shared" si="34"/>
        <v>2045</v>
      </c>
      <c r="G567" s="52">
        <f t="shared" si="35"/>
        <v>1.269292453113144E-3</v>
      </c>
      <c r="H567" s="52">
        <f t="shared" si="36"/>
        <v>5.4364035255978077E-3</v>
      </c>
      <c r="I567" s="60"/>
      <c r="J567" s="79" t="s">
        <v>97</v>
      </c>
      <c r="K567" s="80">
        <f>K565*$J$543+K566*$J$542</f>
        <v>5.2999999999999998E-4</v>
      </c>
      <c r="L567" s="80">
        <f>L565*$J$543+L566*$J$542</f>
        <v>2.2699999999999999E-3</v>
      </c>
      <c r="M567" s="60"/>
      <c r="N567" s="60"/>
      <c r="O567" s="60"/>
      <c r="P567" s="60"/>
      <c r="Q567" s="60"/>
      <c r="R567" s="141"/>
      <c r="S567" s="19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  <c r="DZ567" s="60"/>
      <c r="EA567" s="60"/>
      <c r="EB567" s="60"/>
      <c r="EC567" s="60"/>
      <c r="ED567" s="60"/>
      <c r="EE567" s="60"/>
      <c r="EF567" s="60"/>
      <c r="EG567" s="60"/>
      <c r="EH567" s="60"/>
      <c r="EI567" s="60"/>
      <c r="EJ567" s="60"/>
    </row>
    <row r="568" spans="2:140" s="1" customFormat="1" ht="20.149999999999999" customHeight="1">
      <c r="B568" s="39">
        <f t="shared" si="31"/>
        <v>2046</v>
      </c>
      <c r="C568" s="52">
        <f t="shared" si="32"/>
        <v>0.11984112348783105</v>
      </c>
      <c r="D568" s="52">
        <f t="shared" si="33"/>
        <v>0.73802665490069308</v>
      </c>
      <c r="E568" s="135"/>
      <c r="F568" s="39">
        <f t="shared" si="34"/>
        <v>2046</v>
      </c>
      <c r="G568" s="52">
        <f t="shared" si="35"/>
        <v>1.2896608212903638E-3</v>
      </c>
      <c r="H568" s="52">
        <f t="shared" si="36"/>
        <v>5.5236416308096737E-3</v>
      </c>
      <c r="I568" s="60"/>
      <c r="J568" s="81" t="str">
        <f>J554</f>
        <v>Rok 2015</v>
      </c>
      <c r="K568" s="82">
        <f>K567*$F$626</f>
        <v>5.4399239040404588E-4</v>
      </c>
      <c r="L568" s="82">
        <f>L567*$F$626</f>
        <v>2.3299296721078946E-3</v>
      </c>
      <c r="M568" s="60"/>
      <c r="N568" s="60"/>
      <c r="O568" s="60"/>
      <c r="P568" s="60"/>
      <c r="Q568" s="60"/>
      <c r="R568" s="141"/>
      <c r="S568" s="19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  <c r="DZ568" s="60"/>
      <c r="EA568" s="60"/>
      <c r="EB568" s="60"/>
      <c r="EC568" s="60"/>
      <c r="ED568" s="60"/>
      <c r="EE568" s="60"/>
      <c r="EF568" s="60"/>
      <c r="EG568" s="60"/>
      <c r="EH568" s="60"/>
      <c r="EI568" s="60"/>
      <c r="EJ568" s="60"/>
    </row>
    <row r="569" spans="2:140" s="1" customFormat="1" ht="20.149999999999999" customHeight="1">
      <c r="B569" s="39">
        <f t="shared" si="31"/>
        <v>2047</v>
      </c>
      <c r="C569" s="52">
        <f t="shared" si="32"/>
        <v>0.12176843943302711</v>
      </c>
      <c r="D569" s="52">
        <f t="shared" si="33"/>
        <v>0.74989579045760613</v>
      </c>
      <c r="E569" s="135"/>
      <c r="F569" s="39">
        <f t="shared" si="34"/>
        <v>2047</v>
      </c>
      <c r="G569" s="52">
        <f t="shared" si="35"/>
        <v>1.3104014801929814E-3</v>
      </c>
      <c r="H569" s="52">
        <f t="shared" si="36"/>
        <v>5.6124742642227714E-3</v>
      </c>
      <c r="I569" s="60"/>
      <c r="J569" s="81" t="str">
        <f>J555</f>
        <v>Rok 2016</v>
      </c>
      <c r="K569" s="82">
        <f>K568*$F$627</f>
        <v>5.5636990624644109E-4</v>
      </c>
      <c r="L569" s="82">
        <f>L568*$F$627</f>
        <v>2.3829428059989081E-3</v>
      </c>
      <c r="M569" s="60"/>
      <c r="N569" s="60"/>
      <c r="O569" s="60"/>
      <c r="P569" s="60"/>
      <c r="Q569" s="60"/>
      <c r="R569" s="141"/>
      <c r="S569" s="19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  <c r="DZ569" s="60"/>
      <c r="EA569" s="60"/>
      <c r="EB569" s="60"/>
      <c r="EC569" s="60"/>
      <c r="ED569" s="60"/>
      <c r="EE569" s="60"/>
      <c r="EF569" s="60"/>
      <c r="EG569" s="60"/>
      <c r="EH569" s="60"/>
      <c r="EI569" s="60"/>
      <c r="EJ569" s="60"/>
    </row>
    <row r="570" spans="2:140" s="1" customFormat="1" ht="20.149999999999999" customHeight="1">
      <c r="B570" s="39">
        <f t="shared" si="31"/>
        <v>2048</v>
      </c>
      <c r="C570" s="52">
        <f t="shared" si="32"/>
        <v>0.12373003049546273</v>
      </c>
      <c r="D570" s="52">
        <f t="shared" si="33"/>
        <v>0.76197600506139751</v>
      </c>
      <c r="E570" s="135"/>
      <c r="F570" s="39">
        <f t="shared" si="34"/>
        <v>2048</v>
      </c>
      <c r="G570" s="52">
        <f t="shared" si="35"/>
        <v>1.3315109880729992E-3</v>
      </c>
      <c r="H570" s="52">
        <f t="shared" si="36"/>
        <v>5.702886684765489E-3</v>
      </c>
      <c r="I570" s="60"/>
      <c r="J570" s="81" t="str">
        <f>J556</f>
        <v>Rok 2017</v>
      </c>
      <c r="K570" s="82">
        <f>K569*$F$628</f>
        <v>5.8697792395005863E-4</v>
      </c>
      <c r="L570" s="82">
        <f>L569*$F$628</f>
        <v>2.5140375233332702E-3</v>
      </c>
      <c r="M570" s="60"/>
      <c r="N570" s="60"/>
      <c r="O570" s="60"/>
      <c r="P570" s="60"/>
      <c r="Q570" s="60"/>
      <c r="R570" s="141"/>
      <c r="S570" s="19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  <c r="DZ570" s="60"/>
      <c r="EA570" s="60"/>
      <c r="EB570" s="60"/>
      <c r="EC570" s="60"/>
      <c r="ED570" s="60"/>
      <c r="EE570" s="60"/>
      <c r="EF570" s="60"/>
      <c r="EG570" s="60"/>
      <c r="EH570" s="60"/>
      <c r="EI570" s="60"/>
      <c r="EJ570" s="60"/>
    </row>
    <row r="571" spans="2:140" s="1" customFormat="1" ht="20.149999999999999" customHeight="1">
      <c r="B571" s="39">
        <f t="shared" si="31"/>
        <v>2049</v>
      </c>
      <c r="C571" s="52">
        <f t="shared" si="32"/>
        <v>0.12572624816196865</v>
      </c>
      <c r="D571" s="52">
        <f t="shared" si="33"/>
        <v>0.77426946330000135</v>
      </c>
      <c r="E571" s="135"/>
      <c r="F571" s="39">
        <f t="shared" si="34"/>
        <v>2049</v>
      </c>
      <c r="G571" s="52">
        <f t="shared" si="35"/>
        <v>1.3529931274282913E-3</v>
      </c>
      <c r="H571" s="52">
        <f t="shared" si="36"/>
        <v>5.7948950929475884E-3</v>
      </c>
      <c r="I571" s="60"/>
      <c r="J571" s="81" t="str">
        <f>J557</f>
        <v>Rok 2018</v>
      </c>
      <c r="K571" s="82">
        <f>K570*$F$629</f>
        <v>6.1969842653598417E-4</v>
      </c>
      <c r="L571" s="82">
        <f>L570*$F$629</f>
        <v>2.6541800532767627E-3</v>
      </c>
      <c r="M571" s="60"/>
      <c r="N571" s="60"/>
      <c r="O571" s="60"/>
      <c r="P571" s="60"/>
      <c r="Q571" s="60"/>
      <c r="R571" s="141"/>
      <c r="S571" s="19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  <c r="DZ571" s="60"/>
      <c r="EA571" s="60"/>
      <c r="EB571" s="60"/>
      <c r="EC571" s="60"/>
      <c r="ED571" s="60"/>
      <c r="EE571" s="60"/>
      <c r="EF571" s="60"/>
      <c r="EG571" s="60"/>
      <c r="EH571" s="60"/>
      <c r="EI571" s="60"/>
      <c r="EJ571" s="60"/>
    </row>
    <row r="572" spans="2:140" s="1" customFormat="1" ht="20.149999999999999" customHeight="1">
      <c r="B572" s="39">
        <f t="shared" si="31"/>
        <v>2050</v>
      </c>
      <c r="C572" s="52">
        <f t="shared" si="32"/>
        <v>0.12765576768362183</v>
      </c>
      <c r="D572" s="52">
        <f t="shared" si="33"/>
        <v>0.78615216930847676</v>
      </c>
      <c r="E572" s="135"/>
      <c r="F572" s="39">
        <f t="shared" si="34"/>
        <v>2050</v>
      </c>
      <c r="G572" s="52">
        <f t="shared" si="35"/>
        <v>1.3737574999455743E-3</v>
      </c>
      <c r="H572" s="52">
        <f t="shared" si="36"/>
        <v>5.8838292922197251E-3</v>
      </c>
      <c r="I572" s="60"/>
      <c r="J572" s="81" t="s">
        <v>260</v>
      </c>
      <c r="K572" s="82">
        <f>K571*$F$630</f>
        <v>6.5651973283472839E-4</v>
      </c>
      <c r="L572" s="82">
        <f>L571*$F$630</f>
        <v>2.8118864028959124E-3</v>
      </c>
      <c r="M572" s="60"/>
      <c r="N572" s="60"/>
      <c r="O572" s="60"/>
      <c r="P572" s="60"/>
      <c r="Q572" s="60"/>
      <c r="R572" s="141"/>
      <c r="S572" s="19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  <c r="DZ572" s="60"/>
      <c r="EA572" s="60"/>
      <c r="EB572" s="60"/>
      <c r="EC572" s="60"/>
      <c r="ED572" s="60"/>
      <c r="EE572" s="60"/>
      <c r="EF572" s="60"/>
      <c r="EG572" s="60"/>
      <c r="EH572" s="60"/>
      <c r="EI572" s="60"/>
      <c r="EJ572" s="60"/>
    </row>
    <row r="573" spans="2:140" s="1" customFormat="1" ht="20.149999999999999" customHeight="1">
      <c r="B573" s="39">
        <f t="shared" si="31"/>
        <v>2051</v>
      </c>
      <c r="C573" s="52">
        <f t="shared" si="32"/>
        <v>0.12959786626050138</v>
      </c>
      <c r="D573" s="52">
        <f t="shared" si="33"/>
        <v>0.79811234186416347</v>
      </c>
      <c r="E573" s="135"/>
      <c r="F573" s="39">
        <f t="shared" si="34"/>
        <v>2051</v>
      </c>
      <c r="G573" s="52">
        <f t="shared" si="35"/>
        <v>1.3946572409759533E-3</v>
      </c>
      <c r="H573" s="52">
        <f t="shared" si="36"/>
        <v>5.9733432773875746E-3</v>
      </c>
      <c r="I573" s="60"/>
      <c r="J573" s="81" t="s">
        <v>261</v>
      </c>
      <c r="K573" s="82">
        <f>K572*$F$631</f>
        <v>6.6879186482729329E-4</v>
      </c>
      <c r="L573" s="82">
        <f>L572*$F$631</f>
        <v>2.8644481757697281E-3</v>
      </c>
      <c r="M573" s="60"/>
      <c r="N573" s="60"/>
      <c r="O573" s="60"/>
      <c r="P573" s="60"/>
      <c r="Q573" s="60"/>
      <c r="R573" s="141"/>
      <c r="S573" s="19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  <c r="DZ573" s="60"/>
      <c r="EA573" s="60"/>
      <c r="EB573" s="60"/>
      <c r="EC573" s="60"/>
      <c r="ED573" s="60"/>
      <c r="EE573" s="60"/>
      <c r="EF573" s="60"/>
      <c r="EG573" s="60"/>
      <c r="EH573" s="60"/>
      <c r="EI573" s="60"/>
      <c r="EJ573" s="60"/>
    </row>
    <row r="574" spans="2:140" s="1" customFormat="1" ht="20.149999999999999" customHeight="1">
      <c r="B574" s="39">
        <f t="shared" si="31"/>
        <v>2052</v>
      </c>
      <c r="C574" s="52">
        <f t="shared" si="32"/>
        <v>0.13156951106902215</v>
      </c>
      <c r="D574" s="52">
        <f t="shared" si="33"/>
        <v>0.8102544712128813</v>
      </c>
      <c r="E574" s="135"/>
      <c r="F574" s="39">
        <f t="shared" si="34"/>
        <v>2052</v>
      </c>
      <c r="G574" s="52">
        <f t="shared" si="35"/>
        <v>1.4158749414534357E-3</v>
      </c>
      <c r="H574" s="52">
        <f t="shared" si="36"/>
        <v>6.0642190888666033E-3</v>
      </c>
      <c r="I574" s="60"/>
      <c r="J574" s="81" t="s">
        <v>279</v>
      </c>
      <c r="K574" s="82">
        <f>K573*$F$632</f>
        <v>7.3693848316301114E-4</v>
      </c>
      <c r="L574" s="82">
        <f>L573*$F$632</f>
        <v>3.1563214278868593E-3</v>
      </c>
      <c r="M574" s="60"/>
      <c r="N574" s="60"/>
      <c r="O574" s="60"/>
      <c r="P574" s="60"/>
      <c r="Q574" s="60"/>
      <c r="R574" s="141"/>
      <c r="S574" s="19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  <c r="DZ574" s="60"/>
      <c r="EA574" s="60"/>
      <c r="EB574" s="60"/>
      <c r="EC574" s="60"/>
      <c r="ED574" s="60"/>
      <c r="EE574" s="60"/>
      <c r="EF574" s="60"/>
      <c r="EG574" s="60"/>
      <c r="EH574" s="60"/>
      <c r="EI574" s="60"/>
      <c r="EJ574" s="60"/>
    </row>
    <row r="575" spans="2:140" s="1" customFormat="1" ht="20.149999999999999" customHeight="1">
      <c r="B575" s="39">
        <f t="shared" si="31"/>
        <v>2053</v>
      </c>
      <c r="C575" s="52">
        <f t="shared" si="32"/>
        <v>0.13357115161252789</v>
      </c>
      <c r="D575" s="52">
        <f t="shared" si="33"/>
        <v>0.82258132556506991</v>
      </c>
      <c r="E575" s="135"/>
      <c r="F575" s="39">
        <f t="shared" si="34"/>
        <v>2053</v>
      </c>
      <c r="G575" s="52">
        <f t="shared" si="35"/>
        <v>1.4374154386728884E-3</v>
      </c>
      <c r="H575" s="52">
        <f t="shared" si="36"/>
        <v>6.1564774448819946E-3</v>
      </c>
      <c r="I575" s="60"/>
      <c r="J575" s="167" t="s">
        <v>275</v>
      </c>
      <c r="K575" s="60"/>
      <c r="L575" s="60"/>
      <c r="M575" s="60"/>
      <c r="N575" s="60"/>
      <c r="O575" s="60"/>
      <c r="P575" s="60"/>
      <c r="Q575" s="60"/>
      <c r="R575" s="141"/>
      <c r="S575" s="19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  <c r="ED575" s="60"/>
      <c r="EE575" s="60"/>
      <c r="EF575" s="60"/>
      <c r="EG575" s="60"/>
      <c r="EH575" s="60"/>
      <c r="EI575" s="60"/>
      <c r="EJ575" s="60"/>
    </row>
    <row r="576" spans="2:140" s="1" customFormat="1" ht="20.149999999999999" customHeight="1">
      <c r="B576" s="39">
        <f t="shared" si="31"/>
        <v>2054</v>
      </c>
      <c r="C576" s="52">
        <f t="shared" si="32"/>
        <v>0.13560324423290807</v>
      </c>
      <c r="D576" s="52">
        <f t="shared" si="33"/>
        <v>0.83509571524550252</v>
      </c>
      <c r="E576" s="135"/>
      <c r="F576" s="39">
        <f t="shared" si="34"/>
        <v>2054</v>
      </c>
      <c r="G576" s="52">
        <f t="shared" si="35"/>
        <v>1.4592836435216496E-3</v>
      </c>
      <c r="H576" s="52">
        <f t="shared" si="36"/>
        <v>6.2501393788568782E-3</v>
      </c>
      <c r="I576" s="60"/>
      <c r="J576" s="60"/>
      <c r="K576" s="60"/>
      <c r="L576" s="60"/>
      <c r="M576" s="60"/>
      <c r="N576" s="60"/>
      <c r="O576" s="60"/>
      <c r="P576" s="60"/>
      <c r="Q576" s="60"/>
      <c r="R576" s="141"/>
      <c r="S576" s="19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  <c r="ED576" s="60"/>
      <c r="EE576" s="60"/>
      <c r="EF576" s="60"/>
      <c r="EG576" s="60"/>
      <c r="EH576" s="60"/>
      <c r="EI576" s="60"/>
      <c r="EJ576" s="60"/>
    </row>
    <row r="577" spans="1:140" s="1" customFormat="1" ht="20.149999999999999" customHeight="1">
      <c r="B577" s="39">
        <f t="shared" si="31"/>
        <v>2055</v>
      </c>
      <c r="C577" s="52">
        <f t="shared" si="32"/>
        <v>0.13766625221463649</v>
      </c>
      <c r="D577" s="52">
        <f t="shared" si="33"/>
        <v>0.84780049333399454</v>
      </c>
      <c r="E577" s="135"/>
      <c r="F577" s="39">
        <f t="shared" si="34"/>
        <v>2055</v>
      </c>
      <c r="G577" s="52">
        <f t="shared" si="35"/>
        <v>1.4814845415991333E-3</v>
      </c>
      <c r="H577" s="52">
        <f t="shared" si="36"/>
        <v>6.3452262442076097E-3</v>
      </c>
      <c r="I577" s="60"/>
      <c r="J577" s="60"/>
      <c r="K577" s="60"/>
      <c r="L577" s="60"/>
      <c r="M577" s="60"/>
      <c r="N577" s="60"/>
      <c r="O577" s="60"/>
      <c r="P577" s="60"/>
      <c r="Q577" s="60"/>
      <c r="R577" s="141"/>
      <c r="S577" s="19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  <c r="ED577" s="60"/>
      <c r="EE577" s="60"/>
      <c r="EF577" s="60"/>
      <c r="EG577" s="60"/>
      <c r="EH577" s="60"/>
      <c r="EI577" s="60"/>
      <c r="EJ577" s="60"/>
    </row>
    <row r="578" spans="1:140" s="1" customFormat="1" ht="20.149999999999999" customHeight="1">
      <c r="B578" s="39">
        <f t="shared" si="31"/>
        <v>2056</v>
      </c>
      <c r="C578" s="52">
        <f t="shared" si="32"/>
        <v>0.13987132379517328</v>
      </c>
      <c r="D578" s="52">
        <f t="shared" si="33"/>
        <v>0.86138015242793997</v>
      </c>
      <c r="E578" s="135"/>
      <c r="F578" s="39">
        <f t="shared" si="34"/>
        <v>2056</v>
      </c>
      <c r="G578" s="52">
        <f t="shared" si="35"/>
        <v>1.5052142459176002E-3</v>
      </c>
      <c r="H578" s="52">
        <f t="shared" si="36"/>
        <v>6.4468610155338744E-3</v>
      </c>
      <c r="I578" s="60"/>
      <c r="J578" s="60"/>
      <c r="K578" s="60"/>
      <c r="L578" s="60"/>
      <c r="M578" s="60"/>
      <c r="N578" s="60"/>
      <c r="O578" s="60"/>
      <c r="P578" s="60"/>
      <c r="Q578" s="60"/>
      <c r="R578" s="141"/>
      <c r="S578" s="19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  <c r="DZ578" s="60"/>
      <c r="EA578" s="60"/>
      <c r="EB578" s="60"/>
      <c r="EC578" s="60"/>
      <c r="ED578" s="60"/>
      <c r="EE578" s="60"/>
      <c r="EF578" s="60"/>
      <c r="EG578" s="60"/>
      <c r="EH578" s="60"/>
      <c r="EI578" s="60"/>
      <c r="EJ578" s="60"/>
    </row>
    <row r="579" spans="1:140" s="1" customFormat="1" ht="20.149999999999999" customHeight="1">
      <c r="B579" s="39">
        <f t="shared" si="31"/>
        <v>2057</v>
      </c>
      <c r="C579" s="52">
        <f t="shared" si="32"/>
        <v>0.14211171514796414</v>
      </c>
      <c r="D579" s="52">
        <f t="shared" si="33"/>
        <v>0.87517732394675152</v>
      </c>
      <c r="E579" s="135"/>
      <c r="F579" s="39">
        <f t="shared" si="34"/>
        <v>2057</v>
      </c>
      <c r="G579" s="52">
        <f t="shared" si="35"/>
        <v>1.5293240411862125E-3</v>
      </c>
      <c r="H579" s="52">
        <f t="shared" si="36"/>
        <v>6.5501237235711385E-3</v>
      </c>
      <c r="I579" s="60"/>
      <c r="J579" s="60"/>
      <c r="K579" s="60"/>
      <c r="L579" s="60"/>
      <c r="M579" s="60"/>
      <c r="N579" s="60"/>
      <c r="O579" s="60"/>
      <c r="P579" s="60"/>
      <c r="Q579" s="60"/>
      <c r="R579" s="141"/>
      <c r="S579" s="19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  <c r="DZ579" s="60"/>
      <c r="EA579" s="60"/>
      <c r="EB579" s="60"/>
      <c r="EC579" s="60"/>
      <c r="ED579" s="60"/>
      <c r="EE579" s="60"/>
      <c r="EF579" s="60"/>
      <c r="EG579" s="60"/>
      <c r="EH579" s="60"/>
      <c r="EI579" s="60"/>
      <c r="EJ579" s="60"/>
    </row>
    <row r="580" spans="1:140" s="1" customFormat="1" ht="20.149999999999999" customHeight="1">
      <c r="B580" s="39">
        <f t="shared" si="31"/>
        <v>2058</v>
      </c>
      <c r="C580" s="52">
        <f t="shared" si="32"/>
        <v>0.1443879920080732</v>
      </c>
      <c r="D580" s="52">
        <f t="shared" si="33"/>
        <v>0.88919549189946379</v>
      </c>
      <c r="E580" s="135"/>
      <c r="F580" s="39">
        <f t="shared" si="34"/>
        <v>2058</v>
      </c>
      <c r="G580" s="52">
        <f t="shared" si="35"/>
        <v>1.5538200155183507E-3</v>
      </c>
      <c r="H580" s="52">
        <f t="shared" si="36"/>
        <v>6.6550404438238814E-3</v>
      </c>
      <c r="I580" s="60"/>
      <c r="J580" s="60"/>
      <c r="K580" s="60"/>
      <c r="L580" s="60"/>
      <c r="M580" s="60"/>
      <c r="N580" s="60"/>
      <c r="O580" s="60"/>
      <c r="P580" s="60"/>
      <c r="Q580" s="60"/>
      <c r="R580" s="141"/>
      <c r="S580" s="19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  <c r="DZ580" s="60"/>
      <c r="EA580" s="60"/>
      <c r="EB580" s="60"/>
      <c r="EC580" s="60"/>
      <c r="ED580" s="60"/>
      <c r="EE580" s="60"/>
      <c r="EF580" s="60"/>
      <c r="EG580" s="60"/>
      <c r="EH580" s="60"/>
      <c r="EI580" s="60"/>
      <c r="EJ580" s="60"/>
    </row>
    <row r="581" spans="1:140" s="1" customFormat="1" ht="20.149999999999999" customHeight="1">
      <c r="B581" s="39">
        <f t="shared" si="31"/>
        <v>2059</v>
      </c>
      <c r="C581" s="52">
        <f t="shared" si="32"/>
        <v>0.14681681107447292</v>
      </c>
      <c r="D581" s="52">
        <f t="shared" si="33"/>
        <v>0.90415307205863205</v>
      </c>
      <c r="E581" s="135"/>
      <c r="F581" s="39">
        <f t="shared" si="34"/>
        <v>2059</v>
      </c>
      <c r="G581" s="52">
        <f t="shared" si="35"/>
        <v>1.579957560801434E-3</v>
      </c>
      <c r="H581" s="52">
        <f t="shared" si="36"/>
        <v>6.7669880434325595E-3</v>
      </c>
      <c r="I581" s="60"/>
      <c r="J581" s="60"/>
      <c r="K581" s="60"/>
      <c r="L581" s="60"/>
      <c r="M581" s="60"/>
      <c r="N581" s="60"/>
      <c r="O581" s="60"/>
      <c r="P581" s="60"/>
      <c r="Q581" s="60"/>
      <c r="R581" s="141"/>
      <c r="S581" s="19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  <c r="DZ581" s="60"/>
      <c r="EA581" s="60"/>
      <c r="EB581" s="60"/>
      <c r="EC581" s="60"/>
      <c r="ED581" s="60"/>
      <c r="EE581" s="60"/>
      <c r="EF581" s="60"/>
      <c r="EG581" s="60"/>
      <c r="EH581" s="60"/>
      <c r="EI581" s="60"/>
      <c r="EJ581" s="60"/>
    </row>
    <row r="582" spans="1:140" s="1" customFormat="1" ht="20.149999999999999" customHeight="1">
      <c r="B582" s="39">
        <f t="shared" si="31"/>
        <v>2060</v>
      </c>
      <c r="C582" s="52">
        <f t="shared" si="32"/>
        <v>0.14928648646123049</v>
      </c>
      <c r="D582" s="52">
        <f t="shared" si="33"/>
        <v>0.91936226078560812</v>
      </c>
      <c r="E582" s="135"/>
      <c r="F582" s="39">
        <f t="shared" si="34"/>
        <v>2060</v>
      </c>
      <c r="G582" s="52">
        <f t="shared" si="35"/>
        <v>1.6065347781614647E-3</v>
      </c>
      <c r="H582" s="52">
        <f t="shared" si="36"/>
        <v>6.8808187668425022E-3</v>
      </c>
      <c r="I582" s="60"/>
      <c r="J582" s="60"/>
      <c r="K582" s="60"/>
      <c r="L582" s="60"/>
      <c r="M582" s="60"/>
      <c r="N582" s="60"/>
      <c r="O582" s="60"/>
      <c r="P582" s="60"/>
      <c r="Q582" s="60"/>
      <c r="R582" s="141"/>
      <c r="S582" s="19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  <c r="DZ582" s="60"/>
      <c r="EA582" s="60"/>
      <c r="EB582" s="60"/>
      <c r="EC582" s="60"/>
      <c r="ED582" s="60"/>
      <c r="EE582" s="60"/>
      <c r="EF582" s="60"/>
      <c r="EG582" s="60"/>
      <c r="EH582" s="60"/>
      <c r="EI582" s="60"/>
      <c r="EJ582" s="60"/>
    </row>
    <row r="583" spans="1:140" s="1" customFormat="1" ht="20.149999999999999" customHeight="1">
      <c r="B583" s="167" t="s">
        <v>275</v>
      </c>
      <c r="C583" s="60"/>
      <c r="D583" s="60"/>
      <c r="E583" s="74"/>
      <c r="F583" s="167" t="s">
        <v>275</v>
      </c>
      <c r="G583" s="61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  <c r="DZ583" s="60"/>
      <c r="EA583" s="60"/>
      <c r="EB583" s="60"/>
      <c r="EC583" s="60"/>
      <c r="ED583" s="60"/>
      <c r="EE583" s="60"/>
      <c r="EF583" s="60"/>
      <c r="EG583" s="60"/>
      <c r="EH583" s="60"/>
      <c r="EI583" s="60"/>
      <c r="EJ583" s="60"/>
    </row>
    <row r="584" spans="1:140" s="1" customFormat="1" ht="20.149999999999999" customHeight="1">
      <c r="B584" s="38"/>
      <c r="C584" s="135"/>
      <c r="D584" s="135"/>
      <c r="E584" s="135"/>
      <c r="F584" s="61"/>
      <c r="G584" s="61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  <c r="DZ584" s="60"/>
      <c r="EA584" s="60"/>
      <c r="EB584" s="60"/>
      <c r="EC584" s="60"/>
      <c r="ED584" s="60"/>
      <c r="EE584" s="60"/>
      <c r="EF584" s="60"/>
      <c r="EG584" s="60"/>
      <c r="EH584" s="60"/>
      <c r="EI584" s="60"/>
      <c r="EJ584" s="60"/>
    </row>
    <row r="585" spans="1:140" s="69" customFormat="1" ht="20.149999999999999" customHeight="1">
      <c r="A585" s="71"/>
      <c r="B585" s="285" t="s">
        <v>281</v>
      </c>
      <c r="C585" s="286"/>
      <c r="D585" s="286"/>
      <c r="E585" s="286"/>
      <c r="F585" s="286"/>
      <c r="G585" s="286"/>
      <c r="H585" s="286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BZ585" s="148"/>
      <c r="CA585" s="148"/>
      <c r="CB585" s="148"/>
      <c r="CC585" s="148"/>
      <c r="CD585" s="148"/>
      <c r="CE585" s="148"/>
      <c r="CF585" s="148"/>
      <c r="CG585" s="148"/>
      <c r="CH585" s="148"/>
      <c r="CI585" s="148"/>
      <c r="CJ585" s="148"/>
      <c r="CK585" s="148"/>
      <c r="CL585" s="148"/>
      <c r="CM585" s="148"/>
      <c r="CN585" s="148"/>
      <c r="CO585" s="148"/>
      <c r="CP585" s="148"/>
      <c r="CQ585" s="148"/>
      <c r="CR585" s="148"/>
      <c r="CS585" s="148"/>
      <c r="CT585" s="148"/>
      <c r="CU585" s="148"/>
      <c r="CV585" s="148"/>
      <c r="CW585" s="148"/>
      <c r="CX585" s="148"/>
      <c r="CY585" s="148"/>
      <c r="CZ585" s="148"/>
      <c r="DA585" s="148"/>
      <c r="DB585" s="148"/>
      <c r="DC585" s="148"/>
      <c r="DD585" s="148"/>
      <c r="DE585" s="148"/>
      <c r="DF585" s="148"/>
      <c r="DG585" s="148"/>
      <c r="DH585" s="148"/>
      <c r="DI585" s="148"/>
      <c r="DJ585" s="148"/>
      <c r="DK585" s="148"/>
      <c r="DL585" s="148"/>
      <c r="DM585" s="148"/>
      <c r="DN585" s="148"/>
      <c r="DO585" s="148"/>
      <c r="DP585" s="148"/>
      <c r="DQ585" s="148"/>
      <c r="DR585" s="148"/>
      <c r="DS585" s="148"/>
      <c r="DT585" s="148"/>
      <c r="DU585" s="148"/>
      <c r="DV585" s="148"/>
      <c r="DW585" s="148"/>
      <c r="DX585" s="148"/>
      <c r="DY585" s="148"/>
      <c r="DZ585" s="148"/>
      <c r="EA585" s="148"/>
      <c r="EB585" s="148"/>
      <c r="EC585" s="148"/>
      <c r="ED585" s="148"/>
      <c r="EE585" s="148"/>
      <c r="EF585" s="148"/>
      <c r="EG585" s="148"/>
      <c r="EH585" s="148"/>
      <c r="EI585" s="148"/>
      <c r="EJ585" s="148"/>
    </row>
    <row r="586" spans="1:140" s="69" customFormat="1" ht="20.149999999999999" customHeight="1">
      <c r="A586" s="71"/>
      <c r="B586" s="61"/>
      <c r="C586" s="60"/>
      <c r="D586" s="60"/>
      <c r="E586" s="60"/>
      <c r="F586" s="116"/>
      <c r="G586" s="61"/>
      <c r="H586" s="60"/>
      <c r="I586" s="60"/>
      <c r="J586" s="60"/>
      <c r="K586" s="60"/>
      <c r="L586" s="60"/>
      <c r="M586" s="60"/>
      <c r="N586" s="60"/>
      <c r="O586" s="60"/>
      <c r="P586" s="60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  <c r="BQ586" s="148"/>
      <c r="BR586" s="148"/>
      <c r="BS586" s="148"/>
      <c r="BT586" s="148"/>
      <c r="BU586" s="148"/>
      <c r="BV586" s="148"/>
      <c r="BW586" s="148"/>
      <c r="BX586" s="148"/>
      <c r="BY586" s="148"/>
      <c r="BZ586" s="148"/>
      <c r="CA586" s="148"/>
      <c r="CB586" s="148"/>
      <c r="CC586" s="148"/>
      <c r="CD586" s="148"/>
      <c r="CE586" s="148"/>
      <c r="CF586" s="148"/>
      <c r="CG586" s="148"/>
      <c r="CH586" s="148"/>
      <c r="CI586" s="148"/>
      <c r="CJ586" s="148"/>
      <c r="CK586" s="148"/>
      <c r="CL586" s="148"/>
      <c r="CM586" s="148"/>
      <c r="CN586" s="148"/>
      <c r="CO586" s="148"/>
      <c r="CP586" s="148"/>
      <c r="CQ586" s="148"/>
      <c r="CR586" s="148"/>
      <c r="CS586" s="148"/>
      <c r="CT586" s="148"/>
      <c r="CU586" s="148"/>
      <c r="CV586" s="148"/>
      <c r="CW586" s="148"/>
      <c r="CX586" s="148"/>
      <c r="CY586" s="148"/>
      <c r="CZ586" s="148"/>
      <c r="DA586" s="148"/>
      <c r="DB586" s="148"/>
      <c r="DC586" s="148"/>
      <c r="DD586" s="148"/>
      <c r="DE586" s="148"/>
      <c r="DF586" s="148"/>
      <c r="DG586" s="148"/>
      <c r="DH586" s="148"/>
      <c r="DI586" s="148"/>
      <c r="DJ586" s="148"/>
      <c r="DK586" s="148"/>
      <c r="DL586" s="148"/>
      <c r="DM586" s="148"/>
      <c r="DN586" s="148"/>
      <c r="DO586" s="148"/>
      <c r="DP586" s="148"/>
      <c r="DQ586" s="148"/>
      <c r="DR586" s="148"/>
      <c r="DS586" s="148"/>
      <c r="DT586" s="148"/>
      <c r="DU586" s="148"/>
      <c r="DV586" s="148"/>
      <c r="DW586" s="148"/>
      <c r="DX586" s="148"/>
      <c r="DY586" s="148"/>
      <c r="DZ586" s="148"/>
      <c r="EA586" s="148"/>
      <c r="EB586" s="148"/>
      <c r="EC586" s="148"/>
      <c r="ED586" s="148"/>
      <c r="EE586" s="148"/>
      <c r="EF586" s="148"/>
      <c r="EG586" s="148"/>
      <c r="EH586" s="148"/>
      <c r="EI586" s="148"/>
      <c r="EJ586" s="148"/>
    </row>
    <row r="587" spans="1:140" s="97" customFormat="1" ht="20.149999999999999" customHeight="1">
      <c r="A587" s="95"/>
      <c r="B587" s="96"/>
      <c r="C587" s="203">
        <v>2014</v>
      </c>
      <c r="D587" s="203">
        <f t="shared" ref="D587:AM587" si="37">C587+1</f>
        <v>2015</v>
      </c>
      <c r="E587" s="203">
        <f t="shared" si="37"/>
        <v>2016</v>
      </c>
      <c r="F587" s="203">
        <f t="shared" si="37"/>
        <v>2017</v>
      </c>
      <c r="G587" s="203">
        <f t="shared" si="37"/>
        <v>2018</v>
      </c>
      <c r="H587" s="203">
        <f t="shared" si="37"/>
        <v>2019</v>
      </c>
      <c r="I587" s="203">
        <f t="shared" si="37"/>
        <v>2020</v>
      </c>
      <c r="J587" s="203">
        <f t="shared" si="37"/>
        <v>2021</v>
      </c>
      <c r="K587" s="203">
        <f t="shared" si="37"/>
        <v>2022</v>
      </c>
      <c r="L587" s="203">
        <f t="shared" si="37"/>
        <v>2023</v>
      </c>
      <c r="M587" s="203">
        <f t="shared" si="37"/>
        <v>2024</v>
      </c>
      <c r="N587" s="203">
        <f t="shared" si="37"/>
        <v>2025</v>
      </c>
      <c r="O587" s="203">
        <f t="shared" si="37"/>
        <v>2026</v>
      </c>
      <c r="P587" s="203">
        <f t="shared" si="37"/>
        <v>2027</v>
      </c>
      <c r="Q587" s="203">
        <f t="shared" si="37"/>
        <v>2028</v>
      </c>
      <c r="R587" s="203">
        <f t="shared" si="37"/>
        <v>2029</v>
      </c>
      <c r="S587" s="203">
        <f t="shared" si="37"/>
        <v>2030</v>
      </c>
      <c r="T587" s="203">
        <f t="shared" si="37"/>
        <v>2031</v>
      </c>
      <c r="U587" s="203">
        <f t="shared" si="37"/>
        <v>2032</v>
      </c>
      <c r="V587" s="203">
        <f t="shared" si="37"/>
        <v>2033</v>
      </c>
      <c r="W587" s="203">
        <f t="shared" si="37"/>
        <v>2034</v>
      </c>
      <c r="X587" s="203">
        <f t="shared" si="37"/>
        <v>2035</v>
      </c>
      <c r="Y587" s="203">
        <f t="shared" si="37"/>
        <v>2036</v>
      </c>
      <c r="Z587" s="203">
        <f t="shared" si="37"/>
        <v>2037</v>
      </c>
      <c r="AA587" s="203">
        <f t="shared" si="37"/>
        <v>2038</v>
      </c>
      <c r="AB587" s="203">
        <f t="shared" si="37"/>
        <v>2039</v>
      </c>
      <c r="AC587" s="203">
        <f t="shared" si="37"/>
        <v>2040</v>
      </c>
      <c r="AD587" s="203">
        <f t="shared" si="37"/>
        <v>2041</v>
      </c>
      <c r="AE587" s="203">
        <f t="shared" si="37"/>
        <v>2042</v>
      </c>
      <c r="AF587" s="203">
        <f t="shared" si="37"/>
        <v>2043</v>
      </c>
      <c r="AG587" s="203">
        <f t="shared" si="37"/>
        <v>2044</v>
      </c>
      <c r="AH587" s="203">
        <f t="shared" si="37"/>
        <v>2045</v>
      </c>
      <c r="AI587" s="203">
        <f t="shared" si="37"/>
        <v>2046</v>
      </c>
      <c r="AJ587" s="203">
        <f t="shared" si="37"/>
        <v>2047</v>
      </c>
      <c r="AK587" s="203">
        <f t="shared" si="37"/>
        <v>2048</v>
      </c>
      <c r="AL587" s="203">
        <f t="shared" si="37"/>
        <v>2049</v>
      </c>
      <c r="AM587" s="203">
        <f t="shared" si="37"/>
        <v>2050</v>
      </c>
      <c r="AN587" s="203">
        <f t="shared" ref="AN587:AW587" si="38">AM587+1</f>
        <v>2051</v>
      </c>
      <c r="AO587" s="203">
        <f t="shared" si="38"/>
        <v>2052</v>
      </c>
      <c r="AP587" s="203">
        <f t="shared" si="38"/>
        <v>2053</v>
      </c>
      <c r="AQ587" s="203">
        <f t="shared" si="38"/>
        <v>2054</v>
      </c>
      <c r="AR587" s="203">
        <f t="shared" si="38"/>
        <v>2055</v>
      </c>
      <c r="AS587" s="203">
        <f t="shared" si="38"/>
        <v>2056</v>
      </c>
      <c r="AT587" s="203">
        <f t="shared" si="38"/>
        <v>2057</v>
      </c>
      <c r="AU587" s="203">
        <f t="shared" si="38"/>
        <v>2058</v>
      </c>
      <c r="AV587" s="203">
        <f t="shared" si="38"/>
        <v>2059</v>
      </c>
      <c r="AW587" s="203">
        <f t="shared" si="38"/>
        <v>2060</v>
      </c>
      <c r="AX587" s="149"/>
      <c r="AY587" s="149"/>
      <c r="AZ587" s="149"/>
      <c r="BA587" s="149"/>
      <c r="BB587" s="149"/>
      <c r="BC587" s="149"/>
      <c r="BD587" s="149"/>
      <c r="BE587" s="149"/>
      <c r="BF587" s="149"/>
      <c r="BG587" s="149"/>
      <c r="BH587" s="149"/>
      <c r="BI587" s="149"/>
      <c r="BJ587" s="149"/>
      <c r="BK587" s="149"/>
      <c r="BL587" s="149"/>
      <c r="BM587" s="149"/>
      <c r="BN587" s="149"/>
      <c r="BO587" s="149"/>
      <c r="BP587" s="149"/>
      <c r="BQ587" s="149"/>
      <c r="BR587" s="149"/>
      <c r="BS587" s="149"/>
      <c r="BT587" s="149"/>
      <c r="BU587" s="149"/>
      <c r="BV587" s="149"/>
      <c r="BW587" s="149"/>
      <c r="BX587" s="149"/>
      <c r="BY587" s="149"/>
      <c r="BZ587" s="149"/>
      <c r="CA587" s="149"/>
      <c r="CB587" s="149"/>
      <c r="CC587" s="149"/>
      <c r="CD587" s="149"/>
      <c r="CE587" s="149"/>
      <c r="CF587" s="149"/>
      <c r="CG587" s="149"/>
      <c r="CH587" s="149"/>
      <c r="CI587" s="149"/>
      <c r="CJ587" s="149"/>
      <c r="CK587" s="149"/>
      <c r="CL587" s="149"/>
      <c r="CM587" s="149"/>
      <c r="CN587" s="149"/>
      <c r="CO587" s="149"/>
      <c r="CP587" s="149"/>
      <c r="CQ587" s="149"/>
      <c r="CR587" s="149"/>
      <c r="CS587" s="149"/>
      <c r="CT587" s="149"/>
      <c r="CU587" s="149"/>
      <c r="CV587" s="149"/>
      <c r="CW587" s="149"/>
      <c r="CX587" s="149"/>
      <c r="CY587" s="149"/>
      <c r="CZ587" s="149"/>
      <c r="DA587" s="149"/>
      <c r="DB587" s="149"/>
      <c r="DC587" s="149"/>
      <c r="DD587" s="149"/>
      <c r="DE587" s="149"/>
      <c r="DF587" s="149"/>
      <c r="DG587" s="149"/>
      <c r="DH587" s="149"/>
      <c r="DI587" s="149"/>
      <c r="DJ587" s="149"/>
      <c r="DK587" s="149"/>
      <c r="DL587" s="149"/>
      <c r="DM587" s="149"/>
      <c r="DN587" s="149"/>
      <c r="DO587" s="149"/>
      <c r="DP587" s="149"/>
      <c r="DQ587" s="149"/>
      <c r="DR587" s="149"/>
      <c r="DS587" s="149"/>
      <c r="DT587" s="149"/>
      <c r="DU587" s="149"/>
      <c r="DV587" s="149"/>
      <c r="DW587" s="149"/>
      <c r="DX587" s="149"/>
      <c r="DY587" s="149"/>
      <c r="DZ587" s="149"/>
      <c r="EA587" s="149"/>
      <c r="EB587" s="149"/>
      <c r="EC587" s="149"/>
      <c r="ED587" s="149"/>
      <c r="EE587" s="149"/>
      <c r="EF587" s="149"/>
      <c r="EG587" s="149"/>
      <c r="EH587" s="149"/>
      <c r="EI587" s="149"/>
      <c r="EJ587" s="149"/>
    </row>
    <row r="588" spans="1:140" s="1" customFormat="1" ht="31.5" customHeight="1">
      <c r="A588" s="98"/>
      <c r="B588" s="200" t="s">
        <v>214</v>
      </c>
      <c r="C588" s="212">
        <v>103.4</v>
      </c>
      <c r="D588" s="212">
        <v>104.2</v>
      </c>
      <c r="E588" s="90">
        <v>103.1</v>
      </c>
      <c r="F588" s="90">
        <v>104.8</v>
      </c>
      <c r="G588" s="90">
        <v>105.4</v>
      </c>
      <c r="H588" s="90">
        <v>104.7</v>
      </c>
      <c r="I588" s="90">
        <v>97.8</v>
      </c>
      <c r="J588" s="90">
        <v>105.9</v>
      </c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  <c r="DZ588" s="60"/>
      <c r="EA588" s="60"/>
      <c r="EB588" s="60"/>
      <c r="EC588" s="60"/>
      <c r="ED588" s="60"/>
      <c r="EE588" s="60"/>
      <c r="EF588" s="60"/>
      <c r="EG588" s="60"/>
      <c r="EH588" s="60"/>
      <c r="EI588" s="60"/>
      <c r="EJ588" s="60"/>
    </row>
    <row r="589" spans="1:140" s="1" customFormat="1" ht="20.149999999999999" customHeight="1">
      <c r="A589" s="98"/>
      <c r="B589" s="274" t="s">
        <v>270</v>
      </c>
      <c r="C589" s="275"/>
      <c r="D589" s="275"/>
      <c r="E589" s="275"/>
      <c r="F589" s="275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50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  <c r="DZ589" s="60"/>
      <c r="EA589" s="60"/>
      <c r="EB589" s="60"/>
      <c r="EC589" s="60"/>
      <c r="ED589" s="60"/>
      <c r="EE589" s="60"/>
      <c r="EF589" s="60"/>
      <c r="EG589" s="60"/>
      <c r="EH589" s="60"/>
      <c r="EI589" s="60"/>
      <c r="EJ589" s="60"/>
    </row>
    <row r="590" spans="1:140" s="1" customFormat="1" ht="20.149999999999999" customHeight="1">
      <c r="A590" s="98"/>
      <c r="B590" s="104"/>
      <c r="C590" s="203">
        <f>C587</f>
        <v>2014</v>
      </c>
      <c r="D590" s="203">
        <f t="shared" ref="D590:AM590" si="39">C590+1</f>
        <v>2015</v>
      </c>
      <c r="E590" s="203">
        <f t="shared" si="39"/>
        <v>2016</v>
      </c>
      <c r="F590" s="203">
        <f t="shared" si="39"/>
        <v>2017</v>
      </c>
      <c r="G590" s="203">
        <f t="shared" si="39"/>
        <v>2018</v>
      </c>
      <c r="H590" s="203">
        <f t="shared" si="39"/>
        <v>2019</v>
      </c>
      <c r="I590" s="203">
        <f t="shared" si="39"/>
        <v>2020</v>
      </c>
      <c r="J590" s="203">
        <f t="shared" si="39"/>
        <v>2021</v>
      </c>
      <c r="K590" s="203">
        <f t="shared" si="39"/>
        <v>2022</v>
      </c>
      <c r="L590" s="203">
        <f t="shared" si="39"/>
        <v>2023</v>
      </c>
      <c r="M590" s="203">
        <f t="shared" si="39"/>
        <v>2024</v>
      </c>
      <c r="N590" s="203">
        <f t="shared" si="39"/>
        <v>2025</v>
      </c>
      <c r="O590" s="203">
        <f t="shared" si="39"/>
        <v>2026</v>
      </c>
      <c r="P590" s="203">
        <f t="shared" si="39"/>
        <v>2027</v>
      </c>
      <c r="Q590" s="203">
        <f t="shared" si="39"/>
        <v>2028</v>
      </c>
      <c r="R590" s="203">
        <f t="shared" si="39"/>
        <v>2029</v>
      </c>
      <c r="S590" s="203">
        <f t="shared" si="39"/>
        <v>2030</v>
      </c>
      <c r="T590" s="203">
        <f t="shared" si="39"/>
        <v>2031</v>
      </c>
      <c r="U590" s="203">
        <f t="shared" si="39"/>
        <v>2032</v>
      </c>
      <c r="V590" s="203">
        <f t="shared" si="39"/>
        <v>2033</v>
      </c>
      <c r="W590" s="203">
        <f t="shared" si="39"/>
        <v>2034</v>
      </c>
      <c r="X590" s="203">
        <f t="shared" si="39"/>
        <v>2035</v>
      </c>
      <c r="Y590" s="203">
        <f t="shared" si="39"/>
        <v>2036</v>
      </c>
      <c r="Z590" s="203">
        <f t="shared" si="39"/>
        <v>2037</v>
      </c>
      <c r="AA590" s="203">
        <f t="shared" si="39"/>
        <v>2038</v>
      </c>
      <c r="AB590" s="203">
        <f t="shared" si="39"/>
        <v>2039</v>
      </c>
      <c r="AC590" s="203">
        <f t="shared" si="39"/>
        <v>2040</v>
      </c>
      <c r="AD590" s="203">
        <f t="shared" si="39"/>
        <v>2041</v>
      </c>
      <c r="AE590" s="203">
        <f t="shared" si="39"/>
        <v>2042</v>
      </c>
      <c r="AF590" s="203">
        <f t="shared" si="39"/>
        <v>2043</v>
      </c>
      <c r="AG590" s="203">
        <f t="shared" si="39"/>
        <v>2044</v>
      </c>
      <c r="AH590" s="203">
        <f t="shared" si="39"/>
        <v>2045</v>
      </c>
      <c r="AI590" s="203">
        <f t="shared" si="39"/>
        <v>2046</v>
      </c>
      <c r="AJ590" s="203">
        <f t="shared" si="39"/>
        <v>2047</v>
      </c>
      <c r="AK590" s="203">
        <f t="shared" si="39"/>
        <v>2048</v>
      </c>
      <c r="AL590" s="203">
        <f t="shared" si="39"/>
        <v>2049</v>
      </c>
      <c r="AM590" s="203">
        <f t="shared" si="39"/>
        <v>2050</v>
      </c>
      <c r="AN590" s="203">
        <f t="shared" ref="AN590:AW590" si="40">AM590+1</f>
        <v>2051</v>
      </c>
      <c r="AO590" s="203">
        <f t="shared" si="40"/>
        <v>2052</v>
      </c>
      <c r="AP590" s="203">
        <f t="shared" si="40"/>
        <v>2053</v>
      </c>
      <c r="AQ590" s="203">
        <f t="shared" si="40"/>
        <v>2054</v>
      </c>
      <c r="AR590" s="203">
        <f t="shared" si="40"/>
        <v>2055</v>
      </c>
      <c r="AS590" s="203">
        <f t="shared" si="40"/>
        <v>2056</v>
      </c>
      <c r="AT590" s="203">
        <f t="shared" si="40"/>
        <v>2057</v>
      </c>
      <c r="AU590" s="203">
        <f t="shared" si="40"/>
        <v>2058</v>
      </c>
      <c r="AV590" s="203">
        <f t="shared" si="40"/>
        <v>2059</v>
      </c>
      <c r="AW590" s="203">
        <f t="shared" si="40"/>
        <v>2060</v>
      </c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  <c r="DZ590" s="60"/>
      <c r="EA590" s="60"/>
      <c r="EB590" s="60"/>
      <c r="EC590" s="60"/>
      <c r="ED590" s="60"/>
      <c r="EE590" s="60"/>
      <c r="EF590" s="60"/>
      <c r="EG590" s="60"/>
      <c r="EH590" s="60"/>
      <c r="EI590" s="60"/>
      <c r="EJ590" s="60"/>
    </row>
    <row r="591" spans="1:140" s="1" customFormat="1" ht="24" customHeight="1">
      <c r="A591" s="98"/>
      <c r="B591" s="201" t="s">
        <v>196</v>
      </c>
      <c r="C591" s="225">
        <v>38478.6</v>
      </c>
      <c r="D591" s="225">
        <v>38437.199999999997</v>
      </c>
      <c r="E591" s="225">
        <v>38433</v>
      </c>
      <c r="F591" s="226">
        <v>38433.599999999999</v>
      </c>
      <c r="G591" s="226">
        <v>38411.1</v>
      </c>
      <c r="H591" s="226">
        <v>38382.6</v>
      </c>
      <c r="I591" s="226">
        <v>38265</v>
      </c>
      <c r="J591" s="226">
        <v>38080.400000000001</v>
      </c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  <c r="DZ591" s="60"/>
      <c r="EA591" s="60"/>
      <c r="EB591" s="60"/>
      <c r="EC591" s="60"/>
      <c r="ED591" s="60"/>
      <c r="EE591" s="60"/>
      <c r="EF591" s="60"/>
      <c r="EG591" s="60"/>
      <c r="EH591" s="60"/>
      <c r="EI591" s="60"/>
      <c r="EJ591" s="60"/>
    </row>
    <row r="592" spans="1:140" s="1" customFormat="1" ht="24" customHeight="1">
      <c r="A592" s="98"/>
      <c r="B592" s="201" t="s">
        <v>197</v>
      </c>
      <c r="C592" s="159">
        <v>0.99955579454328669</v>
      </c>
      <c r="D592" s="159">
        <v>0.99892407727931887</v>
      </c>
      <c r="E592" s="159">
        <v>0.99989073085448477</v>
      </c>
      <c r="F592" s="159">
        <v>1.000015611583795</v>
      </c>
      <c r="G592" s="159">
        <v>0.99941457474709627</v>
      </c>
      <c r="H592" s="159">
        <v>0.99925802697657706</v>
      </c>
      <c r="I592" s="159">
        <v>0.99693611167560303</v>
      </c>
      <c r="J592" s="159">
        <v>0.9951757480726513</v>
      </c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  <c r="ED592" s="60"/>
      <c r="EE592" s="60"/>
      <c r="EF592" s="60"/>
      <c r="EG592" s="60"/>
      <c r="EH592" s="60"/>
      <c r="EI592" s="60"/>
      <c r="EJ592" s="60"/>
    </row>
    <row r="593" spans="1:140" s="1" customFormat="1" ht="20.149999999999999" customHeight="1">
      <c r="A593" s="98"/>
      <c r="B593" s="274" t="s">
        <v>276</v>
      </c>
      <c r="C593" s="275"/>
      <c r="D593" s="275"/>
      <c r="E593" s="275"/>
      <c r="F593" s="275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50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  <c r="DZ593" s="60"/>
      <c r="EA593" s="60"/>
      <c r="EB593" s="60"/>
      <c r="EC593" s="60"/>
      <c r="ED593" s="60"/>
      <c r="EE593" s="60"/>
      <c r="EF593" s="60"/>
      <c r="EG593" s="60"/>
      <c r="EH593" s="60"/>
      <c r="EI593" s="60"/>
      <c r="EJ593" s="60"/>
    </row>
    <row r="594" spans="1:140" s="1" customFormat="1" ht="20.149999999999999" customHeight="1">
      <c r="A594" s="98"/>
      <c r="B594" s="104"/>
      <c r="C594" s="203">
        <f>C587</f>
        <v>2014</v>
      </c>
      <c r="D594" s="203">
        <f t="shared" ref="D594:AM594" si="41">C594+1</f>
        <v>2015</v>
      </c>
      <c r="E594" s="203">
        <f t="shared" si="41"/>
        <v>2016</v>
      </c>
      <c r="F594" s="203">
        <f t="shared" si="41"/>
        <v>2017</v>
      </c>
      <c r="G594" s="203">
        <f t="shared" si="41"/>
        <v>2018</v>
      </c>
      <c r="H594" s="203">
        <f t="shared" si="41"/>
        <v>2019</v>
      </c>
      <c r="I594" s="203">
        <f t="shared" si="41"/>
        <v>2020</v>
      </c>
      <c r="J594" s="203">
        <f t="shared" si="41"/>
        <v>2021</v>
      </c>
      <c r="K594" s="203">
        <f t="shared" si="41"/>
        <v>2022</v>
      </c>
      <c r="L594" s="203">
        <f t="shared" si="41"/>
        <v>2023</v>
      </c>
      <c r="M594" s="203">
        <f t="shared" si="41"/>
        <v>2024</v>
      </c>
      <c r="N594" s="203">
        <f t="shared" si="41"/>
        <v>2025</v>
      </c>
      <c r="O594" s="203">
        <f t="shared" si="41"/>
        <v>2026</v>
      </c>
      <c r="P594" s="203">
        <f t="shared" si="41"/>
        <v>2027</v>
      </c>
      <c r="Q594" s="203">
        <f t="shared" si="41"/>
        <v>2028</v>
      </c>
      <c r="R594" s="203">
        <f t="shared" si="41"/>
        <v>2029</v>
      </c>
      <c r="S594" s="203">
        <f t="shared" si="41"/>
        <v>2030</v>
      </c>
      <c r="T594" s="203">
        <f t="shared" si="41"/>
        <v>2031</v>
      </c>
      <c r="U594" s="203">
        <f t="shared" si="41"/>
        <v>2032</v>
      </c>
      <c r="V594" s="203">
        <f t="shared" si="41"/>
        <v>2033</v>
      </c>
      <c r="W594" s="203">
        <f t="shared" si="41"/>
        <v>2034</v>
      </c>
      <c r="X594" s="203">
        <f t="shared" si="41"/>
        <v>2035</v>
      </c>
      <c r="Y594" s="203">
        <f t="shared" si="41"/>
        <v>2036</v>
      </c>
      <c r="Z594" s="203">
        <f t="shared" si="41"/>
        <v>2037</v>
      </c>
      <c r="AA594" s="203">
        <f t="shared" si="41"/>
        <v>2038</v>
      </c>
      <c r="AB594" s="203">
        <f t="shared" si="41"/>
        <v>2039</v>
      </c>
      <c r="AC594" s="203">
        <f t="shared" si="41"/>
        <v>2040</v>
      </c>
      <c r="AD594" s="203">
        <f t="shared" si="41"/>
        <v>2041</v>
      </c>
      <c r="AE594" s="203">
        <f t="shared" si="41"/>
        <v>2042</v>
      </c>
      <c r="AF594" s="203">
        <f t="shared" si="41"/>
        <v>2043</v>
      </c>
      <c r="AG594" s="203">
        <f t="shared" si="41"/>
        <v>2044</v>
      </c>
      <c r="AH594" s="203">
        <f t="shared" si="41"/>
        <v>2045</v>
      </c>
      <c r="AI594" s="203">
        <f t="shared" si="41"/>
        <v>2046</v>
      </c>
      <c r="AJ594" s="203">
        <f t="shared" si="41"/>
        <v>2047</v>
      </c>
      <c r="AK594" s="203">
        <f t="shared" si="41"/>
        <v>2048</v>
      </c>
      <c r="AL594" s="203">
        <f t="shared" si="41"/>
        <v>2049</v>
      </c>
      <c r="AM594" s="203">
        <f t="shared" si="41"/>
        <v>2050</v>
      </c>
      <c r="AN594" s="203">
        <f t="shared" ref="AN594:AW594" si="42">AM594+1</f>
        <v>2051</v>
      </c>
      <c r="AO594" s="203">
        <f t="shared" si="42"/>
        <v>2052</v>
      </c>
      <c r="AP594" s="203">
        <f t="shared" si="42"/>
        <v>2053</v>
      </c>
      <c r="AQ594" s="203">
        <f t="shared" si="42"/>
        <v>2054</v>
      </c>
      <c r="AR594" s="203">
        <f t="shared" si="42"/>
        <v>2055</v>
      </c>
      <c r="AS594" s="203">
        <f t="shared" si="42"/>
        <v>2056</v>
      </c>
      <c r="AT594" s="203">
        <f t="shared" si="42"/>
        <v>2057</v>
      </c>
      <c r="AU594" s="203">
        <f t="shared" si="42"/>
        <v>2058</v>
      </c>
      <c r="AV594" s="203">
        <f t="shared" si="42"/>
        <v>2059</v>
      </c>
      <c r="AW594" s="203">
        <f t="shared" si="42"/>
        <v>2060</v>
      </c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  <c r="DZ594" s="60"/>
      <c r="EA594" s="60"/>
      <c r="EB594" s="60"/>
      <c r="EC594" s="60"/>
      <c r="ED594" s="60"/>
      <c r="EE594" s="60"/>
      <c r="EF594" s="60"/>
      <c r="EG594" s="60"/>
      <c r="EH594" s="60"/>
      <c r="EI594" s="60"/>
      <c r="EJ594" s="60"/>
    </row>
    <row r="595" spans="1:140" s="1" customFormat="1" ht="34.5" customHeight="1">
      <c r="A595" s="98"/>
      <c r="B595" s="200" t="s">
        <v>198</v>
      </c>
      <c r="C595" s="158">
        <v>103.40151096973383</v>
      </c>
      <c r="D595" s="158">
        <v>104.20452374262433</v>
      </c>
      <c r="E595" s="158">
        <v>103.10033877136834</v>
      </c>
      <c r="F595" s="158">
        <v>104.79992506556762</v>
      </c>
      <c r="G595" s="158">
        <v>105.40316314815249</v>
      </c>
      <c r="H595" s="158">
        <v>104.703489862594</v>
      </c>
      <c r="I595" s="158">
        <v>97.793238729909831</v>
      </c>
      <c r="J595" s="158">
        <v>105.92860106511486</v>
      </c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  <c r="DZ595" s="60"/>
      <c r="EA595" s="60"/>
      <c r="EB595" s="60"/>
      <c r="EC595" s="60"/>
      <c r="ED595" s="60"/>
      <c r="EE595" s="60"/>
      <c r="EF595" s="60"/>
      <c r="EG595" s="60"/>
      <c r="EH595" s="60"/>
      <c r="EI595" s="60"/>
      <c r="EJ595" s="60"/>
    </row>
    <row r="596" spans="1:140" s="1" customFormat="1" ht="20.149999999999999" customHeight="1">
      <c r="A596" s="98"/>
      <c r="B596" s="276" t="s">
        <v>259</v>
      </c>
      <c r="C596" s="277"/>
      <c r="D596" s="277"/>
      <c r="E596" s="277"/>
      <c r="F596" s="277"/>
      <c r="G596" s="277"/>
      <c r="H596" s="277"/>
      <c r="I596" s="277"/>
      <c r="J596" s="277"/>
      <c r="K596" s="277"/>
      <c r="L596" s="277"/>
      <c r="M596" s="277"/>
      <c r="N596" s="277"/>
      <c r="O596" s="277"/>
      <c r="P596" s="277"/>
      <c r="Q596" s="150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  <c r="DZ596" s="60"/>
      <c r="EA596" s="60"/>
      <c r="EB596" s="60"/>
      <c r="EC596" s="60"/>
      <c r="ED596" s="60"/>
      <c r="EE596" s="60"/>
      <c r="EF596" s="60"/>
      <c r="EG596" s="60"/>
      <c r="EH596" s="60"/>
      <c r="EI596" s="60"/>
      <c r="EJ596" s="60"/>
    </row>
    <row r="597" spans="1:140" s="1" customFormat="1" ht="20.149999999999999" customHeight="1">
      <c r="A597" s="98"/>
      <c r="B597" s="104"/>
      <c r="C597" s="203">
        <f>C590</f>
        <v>2014</v>
      </c>
      <c r="D597" s="203">
        <f t="shared" ref="D597:AM597" si="43">C597+1</f>
        <v>2015</v>
      </c>
      <c r="E597" s="203">
        <f t="shared" si="43"/>
        <v>2016</v>
      </c>
      <c r="F597" s="203">
        <f t="shared" si="43"/>
        <v>2017</v>
      </c>
      <c r="G597" s="203">
        <f t="shared" si="43"/>
        <v>2018</v>
      </c>
      <c r="H597" s="203">
        <f t="shared" si="43"/>
        <v>2019</v>
      </c>
      <c r="I597" s="203">
        <f t="shared" si="43"/>
        <v>2020</v>
      </c>
      <c r="J597" s="203">
        <f t="shared" si="43"/>
        <v>2021</v>
      </c>
      <c r="K597" s="203">
        <f t="shared" si="43"/>
        <v>2022</v>
      </c>
      <c r="L597" s="203">
        <f t="shared" si="43"/>
        <v>2023</v>
      </c>
      <c r="M597" s="203">
        <f t="shared" si="43"/>
        <v>2024</v>
      </c>
      <c r="N597" s="203">
        <f t="shared" si="43"/>
        <v>2025</v>
      </c>
      <c r="O597" s="203">
        <f t="shared" si="43"/>
        <v>2026</v>
      </c>
      <c r="P597" s="203">
        <f t="shared" si="43"/>
        <v>2027</v>
      </c>
      <c r="Q597" s="203">
        <f t="shared" si="43"/>
        <v>2028</v>
      </c>
      <c r="R597" s="203">
        <f t="shared" si="43"/>
        <v>2029</v>
      </c>
      <c r="S597" s="203">
        <f t="shared" si="43"/>
        <v>2030</v>
      </c>
      <c r="T597" s="203">
        <f t="shared" si="43"/>
        <v>2031</v>
      </c>
      <c r="U597" s="203">
        <f t="shared" si="43"/>
        <v>2032</v>
      </c>
      <c r="V597" s="203">
        <f t="shared" si="43"/>
        <v>2033</v>
      </c>
      <c r="W597" s="203">
        <f t="shared" si="43"/>
        <v>2034</v>
      </c>
      <c r="X597" s="203">
        <f t="shared" si="43"/>
        <v>2035</v>
      </c>
      <c r="Y597" s="203">
        <f t="shared" si="43"/>
        <v>2036</v>
      </c>
      <c r="Z597" s="203">
        <f t="shared" si="43"/>
        <v>2037</v>
      </c>
      <c r="AA597" s="203">
        <f t="shared" si="43"/>
        <v>2038</v>
      </c>
      <c r="AB597" s="203">
        <f t="shared" si="43"/>
        <v>2039</v>
      </c>
      <c r="AC597" s="203">
        <f t="shared" si="43"/>
        <v>2040</v>
      </c>
      <c r="AD597" s="203">
        <f t="shared" si="43"/>
        <v>2041</v>
      </c>
      <c r="AE597" s="203">
        <f t="shared" si="43"/>
        <v>2042</v>
      </c>
      <c r="AF597" s="203">
        <f t="shared" si="43"/>
        <v>2043</v>
      </c>
      <c r="AG597" s="203">
        <f t="shared" si="43"/>
        <v>2044</v>
      </c>
      <c r="AH597" s="203">
        <f t="shared" si="43"/>
        <v>2045</v>
      </c>
      <c r="AI597" s="203">
        <f t="shared" si="43"/>
        <v>2046</v>
      </c>
      <c r="AJ597" s="203">
        <f t="shared" si="43"/>
        <v>2047</v>
      </c>
      <c r="AK597" s="203">
        <f t="shared" si="43"/>
        <v>2048</v>
      </c>
      <c r="AL597" s="203">
        <f t="shared" si="43"/>
        <v>2049</v>
      </c>
      <c r="AM597" s="203">
        <f t="shared" si="43"/>
        <v>2050</v>
      </c>
      <c r="AN597" s="203">
        <f t="shared" ref="AN597:AW597" si="44">AM597+1</f>
        <v>2051</v>
      </c>
      <c r="AO597" s="203">
        <f t="shared" si="44"/>
        <v>2052</v>
      </c>
      <c r="AP597" s="203">
        <f t="shared" si="44"/>
        <v>2053</v>
      </c>
      <c r="AQ597" s="203">
        <f t="shared" si="44"/>
        <v>2054</v>
      </c>
      <c r="AR597" s="203">
        <f t="shared" si="44"/>
        <v>2055</v>
      </c>
      <c r="AS597" s="203">
        <f t="shared" si="44"/>
        <v>2056</v>
      </c>
      <c r="AT597" s="203">
        <f t="shared" si="44"/>
        <v>2057</v>
      </c>
      <c r="AU597" s="203">
        <f t="shared" si="44"/>
        <v>2058</v>
      </c>
      <c r="AV597" s="203">
        <f t="shared" si="44"/>
        <v>2059</v>
      </c>
      <c r="AW597" s="203">
        <f t="shared" si="44"/>
        <v>2060</v>
      </c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  <c r="DZ597" s="60"/>
      <c r="EA597" s="60"/>
      <c r="EB597" s="60"/>
      <c r="EC597" s="60"/>
      <c r="ED597" s="60"/>
      <c r="EE597" s="60"/>
      <c r="EF597" s="60"/>
      <c r="EG597" s="60"/>
      <c r="EH597" s="60"/>
      <c r="EI597" s="60"/>
      <c r="EJ597" s="60"/>
    </row>
    <row r="598" spans="1:140" s="1" customFormat="1" ht="34.5" customHeight="1">
      <c r="A598" s="98"/>
      <c r="B598" s="200" t="s">
        <v>199</v>
      </c>
      <c r="C598" s="157">
        <v>100</v>
      </c>
      <c r="D598" s="157">
        <v>99.1</v>
      </c>
      <c r="E598" s="157">
        <v>99.4</v>
      </c>
      <c r="F598" s="158">
        <v>102</v>
      </c>
      <c r="G598" s="158">
        <v>101.6</v>
      </c>
      <c r="H598" s="158">
        <v>102.3</v>
      </c>
      <c r="I598" s="158">
        <v>103.4</v>
      </c>
      <c r="J598" s="158">
        <v>105.1</v>
      </c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  <c r="DZ598" s="60"/>
      <c r="EA598" s="60"/>
      <c r="EB598" s="60"/>
      <c r="EC598" s="60"/>
      <c r="ED598" s="60"/>
      <c r="EE598" s="60"/>
      <c r="EF598" s="60"/>
      <c r="EG598" s="60"/>
      <c r="EH598" s="60"/>
      <c r="EI598" s="60"/>
      <c r="EJ598" s="60"/>
    </row>
    <row r="599" spans="1:140" s="1" customFormat="1" ht="20.149999999999999" customHeight="1">
      <c r="A599" s="98"/>
      <c r="B599" s="276" t="s">
        <v>271</v>
      </c>
      <c r="C599" s="277"/>
      <c r="D599" s="277"/>
      <c r="E599" s="277"/>
      <c r="F599" s="277"/>
      <c r="G599" s="277"/>
      <c r="H599" s="277"/>
      <c r="I599" s="277"/>
      <c r="J599" s="277"/>
      <c r="K599" s="277"/>
      <c r="L599" s="277"/>
      <c r="M599" s="277"/>
      <c r="N599" s="277"/>
      <c r="O599" s="277"/>
      <c r="P599" s="277"/>
      <c r="Q599" s="150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  <c r="DZ599" s="60"/>
      <c r="EA599" s="60"/>
      <c r="EB599" s="60"/>
      <c r="EC599" s="60"/>
      <c r="ED599" s="60"/>
      <c r="EE599" s="60"/>
      <c r="EF599" s="60"/>
      <c r="EG599" s="60"/>
      <c r="EH599" s="60"/>
      <c r="EI599" s="60"/>
      <c r="EJ599" s="60"/>
    </row>
    <row r="600" spans="1:140" s="1" customFormat="1" ht="20.149999999999999" customHeight="1">
      <c r="A600" s="98"/>
      <c r="B600" s="104"/>
      <c r="C600" s="203">
        <f>C597</f>
        <v>2014</v>
      </c>
      <c r="D600" s="203">
        <f t="shared" ref="D600:AM600" si="45">C600+1</f>
        <v>2015</v>
      </c>
      <c r="E600" s="203">
        <f t="shared" si="45"/>
        <v>2016</v>
      </c>
      <c r="F600" s="203">
        <f t="shared" si="45"/>
        <v>2017</v>
      </c>
      <c r="G600" s="203">
        <f t="shared" si="45"/>
        <v>2018</v>
      </c>
      <c r="H600" s="203">
        <f t="shared" si="45"/>
        <v>2019</v>
      </c>
      <c r="I600" s="203">
        <f t="shared" si="45"/>
        <v>2020</v>
      </c>
      <c r="J600" s="203">
        <f t="shared" si="45"/>
        <v>2021</v>
      </c>
      <c r="K600" s="203">
        <f t="shared" si="45"/>
        <v>2022</v>
      </c>
      <c r="L600" s="203">
        <f t="shared" si="45"/>
        <v>2023</v>
      </c>
      <c r="M600" s="203">
        <f t="shared" si="45"/>
        <v>2024</v>
      </c>
      <c r="N600" s="203">
        <f t="shared" si="45"/>
        <v>2025</v>
      </c>
      <c r="O600" s="203">
        <f t="shared" si="45"/>
        <v>2026</v>
      </c>
      <c r="P600" s="203">
        <f t="shared" si="45"/>
        <v>2027</v>
      </c>
      <c r="Q600" s="203">
        <f t="shared" si="45"/>
        <v>2028</v>
      </c>
      <c r="R600" s="203">
        <f t="shared" si="45"/>
        <v>2029</v>
      </c>
      <c r="S600" s="203">
        <f t="shared" si="45"/>
        <v>2030</v>
      </c>
      <c r="T600" s="203">
        <f t="shared" si="45"/>
        <v>2031</v>
      </c>
      <c r="U600" s="203">
        <f t="shared" si="45"/>
        <v>2032</v>
      </c>
      <c r="V600" s="203">
        <f t="shared" si="45"/>
        <v>2033</v>
      </c>
      <c r="W600" s="203">
        <f t="shared" si="45"/>
        <v>2034</v>
      </c>
      <c r="X600" s="203">
        <f t="shared" si="45"/>
        <v>2035</v>
      </c>
      <c r="Y600" s="203">
        <f t="shared" si="45"/>
        <v>2036</v>
      </c>
      <c r="Z600" s="203">
        <f t="shared" si="45"/>
        <v>2037</v>
      </c>
      <c r="AA600" s="203">
        <f t="shared" si="45"/>
        <v>2038</v>
      </c>
      <c r="AB600" s="203">
        <f t="shared" si="45"/>
        <v>2039</v>
      </c>
      <c r="AC600" s="203">
        <f t="shared" si="45"/>
        <v>2040</v>
      </c>
      <c r="AD600" s="203">
        <f t="shared" si="45"/>
        <v>2041</v>
      </c>
      <c r="AE600" s="203">
        <f t="shared" si="45"/>
        <v>2042</v>
      </c>
      <c r="AF600" s="203">
        <f t="shared" si="45"/>
        <v>2043</v>
      </c>
      <c r="AG600" s="203">
        <f t="shared" si="45"/>
        <v>2044</v>
      </c>
      <c r="AH600" s="203">
        <f t="shared" si="45"/>
        <v>2045</v>
      </c>
      <c r="AI600" s="203">
        <f t="shared" si="45"/>
        <v>2046</v>
      </c>
      <c r="AJ600" s="203">
        <f t="shared" si="45"/>
        <v>2047</v>
      </c>
      <c r="AK600" s="203">
        <f t="shared" si="45"/>
        <v>2048</v>
      </c>
      <c r="AL600" s="203">
        <f t="shared" si="45"/>
        <v>2049</v>
      </c>
      <c r="AM600" s="203">
        <f t="shared" si="45"/>
        <v>2050</v>
      </c>
      <c r="AN600" s="203">
        <f t="shared" ref="AN600:AW600" si="46">AM600+1</f>
        <v>2051</v>
      </c>
      <c r="AO600" s="203">
        <f t="shared" si="46"/>
        <v>2052</v>
      </c>
      <c r="AP600" s="203">
        <f t="shared" si="46"/>
        <v>2053</v>
      </c>
      <c r="AQ600" s="203">
        <f t="shared" si="46"/>
        <v>2054</v>
      </c>
      <c r="AR600" s="203">
        <f t="shared" si="46"/>
        <v>2055</v>
      </c>
      <c r="AS600" s="203">
        <f t="shared" si="46"/>
        <v>2056</v>
      </c>
      <c r="AT600" s="203">
        <f t="shared" si="46"/>
        <v>2057</v>
      </c>
      <c r="AU600" s="203">
        <f t="shared" si="46"/>
        <v>2058</v>
      </c>
      <c r="AV600" s="203">
        <f t="shared" si="46"/>
        <v>2059</v>
      </c>
      <c r="AW600" s="203">
        <f t="shared" si="46"/>
        <v>2060</v>
      </c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  <c r="DZ600" s="60"/>
      <c r="EA600" s="60"/>
      <c r="EB600" s="60"/>
      <c r="EC600" s="60"/>
      <c r="ED600" s="60"/>
      <c r="EE600" s="60"/>
      <c r="EF600" s="60"/>
      <c r="EG600" s="60"/>
      <c r="EH600" s="60"/>
      <c r="EI600" s="60"/>
      <c r="EJ600" s="60"/>
    </row>
    <row r="601" spans="1:140" s="1" customFormat="1" ht="30.75" customHeight="1">
      <c r="A601" s="98"/>
      <c r="B601" s="219" t="s">
        <v>200</v>
      </c>
      <c r="C601" s="213">
        <v>0.1</v>
      </c>
      <c r="D601" s="213">
        <v>-0.7</v>
      </c>
      <c r="E601" s="213">
        <v>-0.2</v>
      </c>
      <c r="F601" s="214">
        <v>1.6</v>
      </c>
      <c r="G601" s="214">
        <v>1.2</v>
      </c>
      <c r="H601" s="214">
        <v>2.1</v>
      </c>
      <c r="I601" s="214">
        <v>3.7</v>
      </c>
      <c r="J601" s="214">
        <v>5.2</v>
      </c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  <c r="DZ601" s="60"/>
      <c r="EA601" s="60"/>
      <c r="EB601" s="60"/>
      <c r="EC601" s="60"/>
      <c r="ED601" s="60"/>
      <c r="EE601" s="60"/>
      <c r="EF601" s="60"/>
      <c r="EG601" s="60"/>
      <c r="EH601" s="60"/>
      <c r="EI601" s="60"/>
      <c r="EJ601" s="60"/>
    </row>
    <row r="602" spans="1:140" s="1" customFormat="1" ht="30.75" customHeight="1">
      <c r="A602" s="98"/>
      <c r="B602" s="219" t="s">
        <v>201</v>
      </c>
      <c r="C602" s="90">
        <f t="shared" ref="C602:H602" si="47">C601+100</f>
        <v>100.1</v>
      </c>
      <c r="D602" s="90">
        <f t="shared" si="47"/>
        <v>99.3</v>
      </c>
      <c r="E602" s="90">
        <f t="shared" si="47"/>
        <v>99.8</v>
      </c>
      <c r="F602" s="90">
        <f t="shared" si="47"/>
        <v>101.6</v>
      </c>
      <c r="G602" s="90">
        <f t="shared" si="47"/>
        <v>101.2</v>
      </c>
      <c r="H602" s="90">
        <f t="shared" si="47"/>
        <v>102.1</v>
      </c>
      <c r="I602" s="90">
        <f t="shared" ref="I602:J602" si="48">I601+100</f>
        <v>103.7</v>
      </c>
      <c r="J602" s="90">
        <f t="shared" si="48"/>
        <v>105.2</v>
      </c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  <c r="DZ602" s="60"/>
      <c r="EA602" s="60"/>
      <c r="EB602" s="60"/>
      <c r="EC602" s="60"/>
      <c r="ED602" s="60"/>
      <c r="EE602" s="60"/>
      <c r="EF602" s="60"/>
      <c r="EG602" s="60"/>
      <c r="EH602" s="60"/>
      <c r="EI602" s="60"/>
      <c r="EJ602" s="60"/>
    </row>
    <row r="603" spans="1:140" s="1" customFormat="1" ht="20.149999999999999" customHeight="1">
      <c r="A603" s="98"/>
      <c r="B603" s="280" t="s">
        <v>272</v>
      </c>
      <c r="C603" s="281"/>
      <c r="D603" s="281"/>
      <c r="E603" s="281"/>
      <c r="F603" s="281"/>
      <c r="G603" s="281"/>
      <c r="H603" s="218"/>
      <c r="I603" s="104"/>
      <c r="J603" s="104"/>
      <c r="K603" s="104"/>
      <c r="L603" s="104"/>
      <c r="M603" s="104"/>
      <c r="N603" s="104"/>
      <c r="O603" s="104"/>
      <c r="P603" s="104"/>
      <c r="Q603" s="150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  <c r="DZ603" s="60"/>
      <c r="EA603" s="60"/>
      <c r="EB603" s="60"/>
      <c r="EC603" s="60"/>
      <c r="ED603" s="60"/>
      <c r="EE603" s="60"/>
      <c r="EF603" s="60"/>
      <c r="EG603" s="60"/>
      <c r="EH603" s="60"/>
      <c r="EI603" s="60"/>
      <c r="EJ603" s="60"/>
    </row>
    <row r="604" spans="1:140" s="1" customFormat="1" ht="20.149999999999999" customHeight="1">
      <c r="A604" s="98"/>
      <c r="B604" s="116"/>
      <c r="C604" s="220">
        <f>C590</f>
        <v>2014</v>
      </c>
      <c r="D604" s="220">
        <f t="shared" ref="D604:AM604" si="49">C604+1</f>
        <v>2015</v>
      </c>
      <c r="E604" s="220">
        <f t="shared" si="49"/>
        <v>2016</v>
      </c>
      <c r="F604" s="220">
        <f t="shared" si="49"/>
        <v>2017</v>
      </c>
      <c r="G604" s="220">
        <f t="shared" si="49"/>
        <v>2018</v>
      </c>
      <c r="H604" s="220">
        <f t="shared" si="49"/>
        <v>2019</v>
      </c>
      <c r="I604" s="220">
        <f t="shared" si="49"/>
        <v>2020</v>
      </c>
      <c r="J604" s="203">
        <f t="shared" si="49"/>
        <v>2021</v>
      </c>
      <c r="K604" s="203">
        <f t="shared" si="49"/>
        <v>2022</v>
      </c>
      <c r="L604" s="203">
        <f t="shared" si="49"/>
        <v>2023</v>
      </c>
      <c r="M604" s="203">
        <f t="shared" si="49"/>
        <v>2024</v>
      </c>
      <c r="N604" s="203">
        <f t="shared" si="49"/>
        <v>2025</v>
      </c>
      <c r="O604" s="203">
        <f t="shared" si="49"/>
        <v>2026</v>
      </c>
      <c r="P604" s="203">
        <f t="shared" si="49"/>
        <v>2027</v>
      </c>
      <c r="Q604" s="203">
        <f t="shared" si="49"/>
        <v>2028</v>
      </c>
      <c r="R604" s="203">
        <f t="shared" si="49"/>
        <v>2029</v>
      </c>
      <c r="S604" s="203">
        <f t="shared" si="49"/>
        <v>2030</v>
      </c>
      <c r="T604" s="203">
        <f t="shared" si="49"/>
        <v>2031</v>
      </c>
      <c r="U604" s="203">
        <f t="shared" si="49"/>
        <v>2032</v>
      </c>
      <c r="V604" s="203">
        <f t="shared" si="49"/>
        <v>2033</v>
      </c>
      <c r="W604" s="203">
        <f t="shared" si="49"/>
        <v>2034</v>
      </c>
      <c r="X604" s="203">
        <f t="shared" si="49"/>
        <v>2035</v>
      </c>
      <c r="Y604" s="203">
        <f t="shared" si="49"/>
        <v>2036</v>
      </c>
      <c r="Z604" s="203">
        <f t="shared" si="49"/>
        <v>2037</v>
      </c>
      <c r="AA604" s="203">
        <f t="shared" si="49"/>
        <v>2038</v>
      </c>
      <c r="AB604" s="203">
        <f t="shared" si="49"/>
        <v>2039</v>
      </c>
      <c r="AC604" s="203">
        <f t="shared" si="49"/>
        <v>2040</v>
      </c>
      <c r="AD604" s="203">
        <f t="shared" si="49"/>
        <v>2041</v>
      </c>
      <c r="AE604" s="203">
        <f t="shared" si="49"/>
        <v>2042</v>
      </c>
      <c r="AF604" s="203">
        <f t="shared" si="49"/>
        <v>2043</v>
      </c>
      <c r="AG604" s="203">
        <f t="shared" si="49"/>
        <v>2044</v>
      </c>
      <c r="AH604" s="203">
        <f t="shared" si="49"/>
        <v>2045</v>
      </c>
      <c r="AI604" s="203">
        <f t="shared" si="49"/>
        <v>2046</v>
      </c>
      <c r="AJ604" s="203">
        <f t="shared" si="49"/>
        <v>2047</v>
      </c>
      <c r="AK604" s="203">
        <f t="shared" si="49"/>
        <v>2048</v>
      </c>
      <c r="AL604" s="203">
        <f t="shared" si="49"/>
        <v>2049</v>
      </c>
      <c r="AM604" s="203">
        <f t="shared" si="49"/>
        <v>2050</v>
      </c>
      <c r="AN604" s="203">
        <f t="shared" ref="AN604:AW604" si="50">AM604+1</f>
        <v>2051</v>
      </c>
      <c r="AO604" s="203">
        <f t="shared" si="50"/>
        <v>2052</v>
      </c>
      <c r="AP604" s="203">
        <f t="shared" si="50"/>
        <v>2053</v>
      </c>
      <c r="AQ604" s="203">
        <f t="shared" si="50"/>
        <v>2054</v>
      </c>
      <c r="AR604" s="203">
        <f t="shared" si="50"/>
        <v>2055</v>
      </c>
      <c r="AS604" s="203">
        <f t="shared" si="50"/>
        <v>2056</v>
      </c>
      <c r="AT604" s="203">
        <f t="shared" si="50"/>
        <v>2057</v>
      </c>
      <c r="AU604" s="203">
        <f t="shared" si="50"/>
        <v>2058</v>
      </c>
      <c r="AV604" s="203">
        <f t="shared" si="50"/>
        <v>2059</v>
      </c>
      <c r="AW604" s="203">
        <f t="shared" si="50"/>
        <v>2060</v>
      </c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</row>
    <row r="605" spans="1:140" s="1" customFormat="1" ht="33.75" customHeight="1">
      <c r="A605" s="98"/>
      <c r="B605" s="221" t="s">
        <v>202</v>
      </c>
      <c r="C605" s="213">
        <v>0.4</v>
      </c>
      <c r="D605" s="213">
        <v>0.2</v>
      </c>
      <c r="E605" s="222">
        <v>0.2</v>
      </c>
      <c r="F605" s="223">
        <v>1.5</v>
      </c>
      <c r="G605" s="223">
        <v>1.8</v>
      </c>
      <c r="H605" s="223">
        <v>1.2</v>
      </c>
      <c r="I605" s="223">
        <v>0.3</v>
      </c>
      <c r="J605" s="223">
        <v>2.6</v>
      </c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</row>
    <row r="606" spans="1:140" s="1" customFormat="1" ht="30" customHeight="1">
      <c r="A606" s="98"/>
      <c r="B606" s="221" t="s">
        <v>203</v>
      </c>
      <c r="C606" s="111">
        <f t="shared" ref="C606:J606" si="51">1+C605/100</f>
        <v>1.004</v>
      </c>
      <c r="D606" s="111">
        <f t="shared" si="51"/>
        <v>1.002</v>
      </c>
      <c r="E606" s="111">
        <f t="shared" si="51"/>
        <v>1.002</v>
      </c>
      <c r="F606" s="111">
        <f t="shared" si="51"/>
        <v>1.0149999999999999</v>
      </c>
      <c r="G606" s="111">
        <f t="shared" si="51"/>
        <v>1.018</v>
      </c>
      <c r="H606" s="111">
        <f t="shared" si="51"/>
        <v>1.012</v>
      </c>
      <c r="I606" s="111">
        <f t="shared" si="51"/>
        <v>1.0029999999999999</v>
      </c>
      <c r="J606" s="111">
        <f t="shared" si="51"/>
        <v>1.026</v>
      </c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  <c r="ED606" s="60"/>
      <c r="EE606" s="60"/>
      <c r="EF606" s="60"/>
      <c r="EG606" s="60"/>
      <c r="EH606" s="60"/>
      <c r="EI606" s="60"/>
      <c r="EJ606" s="60"/>
    </row>
    <row r="607" spans="1:140" s="1" customFormat="1" ht="20.149999999999999" customHeight="1">
      <c r="A607" s="98"/>
      <c r="B607" s="274" t="s">
        <v>273</v>
      </c>
      <c r="C607" s="275"/>
      <c r="D607" s="275"/>
      <c r="E607" s="275"/>
      <c r="F607" s="275"/>
      <c r="G607" s="275"/>
      <c r="H607" s="275"/>
      <c r="I607" s="104"/>
      <c r="J607" s="104"/>
      <c r="K607" s="104"/>
      <c r="L607" s="104"/>
      <c r="M607" s="104"/>
      <c r="N607" s="104"/>
      <c r="O607" s="104"/>
      <c r="P607" s="104"/>
      <c r="Q607" s="150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  <c r="DZ607" s="60"/>
      <c r="EA607" s="60"/>
      <c r="EB607" s="60"/>
      <c r="EC607" s="60"/>
      <c r="ED607" s="60"/>
      <c r="EE607" s="60"/>
      <c r="EF607" s="60"/>
      <c r="EG607" s="60"/>
      <c r="EH607" s="60"/>
      <c r="EI607" s="60"/>
      <c r="EJ607" s="60"/>
    </row>
    <row r="608" spans="1:140" s="1" customFormat="1" ht="20.149999999999999" customHeight="1">
      <c r="A608" s="98"/>
      <c r="B608" s="102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50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  <c r="DZ608" s="60"/>
      <c r="EA608" s="60"/>
      <c r="EB608" s="60"/>
      <c r="EC608" s="60"/>
      <c r="ED608" s="60"/>
      <c r="EE608" s="60"/>
      <c r="EF608" s="60"/>
      <c r="EG608" s="60"/>
      <c r="EH608" s="60"/>
      <c r="EI608" s="60"/>
      <c r="EJ608" s="60"/>
    </row>
    <row r="609" spans="1:16372" s="1" customFormat="1" ht="20.149999999999999" customHeight="1">
      <c r="A609" s="98"/>
      <c r="B609" s="104"/>
      <c r="C609" s="203">
        <f>C587</f>
        <v>2014</v>
      </c>
      <c r="D609" s="203">
        <f t="shared" ref="D609:AM609" si="52">C609+1</f>
        <v>2015</v>
      </c>
      <c r="E609" s="203">
        <f t="shared" si="52"/>
        <v>2016</v>
      </c>
      <c r="F609" s="203">
        <f t="shared" si="52"/>
        <v>2017</v>
      </c>
      <c r="G609" s="203">
        <f t="shared" si="52"/>
        <v>2018</v>
      </c>
      <c r="H609" s="203">
        <f t="shared" si="52"/>
        <v>2019</v>
      </c>
      <c r="I609" s="203">
        <f t="shared" si="52"/>
        <v>2020</v>
      </c>
      <c r="J609" s="203">
        <f t="shared" si="52"/>
        <v>2021</v>
      </c>
      <c r="K609" s="203">
        <f t="shared" si="52"/>
        <v>2022</v>
      </c>
      <c r="L609" s="203">
        <f t="shared" si="52"/>
        <v>2023</v>
      </c>
      <c r="M609" s="203">
        <f t="shared" si="52"/>
        <v>2024</v>
      </c>
      <c r="N609" s="203">
        <f t="shared" si="52"/>
        <v>2025</v>
      </c>
      <c r="O609" s="203">
        <f t="shared" si="52"/>
        <v>2026</v>
      </c>
      <c r="P609" s="203">
        <f t="shared" si="52"/>
        <v>2027</v>
      </c>
      <c r="Q609" s="203">
        <f t="shared" si="52"/>
        <v>2028</v>
      </c>
      <c r="R609" s="203">
        <f t="shared" si="52"/>
        <v>2029</v>
      </c>
      <c r="S609" s="203">
        <f t="shared" si="52"/>
        <v>2030</v>
      </c>
      <c r="T609" s="203">
        <f t="shared" si="52"/>
        <v>2031</v>
      </c>
      <c r="U609" s="203">
        <f t="shared" si="52"/>
        <v>2032</v>
      </c>
      <c r="V609" s="203">
        <f t="shared" si="52"/>
        <v>2033</v>
      </c>
      <c r="W609" s="203">
        <f t="shared" si="52"/>
        <v>2034</v>
      </c>
      <c r="X609" s="203">
        <f t="shared" si="52"/>
        <v>2035</v>
      </c>
      <c r="Y609" s="203">
        <f t="shared" si="52"/>
        <v>2036</v>
      </c>
      <c r="Z609" s="203">
        <f t="shared" si="52"/>
        <v>2037</v>
      </c>
      <c r="AA609" s="203">
        <f t="shared" si="52"/>
        <v>2038</v>
      </c>
      <c r="AB609" s="203">
        <f t="shared" si="52"/>
        <v>2039</v>
      </c>
      <c r="AC609" s="203">
        <f t="shared" si="52"/>
        <v>2040</v>
      </c>
      <c r="AD609" s="203">
        <f t="shared" si="52"/>
        <v>2041</v>
      </c>
      <c r="AE609" s="203">
        <f t="shared" si="52"/>
        <v>2042</v>
      </c>
      <c r="AF609" s="203">
        <f t="shared" si="52"/>
        <v>2043</v>
      </c>
      <c r="AG609" s="203">
        <f t="shared" si="52"/>
        <v>2044</v>
      </c>
      <c r="AH609" s="203">
        <f t="shared" si="52"/>
        <v>2045</v>
      </c>
      <c r="AI609" s="203">
        <f t="shared" si="52"/>
        <v>2046</v>
      </c>
      <c r="AJ609" s="203">
        <f t="shared" si="52"/>
        <v>2047</v>
      </c>
      <c r="AK609" s="203">
        <f t="shared" si="52"/>
        <v>2048</v>
      </c>
      <c r="AL609" s="203">
        <f t="shared" si="52"/>
        <v>2049</v>
      </c>
      <c r="AM609" s="203">
        <f t="shared" si="52"/>
        <v>2050</v>
      </c>
      <c r="AN609" s="203">
        <f t="shared" ref="AN609:AW609" si="53">AM609+1</f>
        <v>2051</v>
      </c>
      <c r="AO609" s="203">
        <f t="shared" si="53"/>
        <v>2052</v>
      </c>
      <c r="AP609" s="203">
        <f t="shared" si="53"/>
        <v>2053</v>
      </c>
      <c r="AQ609" s="203">
        <f t="shared" si="53"/>
        <v>2054</v>
      </c>
      <c r="AR609" s="203">
        <f t="shared" si="53"/>
        <v>2055</v>
      </c>
      <c r="AS609" s="203">
        <f t="shared" si="53"/>
        <v>2056</v>
      </c>
      <c r="AT609" s="203">
        <f t="shared" si="53"/>
        <v>2057</v>
      </c>
      <c r="AU609" s="203">
        <f t="shared" si="53"/>
        <v>2058</v>
      </c>
      <c r="AV609" s="203">
        <f t="shared" si="53"/>
        <v>2059</v>
      </c>
      <c r="AW609" s="203">
        <f t="shared" si="53"/>
        <v>2060</v>
      </c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  <c r="DZ609" s="60"/>
      <c r="EA609" s="60"/>
      <c r="EB609" s="60"/>
      <c r="EC609" s="60"/>
      <c r="ED609" s="60"/>
      <c r="EE609" s="60"/>
      <c r="EF609" s="60"/>
      <c r="EG609" s="60"/>
      <c r="EH609" s="60"/>
      <c r="EI609" s="60"/>
      <c r="EJ609" s="60"/>
    </row>
    <row r="610" spans="1:16372" s="1" customFormat="1" ht="20.149999999999999" customHeight="1">
      <c r="A610" s="98"/>
      <c r="B610" s="201" t="s">
        <v>204</v>
      </c>
      <c r="C610" s="160">
        <v>4.1843000000000004</v>
      </c>
      <c r="D610" s="160">
        <v>4.1840999999999999</v>
      </c>
      <c r="E610" s="160">
        <v>4.3632</v>
      </c>
      <c r="F610" s="161">
        <v>4.2569999999999997</v>
      </c>
      <c r="G610" s="161">
        <v>4.2614999999999998</v>
      </c>
      <c r="H610" s="161">
        <v>4.2976000000000001</v>
      </c>
      <c r="I610" s="161">
        <v>4.4429999999999996</v>
      </c>
      <c r="J610" s="161">
        <v>4.5651999999999999</v>
      </c>
      <c r="K610" s="232">
        <f t="shared" ref="K610:AW610" si="54">J610</f>
        <v>4.5651999999999999</v>
      </c>
      <c r="L610" s="233">
        <f t="shared" si="54"/>
        <v>4.5651999999999999</v>
      </c>
      <c r="M610" s="233">
        <f t="shared" si="54"/>
        <v>4.5651999999999999</v>
      </c>
      <c r="N610" s="233">
        <f t="shared" si="54"/>
        <v>4.5651999999999999</v>
      </c>
      <c r="O610" s="233">
        <f t="shared" si="54"/>
        <v>4.5651999999999999</v>
      </c>
      <c r="P610" s="233">
        <f t="shared" si="54"/>
        <v>4.5651999999999999</v>
      </c>
      <c r="Q610" s="233">
        <f t="shared" si="54"/>
        <v>4.5651999999999999</v>
      </c>
      <c r="R610" s="233">
        <f t="shared" si="54"/>
        <v>4.5651999999999999</v>
      </c>
      <c r="S610" s="233">
        <f t="shared" si="54"/>
        <v>4.5651999999999999</v>
      </c>
      <c r="T610" s="233">
        <f t="shared" si="54"/>
        <v>4.5651999999999999</v>
      </c>
      <c r="U610" s="233">
        <f t="shared" si="54"/>
        <v>4.5651999999999999</v>
      </c>
      <c r="V610" s="233">
        <f t="shared" si="54"/>
        <v>4.5651999999999999</v>
      </c>
      <c r="W610" s="233">
        <f t="shared" si="54"/>
        <v>4.5651999999999999</v>
      </c>
      <c r="X610" s="233">
        <f t="shared" si="54"/>
        <v>4.5651999999999999</v>
      </c>
      <c r="Y610" s="233">
        <f t="shared" si="54"/>
        <v>4.5651999999999999</v>
      </c>
      <c r="Z610" s="233">
        <f t="shared" si="54"/>
        <v>4.5651999999999999</v>
      </c>
      <c r="AA610" s="233">
        <f t="shared" si="54"/>
        <v>4.5651999999999999</v>
      </c>
      <c r="AB610" s="233">
        <f t="shared" si="54"/>
        <v>4.5651999999999999</v>
      </c>
      <c r="AC610" s="233">
        <f t="shared" si="54"/>
        <v>4.5651999999999999</v>
      </c>
      <c r="AD610" s="233">
        <f t="shared" si="54"/>
        <v>4.5651999999999999</v>
      </c>
      <c r="AE610" s="233">
        <f t="shared" si="54"/>
        <v>4.5651999999999999</v>
      </c>
      <c r="AF610" s="233">
        <f t="shared" si="54"/>
        <v>4.5651999999999999</v>
      </c>
      <c r="AG610" s="233">
        <f t="shared" si="54"/>
        <v>4.5651999999999999</v>
      </c>
      <c r="AH610" s="233">
        <f t="shared" si="54"/>
        <v>4.5651999999999999</v>
      </c>
      <c r="AI610" s="233">
        <f t="shared" si="54"/>
        <v>4.5651999999999999</v>
      </c>
      <c r="AJ610" s="233">
        <f t="shared" si="54"/>
        <v>4.5651999999999999</v>
      </c>
      <c r="AK610" s="233">
        <f t="shared" si="54"/>
        <v>4.5651999999999999</v>
      </c>
      <c r="AL610" s="233">
        <f t="shared" si="54"/>
        <v>4.5651999999999999</v>
      </c>
      <c r="AM610" s="233">
        <f t="shared" si="54"/>
        <v>4.5651999999999999</v>
      </c>
      <c r="AN610" s="233">
        <f t="shared" si="54"/>
        <v>4.5651999999999999</v>
      </c>
      <c r="AO610" s="233">
        <f t="shared" si="54"/>
        <v>4.5651999999999999</v>
      </c>
      <c r="AP610" s="233">
        <f t="shared" si="54"/>
        <v>4.5651999999999999</v>
      </c>
      <c r="AQ610" s="233">
        <f t="shared" si="54"/>
        <v>4.5651999999999999</v>
      </c>
      <c r="AR610" s="233">
        <f t="shared" si="54"/>
        <v>4.5651999999999999</v>
      </c>
      <c r="AS610" s="233">
        <f t="shared" si="54"/>
        <v>4.5651999999999999</v>
      </c>
      <c r="AT610" s="233">
        <f t="shared" si="54"/>
        <v>4.5651999999999999</v>
      </c>
      <c r="AU610" s="233">
        <f t="shared" si="54"/>
        <v>4.5651999999999999</v>
      </c>
      <c r="AV610" s="233">
        <f t="shared" si="54"/>
        <v>4.5651999999999999</v>
      </c>
      <c r="AW610" s="233">
        <f t="shared" si="54"/>
        <v>4.5651999999999999</v>
      </c>
      <c r="AX610" s="231"/>
      <c r="AY610" s="231"/>
      <c r="AZ610" s="231"/>
      <c r="BA610" s="231"/>
      <c r="BB610" s="231"/>
      <c r="BC610" s="231"/>
      <c r="BD610" s="231"/>
      <c r="BE610" s="231"/>
      <c r="BF610" s="231"/>
      <c r="BG610" s="231"/>
      <c r="BH610" s="231"/>
      <c r="BI610" s="231"/>
      <c r="BJ610" s="231"/>
      <c r="BK610" s="231"/>
      <c r="BL610" s="231"/>
      <c r="BM610" s="231"/>
      <c r="BN610" s="231"/>
      <c r="BO610" s="231"/>
      <c r="BP610" s="231"/>
      <c r="BQ610" s="231"/>
      <c r="BR610" s="231"/>
      <c r="BS610" s="231"/>
      <c r="BT610" s="231"/>
      <c r="BU610" s="231"/>
      <c r="BV610" s="231"/>
      <c r="BW610" s="231"/>
      <c r="BX610" s="231"/>
      <c r="BY610" s="231"/>
      <c r="BZ610" s="231"/>
      <c r="CA610" s="231"/>
      <c r="CB610" s="231"/>
      <c r="CC610" s="231"/>
      <c r="CD610" s="231"/>
      <c r="CE610" s="231"/>
      <c r="CF610" s="231"/>
      <c r="CG610" s="231"/>
      <c r="CH610" s="231"/>
      <c r="CI610" s="231"/>
      <c r="CJ610" s="231"/>
      <c r="CK610" s="231"/>
      <c r="CL610" s="231"/>
      <c r="CM610" s="231"/>
      <c r="CN610" s="231"/>
      <c r="CO610" s="231"/>
      <c r="CP610" s="231"/>
      <c r="CQ610" s="231"/>
      <c r="CR610" s="231"/>
      <c r="CS610" s="231"/>
      <c r="CT610" s="231"/>
      <c r="CU610" s="231"/>
      <c r="CV610" s="231"/>
      <c r="CW610" s="231"/>
      <c r="CX610" s="231"/>
      <c r="CY610" s="231"/>
      <c r="CZ610" s="231"/>
      <c r="DA610" s="231"/>
      <c r="DB610" s="231"/>
      <c r="DC610" s="231"/>
      <c r="DD610" s="231"/>
      <c r="DE610" s="231"/>
      <c r="DF610" s="231"/>
      <c r="DG610" s="231"/>
      <c r="DH610" s="231"/>
      <c r="DI610" s="231"/>
      <c r="DJ610" s="231"/>
      <c r="DK610" s="231"/>
      <c r="DL610" s="231"/>
      <c r="DM610" s="231"/>
      <c r="DN610" s="231"/>
      <c r="DO610" s="231"/>
      <c r="DP610" s="231"/>
      <c r="DQ610" s="231"/>
      <c r="DR610" s="231"/>
      <c r="DS610" s="231"/>
      <c r="DT610" s="231"/>
      <c r="DU610" s="231"/>
      <c r="DV610" s="231"/>
      <c r="DW610" s="231"/>
      <c r="DX610" s="231"/>
      <c r="DY610" s="231"/>
      <c r="DZ610" s="231"/>
      <c r="EA610" s="231"/>
      <c r="EB610" s="231"/>
      <c r="EC610" s="231"/>
      <c r="ED610" s="231"/>
      <c r="EE610" s="231"/>
      <c r="EF610" s="231"/>
      <c r="EG610" s="231"/>
      <c r="EH610" s="231"/>
      <c r="EI610" s="231"/>
      <c r="EJ610" s="231"/>
      <c r="EK610" s="231"/>
      <c r="EL610" s="231"/>
      <c r="EM610" s="231"/>
      <c r="EN610" s="231"/>
      <c r="EO610" s="231"/>
      <c r="EP610" s="231"/>
      <c r="EQ610" s="231"/>
      <c r="ER610" s="231"/>
      <c r="ES610" s="231"/>
      <c r="ET610" s="231"/>
      <c r="EU610" s="231"/>
      <c r="EV610" s="231"/>
      <c r="EW610" s="231"/>
      <c r="EX610" s="231"/>
      <c r="EY610" s="231"/>
      <c r="EZ610" s="231"/>
      <c r="FA610" s="231"/>
      <c r="FB610" s="231"/>
      <c r="FC610" s="231"/>
      <c r="FD610" s="231"/>
      <c r="FE610" s="231"/>
      <c r="FF610" s="231"/>
      <c r="FG610" s="231"/>
      <c r="FH610" s="231"/>
      <c r="FI610" s="231"/>
      <c r="FJ610" s="231"/>
      <c r="FK610" s="231"/>
      <c r="FL610" s="231"/>
      <c r="FM610" s="231"/>
      <c r="FN610" s="231"/>
      <c r="FO610" s="231"/>
      <c r="FP610" s="231"/>
      <c r="FQ610" s="231"/>
      <c r="FR610" s="231"/>
      <c r="FS610" s="231"/>
      <c r="FT610" s="231"/>
      <c r="FU610" s="231"/>
      <c r="FV610" s="231"/>
      <c r="FW610" s="231"/>
      <c r="FX610" s="231"/>
      <c r="FY610" s="231"/>
      <c r="FZ610" s="231"/>
      <c r="GA610" s="231"/>
      <c r="GB610" s="231"/>
      <c r="GC610" s="231"/>
      <c r="GD610" s="231"/>
      <c r="GE610" s="231"/>
      <c r="GF610" s="231"/>
      <c r="GG610" s="231"/>
      <c r="GH610" s="231"/>
      <c r="GI610" s="231"/>
      <c r="GJ610" s="231"/>
      <c r="GK610" s="231"/>
      <c r="GL610" s="231"/>
      <c r="GM610" s="231"/>
      <c r="GN610" s="231"/>
      <c r="GO610" s="231"/>
      <c r="GP610" s="231"/>
      <c r="GQ610" s="231"/>
      <c r="GR610" s="231"/>
      <c r="GS610" s="231"/>
      <c r="GT610" s="231"/>
      <c r="GU610" s="231"/>
      <c r="GV610" s="231"/>
      <c r="GW610" s="231"/>
      <c r="GX610" s="231"/>
      <c r="GY610" s="231"/>
      <c r="GZ610" s="231"/>
      <c r="HA610" s="231"/>
      <c r="HB610" s="231"/>
      <c r="HC610" s="231"/>
      <c r="HD610" s="231"/>
      <c r="HE610" s="231"/>
      <c r="HF610" s="231"/>
      <c r="HG610" s="231"/>
      <c r="HH610" s="231"/>
      <c r="HI610" s="231"/>
      <c r="HJ610" s="231"/>
      <c r="HK610" s="231"/>
      <c r="HL610" s="231"/>
      <c r="HM610" s="231"/>
      <c r="HN610" s="231"/>
      <c r="HO610" s="231"/>
      <c r="HP610" s="231"/>
      <c r="HQ610" s="231"/>
      <c r="HR610" s="231"/>
      <c r="HS610" s="231"/>
      <c r="HT610" s="231"/>
      <c r="HU610" s="231"/>
      <c r="HV610" s="231"/>
      <c r="HW610" s="231"/>
      <c r="HX610" s="231"/>
      <c r="HY610" s="231"/>
      <c r="HZ610" s="231"/>
      <c r="IA610" s="231"/>
      <c r="IB610" s="231"/>
      <c r="IC610" s="231"/>
      <c r="ID610" s="231"/>
      <c r="IE610" s="231"/>
      <c r="IF610" s="231"/>
      <c r="IG610" s="231"/>
      <c r="IH610" s="231"/>
      <c r="II610" s="231"/>
      <c r="IJ610" s="231"/>
      <c r="IK610" s="231"/>
      <c r="IL610" s="231"/>
      <c r="IM610" s="231"/>
      <c r="IN610" s="231"/>
      <c r="IO610" s="231"/>
      <c r="IP610" s="231"/>
      <c r="IQ610" s="231"/>
      <c r="IR610" s="231"/>
      <c r="IS610" s="231"/>
      <c r="IT610" s="231"/>
      <c r="IU610" s="231"/>
      <c r="IV610" s="231"/>
      <c r="IW610" s="231"/>
      <c r="IX610" s="231"/>
      <c r="IY610" s="231"/>
      <c r="IZ610" s="231"/>
      <c r="JA610" s="231"/>
      <c r="JB610" s="231"/>
      <c r="JC610" s="231"/>
      <c r="JD610" s="231"/>
      <c r="JE610" s="231"/>
      <c r="JF610" s="231"/>
      <c r="JG610" s="231"/>
      <c r="JH610" s="231"/>
      <c r="JI610" s="231"/>
      <c r="JJ610" s="231"/>
      <c r="JK610" s="231"/>
      <c r="JL610" s="231"/>
      <c r="JM610" s="231"/>
      <c r="JN610" s="231"/>
      <c r="JO610" s="231"/>
      <c r="JP610" s="231"/>
      <c r="JQ610" s="231"/>
      <c r="JR610" s="231"/>
      <c r="JS610" s="231"/>
      <c r="JT610" s="231"/>
      <c r="JU610" s="231"/>
      <c r="JV610" s="231"/>
      <c r="JW610" s="231"/>
      <c r="JX610" s="231"/>
      <c r="JY610" s="231"/>
      <c r="JZ610" s="231"/>
      <c r="KA610" s="231"/>
      <c r="KB610" s="231"/>
      <c r="KC610" s="231"/>
      <c r="KD610" s="231"/>
      <c r="KE610" s="231"/>
      <c r="KF610" s="231"/>
      <c r="KG610" s="231"/>
      <c r="KH610" s="231"/>
      <c r="KI610" s="231"/>
      <c r="KJ610" s="231"/>
      <c r="KK610" s="231"/>
      <c r="KL610" s="231"/>
      <c r="KM610" s="231"/>
      <c r="KN610" s="231"/>
      <c r="KO610" s="231"/>
      <c r="KP610" s="231"/>
      <c r="KQ610" s="231"/>
      <c r="KR610" s="231"/>
      <c r="KS610" s="231"/>
      <c r="KT610" s="231"/>
      <c r="KU610" s="231"/>
      <c r="KV610" s="231"/>
      <c r="KW610" s="231"/>
      <c r="KX610" s="231"/>
      <c r="KY610" s="231"/>
      <c r="KZ610" s="231"/>
      <c r="LA610" s="231"/>
      <c r="LB610" s="231"/>
      <c r="LC610" s="231"/>
      <c r="LD610" s="231"/>
      <c r="LE610" s="231"/>
      <c r="LF610" s="231"/>
      <c r="LG610" s="231"/>
      <c r="LH610" s="231"/>
      <c r="LI610" s="231"/>
      <c r="LJ610" s="231"/>
      <c r="LK610" s="231"/>
      <c r="LL610" s="231"/>
      <c r="LM610" s="231"/>
      <c r="LN610" s="231"/>
      <c r="LO610" s="231"/>
      <c r="LP610" s="231"/>
      <c r="LQ610" s="231"/>
      <c r="LR610" s="231"/>
      <c r="LS610" s="231"/>
      <c r="LT610" s="231"/>
      <c r="LU610" s="231"/>
      <c r="LV610" s="231"/>
      <c r="LW610" s="231"/>
      <c r="LX610" s="231"/>
      <c r="LY610" s="231"/>
      <c r="LZ610" s="231"/>
      <c r="MA610" s="231"/>
      <c r="MB610" s="231"/>
      <c r="MC610" s="231"/>
      <c r="MD610" s="231"/>
      <c r="ME610" s="231"/>
      <c r="MF610" s="231"/>
      <c r="MG610" s="231"/>
      <c r="MH610" s="231"/>
      <c r="MI610" s="231"/>
      <c r="MJ610" s="231"/>
      <c r="MK610" s="231"/>
      <c r="ML610" s="231"/>
      <c r="MM610" s="231"/>
      <c r="MN610" s="231"/>
      <c r="MO610" s="231"/>
      <c r="MP610" s="231"/>
      <c r="MQ610" s="231"/>
      <c r="MR610" s="231"/>
      <c r="MS610" s="231"/>
      <c r="MT610" s="231"/>
      <c r="MU610" s="231"/>
      <c r="MV610" s="231"/>
      <c r="MW610" s="231"/>
      <c r="MX610" s="231"/>
      <c r="MY610" s="231"/>
      <c r="MZ610" s="231"/>
      <c r="NA610" s="231"/>
      <c r="NB610" s="231"/>
      <c r="NC610" s="231"/>
      <c r="ND610" s="231"/>
      <c r="NE610" s="231"/>
      <c r="NF610" s="231"/>
      <c r="NG610" s="231"/>
      <c r="NH610" s="231"/>
      <c r="NI610" s="231"/>
      <c r="NJ610" s="231"/>
      <c r="NK610" s="231"/>
      <c r="NL610" s="231"/>
      <c r="NM610" s="231"/>
      <c r="NN610" s="231"/>
      <c r="NO610" s="231"/>
      <c r="NP610" s="231"/>
      <c r="NQ610" s="231"/>
      <c r="NR610" s="231"/>
      <c r="NS610" s="231"/>
      <c r="NT610" s="231"/>
      <c r="NU610" s="231"/>
      <c r="NV610" s="231"/>
      <c r="NW610" s="231"/>
      <c r="NX610" s="231"/>
      <c r="NY610" s="231"/>
      <c r="NZ610" s="231"/>
      <c r="OA610" s="231"/>
      <c r="OB610" s="231"/>
      <c r="OC610" s="231"/>
      <c r="OD610" s="231"/>
      <c r="OE610" s="231"/>
      <c r="OF610" s="231"/>
      <c r="OG610" s="231"/>
      <c r="OH610" s="231"/>
      <c r="OI610" s="231"/>
      <c r="OJ610" s="231"/>
      <c r="OK610" s="231"/>
      <c r="OL610" s="231"/>
      <c r="OM610" s="231"/>
      <c r="ON610" s="231"/>
      <c r="OO610" s="231"/>
      <c r="OP610" s="231"/>
      <c r="OQ610" s="231"/>
      <c r="OR610" s="231"/>
      <c r="OS610" s="231"/>
      <c r="OT610" s="231"/>
      <c r="OU610" s="231"/>
      <c r="OV610" s="231"/>
      <c r="OW610" s="231"/>
      <c r="OX610" s="231"/>
      <c r="OY610" s="231"/>
      <c r="OZ610" s="231"/>
      <c r="PA610" s="231"/>
      <c r="PB610" s="231"/>
      <c r="PC610" s="231"/>
      <c r="PD610" s="231"/>
      <c r="PE610" s="231"/>
      <c r="PF610" s="231"/>
      <c r="PG610" s="231"/>
      <c r="PH610" s="231"/>
      <c r="PI610" s="231"/>
      <c r="PJ610" s="231"/>
      <c r="PK610" s="231"/>
      <c r="PL610" s="231"/>
      <c r="PM610" s="231"/>
      <c r="PN610" s="231"/>
      <c r="PO610" s="231"/>
      <c r="PP610" s="231"/>
      <c r="PQ610" s="231"/>
      <c r="PR610" s="231"/>
      <c r="PS610" s="231"/>
      <c r="PT610" s="231"/>
      <c r="PU610" s="231"/>
      <c r="PV610" s="231"/>
      <c r="PW610" s="231"/>
      <c r="PX610" s="231"/>
      <c r="PY610" s="231"/>
      <c r="PZ610" s="231"/>
      <c r="QA610" s="231"/>
      <c r="QB610" s="231"/>
      <c r="QC610" s="231"/>
      <c r="QD610" s="231"/>
      <c r="QE610" s="231"/>
      <c r="QF610" s="231"/>
      <c r="QG610" s="231"/>
      <c r="QH610" s="231"/>
      <c r="QI610" s="231"/>
      <c r="QJ610" s="231"/>
      <c r="QK610" s="231"/>
      <c r="QL610" s="231"/>
      <c r="QM610" s="231"/>
      <c r="QN610" s="231"/>
      <c r="QO610" s="231"/>
      <c r="QP610" s="231"/>
      <c r="QQ610" s="231"/>
      <c r="QR610" s="231"/>
      <c r="QS610" s="231"/>
      <c r="QT610" s="231"/>
      <c r="QU610" s="231"/>
      <c r="QV610" s="231"/>
      <c r="QW610" s="231"/>
      <c r="QX610" s="231"/>
      <c r="QY610" s="231"/>
      <c r="QZ610" s="231"/>
      <c r="RA610" s="231"/>
      <c r="RB610" s="231"/>
      <c r="RC610" s="231"/>
      <c r="RD610" s="231"/>
      <c r="RE610" s="231"/>
      <c r="RF610" s="231"/>
      <c r="RG610" s="231"/>
      <c r="RH610" s="231"/>
      <c r="RI610" s="231"/>
      <c r="RJ610" s="231"/>
      <c r="RK610" s="231"/>
      <c r="RL610" s="231"/>
      <c r="RM610" s="231"/>
      <c r="RN610" s="231"/>
      <c r="RO610" s="231"/>
      <c r="RP610" s="231"/>
      <c r="RQ610" s="231"/>
      <c r="RR610" s="231"/>
      <c r="RS610" s="231"/>
      <c r="RT610" s="231"/>
      <c r="RU610" s="231"/>
      <c r="RV610" s="231"/>
      <c r="RW610" s="231"/>
      <c r="RX610" s="231"/>
      <c r="RY610" s="231"/>
      <c r="RZ610" s="231"/>
      <c r="SA610" s="231"/>
      <c r="SB610" s="231"/>
      <c r="SC610" s="231"/>
      <c r="SD610" s="231"/>
      <c r="SE610" s="231"/>
      <c r="SF610" s="231"/>
      <c r="SG610" s="231"/>
      <c r="SH610" s="231"/>
      <c r="SI610" s="231"/>
      <c r="SJ610" s="231"/>
      <c r="SK610" s="231"/>
      <c r="SL610" s="231"/>
      <c r="SM610" s="231"/>
      <c r="SN610" s="231"/>
      <c r="SO610" s="231"/>
      <c r="SP610" s="231"/>
      <c r="SQ610" s="231"/>
      <c r="SR610" s="231"/>
      <c r="SS610" s="231"/>
      <c r="ST610" s="231"/>
      <c r="SU610" s="231"/>
      <c r="SV610" s="231"/>
      <c r="SW610" s="231"/>
      <c r="SX610" s="231"/>
      <c r="SY610" s="231"/>
      <c r="SZ610" s="231"/>
      <c r="TA610" s="231"/>
      <c r="TB610" s="231"/>
      <c r="TC610" s="231"/>
      <c r="TD610" s="231"/>
      <c r="TE610" s="231"/>
      <c r="TF610" s="231"/>
      <c r="TG610" s="231"/>
      <c r="TH610" s="231"/>
      <c r="TI610" s="231"/>
      <c r="TJ610" s="231"/>
      <c r="TK610" s="231"/>
      <c r="TL610" s="231"/>
      <c r="TM610" s="231"/>
      <c r="TN610" s="231"/>
      <c r="TO610" s="231"/>
      <c r="TP610" s="231"/>
      <c r="TQ610" s="231"/>
      <c r="TR610" s="231"/>
      <c r="TS610" s="231"/>
      <c r="TT610" s="231"/>
      <c r="TU610" s="231"/>
      <c r="TV610" s="231"/>
      <c r="TW610" s="231"/>
      <c r="TX610" s="231"/>
      <c r="TY610" s="231"/>
      <c r="TZ610" s="231"/>
      <c r="UA610" s="231"/>
      <c r="UB610" s="231"/>
      <c r="UC610" s="231"/>
      <c r="UD610" s="231"/>
      <c r="UE610" s="231"/>
      <c r="UF610" s="231"/>
      <c r="UG610" s="231"/>
      <c r="UH610" s="231"/>
      <c r="UI610" s="231"/>
      <c r="UJ610" s="231"/>
      <c r="UK610" s="231"/>
      <c r="UL610" s="231"/>
      <c r="UM610" s="231"/>
      <c r="UN610" s="231"/>
      <c r="UO610" s="231"/>
      <c r="UP610" s="231"/>
      <c r="UQ610" s="231"/>
      <c r="UR610" s="231"/>
      <c r="US610" s="231"/>
      <c r="UT610" s="231"/>
      <c r="UU610" s="231"/>
      <c r="UV610" s="231"/>
      <c r="UW610" s="231"/>
      <c r="UX610" s="231"/>
      <c r="UY610" s="231"/>
      <c r="UZ610" s="231"/>
      <c r="VA610" s="231"/>
      <c r="VB610" s="231"/>
      <c r="VC610" s="231"/>
      <c r="VD610" s="231"/>
      <c r="VE610" s="231"/>
      <c r="VF610" s="231"/>
      <c r="VG610" s="231"/>
      <c r="VH610" s="231"/>
      <c r="VI610" s="231"/>
      <c r="VJ610" s="231"/>
      <c r="VK610" s="231"/>
      <c r="VL610" s="231"/>
      <c r="VM610" s="231"/>
      <c r="VN610" s="231"/>
      <c r="VO610" s="231"/>
      <c r="VP610" s="231"/>
      <c r="VQ610" s="231"/>
      <c r="VR610" s="231"/>
      <c r="VS610" s="231"/>
      <c r="VT610" s="231"/>
      <c r="VU610" s="231"/>
      <c r="VV610" s="231"/>
      <c r="VW610" s="231"/>
      <c r="VX610" s="231"/>
      <c r="VY610" s="231"/>
      <c r="VZ610" s="231"/>
      <c r="WA610" s="231"/>
      <c r="WB610" s="231"/>
      <c r="WC610" s="231"/>
      <c r="WD610" s="231"/>
      <c r="WE610" s="231"/>
      <c r="WF610" s="231"/>
      <c r="WG610" s="231"/>
      <c r="WH610" s="231"/>
      <c r="WI610" s="231"/>
      <c r="WJ610" s="231"/>
      <c r="WK610" s="231"/>
      <c r="WL610" s="231"/>
      <c r="WM610" s="231"/>
      <c r="WN610" s="231"/>
      <c r="WO610" s="231"/>
      <c r="WP610" s="231"/>
      <c r="WQ610" s="231"/>
      <c r="WR610" s="231"/>
      <c r="WS610" s="231"/>
      <c r="WT610" s="231"/>
      <c r="WU610" s="231"/>
      <c r="WV610" s="231"/>
      <c r="WW610" s="231"/>
      <c r="WX610" s="231"/>
      <c r="WY610" s="231"/>
      <c r="WZ610" s="231"/>
      <c r="XA610" s="231"/>
      <c r="XB610" s="231"/>
      <c r="XC610" s="231"/>
      <c r="XD610" s="231"/>
      <c r="XE610" s="231"/>
      <c r="XF610" s="231"/>
      <c r="XG610" s="231"/>
      <c r="XH610" s="231"/>
      <c r="XI610" s="231"/>
      <c r="XJ610" s="231"/>
      <c r="XK610" s="231"/>
      <c r="XL610" s="231"/>
      <c r="XM610" s="231"/>
      <c r="XN610" s="231"/>
      <c r="XO610" s="231"/>
      <c r="XP610" s="231"/>
      <c r="XQ610" s="231"/>
      <c r="XR610" s="231"/>
      <c r="XS610" s="231"/>
      <c r="XT610" s="231"/>
      <c r="XU610" s="231"/>
      <c r="XV610" s="231"/>
      <c r="XW610" s="231"/>
      <c r="XX610" s="231"/>
      <c r="XY610" s="231"/>
      <c r="XZ610" s="231"/>
      <c r="YA610" s="231"/>
      <c r="YB610" s="231"/>
      <c r="YC610" s="231"/>
      <c r="YD610" s="231"/>
      <c r="YE610" s="231"/>
      <c r="YF610" s="231"/>
      <c r="YG610" s="231"/>
      <c r="YH610" s="231"/>
      <c r="YI610" s="231"/>
      <c r="YJ610" s="231"/>
      <c r="YK610" s="231"/>
      <c r="YL610" s="231"/>
      <c r="YM610" s="231"/>
      <c r="YN610" s="231"/>
      <c r="YO610" s="231"/>
      <c r="YP610" s="231"/>
      <c r="YQ610" s="231"/>
      <c r="YR610" s="231"/>
      <c r="YS610" s="231"/>
      <c r="YT610" s="231"/>
      <c r="YU610" s="231"/>
      <c r="YV610" s="231"/>
      <c r="YW610" s="231"/>
      <c r="YX610" s="231"/>
      <c r="YY610" s="231"/>
      <c r="YZ610" s="231"/>
      <c r="ZA610" s="231"/>
      <c r="ZB610" s="231"/>
      <c r="ZC610" s="231"/>
      <c r="ZD610" s="231"/>
      <c r="ZE610" s="231"/>
      <c r="ZF610" s="231"/>
      <c r="ZG610" s="231"/>
      <c r="ZH610" s="231"/>
      <c r="ZI610" s="231"/>
      <c r="ZJ610" s="231"/>
      <c r="ZK610" s="231"/>
      <c r="ZL610" s="231"/>
      <c r="ZM610" s="231"/>
      <c r="ZN610" s="231"/>
      <c r="ZO610" s="231"/>
      <c r="ZP610" s="231"/>
      <c r="ZQ610" s="231"/>
      <c r="ZR610" s="231"/>
      <c r="ZS610" s="231"/>
      <c r="ZT610" s="231"/>
      <c r="ZU610" s="231"/>
      <c r="ZV610" s="231"/>
      <c r="ZW610" s="231"/>
      <c r="ZX610" s="231"/>
      <c r="ZY610" s="231"/>
      <c r="ZZ610" s="231"/>
      <c r="AAA610" s="231"/>
      <c r="AAB610" s="231"/>
      <c r="AAC610" s="231"/>
      <c r="AAD610" s="231"/>
      <c r="AAE610" s="231"/>
      <c r="AAF610" s="231"/>
      <c r="AAG610" s="231"/>
      <c r="AAH610" s="231"/>
      <c r="AAI610" s="231"/>
      <c r="AAJ610" s="231"/>
      <c r="AAK610" s="231"/>
      <c r="AAL610" s="231"/>
      <c r="AAM610" s="231"/>
      <c r="AAN610" s="231"/>
      <c r="AAO610" s="231"/>
      <c r="AAP610" s="231"/>
      <c r="AAQ610" s="231"/>
      <c r="AAR610" s="231"/>
      <c r="AAS610" s="231"/>
      <c r="AAT610" s="231"/>
      <c r="AAU610" s="231"/>
      <c r="AAV610" s="231"/>
      <c r="AAW610" s="231"/>
      <c r="AAX610" s="231"/>
      <c r="AAY610" s="231"/>
      <c r="AAZ610" s="231"/>
      <c r="ABA610" s="231"/>
      <c r="ABB610" s="231"/>
      <c r="ABC610" s="231"/>
      <c r="ABD610" s="231"/>
      <c r="ABE610" s="231"/>
      <c r="ABF610" s="231"/>
      <c r="ABG610" s="231"/>
      <c r="ABH610" s="231"/>
      <c r="ABI610" s="231"/>
      <c r="ABJ610" s="231"/>
      <c r="ABK610" s="231"/>
      <c r="ABL610" s="231"/>
      <c r="ABM610" s="231"/>
      <c r="ABN610" s="231"/>
      <c r="ABO610" s="231"/>
      <c r="ABP610" s="231"/>
      <c r="ABQ610" s="231"/>
      <c r="ABR610" s="231"/>
      <c r="ABS610" s="231"/>
      <c r="ABT610" s="231"/>
      <c r="ABU610" s="231"/>
      <c r="ABV610" s="231"/>
      <c r="ABW610" s="231"/>
      <c r="ABX610" s="231"/>
      <c r="ABY610" s="231"/>
      <c r="ABZ610" s="231"/>
      <c r="ACA610" s="231"/>
      <c r="ACB610" s="231"/>
      <c r="ACC610" s="231"/>
      <c r="ACD610" s="231"/>
      <c r="ACE610" s="231"/>
      <c r="ACF610" s="231"/>
      <c r="ACG610" s="231"/>
      <c r="ACH610" s="231"/>
      <c r="ACI610" s="231"/>
      <c r="ACJ610" s="231"/>
      <c r="ACK610" s="231"/>
      <c r="ACL610" s="231"/>
      <c r="ACM610" s="231"/>
      <c r="ACN610" s="231"/>
      <c r="ACO610" s="231"/>
      <c r="ACP610" s="231"/>
      <c r="ACQ610" s="231"/>
      <c r="ACR610" s="231"/>
      <c r="ACS610" s="231"/>
      <c r="ACT610" s="231"/>
      <c r="ACU610" s="231"/>
      <c r="ACV610" s="231"/>
      <c r="ACW610" s="231"/>
      <c r="ACX610" s="231"/>
      <c r="ACY610" s="231"/>
      <c r="ACZ610" s="231"/>
      <c r="ADA610" s="231"/>
      <c r="ADB610" s="231"/>
      <c r="ADC610" s="231"/>
      <c r="ADD610" s="231"/>
      <c r="ADE610" s="231"/>
      <c r="ADF610" s="231"/>
      <c r="ADG610" s="231"/>
      <c r="ADH610" s="231"/>
      <c r="ADI610" s="231"/>
      <c r="ADJ610" s="231"/>
      <c r="ADK610" s="231"/>
      <c r="ADL610" s="231"/>
      <c r="ADM610" s="231"/>
      <c r="ADN610" s="231"/>
      <c r="ADO610" s="231"/>
      <c r="ADP610" s="231"/>
      <c r="ADQ610" s="231"/>
      <c r="ADR610" s="231"/>
      <c r="ADS610" s="231"/>
      <c r="ADT610" s="231"/>
      <c r="ADU610" s="231"/>
      <c r="ADV610" s="231"/>
      <c r="ADW610" s="231"/>
      <c r="ADX610" s="231"/>
      <c r="ADY610" s="231"/>
      <c r="ADZ610" s="231"/>
      <c r="AEA610" s="231"/>
      <c r="AEB610" s="231"/>
      <c r="AEC610" s="231"/>
      <c r="AED610" s="231"/>
      <c r="AEE610" s="231"/>
      <c r="AEF610" s="231"/>
      <c r="AEG610" s="231"/>
      <c r="AEH610" s="231"/>
      <c r="AEI610" s="231"/>
      <c r="AEJ610" s="231"/>
      <c r="AEK610" s="231"/>
      <c r="AEL610" s="231"/>
      <c r="AEM610" s="231"/>
      <c r="AEN610" s="231"/>
      <c r="AEO610" s="231"/>
      <c r="AEP610" s="231"/>
      <c r="AEQ610" s="231"/>
      <c r="AER610" s="231"/>
      <c r="AES610" s="231"/>
      <c r="AET610" s="231"/>
      <c r="AEU610" s="231"/>
      <c r="AEV610" s="231"/>
      <c r="AEW610" s="231"/>
      <c r="AEX610" s="231"/>
      <c r="AEY610" s="231"/>
      <c r="AEZ610" s="231"/>
      <c r="AFA610" s="231"/>
      <c r="AFB610" s="231"/>
      <c r="AFC610" s="231"/>
      <c r="AFD610" s="231"/>
      <c r="AFE610" s="231"/>
      <c r="AFF610" s="231"/>
      <c r="AFG610" s="231"/>
      <c r="AFH610" s="231"/>
      <c r="AFI610" s="231"/>
      <c r="AFJ610" s="231"/>
      <c r="AFK610" s="231"/>
      <c r="AFL610" s="231"/>
      <c r="AFM610" s="231"/>
      <c r="AFN610" s="231"/>
      <c r="AFO610" s="231"/>
      <c r="AFP610" s="231"/>
      <c r="AFQ610" s="231"/>
      <c r="AFR610" s="231"/>
      <c r="AFS610" s="231"/>
      <c r="AFT610" s="231"/>
      <c r="AFU610" s="231"/>
      <c r="AFV610" s="231"/>
      <c r="AFW610" s="231"/>
      <c r="AFX610" s="231"/>
      <c r="AFY610" s="231"/>
      <c r="AFZ610" s="231"/>
      <c r="AGA610" s="231"/>
      <c r="AGB610" s="231"/>
      <c r="AGC610" s="231"/>
      <c r="AGD610" s="231"/>
      <c r="AGE610" s="231"/>
      <c r="AGF610" s="231"/>
      <c r="AGG610" s="231"/>
      <c r="AGH610" s="231"/>
      <c r="AGI610" s="231"/>
      <c r="AGJ610" s="231"/>
      <c r="AGK610" s="231"/>
      <c r="AGL610" s="231"/>
      <c r="AGM610" s="231"/>
      <c r="AGN610" s="231"/>
      <c r="AGO610" s="231"/>
      <c r="AGP610" s="231"/>
      <c r="AGQ610" s="231"/>
      <c r="AGR610" s="231"/>
      <c r="AGS610" s="231"/>
      <c r="AGT610" s="231"/>
      <c r="AGU610" s="231"/>
      <c r="AGV610" s="231"/>
      <c r="AGW610" s="231"/>
      <c r="AGX610" s="231"/>
      <c r="AGY610" s="231"/>
      <c r="AGZ610" s="231"/>
      <c r="AHA610" s="231"/>
      <c r="AHB610" s="231"/>
      <c r="AHC610" s="231"/>
      <c r="AHD610" s="231"/>
      <c r="AHE610" s="231"/>
      <c r="AHF610" s="231"/>
      <c r="AHG610" s="231"/>
      <c r="AHH610" s="231"/>
      <c r="AHI610" s="231"/>
      <c r="AHJ610" s="231"/>
      <c r="AHK610" s="231"/>
      <c r="AHL610" s="231"/>
      <c r="AHM610" s="231"/>
      <c r="AHN610" s="231"/>
      <c r="AHO610" s="231"/>
      <c r="AHP610" s="231"/>
      <c r="AHQ610" s="231"/>
      <c r="AHR610" s="231"/>
      <c r="AHS610" s="231"/>
      <c r="AHT610" s="231"/>
      <c r="AHU610" s="231"/>
      <c r="AHV610" s="231"/>
      <c r="AHW610" s="231"/>
      <c r="AHX610" s="231"/>
      <c r="AHY610" s="231"/>
      <c r="AHZ610" s="231"/>
      <c r="AIA610" s="231"/>
      <c r="AIB610" s="231"/>
      <c r="AIC610" s="231"/>
      <c r="AID610" s="231"/>
      <c r="AIE610" s="231"/>
      <c r="AIF610" s="231"/>
      <c r="AIG610" s="231"/>
      <c r="AIH610" s="231"/>
      <c r="AII610" s="231"/>
      <c r="AIJ610" s="231"/>
      <c r="AIK610" s="231"/>
      <c r="AIL610" s="231"/>
      <c r="AIM610" s="231"/>
      <c r="AIN610" s="231"/>
      <c r="AIO610" s="231"/>
      <c r="AIP610" s="231"/>
      <c r="AIQ610" s="231"/>
      <c r="AIR610" s="231"/>
      <c r="AIS610" s="231"/>
      <c r="AIT610" s="231"/>
      <c r="AIU610" s="231"/>
      <c r="AIV610" s="231"/>
      <c r="AIW610" s="231"/>
      <c r="AIX610" s="231"/>
      <c r="AIY610" s="231"/>
      <c r="AIZ610" s="231"/>
      <c r="AJA610" s="231"/>
      <c r="AJB610" s="231"/>
      <c r="AJC610" s="231"/>
      <c r="AJD610" s="231"/>
      <c r="AJE610" s="231"/>
      <c r="AJF610" s="231"/>
      <c r="AJG610" s="231"/>
      <c r="AJH610" s="231"/>
      <c r="AJI610" s="231"/>
      <c r="AJJ610" s="231"/>
      <c r="AJK610" s="231"/>
      <c r="AJL610" s="231"/>
      <c r="AJM610" s="231"/>
      <c r="AJN610" s="231"/>
      <c r="AJO610" s="231"/>
      <c r="AJP610" s="231"/>
      <c r="AJQ610" s="231"/>
      <c r="AJR610" s="231"/>
      <c r="AJS610" s="231"/>
      <c r="AJT610" s="231"/>
      <c r="AJU610" s="231"/>
      <c r="AJV610" s="231"/>
      <c r="AJW610" s="231"/>
      <c r="AJX610" s="231"/>
      <c r="AJY610" s="231"/>
      <c r="AJZ610" s="231"/>
      <c r="AKA610" s="231"/>
      <c r="AKB610" s="231"/>
      <c r="AKC610" s="231"/>
      <c r="AKD610" s="231"/>
      <c r="AKE610" s="231"/>
      <c r="AKF610" s="231"/>
      <c r="AKG610" s="231"/>
      <c r="AKH610" s="231"/>
      <c r="AKI610" s="231"/>
      <c r="AKJ610" s="231"/>
      <c r="AKK610" s="231"/>
      <c r="AKL610" s="231"/>
      <c r="AKM610" s="231"/>
      <c r="AKN610" s="231"/>
      <c r="AKO610" s="231"/>
      <c r="AKP610" s="231"/>
      <c r="AKQ610" s="231"/>
      <c r="AKR610" s="231"/>
      <c r="AKS610" s="231"/>
      <c r="AKT610" s="231"/>
      <c r="AKU610" s="231"/>
      <c r="AKV610" s="231"/>
      <c r="AKW610" s="231"/>
      <c r="AKX610" s="231"/>
      <c r="AKY610" s="231"/>
      <c r="AKZ610" s="231"/>
      <c r="ALA610" s="231"/>
      <c r="ALB610" s="231"/>
      <c r="ALC610" s="231"/>
      <c r="ALD610" s="231"/>
      <c r="ALE610" s="231"/>
      <c r="ALF610" s="231"/>
      <c r="ALG610" s="231"/>
      <c r="ALH610" s="231"/>
      <c r="ALI610" s="231"/>
      <c r="ALJ610" s="231"/>
      <c r="ALK610" s="231"/>
      <c r="ALL610" s="231"/>
      <c r="ALM610" s="231"/>
      <c r="ALN610" s="231"/>
      <c r="ALO610" s="231"/>
      <c r="ALP610" s="231"/>
      <c r="ALQ610" s="231"/>
      <c r="ALR610" s="231"/>
      <c r="ALS610" s="231"/>
      <c r="ALT610" s="231"/>
      <c r="ALU610" s="231"/>
      <c r="ALV610" s="231"/>
      <c r="ALW610" s="231"/>
      <c r="ALX610" s="231"/>
      <c r="ALY610" s="231"/>
      <c r="ALZ610" s="231"/>
      <c r="AMA610" s="231"/>
      <c r="AMB610" s="231"/>
      <c r="AMC610" s="231"/>
      <c r="AMD610" s="231"/>
      <c r="AME610" s="231"/>
      <c r="AMF610" s="231"/>
      <c r="AMG610" s="231"/>
      <c r="AMH610" s="231"/>
      <c r="AMI610" s="231"/>
      <c r="AMJ610" s="231"/>
      <c r="AMK610" s="231"/>
      <c r="AML610" s="231"/>
      <c r="AMM610" s="231"/>
      <c r="AMN610" s="231"/>
      <c r="AMO610" s="231"/>
      <c r="AMP610" s="231"/>
      <c r="AMQ610" s="231"/>
      <c r="AMR610" s="231"/>
      <c r="AMS610" s="231"/>
      <c r="AMT610" s="231"/>
      <c r="AMU610" s="231"/>
      <c r="AMV610" s="231"/>
      <c r="AMW610" s="231"/>
      <c r="AMX610" s="231"/>
      <c r="AMY610" s="231"/>
      <c r="AMZ610" s="231"/>
      <c r="ANA610" s="231"/>
      <c r="ANB610" s="231"/>
      <c r="ANC610" s="231"/>
      <c r="AND610" s="231"/>
      <c r="ANE610" s="231"/>
      <c r="ANF610" s="231"/>
      <c r="ANG610" s="231"/>
      <c r="ANH610" s="231"/>
      <c r="ANI610" s="231"/>
      <c r="ANJ610" s="231"/>
      <c r="ANK610" s="231"/>
      <c r="ANL610" s="231"/>
      <c r="ANM610" s="231"/>
      <c r="ANN610" s="231"/>
      <c r="ANO610" s="231"/>
      <c r="ANP610" s="231"/>
      <c r="ANQ610" s="231"/>
      <c r="ANR610" s="231"/>
      <c r="ANS610" s="231"/>
      <c r="ANT610" s="231"/>
      <c r="ANU610" s="231"/>
      <c r="ANV610" s="231"/>
      <c r="ANW610" s="231"/>
      <c r="ANX610" s="231"/>
      <c r="ANY610" s="231"/>
      <c r="ANZ610" s="231"/>
      <c r="AOA610" s="231"/>
      <c r="AOB610" s="231"/>
      <c r="AOC610" s="231"/>
      <c r="AOD610" s="231"/>
      <c r="AOE610" s="231"/>
      <c r="AOF610" s="231"/>
      <c r="AOG610" s="231"/>
      <c r="AOH610" s="231"/>
      <c r="AOI610" s="231"/>
      <c r="AOJ610" s="231"/>
      <c r="AOK610" s="231"/>
      <c r="AOL610" s="231"/>
      <c r="AOM610" s="231"/>
      <c r="AON610" s="231"/>
      <c r="AOO610" s="231"/>
      <c r="AOP610" s="231"/>
      <c r="AOQ610" s="231"/>
      <c r="AOR610" s="231"/>
      <c r="AOS610" s="231"/>
      <c r="AOT610" s="231"/>
      <c r="AOU610" s="231"/>
      <c r="AOV610" s="231"/>
      <c r="AOW610" s="231"/>
      <c r="AOX610" s="231"/>
      <c r="AOY610" s="231"/>
      <c r="AOZ610" s="231"/>
      <c r="APA610" s="231"/>
      <c r="APB610" s="231"/>
      <c r="APC610" s="231"/>
      <c r="APD610" s="231"/>
      <c r="APE610" s="231"/>
      <c r="APF610" s="231"/>
      <c r="APG610" s="231"/>
      <c r="APH610" s="231"/>
      <c r="API610" s="231"/>
      <c r="APJ610" s="231"/>
      <c r="APK610" s="231"/>
      <c r="APL610" s="231"/>
      <c r="APM610" s="231"/>
      <c r="APN610" s="231"/>
      <c r="APO610" s="231"/>
      <c r="APP610" s="231"/>
      <c r="APQ610" s="231"/>
      <c r="APR610" s="231"/>
      <c r="APS610" s="231"/>
      <c r="APT610" s="231"/>
      <c r="APU610" s="231"/>
      <c r="APV610" s="231"/>
      <c r="APW610" s="231"/>
      <c r="APX610" s="231"/>
      <c r="APY610" s="231"/>
      <c r="APZ610" s="231"/>
      <c r="AQA610" s="231"/>
      <c r="AQB610" s="231"/>
      <c r="AQC610" s="231"/>
      <c r="AQD610" s="231"/>
      <c r="AQE610" s="231"/>
      <c r="AQF610" s="231"/>
      <c r="AQG610" s="231"/>
      <c r="AQH610" s="231"/>
      <c r="AQI610" s="231"/>
      <c r="AQJ610" s="231"/>
      <c r="AQK610" s="231"/>
      <c r="AQL610" s="231"/>
      <c r="AQM610" s="231"/>
      <c r="AQN610" s="231"/>
      <c r="AQO610" s="231"/>
      <c r="AQP610" s="231"/>
      <c r="AQQ610" s="231"/>
      <c r="AQR610" s="231"/>
      <c r="AQS610" s="231"/>
      <c r="AQT610" s="231"/>
      <c r="AQU610" s="231"/>
      <c r="AQV610" s="231"/>
      <c r="AQW610" s="231"/>
      <c r="AQX610" s="231"/>
      <c r="AQY610" s="231"/>
      <c r="AQZ610" s="231"/>
      <c r="ARA610" s="231"/>
      <c r="ARB610" s="231"/>
      <c r="ARC610" s="231"/>
      <c r="ARD610" s="231"/>
      <c r="ARE610" s="231"/>
      <c r="ARF610" s="231"/>
      <c r="ARG610" s="231"/>
      <c r="ARH610" s="231"/>
      <c r="ARI610" s="231"/>
      <c r="ARJ610" s="231"/>
      <c r="ARK610" s="231"/>
      <c r="ARL610" s="231"/>
      <c r="ARM610" s="231"/>
      <c r="ARN610" s="231"/>
      <c r="ARO610" s="231"/>
      <c r="ARP610" s="231"/>
      <c r="ARQ610" s="231"/>
      <c r="ARR610" s="231"/>
      <c r="ARS610" s="231"/>
      <c r="ART610" s="231"/>
      <c r="ARU610" s="231"/>
      <c r="ARV610" s="231"/>
      <c r="ARW610" s="231"/>
      <c r="ARX610" s="231"/>
      <c r="ARY610" s="231"/>
      <c r="ARZ610" s="231"/>
      <c r="ASA610" s="231"/>
      <c r="ASB610" s="231"/>
      <c r="ASC610" s="231"/>
      <c r="ASD610" s="231"/>
      <c r="ASE610" s="231"/>
      <c r="ASF610" s="231"/>
      <c r="ASG610" s="231"/>
      <c r="ASH610" s="231"/>
      <c r="ASI610" s="231"/>
      <c r="ASJ610" s="231"/>
      <c r="ASK610" s="231"/>
      <c r="ASL610" s="231"/>
      <c r="ASM610" s="231"/>
      <c r="ASN610" s="231"/>
      <c r="ASO610" s="231"/>
      <c r="ASP610" s="231"/>
      <c r="ASQ610" s="231"/>
      <c r="ASR610" s="231"/>
      <c r="ASS610" s="231"/>
      <c r="AST610" s="231"/>
      <c r="ASU610" s="231"/>
      <c r="ASV610" s="231"/>
      <c r="ASW610" s="231"/>
      <c r="ASX610" s="231"/>
      <c r="ASY610" s="231"/>
      <c r="ASZ610" s="231"/>
      <c r="ATA610" s="231"/>
      <c r="ATB610" s="231"/>
      <c r="ATC610" s="231"/>
      <c r="ATD610" s="231"/>
      <c r="ATE610" s="231"/>
      <c r="ATF610" s="231"/>
      <c r="ATG610" s="231"/>
      <c r="ATH610" s="231"/>
      <c r="ATI610" s="231"/>
      <c r="ATJ610" s="231"/>
      <c r="ATK610" s="231"/>
      <c r="ATL610" s="231"/>
      <c r="ATM610" s="231"/>
      <c r="ATN610" s="231"/>
      <c r="ATO610" s="231"/>
      <c r="ATP610" s="231"/>
      <c r="ATQ610" s="231"/>
      <c r="ATR610" s="231"/>
      <c r="ATS610" s="231"/>
      <c r="ATT610" s="231"/>
      <c r="ATU610" s="231"/>
      <c r="ATV610" s="231"/>
      <c r="ATW610" s="231"/>
      <c r="ATX610" s="231"/>
      <c r="ATY610" s="231"/>
      <c r="ATZ610" s="231"/>
      <c r="AUA610" s="231"/>
      <c r="AUB610" s="231"/>
      <c r="AUC610" s="231"/>
      <c r="AUD610" s="231"/>
      <c r="AUE610" s="231"/>
      <c r="AUF610" s="231"/>
      <c r="AUG610" s="231"/>
      <c r="AUH610" s="231"/>
      <c r="AUI610" s="231"/>
      <c r="AUJ610" s="231"/>
      <c r="AUK610" s="231"/>
      <c r="AUL610" s="231"/>
      <c r="AUM610" s="231"/>
      <c r="AUN610" s="231"/>
      <c r="AUO610" s="231"/>
      <c r="AUP610" s="231"/>
      <c r="AUQ610" s="231"/>
      <c r="AUR610" s="231"/>
      <c r="AUS610" s="231"/>
      <c r="AUT610" s="231"/>
      <c r="AUU610" s="231"/>
      <c r="AUV610" s="231"/>
      <c r="AUW610" s="231"/>
      <c r="AUX610" s="231"/>
      <c r="AUY610" s="231"/>
      <c r="AUZ610" s="231"/>
      <c r="AVA610" s="231"/>
      <c r="AVB610" s="231"/>
      <c r="AVC610" s="231"/>
      <c r="AVD610" s="231"/>
      <c r="AVE610" s="231"/>
      <c r="AVF610" s="231"/>
      <c r="AVG610" s="231"/>
      <c r="AVH610" s="231"/>
      <c r="AVI610" s="231"/>
      <c r="AVJ610" s="231"/>
      <c r="AVK610" s="231"/>
      <c r="AVL610" s="231"/>
      <c r="AVM610" s="231"/>
      <c r="AVN610" s="231"/>
      <c r="AVO610" s="231"/>
      <c r="AVP610" s="231"/>
      <c r="AVQ610" s="231"/>
      <c r="AVR610" s="231"/>
      <c r="AVS610" s="231"/>
      <c r="AVT610" s="231"/>
      <c r="AVU610" s="231"/>
      <c r="AVV610" s="231"/>
      <c r="AVW610" s="231"/>
      <c r="AVX610" s="231"/>
      <c r="AVY610" s="231"/>
      <c r="AVZ610" s="231"/>
      <c r="AWA610" s="231"/>
      <c r="AWB610" s="231"/>
      <c r="AWC610" s="231"/>
      <c r="AWD610" s="231"/>
      <c r="AWE610" s="231"/>
      <c r="AWF610" s="231"/>
      <c r="AWG610" s="231"/>
      <c r="AWH610" s="231"/>
      <c r="AWI610" s="231"/>
      <c r="AWJ610" s="231"/>
      <c r="AWK610" s="231"/>
      <c r="AWL610" s="231"/>
      <c r="AWM610" s="231"/>
      <c r="AWN610" s="231"/>
      <c r="AWO610" s="231"/>
      <c r="AWP610" s="231"/>
      <c r="AWQ610" s="231"/>
      <c r="AWR610" s="231"/>
      <c r="AWS610" s="231"/>
      <c r="AWT610" s="231"/>
      <c r="AWU610" s="231"/>
      <c r="AWV610" s="231"/>
      <c r="AWW610" s="231"/>
      <c r="AWX610" s="231"/>
      <c r="AWY610" s="231"/>
      <c r="AWZ610" s="231"/>
      <c r="AXA610" s="231"/>
      <c r="AXB610" s="231"/>
      <c r="AXC610" s="231"/>
      <c r="AXD610" s="231"/>
      <c r="AXE610" s="231"/>
      <c r="AXF610" s="231"/>
      <c r="AXG610" s="231"/>
      <c r="AXH610" s="231"/>
      <c r="AXI610" s="231"/>
      <c r="AXJ610" s="231"/>
      <c r="AXK610" s="231"/>
      <c r="AXL610" s="231"/>
      <c r="AXM610" s="231"/>
      <c r="AXN610" s="231"/>
      <c r="AXO610" s="231"/>
      <c r="AXP610" s="231"/>
      <c r="AXQ610" s="231"/>
      <c r="AXR610" s="231"/>
      <c r="AXS610" s="231"/>
      <c r="AXT610" s="231"/>
      <c r="AXU610" s="231"/>
      <c r="AXV610" s="231"/>
      <c r="AXW610" s="231"/>
      <c r="AXX610" s="231"/>
      <c r="AXY610" s="231"/>
      <c r="AXZ610" s="231"/>
      <c r="AYA610" s="231"/>
      <c r="AYB610" s="231"/>
      <c r="AYC610" s="231"/>
      <c r="AYD610" s="231"/>
      <c r="AYE610" s="231"/>
      <c r="AYF610" s="231"/>
      <c r="AYG610" s="231"/>
      <c r="AYH610" s="231"/>
      <c r="AYI610" s="231"/>
      <c r="AYJ610" s="231"/>
      <c r="AYK610" s="231"/>
      <c r="AYL610" s="231"/>
      <c r="AYM610" s="231"/>
      <c r="AYN610" s="231"/>
      <c r="AYO610" s="231"/>
      <c r="AYP610" s="231"/>
      <c r="AYQ610" s="231"/>
      <c r="AYR610" s="231"/>
      <c r="AYS610" s="231"/>
      <c r="AYT610" s="231"/>
      <c r="AYU610" s="231"/>
      <c r="AYV610" s="231"/>
      <c r="AYW610" s="231"/>
      <c r="AYX610" s="231"/>
      <c r="AYY610" s="231"/>
      <c r="AYZ610" s="231"/>
      <c r="AZA610" s="231"/>
      <c r="AZB610" s="231"/>
      <c r="AZC610" s="231"/>
      <c r="AZD610" s="231"/>
      <c r="AZE610" s="231"/>
      <c r="AZF610" s="231"/>
      <c r="AZG610" s="231"/>
      <c r="AZH610" s="231"/>
      <c r="AZI610" s="231"/>
      <c r="AZJ610" s="231"/>
      <c r="AZK610" s="231"/>
      <c r="AZL610" s="231"/>
      <c r="AZM610" s="231"/>
      <c r="AZN610" s="231"/>
      <c r="AZO610" s="231"/>
      <c r="AZP610" s="231"/>
      <c r="AZQ610" s="231"/>
      <c r="AZR610" s="231"/>
      <c r="AZS610" s="231"/>
      <c r="AZT610" s="231"/>
      <c r="AZU610" s="231"/>
      <c r="AZV610" s="231"/>
      <c r="AZW610" s="231"/>
      <c r="AZX610" s="231"/>
      <c r="AZY610" s="231"/>
      <c r="AZZ610" s="231"/>
      <c r="BAA610" s="231"/>
      <c r="BAB610" s="231"/>
      <c r="BAC610" s="231"/>
      <c r="BAD610" s="231"/>
      <c r="BAE610" s="231"/>
      <c r="BAF610" s="231"/>
      <c r="BAG610" s="231"/>
      <c r="BAH610" s="231"/>
      <c r="BAI610" s="231"/>
      <c r="BAJ610" s="231"/>
      <c r="BAK610" s="231"/>
      <c r="BAL610" s="231"/>
      <c r="BAM610" s="231"/>
      <c r="BAN610" s="231"/>
      <c r="BAO610" s="231"/>
      <c r="BAP610" s="231"/>
      <c r="BAQ610" s="231"/>
      <c r="BAR610" s="231"/>
      <c r="BAS610" s="231"/>
      <c r="BAT610" s="231"/>
      <c r="BAU610" s="231"/>
      <c r="BAV610" s="231"/>
      <c r="BAW610" s="231"/>
      <c r="BAX610" s="231"/>
      <c r="BAY610" s="231"/>
      <c r="BAZ610" s="231"/>
      <c r="BBA610" s="231"/>
      <c r="BBB610" s="231"/>
      <c r="BBC610" s="231"/>
      <c r="BBD610" s="231"/>
      <c r="BBE610" s="231"/>
      <c r="BBF610" s="231"/>
      <c r="BBG610" s="231"/>
      <c r="BBH610" s="231"/>
      <c r="BBI610" s="231"/>
      <c r="BBJ610" s="231"/>
      <c r="BBK610" s="231"/>
      <c r="BBL610" s="231"/>
      <c r="BBM610" s="231"/>
      <c r="BBN610" s="231"/>
      <c r="BBO610" s="231"/>
      <c r="BBP610" s="231"/>
      <c r="BBQ610" s="231"/>
      <c r="BBR610" s="231"/>
      <c r="BBS610" s="231"/>
      <c r="BBT610" s="231"/>
      <c r="BBU610" s="231"/>
      <c r="BBV610" s="231"/>
      <c r="BBW610" s="231"/>
      <c r="BBX610" s="231"/>
      <c r="BBY610" s="231"/>
      <c r="BBZ610" s="231"/>
      <c r="BCA610" s="231"/>
      <c r="BCB610" s="231"/>
      <c r="BCC610" s="231"/>
      <c r="BCD610" s="231"/>
      <c r="BCE610" s="231"/>
      <c r="BCF610" s="231"/>
      <c r="BCG610" s="231"/>
      <c r="BCH610" s="231"/>
      <c r="BCI610" s="231"/>
      <c r="BCJ610" s="231"/>
      <c r="BCK610" s="231"/>
      <c r="BCL610" s="231"/>
      <c r="BCM610" s="231"/>
      <c r="BCN610" s="231"/>
      <c r="BCO610" s="231"/>
      <c r="BCP610" s="231"/>
      <c r="BCQ610" s="231"/>
      <c r="BCR610" s="231"/>
      <c r="BCS610" s="231"/>
      <c r="BCT610" s="231"/>
      <c r="BCU610" s="231"/>
      <c r="BCV610" s="231"/>
      <c r="BCW610" s="231"/>
      <c r="BCX610" s="231"/>
      <c r="BCY610" s="231"/>
      <c r="BCZ610" s="231"/>
      <c r="BDA610" s="231"/>
      <c r="BDB610" s="231"/>
      <c r="BDC610" s="231"/>
      <c r="BDD610" s="231"/>
      <c r="BDE610" s="231"/>
      <c r="BDF610" s="231"/>
      <c r="BDG610" s="231"/>
      <c r="BDH610" s="231"/>
      <c r="BDI610" s="231"/>
      <c r="BDJ610" s="231"/>
      <c r="BDK610" s="231"/>
      <c r="BDL610" s="231"/>
      <c r="BDM610" s="231"/>
      <c r="BDN610" s="231"/>
      <c r="BDO610" s="231"/>
      <c r="BDP610" s="231"/>
      <c r="BDQ610" s="231"/>
      <c r="BDR610" s="231"/>
      <c r="BDS610" s="231"/>
      <c r="BDT610" s="231"/>
      <c r="BDU610" s="231"/>
      <c r="BDV610" s="231"/>
      <c r="BDW610" s="231"/>
      <c r="BDX610" s="231"/>
      <c r="BDY610" s="231"/>
      <c r="BDZ610" s="231"/>
      <c r="BEA610" s="231"/>
      <c r="BEB610" s="231"/>
      <c r="BEC610" s="231"/>
      <c r="BED610" s="231"/>
      <c r="BEE610" s="231"/>
      <c r="BEF610" s="231"/>
      <c r="BEG610" s="231"/>
      <c r="BEH610" s="231"/>
      <c r="BEI610" s="231"/>
      <c r="BEJ610" s="231"/>
      <c r="BEK610" s="231"/>
      <c r="BEL610" s="231"/>
      <c r="BEM610" s="231"/>
      <c r="BEN610" s="231"/>
      <c r="BEO610" s="231"/>
      <c r="BEP610" s="231"/>
      <c r="BEQ610" s="231"/>
      <c r="BER610" s="231"/>
      <c r="BES610" s="231"/>
      <c r="BET610" s="231"/>
      <c r="BEU610" s="231"/>
      <c r="BEV610" s="231"/>
      <c r="BEW610" s="231"/>
      <c r="BEX610" s="231"/>
      <c r="BEY610" s="231"/>
      <c r="BEZ610" s="231"/>
      <c r="BFA610" s="231"/>
      <c r="BFB610" s="231"/>
      <c r="BFC610" s="231"/>
      <c r="BFD610" s="231"/>
      <c r="BFE610" s="231"/>
      <c r="BFF610" s="231"/>
      <c r="BFG610" s="231"/>
      <c r="BFH610" s="231"/>
      <c r="BFI610" s="231"/>
      <c r="BFJ610" s="231"/>
      <c r="BFK610" s="231"/>
      <c r="BFL610" s="231"/>
      <c r="BFM610" s="231"/>
      <c r="BFN610" s="231"/>
      <c r="BFO610" s="231"/>
      <c r="BFP610" s="231"/>
      <c r="BFQ610" s="231"/>
      <c r="BFR610" s="231"/>
      <c r="BFS610" s="231"/>
      <c r="BFT610" s="231"/>
      <c r="BFU610" s="231"/>
      <c r="BFV610" s="231"/>
      <c r="BFW610" s="231"/>
      <c r="BFX610" s="231"/>
      <c r="BFY610" s="231"/>
      <c r="BFZ610" s="231"/>
      <c r="BGA610" s="231"/>
      <c r="BGB610" s="231"/>
      <c r="BGC610" s="231"/>
      <c r="BGD610" s="231"/>
      <c r="BGE610" s="231"/>
      <c r="BGF610" s="231"/>
      <c r="BGG610" s="231"/>
      <c r="BGH610" s="231"/>
      <c r="BGI610" s="231"/>
      <c r="BGJ610" s="231"/>
      <c r="BGK610" s="231"/>
      <c r="BGL610" s="231"/>
      <c r="BGM610" s="231"/>
      <c r="BGN610" s="231"/>
      <c r="BGO610" s="231"/>
      <c r="BGP610" s="231"/>
      <c r="BGQ610" s="231"/>
      <c r="BGR610" s="231"/>
      <c r="BGS610" s="231"/>
      <c r="BGT610" s="231"/>
      <c r="BGU610" s="231"/>
      <c r="BGV610" s="231"/>
      <c r="BGW610" s="231"/>
      <c r="BGX610" s="231"/>
      <c r="BGY610" s="231"/>
      <c r="BGZ610" s="231"/>
      <c r="BHA610" s="231"/>
      <c r="BHB610" s="231"/>
      <c r="BHC610" s="231"/>
      <c r="BHD610" s="231"/>
      <c r="BHE610" s="231"/>
      <c r="BHF610" s="231"/>
      <c r="BHG610" s="231"/>
      <c r="BHH610" s="231"/>
      <c r="BHI610" s="231"/>
      <c r="BHJ610" s="231"/>
      <c r="BHK610" s="231"/>
      <c r="BHL610" s="231"/>
      <c r="BHM610" s="231"/>
      <c r="BHN610" s="231"/>
      <c r="BHO610" s="231"/>
      <c r="BHP610" s="231"/>
      <c r="BHQ610" s="231"/>
      <c r="BHR610" s="231"/>
      <c r="BHS610" s="231"/>
      <c r="BHT610" s="231"/>
      <c r="BHU610" s="231"/>
      <c r="BHV610" s="231"/>
      <c r="BHW610" s="231"/>
      <c r="BHX610" s="231"/>
      <c r="BHY610" s="231"/>
      <c r="BHZ610" s="231"/>
      <c r="BIA610" s="231"/>
      <c r="BIB610" s="231"/>
      <c r="BIC610" s="231"/>
      <c r="BID610" s="231"/>
      <c r="BIE610" s="231"/>
      <c r="BIF610" s="231"/>
      <c r="BIG610" s="231"/>
      <c r="BIH610" s="231"/>
      <c r="BII610" s="231"/>
      <c r="BIJ610" s="231"/>
      <c r="BIK610" s="231"/>
      <c r="BIL610" s="231"/>
      <c r="BIM610" s="231"/>
      <c r="BIN610" s="231"/>
      <c r="BIO610" s="231"/>
      <c r="BIP610" s="231"/>
      <c r="BIQ610" s="231"/>
      <c r="BIR610" s="231"/>
      <c r="BIS610" s="231"/>
      <c r="BIT610" s="231"/>
      <c r="BIU610" s="231"/>
      <c r="BIV610" s="231"/>
      <c r="BIW610" s="231"/>
      <c r="BIX610" s="231"/>
      <c r="BIY610" s="231"/>
      <c r="BIZ610" s="231"/>
      <c r="BJA610" s="231"/>
      <c r="BJB610" s="231"/>
      <c r="BJC610" s="231"/>
      <c r="BJD610" s="231"/>
      <c r="BJE610" s="231"/>
      <c r="BJF610" s="231"/>
      <c r="BJG610" s="231"/>
      <c r="BJH610" s="231"/>
      <c r="BJI610" s="231"/>
      <c r="BJJ610" s="231"/>
      <c r="BJK610" s="231"/>
      <c r="BJL610" s="231"/>
      <c r="BJM610" s="231"/>
      <c r="BJN610" s="231"/>
      <c r="BJO610" s="231"/>
      <c r="BJP610" s="231"/>
      <c r="BJQ610" s="231"/>
      <c r="BJR610" s="231"/>
      <c r="BJS610" s="231"/>
      <c r="BJT610" s="231"/>
      <c r="BJU610" s="231"/>
      <c r="BJV610" s="231"/>
      <c r="BJW610" s="231"/>
      <c r="BJX610" s="231"/>
      <c r="BJY610" s="231"/>
      <c r="BJZ610" s="231"/>
      <c r="BKA610" s="231"/>
      <c r="BKB610" s="231"/>
      <c r="BKC610" s="231"/>
      <c r="BKD610" s="231"/>
      <c r="BKE610" s="231"/>
      <c r="BKF610" s="231"/>
      <c r="BKG610" s="231"/>
      <c r="BKH610" s="231"/>
      <c r="BKI610" s="231"/>
      <c r="BKJ610" s="231"/>
      <c r="BKK610" s="231"/>
      <c r="BKL610" s="231"/>
      <c r="BKM610" s="231"/>
      <c r="BKN610" s="231"/>
      <c r="BKO610" s="231"/>
      <c r="BKP610" s="231"/>
      <c r="BKQ610" s="231"/>
      <c r="BKR610" s="231"/>
      <c r="BKS610" s="231"/>
      <c r="BKT610" s="231"/>
      <c r="BKU610" s="231"/>
      <c r="BKV610" s="231"/>
      <c r="BKW610" s="231"/>
      <c r="BKX610" s="231"/>
      <c r="BKY610" s="231"/>
      <c r="BKZ610" s="231"/>
      <c r="BLA610" s="231"/>
      <c r="BLB610" s="231"/>
      <c r="BLC610" s="231"/>
      <c r="BLD610" s="231"/>
      <c r="BLE610" s="231"/>
      <c r="BLF610" s="231"/>
      <c r="BLG610" s="231"/>
      <c r="BLH610" s="231"/>
      <c r="BLI610" s="231"/>
      <c r="BLJ610" s="231"/>
      <c r="BLK610" s="231"/>
      <c r="BLL610" s="231"/>
      <c r="BLM610" s="231"/>
      <c r="BLN610" s="231"/>
      <c r="BLO610" s="231"/>
      <c r="BLP610" s="231"/>
      <c r="BLQ610" s="231"/>
      <c r="BLR610" s="231"/>
      <c r="BLS610" s="231"/>
      <c r="BLT610" s="231"/>
      <c r="BLU610" s="231"/>
      <c r="BLV610" s="231"/>
      <c r="BLW610" s="231"/>
      <c r="BLX610" s="231"/>
      <c r="BLY610" s="231"/>
      <c r="BLZ610" s="231"/>
      <c r="BMA610" s="231"/>
      <c r="BMB610" s="231"/>
      <c r="BMC610" s="231"/>
      <c r="BMD610" s="231"/>
      <c r="BME610" s="231"/>
      <c r="BMF610" s="231"/>
      <c r="BMG610" s="231"/>
      <c r="BMH610" s="231"/>
      <c r="BMI610" s="231"/>
      <c r="BMJ610" s="231"/>
      <c r="BMK610" s="231"/>
      <c r="BML610" s="231"/>
      <c r="BMM610" s="231"/>
      <c r="BMN610" s="231"/>
      <c r="BMO610" s="231"/>
      <c r="BMP610" s="231"/>
      <c r="BMQ610" s="231"/>
      <c r="BMR610" s="231"/>
      <c r="BMS610" s="231"/>
      <c r="BMT610" s="231"/>
      <c r="BMU610" s="231"/>
      <c r="BMV610" s="231"/>
      <c r="BMW610" s="231"/>
      <c r="BMX610" s="231"/>
      <c r="BMY610" s="231"/>
      <c r="BMZ610" s="231"/>
      <c r="BNA610" s="231"/>
      <c r="BNB610" s="231"/>
      <c r="BNC610" s="231"/>
      <c r="BND610" s="231"/>
      <c r="BNE610" s="231"/>
      <c r="BNF610" s="231"/>
      <c r="BNG610" s="231"/>
      <c r="BNH610" s="231"/>
      <c r="BNI610" s="231"/>
      <c r="BNJ610" s="231"/>
      <c r="BNK610" s="231"/>
      <c r="BNL610" s="231"/>
      <c r="BNM610" s="231"/>
      <c r="BNN610" s="231"/>
      <c r="BNO610" s="231"/>
      <c r="BNP610" s="231"/>
      <c r="BNQ610" s="231"/>
      <c r="BNR610" s="231"/>
      <c r="BNS610" s="231"/>
      <c r="BNT610" s="231"/>
      <c r="BNU610" s="231"/>
      <c r="BNV610" s="231"/>
      <c r="BNW610" s="231"/>
      <c r="BNX610" s="231"/>
      <c r="BNY610" s="231"/>
      <c r="BNZ610" s="231"/>
      <c r="BOA610" s="231"/>
      <c r="BOB610" s="231"/>
      <c r="BOC610" s="231"/>
      <c r="BOD610" s="231"/>
      <c r="BOE610" s="231"/>
      <c r="BOF610" s="231"/>
      <c r="BOG610" s="231"/>
      <c r="BOH610" s="231"/>
      <c r="BOI610" s="231"/>
      <c r="BOJ610" s="231"/>
      <c r="BOK610" s="231"/>
      <c r="BOL610" s="231"/>
      <c r="BOM610" s="231"/>
      <c r="BON610" s="231"/>
      <c r="BOO610" s="231"/>
      <c r="BOP610" s="231"/>
      <c r="BOQ610" s="231"/>
      <c r="BOR610" s="231"/>
      <c r="BOS610" s="231"/>
      <c r="BOT610" s="231"/>
      <c r="BOU610" s="231"/>
      <c r="BOV610" s="231"/>
      <c r="BOW610" s="231"/>
      <c r="BOX610" s="231"/>
      <c r="BOY610" s="231"/>
      <c r="BOZ610" s="231"/>
      <c r="BPA610" s="231"/>
      <c r="BPB610" s="231"/>
      <c r="BPC610" s="231"/>
      <c r="BPD610" s="231"/>
      <c r="BPE610" s="231"/>
      <c r="BPF610" s="231"/>
      <c r="BPG610" s="231"/>
      <c r="BPH610" s="231"/>
      <c r="BPI610" s="231"/>
      <c r="BPJ610" s="231"/>
      <c r="BPK610" s="231"/>
      <c r="BPL610" s="231"/>
      <c r="BPM610" s="231"/>
      <c r="BPN610" s="231"/>
      <c r="BPO610" s="231"/>
      <c r="BPP610" s="231"/>
      <c r="BPQ610" s="231"/>
      <c r="BPR610" s="231"/>
      <c r="BPS610" s="231"/>
      <c r="BPT610" s="231"/>
      <c r="BPU610" s="231"/>
      <c r="BPV610" s="231"/>
      <c r="BPW610" s="231"/>
      <c r="BPX610" s="231"/>
      <c r="BPY610" s="231"/>
      <c r="BPZ610" s="231"/>
      <c r="BQA610" s="231"/>
      <c r="BQB610" s="231"/>
      <c r="BQC610" s="231"/>
      <c r="BQD610" s="231"/>
      <c r="BQE610" s="231"/>
      <c r="BQF610" s="231"/>
      <c r="BQG610" s="231"/>
      <c r="BQH610" s="231"/>
      <c r="BQI610" s="231"/>
      <c r="BQJ610" s="231"/>
      <c r="BQK610" s="231"/>
      <c r="BQL610" s="231"/>
      <c r="BQM610" s="231"/>
      <c r="BQN610" s="231"/>
      <c r="BQO610" s="231"/>
      <c r="BQP610" s="231"/>
      <c r="BQQ610" s="231"/>
      <c r="BQR610" s="231"/>
      <c r="BQS610" s="231"/>
      <c r="BQT610" s="231"/>
      <c r="BQU610" s="231"/>
      <c r="BQV610" s="231"/>
      <c r="BQW610" s="231"/>
      <c r="BQX610" s="231"/>
      <c r="BQY610" s="231"/>
      <c r="BQZ610" s="231"/>
      <c r="BRA610" s="231"/>
      <c r="BRB610" s="231"/>
      <c r="BRC610" s="231"/>
      <c r="BRD610" s="231"/>
      <c r="BRE610" s="231"/>
      <c r="BRF610" s="231"/>
      <c r="BRG610" s="231"/>
      <c r="BRH610" s="231"/>
      <c r="BRI610" s="231"/>
      <c r="BRJ610" s="231"/>
      <c r="BRK610" s="231"/>
      <c r="BRL610" s="231"/>
      <c r="BRM610" s="231"/>
      <c r="BRN610" s="231"/>
      <c r="BRO610" s="231"/>
      <c r="BRP610" s="231"/>
      <c r="BRQ610" s="231"/>
      <c r="BRR610" s="231"/>
      <c r="BRS610" s="231"/>
      <c r="BRT610" s="231"/>
      <c r="BRU610" s="231"/>
      <c r="BRV610" s="231"/>
      <c r="BRW610" s="231"/>
      <c r="BRX610" s="231"/>
      <c r="BRY610" s="231"/>
      <c r="BRZ610" s="231"/>
      <c r="BSA610" s="231"/>
      <c r="BSB610" s="231"/>
      <c r="BSC610" s="231"/>
      <c r="BSD610" s="231"/>
      <c r="BSE610" s="231"/>
      <c r="BSF610" s="231"/>
      <c r="BSG610" s="231"/>
      <c r="BSH610" s="231"/>
      <c r="BSI610" s="231"/>
      <c r="BSJ610" s="231"/>
      <c r="BSK610" s="231"/>
      <c r="BSL610" s="231"/>
      <c r="BSM610" s="231"/>
      <c r="BSN610" s="231"/>
      <c r="BSO610" s="231"/>
      <c r="BSP610" s="231"/>
      <c r="BSQ610" s="231"/>
      <c r="BSR610" s="231"/>
      <c r="BSS610" s="231"/>
      <c r="BST610" s="231"/>
      <c r="BSU610" s="231"/>
      <c r="BSV610" s="231"/>
      <c r="BSW610" s="231"/>
      <c r="BSX610" s="231"/>
      <c r="BSY610" s="231"/>
      <c r="BSZ610" s="231"/>
      <c r="BTA610" s="231"/>
      <c r="BTB610" s="231"/>
      <c r="BTC610" s="231"/>
      <c r="BTD610" s="231"/>
      <c r="BTE610" s="231"/>
      <c r="BTF610" s="231"/>
      <c r="BTG610" s="231"/>
      <c r="BTH610" s="231"/>
      <c r="BTI610" s="231"/>
      <c r="BTJ610" s="231"/>
      <c r="BTK610" s="231"/>
      <c r="BTL610" s="231"/>
      <c r="BTM610" s="231"/>
      <c r="BTN610" s="231"/>
      <c r="BTO610" s="231"/>
      <c r="BTP610" s="231"/>
      <c r="BTQ610" s="231"/>
      <c r="BTR610" s="231"/>
      <c r="BTS610" s="231"/>
      <c r="BTT610" s="231"/>
      <c r="BTU610" s="231"/>
      <c r="BTV610" s="231"/>
      <c r="BTW610" s="231"/>
      <c r="BTX610" s="231"/>
      <c r="BTY610" s="231"/>
      <c r="BTZ610" s="231"/>
      <c r="BUA610" s="231"/>
      <c r="BUB610" s="231"/>
      <c r="BUC610" s="231"/>
      <c r="BUD610" s="231"/>
      <c r="BUE610" s="231"/>
      <c r="BUF610" s="231"/>
      <c r="BUG610" s="231"/>
      <c r="BUH610" s="231"/>
      <c r="BUI610" s="231"/>
      <c r="BUJ610" s="231"/>
      <c r="BUK610" s="231"/>
      <c r="BUL610" s="231"/>
      <c r="BUM610" s="231"/>
      <c r="BUN610" s="231"/>
      <c r="BUO610" s="231"/>
      <c r="BUP610" s="231"/>
      <c r="BUQ610" s="231"/>
      <c r="BUR610" s="231"/>
      <c r="BUS610" s="231"/>
      <c r="BUT610" s="231"/>
      <c r="BUU610" s="231"/>
      <c r="BUV610" s="231"/>
      <c r="BUW610" s="231"/>
      <c r="BUX610" s="231"/>
      <c r="BUY610" s="231"/>
      <c r="BUZ610" s="231"/>
      <c r="BVA610" s="231"/>
      <c r="BVB610" s="231"/>
      <c r="BVC610" s="231"/>
      <c r="BVD610" s="231"/>
      <c r="BVE610" s="231"/>
      <c r="BVF610" s="231"/>
      <c r="BVG610" s="231"/>
      <c r="BVH610" s="231"/>
      <c r="BVI610" s="231"/>
      <c r="BVJ610" s="231"/>
      <c r="BVK610" s="231"/>
      <c r="BVL610" s="231"/>
      <c r="BVM610" s="231"/>
      <c r="BVN610" s="231"/>
      <c r="BVO610" s="231"/>
      <c r="BVP610" s="231"/>
      <c r="BVQ610" s="231"/>
      <c r="BVR610" s="231"/>
      <c r="BVS610" s="231"/>
      <c r="BVT610" s="231"/>
      <c r="BVU610" s="231"/>
      <c r="BVV610" s="231"/>
      <c r="BVW610" s="231"/>
      <c r="BVX610" s="231"/>
      <c r="BVY610" s="231"/>
      <c r="BVZ610" s="231"/>
      <c r="BWA610" s="231"/>
      <c r="BWB610" s="231"/>
      <c r="BWC610" s="231"/>
      <c r="BWD610" s="231"/>
      <c r="BWE610" s="231"/>
      <c r="BWF610" s="231"/>
      <c r="BWG610" s="231"/>
      <c r="BWH610" s="231"/>
      <c r="BWI610" s="231"/>
      <c r="BWJ610" s="231"/>
      <c r="BWK610" s="231"/>
      <c r="BWL610" s="231"/>
      <c r="BWM610" s="231"/>
      <c r="BWN610" s="231"/>
      <c r="BWO610" s="231"/>
      <c r="BWP610" s="231"/>
      <c r="BWQ610" s="231"/>
      <c r="BWR610" s="231"/>
      <c r="BWS610" s="231"/>
      <c r="BWT610" s="231"/>
      <c r="BWU610" s="231"/>
      <c r="BWV610" s="231"/>
      <c r="BWW610" s="231"/>
      <c r="BWX610" s="231"/>
      <c r="BWY610" s="231"/>
      <c r="BWZ610" s="231"/>
      <c r="BXA610" s="231"/>
      <c r="BXB610" s="231"/>
      <c r="BXC610" s="231"/>
      <c r="BXD610" s="231"/>
      <c r="BXE610" s="231"/>
      <c r="BXF610" s="231"/>
      <c r="BXG610" s="231"/>
      <c r="BXH610" s="231"/>
      <c r="BXI610" s="231"/>
      <c r="BXJ610" s="231"/>
      <c r="BXK610" s="231"/>
      <c r="BXL610" s="231"/>
      <c r="BXM610" s="231"/>
      <c r="BXN610" s="231"/>
      <c r="BXO610" s="231"/>
      <c r="BXP610" s="231"/>
      <c r="BXQ610" s="231"/>
      <c r="BXR610" s="231"/>
      <c r="BXS610" s="231"/>
      <c r="BXT610" s="231"/>
      <c r="BXU610" s="231"/>
      <c r="BXV610" s="231"/>
      <c r="BXW610" s="231"/>
      <c r="BXX610" s="231"/>
      <c r="BXY610" s="231"/>
      <c r="BXZ610" s="231"/>
      <c r="BYA610" s="231"/>
      <c r="BYB610" s="231"/>
      <c r="BYC610" s="231"/>
      <c r="BYD610" s="231"/>
      <c r="BYE610" s="231"/>
      <c r="BYF610" s="231"/>
      <c r="BYG610" s="231"/>
      <c r="BYH610" s="231"/>
      <c r="BYI610" s="231"/>
      <c r="BYJ610" s="231"/>
      <c r="BYK610" s="231"/>
      <c r="BYL610" s="231"/>
      <c r="BYM610" s="231"/>
      <c r="BYN610" s="231"/>
      <c r="BYO610" s="231"/>
      <c r="BYP610" s="231"/>
      <c r="BYQ610" s="231"/>
      <c r="BYR610" s="231"/>
      <c r="BYS610" s="231"/>
      <c r="BYT610" s="231"/>
      <c r="BYU610" s="231"/>
      <c r="BYV610" s="231"/>
      <c r="BYW610" s="231"/>
      <c r="BYX610" s="231"/>
      <c r="BYY610" s="231"/>
      <c r="BYZ610" s="231"/>
      <c r="BZA610" s="231"/>
      <c r="BZB610" s="231"/>
      <c r="BZC610" s="231"/>
      <c r="BZD610" s="231"/>
      <c r="BZE610" s="231"/>
      <c r="BZF610" s="231"/>
      <c r="BZG610" s="231"/>
      <c r="BZH610" s="231"/>
      <c r="BZI610" s="231"/>
      <c r="BZJ610" s="231"/>
      <c r="BZK610" s="231"/>
      <c r="BZL610" s="231"/>
      <c r="BZM610" s="231"/>
      <c r="BZN610" s="231"/>
      <c r="BZO610" s="231"/>
      <c r="BZP610" s="231"/>
      <c r="BZQ610" s="231"/>
      <c r="BZR610" s="231"/>
      <c r="BZS610" s="231"/>
      <c r="BZT610" s="231"/>
      <c r="BZU610" s="231"/>
      <c r="BZV610" s="231"/>
      <c r="BZW610" s="231"/>
      <c r="BZX610" s="231"/>
      <c r="BZY610" s="231"/>
      <c r="BZZ610" s="231"/>
      <c r="CAA610" s="231"/>
      <c r="CAB610" s="231"/>
      <c r="CAC610" s="231"/>
      <c r="CAD610" s="231"/>
      <c r="CAE610" s="231"/>
      <c r="CAF610" s="231"/>
      <c r="CAG610" s="231"/>
      <c r="CAH610" s="231"/>
      <c r="CAI610" s="231"/>
      <c r="CAJ610" s="231"/>
      <c r="CAK610" s="231"/>
      <c r="CAL610" s="231"/>
      <c r="CAM610" s="231"/>
      <c r="CAN610" s="231"/>
      <c r="CAO610" s="231"/>
      <c r="CAP610" s="231"/>
      <c r="CAQ610" s="231"/>
      <c r="CAR610" s="231"/>
      <c r="CAS610" s="231"/>
      <c r="CAT610" s="231"/>
      <c r="CAU610" s="231"/>
      <c r="CAV610" s="231"/>
      <c r="CAW610" s="231"/>
      <c r="CAX610" s="231"/>
      <c r="CAY610" s="231"/>
      <c r="CAZ610" s="231"/>
      <c r="CBA610" s="231"/>
      <c r="CBB610" s="231"/>
      <c r="CBC610" s="231"/>
      <c r="CBD610" s="231"/>
      <c r="CBE610" s="231"/>
      <c r="CBF610" s="231"/>
      <c r="CBG610" s="231"/>
      <c r="CBH610" s="231"/>
      <c r="CBI610" s="231"/>
      <c r="CBJ610" s="231"/>
      <c r="CBK610" s="231"/>
      <c r="CBL610" s="231"/>
      <c r="CBM610" s="231"/>
      <c r="CBN610" s="231"/>
      <c r="CBO610" s="231"/>
      <c r="CBP610" s="231"/>
      <c r="CBQ610" s="231"/>
      <c r="CBR610" s="231"/>
      <c r="CBS610" s="231"/>
      <c r="CBT610" s="231"/>
      <c r="CBU610" s="231"/>
      <c r="CBV610" s="231"/>
      <c r="CBW610" s="231"/>
      <c r="CBX610" s="231"/>
      <c r="CBY610" s="231"/>
      <c r="CBZ610" s="231"/>
      <c r="CCA610" s="231"/>
      <c r="CCB610" s="231"/>
      <c r="CCC610" s="231"/>
      <c r="CCD610" s="231"/>
      <c r="CCE610" s="231"/>
      <c r="CCF610" s="231"/>
      <c r="CCG610" s="231"/>
      <c r="CCH610" s="231"/>
      <c r="CCI610" s="231"/>
      <c r="CCJ610" s="231"/>
      <c r="CCK610" s="231"/>
      <c r="CCL610" s="231"/>
      <c r="CCM610" s="231"/>
      <c r="CCN610" s="231"/>
      <c r="CCO610" s="231"/>
      <c r="CCP610" s="231"/>
      <c r="CCQ610" s="231"/>
      <c r="CCR610" s="231"/>
      <c r="CCS610" s="231"/>
      <c r="CCT610" s="231"/>
      <c r="CCU610" s="231"/>
      <c r="CCV610" s="231"/>
      <c r="CCW610" s="231"/>
      <c r="CCX610" s="231"/>
      <c r="CCY610" s="231"/>
      <c r="CCZ610" s="231"/>
      <c r="CDA610" s="231"/>
      <c r="CDB610" s="231"/>
      <c r="CDC610" s="231"/>
      <c r="CDD610" s="231"/>
      <c r="CDE610" s="231"/>
      <c r="CDF610" s="231"/>
      <c r="CDG610" s="231"/>
      <c r="CDH610" s="231"/>
      <c r="CDI610" s="231"/>
      <c r="CDJ610" s="231"/>
      <c r="CDK610" s="231"/>
      <c r="CDL610" s="231"/>
      <c r="CDM610" s="231"/>
      <c r="CDN610" s="231"/>
      <c r="CDO610" s="231"/>
      <c r="CDP610" s="231"/>
      <c r="CDQ610" s="231"/>
      <c r="CDR610" s="231"/>
      <c r="CDS610" s="231"/>
      <c r="CDT610" s="231"/>
      <c r="CDU610" s="231"/>
      <c r="CDV610" s="231"/>
      <c r="CDW610" s="231"/>
      <c r="CDX610" s="231"/>
      <c r="CDY610" s="231"/>
      <c r="CDZ610" s="231"/>
      <c r="CEA610" s="231"/>
      <c r="CEB610" s="231"/>
      <c r="CEC610" s="231"/>
      <c r="CED610" s="231"/>
      <c r="CEE610" s="231"/>
      <c r="CEF610" s="231"/>
      <c r="CEG610" s="231"/>
      <c r="CEH610" s="231"/>
      <c r="CEI610" s="231"/>
      <c r="CEJ610" s="231"/>
      <c r="CEK610" s="231"/>
      <c r="CEL610" s="231"/>
      <c r="CEM610" s="231"/>
      <c r="CEN610" s="231"/>
      <c r="CEO610" s="231"/>
      <c r="CEP610" s="231"/>
      <c r="CEQ610" s="231"/>
      <c r="CER610" s="231"/>
      <c r="CES610" s="231"/>
      <c r="CET610" s="231"/>
      <c r="CEU610" s="231"/>
      <c r="CEV610" s="231"/>
      <c r="CEW610" s="231"/>
      <c r="CEX610" s="231"/>
      <c r="CEY610" s="231"/>
      <c r="CEZ610" s="231"/>
      <c r="CFA610" s="231"/>
      <c r="CFB610" s="231"/>
      <c r="CFC610" s="231"/>
      <c r="CFD610" s="231"/>
      <c r="CFE610" s="231"/>
      <c r="CFF610" s="231"/>
      <c r="CFG610" s="231"/>
      <c r="CFH610" s="231"/>
      <c r="CFI610" s="231"/>
      <c r="CFJ610" s="231"/>
      <c r="CFK610" s="231"/>
      <c r="CFL610" s="231"/>
      <c r="CFM610" s="231"/>
      <c r="CFN610" s="231"/>
      <c r="CFO610" s="231"/>
      <c r="CFP610" s="231"/>
      <c r="CFQ610" s="231"/>
      <c r="CFR610" s="231"/>
      <c r="CFS610" s="231"/>
      <c r="CFT610" s="231"/>
      <c r="CFU610" s="231"/>
      <c r="CFV610" s="231"/>
      <c r="CFW610" s="231"/>
      <c r="CFX610" s="231"/>
      <c r="CFY610" s="231"/>
      <c r="CFZ610" s="231"/>
      <c r="CGA610" s="231"/>
      <c r="CGB610" s="231"/>
      <c r="CGC610" s="231"/>
      <c r="CGD610" s="231"/>
      <c r="CGE610" s="231"/>
      <c r="CGF610" s="231"/>
      <c r="CGG610" s="231"/>
      <c r="CGH610" s="231"/>
      <c r="CGI610" s="231"/>
      <c r="CGJ610" s="231"/>
      <c r="CGK610" s="231"/>
      <c r="CGL610" s="231"/>
      <c r="CGM610" s="231"/>
      <c r="CGN610" s="231"/>
      <c r="CGO610" s="231"/>
      <c r="CGP610" s="231"/>
      <c r="CGQ610" s="231"/>
      <c r="CGR610" s="231"/>
      <c r="CGS610" s="231"/>
      <c r="CGT610" s="231"/>
      <c r="CGU610" s="231"/>
      <c r="CGV610" s="231"/>
      <c r="CGW610" s="231"/>
      <c r="CGX610" s="231"/>
      <c r="CGY610" s="231"/>
      <c r="CGZ610" s="231"/>
      <c r="CHA610" s="231"/>
      <c r="CHB610" s="231"/>
      <c r="CHC610" s="231"/>
      <c r="CHD610" s="231"/>
      <c r="CHE610" s="231"/>
      <c r="CHF610" s="231"/>
      <c r="CHG610" s="231"/>
      <c r="CHH610" s="231"/>
      <c r="CHI610" s="231"/>
      <c r="CHJ610" s="231"/>
      <c r="CHK610" s="231"/>
      <c r="CHL610" s="231"/>
      <c r="CHM610" s="231"/>
      <c r="CHN610" s="231"/>
      <c r="CHO610" s="231"/>
      <c r="CHP610" s="231"/>
      <c r="CHQ610" s="231"/>
      <c r="CHR610" s="231"/>
      <c r="CHS610" s="231"/>
      <c r="CHT610" s="231"/>
      <c r="CHU610" s="231"/>
      <c r="CHV610" s="231"/>
      <c r="CHW610" s="231"/>
      <c r="CHX610" s="231"/>
      <c r="CHY610" s="231"/>
      <c r="CHZ610" s="231"/>
      <c r="CIA610" s="231"/>
      <c r="CIB610" s="231"/>
      <c r="CIC610" s="231"/>
      <c r="CID610" s="231"/>
      <c r="CIE610" s="231"/>
      <c r="CIF610" s="231"/>
      <c r="CIG610" s="231"/>
      <c r="CIH610" s="231"/>
      <c r="CII610" s="231"/>
      <c r="CIJ610" s="231"/>
      <c r="CIK610" s="231"/>
      <c r="CIL610" s="231"/>
      <c r="CIM610" s="231"/>
      <c r="CIN610" s="231"/>
      <c r="CIO610" s="231"/>
      <c r="CIP610" s="231"/>
      <c r="CIQ610" s="231"/>
      <c r="CIR610" s="231"/>
      <c r="CIS610" s="231"/>
      <c r="CIT610" s="231"/>
      <c r="CIU610" s="231"/>
      <c r="CIV610" s="231"/>
      <c r="CIW610" s="231"/>
      <c r="CIX610" s="231"/>
      <c r="CIY610" s="231"/>
      <c r="CIZ610" s="231"/>
      <c r="CJA610" s="231"/>
      <c r="CJB610" s="231"/>
      <c r="CJC610" s="231"/>
      <c r="CJD610" s="231"/>
      <c r="CJE610" s="231"/>
      <c r="CJF610" s="231"/>
      <c r="CJG610" s="231"/>
      <c r="CJH610" s="231"/>
      <c r="CJI610" s="231"/>
      <c r="CJJ610" s="231"/>
      <c r="CJK610" s="231"/>
      <c r="CJL610" s="231"/>
      <c r="CJM610" s="231"/>
      <c r="CJN610" s="231"/>
      <c r="CJO610" s="231"/>
      <c r="CJP610" s="231"/>
      <c r="CJQ610" s="231"/>
      <c r="CJR610" s="231"/>
      <c r="CJS610" s="231"/>
      <c r="CJT610" s="231"/>
      <c r="CJU610" s="231"/>
      <c r="CJV610" s="231"/>
      <c r="CJW610" s="231"/>
      <c r="CJX610" s="231"/>
      <c r="CJY610" s="231"/>
      <c r="CJZ610" s="231"/>
      <c r="CKA610" s="231"/>
      <c r="CKB610" s="231"/>
      <c r="CKC610" s="231"/>
      <c r="CKD610" s="231"/>
      <c r="CKE610" s="231"/>
      <c r="CKF610" s="231"/>
      <c r="CKG610" s="231"/>
      <c r="CKH610" s="231"/>
      <c r="CKI610" s="231"/>
      <c r="CKJ610" s="231"/>
      <c r="CKK610" s="231"/>
      <c r="CKL610" s="231"/>
      <c r="CKM610" s="231"/>
      <c r="CKN610" s="231"/>
      <c r="CKO610" s="231"/>
      <c r="CKP610" s="231"/>
      <c r="CKQ610" s="231"/>
      <c r="CKR610" s="231"/>
      <c r="CKS610" s="231"/>
      <c r="CKT610" s="231"/>
      <c r="CKU610" s="231"/>
      <c r="CKV610" s="231"/>
      <c r="CKW610" s="231"/>
      <c r="CKX610" s="231"/>
      <c r="CKY610" s="231"/>
      <c r="CKZ610" s="231"/>
      <c r="CLA610" s="231"/>
      <c r="CLB610" s="231"/>
      <c r="CLC610" s="231"/>
      <c r="CLD610" s="231"/>
      <c r="CLE610" s="231"/>
      <c r="CLF610" s="231"/>
      <c r="CLG610" s="231"/>
      <c r="CLH610" s="231"/>
      <c r="CLI610" s="231"/>
      <c r="CLJ610" s="231"/>
      <c r="CLK610" s="231"/>
      <c r="CLL610" s="231"/>
      <c r="CLM610" s="231"/>
      <c r="CLN610" s="231"/>
      <c r="CLO610" s="231"/>
      <c r="CLP610" s="231"/>
      <c r="CLQ610" s="231"/>
      <c r="CLR610" s="231"/>
      <c r="CLS610" s="231"/>
      <c r="CLT610" s="231"/>
      <c r="CLU610" s="231"/>
      <c r="CLV610" s="231"/>
      <c r="CLW610" s="231"/>
      <c r="CLX610" s="231"/>
      <c r="CLY610" s="231"/>
      <c r="CLZ610" s="231"/>
      <c r="CMA610" s="231"/>
      <c r="CMB610" s="231"/>
      <c r="CMC610" s="231"/>
      <c r="CMD610" s="231"/>
      <c r="CME610" s="231"/>
      <c r="CMF610" s="231"/>
      <c r="CMG610" s="231"/>
      <c r="CMH610" s="231"/>
      <c r="CMI610" s="231"/>
      <c r="CMJ610" s="231"/>
      <c r="CMK610" s="231"/>
      <c r="CML610" s="231"/>
      <c r="CMM610" s="231"/>
      <c r="CMN610" s="231"/>
      <c r="CMO610" s="231"/>
      <c r="CMP610" s="231"/>
      <c r="CMQ610" s="231"/>
      <c r="CMR610" s="231"/>
      <c r="CMS610" s="231"/>
      <c r="CMT610" s="231"/>
      <c r="CMU610" s="231"/>
      <c r="CMV610" s="231"/>
      <c r="CMW610" s="231"/>
      <c r="CMX610" s="231"/>
      <c r="CMY610" s="231"/>
      <c r="CMZ610" s="231"/>
      <c r="CNA610" s="231"/>
      <c r="CNB610" s="231"/>
      <c r="CNC610" s="231"/>
      <c r="CND610" s="231"/>
      <c r="CNE610" s="231"/>
      <c r="CNF610" s="231"/>
      <c r="CNG610" s="231"/>
      <c r="CNH610" s="231"/>
      <c r="CNI610" s="231"/>
      <c r="CNJ610" s="231"/>
      <c r="CNK610" s="231"/>
      <c r="CNL610" s="231"/>
      <c r="CNM610" s="231"/>
      <c r="CNN610" s="231"/>
      <c r="CNO610" s="231"/>
      <c r="CNP610" s="231"/>
      <c r="CNQ610" s="231"/>
      <c r="CNR610" s="231"/>
      <c r="CNS610" s="231"/>
      <c r="CNT610" s="231"/>
      <c r="CNU610" s="231"/>
      <c r="CNV610" s="231"/>
      <c r="CNW610" s="231"/>
      <c r="CNX610" s="231"/>
      <c r="CNY610" s="231"/>
      <c r="CNZ610" s="231"/>
      <c r="COA610" s="231"/>
      <c r="COB610" s="231"/>
      <c r="COC610" s="231"/>
      <c r="COD610" s="231"/>
      <c r="COE610" s="231"/>
      <c r="COF610" s="231"/>
      <c r="COG610" s="231"/>
      <c r="COH610" s="231"/>
      <c r="COI610" s="231"/>
      <c r="COJ610" s="231"/>
      <c r="COK610" s="231"/>
      <c r="COL610" s="231"/>
      <c r="COM610" s="231"/>
      <c r="CON610" s="231"/>
      <c r="COO610" s="231"/>
      <c r="COP610" s="231"/>
      <c r="COQ610" s="231"/>
      <c r="COR610" s="231"/>
      <c r="COS610" s="231"/>
      <c r="COT610" s="231"/>
      <c r="COU610" s="231"/>
      <c r="COV610" s="231"/>
      <c r="COW610" s="231"/>
      <c r="COX610" s="231"/>
      <c r="COY610" s="231"/>
      <c r="COZ610" s="231"/>
      <c r="CPA610" s="231"/>
      <c r="CPB610" s="231"/>
      <c r="CPC610" s="231"/>
      <c r="CPD610" s="231"/>
      <c r="CPE610" s="231"/>
      <c r="CPF610" s="231"/>
      <c r="CPG610" s="231"/>
      <c r="CPH610" s="231"/>
      <c r="CPI610" s="231"/>
      <c r="CPJ610" s="231"/>
      <c r="CPK610" s="231"/>
      <c r="CPL610" s="231"/>
      <c r="CPM610" s="231"/>
      <c r="CPN610" s="231"/>
      <c r="CPO610" s="231"/>
      <c r="CPP610" s="231"/>
      <c r="CPQ610" s="231"/>
      <c r="CPR610" s="231"/>
      <c r="CPS610" s="231"/>
      <c r="CPT610" s="231"/>
      <c r="CPU610" s="231"/>
      <c r="CPV610" s="231"/>
      <c r="CPW610" s="231"/>
      <c r="CPX610" s="231"/>
      <c r="CPY610" s="231"/>
      <c r="CPZ610" s="231"/>
      <c r="CQA610" s="231"/>
      <c r="CQB610" s="231"/>
      <c r="CQC610" s="231"/>
      <c r="CQD610" s="231"/>
      <c r="CQE610" s="231"/>
      <c r="CQF610" s="231"/>
      <c r="CQG610" s="231"/>
      <c r="CQH610" s="231"/>
      <c r="CQI610" s="231"/>
      <c r="CQJ610" s="231"/>
      <c r="CQK610" s="231"/>
      <c r="CQL610" s="231"/>
      <c r="CQM610" s="231"/>
      <c r="CQN610" s="231"/>
      <c r="CQO610" s="231"/>
      <c r="CQP610" s="231"/>
      <c r="CQQ610" s="231"/>
      <c r="CQR610" s="231"/>
      <c r="CQS610" s="231"/>
      <c r="CQT610" s="231"/>
      <c r="CQU610" s="231"/>
      <c r="CQV610" s="231"/>
      <c r="CQW610" s="231"/>
      <c r="CQX610" s="231"/>
      <c r="CQY610" s="231"/>
      <c r="CQZ610" s="231"/>
      <c r="CRA610" s="231"/>
      <c r="CRB610" s="231"/>
      <c r="CRC610" s="231"/>
      <c r="CRD610" s="231"/>
      <c r="CRE610" s="231"/>
      <c r="CRF610" s="231"/>
      <c r="CRG610" s="231"/>
      <c r="CRH610" s="231"/>
      <c r="CRI610" s="231"/>
      <c r="CRJ610" s="231"/>
      <c r="CRK610" s="231"/>
      <c r="CRL610" s="231"/>
      <c r="CRM610" s="231"/>
      <c r="CRN610" s="231"/>
      <c r="CRO610" s="231"/>
      <c r="CRP610" s="231"/>
      <c r="CRQ610" s="231"/>
      <c r="CRR610" s="231"/>
      <c r="CRS610" s="231"/>
      <c r="CRT610" s="231"/>
      <c r="CRU610" s="231"/>
      <c r="CRV610" s="231"/>
      <c r="CRW610" s="231"/>
      <c r="CRX610" s="231"/>
      <c r="CRY610" s="231"/>
      <c r="CRZ610" s="231"/>
      <c r="CSA610" s="231"/>
      <c r="CSB610" s="231"/>
      <c r="CSC610" s="231"/>
      <c r="CSD610" s="231"/>
      <c r="CSE610" s="231"/>
      <c r="CSF610" s="231"/>
      <c r="CSG610" s="231"/>
      <c r="CSH610" s="231"/>
      <c r="CSI610" s="231"/>
      <c r="CSJ610" s="231"/>
      <c r="CSK610" s="231"/>
      <c r="CSL610" s="231"/>
      <c r="CSM610" s="231"/>
      <c r="CSN610" s="231"/>
      <c r="CSO610" s="231"/>
      <c r="CSP610" s="231"/>
      <c r="CSQ610" s="231"/>
      <c r="CSR610" s="231"/>
      <c r="CSS610" s="231"/>
      <c r="CST610" s="231"/>
      <c r="CSU610" s="231"/>
      <c r="CSV610" s="231"/>
      <c r="CSW610" s="231"/>
      <c r="CSX610" s="231"/>
      <c r="CSY610" s="231"/>
      <c r="CSZ610" s="231"/>
      <c r="CTA610" s="231"/>
      <c r="CTB610" s="231"/>
      <c r="CTC610" s="231"/>
      <c r="CTD610" s="231"/>
      <c r="CTE610" s="231"/>
      <c r="CTF610" s="231"/>
      <c r="CTG610" s="231"/>
      <c r="CTH610" s="231"/>
      <c r="CTI610" s="231"/>
      <c r="CTJ610" s="231"/>
      <c r="CTK610" s="231"/>
      <c r="CTL610" s="231"/>
      <c r="CTM610" s="231"/>
      <c r="CTN610" s="231"/>
      <c r="CTO610" s="231"/>
      <c r="CTP610" s="231"/>
      <c r="CTQ610" s="231"/>
      <c r="CTR610" s="231"/>
      <c r="CTS610" s="231"/>
      <c r="CTT610" s="231"/>
      <c r="CTU610" s="231"/>
      <c r="CTV610" s="231"/>
      <c r="CTW610" s="231"/>
      <c r="CTX610" s="231"/>
      <c r="CTY610" s="231"/>
      <c r="CTZ610" s="231"/>
      <c r="CUA610" s="231"/>
      <c r="CUB610" s="231"/>
      <c r="CUC610" s="231"/>
      <c r="CUD610" s="231"/>
      <c r="CUE610" s="231"/>
      <c r="CUF610" s="231"/>
      <c r="CUG610" s="231"/>
      <c r="CUH610" s="231"/>
      <c r="CUI610" s="231"/>
      <c r="CUJ610" s="231"/>
      <c r="CUK610" s="231"/>
      <c r="CUL610" s="231"/>
      <c r="CUM610" s="231"/>
      <c r="CUN610" s="231"/>
      <c r="CUO610" s="231"/>
      <c r="CUP610" s="231"/>
      <c r="CUQ610" s="231"/>
      <c r="CUR610" s="231"/>
      <c r="CUS610" s="231"/>
      <c r="CUT610" s="231"/>
      <c r="CUU610" s="231"/>
      <c r="CUV610" s="231"/>
      <c r="CUW610" s="231"/>
      <c r="CUX610" s="231"/>
      <c r="CUY610" s="231"/>
      <c r="CUZ610" s="231"/>
      <c r="CVA610" s="231"/>
      <c r="CVB610" s="231"/>
      <c r="CVC610" s="231"/>
      <c r="CVD610" s="231"/>
      <c r="CVE610" s="231"/>
      <c r="CVF610" s="231"/>
      <c r="CVG610" s="231"/>
      <c r="CVH610" s="231"/>
      <c r="CVI610" s="231"/>
      <c r="CVJ610" s="231"/>
      <c r="CVK610" s="231"/>
      <c r="CVL610" s="231"/>
      <c r="CVM610" s="231"/>
      <c r="CVN610" s="231"/>
      <c r="CVO610" s="231"/>
      <c r="CVP610" s="231"/>
      <c r="CVQ610" s="231"/>
      <c r="CVR610" s="231"/>
      <c r="CVS610" s="231"/>
      <c r="CVT610" s="231"/>
      <c r="CVU610" s="231"/>
      <c r="CVV610" s="231"/>
      <c r="CVW610" s="231"/>
      <c r="CVX610" s="231"/>
      <c r="CVY610" s="231"/>
      <c r="CVZ610" s="231"/>
      <c r="CWA610" s="231"/>
      <c r="CWB610" s="231"/>
      <c r="CWC610" s="231"/>
      <c r="CWD610" s="231"/>
      <c r="CWE610" s="231"/>
      <c r="CWF610" s="231"/>
      <c r="CWG610" s="231"/>
      <c r="CWH610" s="231"/>
      <c r="CWI610" s="231"/>
      <c r="CWJ610" s="231"/>
      <c r="CWK610" s="231"/>
      <c r="CWL610" s="231"/>
      <c r="CWM610" s="231"/>
      <c r="CWN610" s="231"/>
      <c r="CWO610" s="231"/>
      <c r="CWP610" s="231"/>
      <c r="CWQ610" s="231"/>
      <c r="CWR610" s="231"/>
      <c r="CWS610" s="231"/>
      <c r="CWT610" s="231"/>
      <c r="CWU610" s="231"/>
      <c r="CWV610" s="231"/>
      <c r="CWW610" s="231"/>
      <c r="CWX610" s="231"/>
      <c r="CWY610" s="231"/>
      <c r="CWZ610" s="231"/>
      <c r="CXA610" s="231"/>
      <c r="CXB610" s="231"/>
      <c r="CXC610" s="231"/>
      <c r="CXD610" s="231"/>
      <c r="CXE610" s="231"/>
      <c r="CXF610" s="231"/>
      <c r="CXG610" s="231"/>
      <c r="CXH610" s="231"/>
      <c r="CXI610" s="231"/>
      <c r="CXJ610" s="231"/>
      <c r="CXK610" s="231"/>
      <c r="CXL610" s="231"/>
      <c r="CXM610" s="231"/>
      <c r="CXN610" s="231"/>
      <c r="CXO610" s="231"/>
      <c r="CXP610" s="231"/>
      <c r="CXQ610" s="231"/>
      <c r="CXR610" s="231"/>
      <c r="CXS610" s="231"/>
      <c r="CXT610" s="231"/>
      <c r="CXU610" s="231"/>
      <c r="CXV610" s="231"/>
      <c r="CXW610" s="231"/>
      <c r="CXX610" s="231"/>
      <c r="CXY610" s="231"/>
      <c r="CXZ610" s="231"/>
      <c r="CYA610" s="231"/>
      <c r="CYB610" s="231"/>
      <c r="CYC610" s="231"/>
      <c r="CYD610" s="231"/>
      <c r="CYE610" s="231"/>
      <c r="CYF610" s="231"/>
      <c r="CYG610" s="231"/>
      <c r="CYH610" s="231"/>
      <c r="CYI610" s="231"/>
      <c r="CYJ610" s="231"/>
      <c r="CYK610" s="231"/>
      <c r="CYL610" s="231"/>
      <c r="CYM610" s="231"/>
      <c r="CYN610" s="231"/>
      <c r="CYO610" s="231"/>
      <c r="CYP610" s="231"/>
      <c r="CYQ610" s="231"/>
      <c r="CYR610" s="231"/>
      <c r="CYS610" s="231"/>
      <c r="CYT610" s="231"/>
      <c r="CYU610" s="231"/>
      <c r="CYV610" s="231"/>
      <c r="CYW610" s="231"/>
      <c r="CYX610" s="231"/>
      <c r="CYY610" s="231"/>
      <c r="CYZ610" s="231"/>
      <c r="CZA610" s="231"/>
      <c r="CZB610" s="231"/>
      <c r="CZC610" s="231"/>
      <c r="CZD610" s="231"/>
      <c r="CZE610" s="231"/>
      <c r="CZF610" s="231"/>
      <c r="CZG610" s="231"/>
      <c r="CZH610" s="231"/>
      <c r="CZI610" s="231"/>
      <c r="CZJ610" s="231"/>
      <c r="CZK610" s="231"/>
      <c r="CZL610" s="231"/>
      <c r="CZM610" s="231"/>
      <c r="CZN610" s="231"/>
      <c r="CZO610" s="231"/>
      <c r="CZP610" s="231"/>
      <c r="CZQ610" s="231"/>
      <c r="CZR610" s="231"/>
      <c r="CZS610" s="231"/>
      <c r="CZT610" s="231"/>
      <c r="CZU610" s="231"/>
      <c r="CZV610" s="231"/>
      <c r="CZW610" s="231"/>
      <c r="CZX610" s="231"/>
      <c r="CZY610" s="231"/>
      <c r="CZZ610" s="231"/>
      <c r="DAA610" s="231"/>
      <c r="DAB610" s="231"/>
      <c r="DAC610" s="231"/>
      <c r="DAD610" s="231"/>
      <c r="DAE610" s="231"/>
      <c r="DAF610" s="231"/>
      <c r="DAG610" s="231"/>
      <c r="DAH610" s="231"/>
      <c r="DAI610" s="231"/>
      <c r="DAJ610" s="231"/>
      <c r="DAK610" s="231"/>
      <c r="DAL610" s="231"/>
      <c r="DAM610" s="231"/>
      <c r="DAN610" s="231"/>
      <c r="DAO610" s="231"/>
      <c r="DAP610" s="231"/>
      <c r="DAQ610" s="231"/>
      <c r="DAR610" s="231"/>
      <c r="DAS610" s="231"/>
      <c r="DAT610" s="231"/>
      <c r="DAU610" s="231"/>
      <c r="DAV610" s="231"/>
      <c r="DAW610" s="231"/>
      <c r="DAX610" s="231"/>
      <c r="DAY610" s="231"/>
      <c r="DAZ610" s="231"/>
      <c r="DBA610" s="231"/>
      <c r="DBB610" s="231"/>
      <c r="DBC610" s="231"/>
      <c r="DBD610" s="231"/>
      <c r="DBE610" s="231"/>
      <c r="DBF610" s="231"/>
      <c r="DBG610" s="231"/>
      <c r="DBH610" s="231"/>
      <c r="DBI610" s="231"/>
      <c r="DBJ610" s="231"/>
      <c r="DBK610" s="231"/>
      <c r="DBL610" s="231"/>
      <c r="DBM610" s="231"/>
      <c r="DBN610" s="231"/>
      <c r="DBO610" s="231"/>
      <c r="DBP610" s="231"/>
      <c r="DBQ610" s="231"/>
      <c r="DBR610" s="231"/>
      <c r="DBS610" s="231"/>
      <c r="DBT610" s="231"/>
      <c r="DBU610" s="231"/>
      <c r="DBV610" s="231"/>
      <c r="DBW610" s="231"/>
      <c r="DBX610" s="231"/>
      <c r="DBY610" s="231"/>
      <c r="DBZ610" s="231"/>
      <c r="DCA610" s="231"/>
      <c r="DCB610" s="231"/>
      <c r="DCC610" s="231"/>
      <c r="DCD610" s="231"/>
      <c r="DCE610" s="231"/>
      <c r="DCF610" s="231"/>
      <c r="DCG610" s="231"/>
      <c r="DCH610" s="231"/>
      <c r="DCI610" s="231"/>
      <c r="DCJ610" s="231"/>
      <c r="DCK610" s="231"/>
      <c r="DCL610" s="231"/>
      <c r="DCM610" s="231"/>
      <c r="DCN610" s="231"/>
      <c r="DCO610" s="231"/>
      <c r="DCP610" s="231"/>
      <c r="DCQ610" s="231"/>
      <c r="DCR610" s="231"/>
      <c r="DCS610" s="231"/>
      <c r="DCT610" s="231"/>
      <c r="DCU610" s="231"/>
      <c r="DCV610" s="231"/>
      <c r="DCW610" s="231"/>
      <c r="DCX610" s="231"/>
      <c r="DCY610" s="231"/>
      <c r="DCZ610" s="231"/>
      <c r="DDA610" s="231"/>
      <c r="DDB610" s="231"/>
      <c r="DDC610" s="231"/>
      <c r="DDD610" s="231"/>
      <c r="DDE610" s="231"/>
      <c r="DDF610" s="231"/>
      <c r="DDG610" s="231"/>
      <c r="DDH610" s="231"/>
      <c r="DDI610" s="231"/>
      <c r="DDJ610" s="231"/>
      <c r="DDK610" s="231"/>
      <c r="DDL610" s="231"/>
      <c r="DDM610" s="231"/>
      <c r="DDN610" s="231"/>
      <c r="DDO610" s="231"/>
      <c r="DDP610" s="231"/>
      <c r="DDQ610" s="231"/>
      <c r="DDR610" s="231"/>
      <c r="DDS610" s="231"/>
      <c r="DDT610" s="231"/>
      <c r="DDU610" s="231"/>
      <c r="DDV610" s="231"/>
      <c r="DDW610" s="231"/>
      <c r="DDX610" s="231"/>
      <c r="DDY610" s="231"/>
      <c r="DDZ610" s="231"/>
      <c r="DEA610" s="231"/>
      <c r="DEB610" s="231"/>
      <c r="DEC610" s="231"/>
      <c r="DED610" s="231"/>
      <c r="DEE610" s="231"/>
      <c r="DEF610" s="231"/>
      <c r="DEG610" s="231"/>
      <c r="DEH610" s="231"/>
      <c r="DEI610" s="231"/>
      <c r="DEJ610" s="231"/>
      <c r="DEK610" s="231"/>
      <c r="DEL610" s="231"/>
      <c r="DEM610" s="231"/>
      <c r="DEN610" s="231"/>
      <c r="DEO610" s="231"/>
      <c r="DEP610" s="231"/>
      <c r="DEQ610" s="231"/>
      <c r="DER610" s="231"/>
      <c r="DES610" s="231"/>
      <c r="DET610" s="231"/>
      <c r="DEU610" s="231"/>
      <c r="DEV610" s="231"/>
      <c r="DEW610" s="231"/>
      <c r="DEX610" s="231"/>
      <c r="DEY610" s="231"/>
      <c r="DEZ610" s="231"/>
      <c r="DFA610" s="231"/>
      <c r="DFB610" s="231"/>
      <c r="DFC610" s="231"/>
      <c r="DFD610" s="231"/>
      <c r="DFE610" s="231"/>
      <c r="DFF610" s="231"/>
      <c r="DFG610" s="231"/>
      <c r="DFH610" s="231"/>
      <c r="DFI610" s="231"/>
      <c r="DFJ610" s="231"/>
      <c r="DFK610" s="231"/>
      <c r="DFL610" s="231"/>
      <c r="DFM610" s="231"/>
      <c r="DFN610" s="231"/>
      <c r="DFO610" s="231"/>
      <c r="DFP610" s="231"/>
      <c r="DFQ610" s="231"/>
      <c r="DFR610" s="231"/>
      <c r="DFS610" s="231"/>
      <c r="DFT610" s="231"/>
      <c r="DFU610" s="231"/>
      <c r="DFV610" s="231"/>
      <c r="DFW610" s="231"/>
      <c r="DFX610" s="231"/>
      <c r="DFY610" s="231"/>
      <c r="DFZ610" s="231"/>
      <c r="DGA610" s="231"/>
      <c r="DGB610" s="231"/>
      <c r="DGC610" s="231"/>
      <c r="DGD610" s="231"/>
      <c r="DGE610" s="231"/>
      <c r="DGF610" s="231"/>
      <c r="DGG610" s="231"/>
      <c r="DGH610" s="231"/>
      <c r="DGI610" s="231"/>
      <c r="DGJ610" s="231"/>
      <c r="DGK610" s="231"/>
      <c r="DGL610" s="231"/>
      <c r="DGM610" s="231"/>
      <c r="DGN610" s="231"/>
      <c r="DGO610" s="231"/>
      <c r="DGP610" s="231"/>
      <c r="DGQ610" s="231"/>
      <c r="DGR610" s="231"/>
      <c r="DGS610" s="231"/>
      <c r="DGT610" s="231"/>
      <c r="DGU610" s="231"/>
      <c r="DGV610" s="231"/>
      <c r="DGW610" s="231"/>
      <c r="DGX610" s="231"/>
      <c r="DGY610" s="231"/>
      <c r="DGZ610" s="231"/>
      <c r="DHA610" s="231"/>
      <c r="DHB610" s="231"/>
      <c r="DHC610" s="231"/>
      <c r="DHD610" s="231"/>
      <c r="DHE610" s="231"/>
      <c r="DHF610" s="231"/>
      <c r="DHG610" s="231"/>
      <c r="DHH610" s="231"/>
      <c r="DHI610" s="231"/>
      <c r="DHJ610" s="231"/>
      <c r="DHK610" s="231"/>
      <c r="DHL610" s="231"/>
      <c r="DHM610" s="231"/>
      <c r="DHN610" s="231"/>
      <c r="DHO610" s="231"/>
      <c r="DHP610" s="231"/>
      <c r="DHQ610" s="231"/>
      <c r="DHR610" s="231"/>
      <c r="DHS610" s="231"/>
      <c r="DHT610" s="231"/>
      <c r="DHU610" s="231"/>
      <c r="DHV610" s="231"/>
      <c r="DHW610" s="231"/>
      <c r="DHX610" s="231"/>
      <c r="DHY610" s="231"/>
      <c r="DHZ610" s="231"/>
      <c r="DIA610" s="231"/>
      <c r="DIB610" s="231"/>
      <c r="DIC610" s="231"/>
      <c r="DID610" s="231"/>
      <c r="DIE610" s="231"/>
      <c r="DIF610" s="231"/>
      <c r="DIG610" s="231"/>
      <c r="DIH610" s="231"/>
      <c r="DII610" s="231"/>
      <c r="DIJ610" s="231"/>
      <c r="DIK610" s="231"/>
      <c r="DIL610" s="231"/>
      <c r="DIM610" s="231"/>
      <c r="DIN610" s="231"/>
      <c r="DIO610" s="231"/>
      <c r="DIP610" s="231"/>
      <c r="DIQ610" s="231"/>
      <c r="DIR610" s="231"/>
      <c r="DIS610" s="231"/>
      <c r="DIT610" s="231"/>
      <c r="DIU610" s="231"/>
      <c r="DIV610" s="231"/>
      <c r="DIW610" s="231"/>
      <c r="DIX610" s="231"/>
      <c r="DIY610" s="231"/>
      <c r="DIZ610" s="231"/>
      <c r="DJA610" s="231"/>
      <c r="DJB610" s="231"/>
      <c r="DJC610" s="231"/>
      <c r="DJD610" s="231"/>
      <c r="DJE610" s="231"/>
      <c r="DJF610" s="231"/>
      <c r="DJG610" s="231"/>
      <c r="DJH610" s="231"/>
      <c r="DJI610" s="231"/>
      <c r="DJJ610" s="231"/>
      <c r="DJK610" s="231"/>
      <c r="DJL610" s="231"/>
      <c r="DJM610" s="231"/>
      <c r="DJN610" s="231"/>
      <c r="DJO610" s="231"/>
      <c r="DJP610" s="231"/>
      <c r="DJQ610" s="231"/>
      <c r="DJR610" s="231"/>
      <c r="DJS610" s="231"/>
      <c r="DJT610" s="231"/>
      <c r="DJU610" s="231"/>
      <c r="DJV610" s="231"/>
      <c r="DJW610" s="231"/>
      <c r="DJX610" s="231"/>
      <c r="DJY610" s="231"/>
      <c r="DJZ610" s="231"/>
      <c r="DKA610" s="231"/>
      <c r="DKB610" s="231"/>
      <c r="DKC610" s="231"/>
      <c r="DKD610" s="231"/>
      <c r="DKE610" s="231"/>
      <c r="DKF610" s="231"/>
      <c r="DKG610" s="231"/>
      <c r="DKH610" s="231"/>
      <c r="DKI610" s="231"/>
      <c r="DKJ610" s="231"/>
      <c r="DKK610" s="231"/>
      <c r="DKL610" s="231"/>
      <c r="DKM610" s="231"/>
      <c r="DKN610" s="231"/>
      <c r="DKO610" s="231"/>
      <c r="DKP610" s="231"/>
      <c r="DKQ610" s="231"/>
      <c r="DKR610" s="231"/>
      <c r="DKS610" s="231"/>
      <c r="DKT610" s="231"/>
      <c r="DKU610" s="231"/>
      <c r="DKV610" s="231"/>
      <c r="DKW610" s="231"/>
      <c r="DKX610" s="231"/>
      <c r="DKY610" s="231"/>
      <c r="DKZ610" s="231"/>
      <c r="DLA610" s="231"/>
      <c r="DLB610" s="231"/>
      <c r="DLC610" s="231"/>
      <c r="DLD610" s="231"/>
      <c r="DLE610" s="231"/>
      <c r="DLF610" s="231"/>
      <c r="DLG610" s="231"/>
      <c r="DLH610" s="231"/>
      <c r="DLI610" s="231"/>
      <c r="DLJ610" s="231"/>
      <c r="DLK610" s="231"/>
      <c r="DLL610" s="231"/>
      <c r="DLM610" s="231"/>
      <c r="DLN610" s="231"/>
      <c r="DLO610" s="231"/>
      <c r="DLP610" s="231"/>
      <c r="DLQ610" s="231"/>
      <c r="DLR610" s="231"/>
      <c r="DLS610" s="231"/>
      <c r="DLT610" s="231"/>
      <c r="DLU610" s="231"/>
      <c r="DLV610" s="231"/>
      <c r="DLW610" s="231"/>
      <c r="DLX610" s="231"/>
      <c r="DLY610" s="231"/>
      <c r="DLZ610" s="231"/>
      <c r="DMA610" s="231"/>
      <c r="DMB610" s="231"/>
      <c r="DMC610" s="231"/>
      <c r="DMD610" s="231"/>
      <c r="DME610" s="231"/>
      <c r="DMF610" s="231"/>
      <c r="DMG610" s="231"/>
      <c r="DMH610" s="231"/>
      <c r="DMI610" s="231"/>
      <c r="DMJ610" s="231"/>
      <c r="DMK610" s="231"/>
      <c r="DML610" s="231"/>
      <c r="DMM610" s="231"/>
      <c r="DMN610" s="231"/>
      <c r="DMO610" s="231"/>
      <c r="DMP610" s="231"/>
      <c r="DMQ610" s="231"/>
      <c r="DMR610" s="231"/>
      <c r="DMS610" s="231"/>
      <c r="DMT610" s="231"/>
      <c r="DMU610" s="231"/>
      <c r="DMV610" s="231"/>
      <c r="DMW610" s="231"/>
      <c r="DMX610" s="231"/>
      <c r="DMY610" s="231"/>
      <c r="DMZ610" s="231"/>
      <c r="DNA610" s="231"/>
      <c r="DNB610" s="231"/>
      <c r="DNC610" s="231"/>
      <c r="DND610" s="231"/>
      <c r="DNE610" s="231"/>
      <c r="DNF610" s="231"/>
      <c r="DNG610" s="231"/>
      <c r="DNH610" s="231"/>
      <c r="DNI610" s="231"/>
      <c r="DNJ610" s="231"/>
      <c r="DNK610" s="231"/>
      <c r="DNL610" s="231"/>
      <c r="DNM610" s="231"/>
      <c r="DNN610" s="231"/>
      <c r="DNO610" s="231"/>
      <c r="DNP610" s="231"/>
      <c r="DNQ610" s="231"/>
      <c r="DNR610" s="231"/>
      <c r="DNS610" s="231"/>
      <c r="DNT610" s="231"/>
      <c r="DNU610" s="231"/>
      <c r="DNV610" s="231"/>
      <c r="DNW610" s="231"/>
      <c r="DNX610" s="231"/>
      <c r="DNY610" s="231"/>
      <c r="DNZ610" s="231"/>
      <c r="DOA610" s="231"/>
      <c r="DOB610" s="231"/>
      <c r="DOC610" s="231"/>
      <c r="DOD610" s="231"/>
      <c r="DOE610" s="231"/>
      <c r="DOF610" s="231"/>
      <c r="DOG610" s="231"/>
      <c r="DOH610" s="231"/>
      <c r="DOI610" s="231"/>
      <c r="DOJ610" s="231"/>
      <c r="DOK610" s="231"/>
      <c r="DOL610" s="231"/>
      <c r="DOM610" s="231"/>
      <c r="DON610" s="231"/>
      <c r="DOO610" s="231"/>
      <c r="DOP610" s="231"/>
      <c r="DOQ610" s="231"/>
      <c r="DOR610" s="231"/>
      <c r="DOS610" s="231"/>
      <c r="DOT610" s="231"/>
      <c r="DOU610" s="231"/>
      <c r="DOV610" s="231"/>
      <c r="DOW610" s="231"/>
      <c r="DOX610" s="231"/>
      <c r="DOY610" s="231"/>
      <c r="DOZ610" s="231"/>
      <c r="DPA610" s="231"/>
      <c r="DPB610" s="231"/>
      <c r="DPC610" s="231"/>
      <c r="DPD610" s="231"/>
      <c r="DPE610" s="231"/>
      <c r="DPF610" s="231"/>
      <c r="DPG610" s="231"/>
      <c r="DPH610" s="231"/>
      <c r="DPI610" s="231"/>
      <c r="DPJ610" s="231"/>
      <c r="DPK610" s="231"/>
      <c r="DPL610" s="231"/>
      <c r="DPM610" s="231"/>
      <c r="DPN610" s="231"/>
      <c r="DPO610" s="231"/>
      <c r="DPP610" s="231"/>
      <c r="DPQ610" s="231"/>
      <c r="DPR610" s="231"/>
      <c r="DPS610" s="231"/>
      <c r="DPT610" s="231"/>
      <c r="DPU610" s="231"/>
      <c r="DPV610" s="231"/>
      <c r="DPW610" s="231"/>
      <c r="DPX610" s="231"/>
      <c r="DPY610" s="231"/>
      <c r="DPZ610" s="231"/>
      <c r="DQA610" s="231"/>
      <c r="DQB610" s="231"/>
      <c r="DQC610" s="231"/>
      <c r="DQD610" s="231"/>
      <c r="DQE610" s="231"/>
      <c r="DQF610" s="231"/>
      <c r="DQG610" s="231"/>
      <c r="DQH610" s="231"/>
      <c r="DQI610" s="231"/>
      <c r="DQJ610" s="231"/>
      <c r="DQK610" s="231"/>
      <c r="DQL610" s="231"/>
      <c r="DQM610" s="231"/>
      <c r="DQN610" s="231"/>
      <c r="DQO610" s="231"/>
      <c r="DQP610" s="231"/>
      <c r="DQQ610" s="231"/>
      <c r="DQR610" s="231"/>
      <c r="DQS610" s="231"/>
      <c r="DQT610" s="231"/>
      <c r="DQU610" s="231"/>
      <c r="DQV610" s="231"/>
      <c r="DQW610" s="231"/>
      <c r="DQX610" s="231"/>
      <c r="DQY610" s="231"/>
      <c r="DQZ610" s="231"/>
      <c r="DRA610" s="231"/>
      <c r="DRB610" s="231"/>
      <c r="DRC610" s="231"/>
      <c r="DRD610" s="231"/>
      <c r="DRE610" s="231"/>
      <c r="DRF610" s="231"/>
      <c r="DRG610" s="231"/>
      <c r="DRH610" s="231"/>
      <c r="DRI610" s="231"/>
      <c r="DRJ610" s="231"/>
      <c r="DRK610" s="231"/>
      <c r="DRL610" s="231"/>
      <c r="DRM610" s="231"/>
      <c r="DRN610" s="231"/>
      <c r="DRO610" s="231"/>
      <c r="DRP610" s="231"/>
      <c r="DRQ610" s="231"/>
      <c r="DRR610" s="231"/>
      <c r="DRS610" s="231"/>
      <c r="DRT610" s="231"/>
      <c r="DRU610" s="231"/>
      <c r="DRV610" s="231"/>
      <c r="DRW610" s="231"/>
      <c r="DRX610" s="231"/>
      <c r="DRY610" s="231"/>
      <c r="DRZ610" s="231"/>
      <c r="DSA610" s="231"/>
      <c r="DSB610" s="231"/>
      <c r="DSC610" s="231"/>
      <c r="DSD610" s="231"/>
      <c r="DSE610" s="231"/>
      <c r="DSF610" s="231"/>
      <c r="DSG610" s="231"/>
      <c r="DSH610" s="231"/>
      <c r="DSI610" s="231"/>
      <c r="DSJ610" s="231"/>
      <c r="DSK610" s="231"/>
      <c r="DSL610" s="231"/>
      <c r="DSM610" s="231"/>
      <c r="DSN610" s="231"/>
      <c r="DSO610" s="231"/>
      <c r="DSP610" s="231"/>
      <c r="DSQ610" s="231"/>
      <c r="DSR610" s="231"/>
      <c r="DSS610" s="231"/>
      <c r="DST610" s="231"/>
      <c r="DSU610" s="231"/>
      <c r="DSV610" s="231"/>
      <c r="DSW610" s="231"/>
      <c r="DSX610" s="231"/>
      <c r="DSY610" s="231"/>
      <c r="DSZ610" s="231"/>
      <c r="DTA610" s="231"/>
      <c r="DTB610" s="231"/>
      <c r="DTC610" s="231"/>
      <c r="DTD610" s="231"/>
      <c r="DTE610" s="231"/>
      <c r="DTF610" s="231"/>
      <c r="DTG610" s="231"/>
      <c r="DTH610" s="231"/>
      <c r="DTI610" s="231"/>
      <c r="DTJ610" s="231"/>
      <c r="DTK610" s="231"/>
      <c r="DTL610" s="231"/>
      <c r="DTM610" s="231"/>
      <c r="DTN610" s="231"/>
      <c r="DTO610" s="231"/>
      <c r="DTP610" s="231"/>
      <c r="DTQ610" s="231"/>
      <c r="DTR610" s="231"/>
      <c r="DTS610" s="231"/>
      <c r="DTT610" s="231"/>
      <c r="DTU610" s="231"/>
      <c r="DTV610" s="231"/>
      <c r="DTW610" s="231"/>
      <c r="DTX610" s="231"/>
      <c r="DTY610" s="231"/>
      <c r="DTZ610" s="231"/>
      <c r="DUA610" s="231"/>
      <c r="DUB610" s="231"/>
      <c r="DUC610" s="231"/>
      <c r="DUD610" s="231"/>
      <c r="DUE610" s="231"/>
      <c r="DUF610" s="231"/>
      <c r="DUG610" s="231"/>
      <c r="DUH610" s="231"/>
      <c r="DUI610" s="231"/>
      <c r="DUJ610" s="231"/>
      <c r="DUK610" s="231"/>
      <c r="DUL610" s="231"/>
      <c r="DUM610" s="231"/>
      <c r="DUN610" s="231"/>
      <c r="DUO610" s="231"/>
      <c r="DUP610" s="231"/>
      <c r="DUQ610" s="231"/>
      <c r="DUR610" s="231"/>
      <c r="DUS610" s="231"/>
      <c r="DUT610" s="231"/>
      <c r="DUU610" s="231"/>
      <c r="DUV610" s="231"/>
      <c r="DUW610" s="231"/>
      <c r="DUX610" s="231"/>
      <c r="DUY610" s="231"/>
      <c r="DUZ610" s="231"/>
      <c r="DVA610" s="231"/>
      <c r="DVB610" s="231"/>
      <c r="DVC610" s="231"/>
      <c r="DVD610" s="231"/>
      <c r="DVE610" s="231"/>
      <c r="DVF610" s="231"/>
      <c r="DVG610" s="231"/>
      <c r="DVH610" s="231"/>
      <c r="DVI610" s="231"/>
      <c r="DVJ610" s="231"/>
      <c r="DVK610" s="231"/>
      <c r="DVL610" s="231"/>
      <c r="DVM610" s="231"/>
      <c r="DVN610" s="231"/>
      <c r="DVO610" s="231"/>
      <c r="DVP610" s="231"/>
      <c r="DVQ610" s="231"/>
      <c r="DVR610" s="231"/>
      <c r="DVS610" s="231"/>
      <c r="DVT610" s="231"/>
      <c r="DVU610" s="231"/>
      <c r="DVV610" s="231"/>
      <c r="DVW610" s="231"/>
      <c r="DVX610" s="231"/>
      <c r="DVY610" s="231"/>
      <c r="DVZ610" s="231"/>
      <c r="DWA610" s="231"/>
      <c r="DWB610" s="231"/>
      <c r="DWC610" s="231"/>
      <c r="DWD610" s="231"/>
      <c r="DWE610" s="231"/>
      <c r="DWF610" s="231"/>
      <c r="DWG610" s="231"/>
      <c r="DWH610" s="231"/>
      <c r="DWI610" s="231"/>
      <c r="DWJ610" s="231"/>
      <c r="DWK610" s="231"/>
      <c r="DWL610" s="231"/>
      <c r="DWM610" s="231"/>
      <c r="DWN610" s="231"/>
      <c r="DWO610" s="231"/>
      <c r="DWP610" s="231"/>
      <c r="DWQ610" s="231"/>
      <c r="DWR610" s="231"/>
      <c r="DWS610" s="231"/>
      <c r="DWT610" s="231"/>
      <c r="DWU610" s="231"/>
      <c r="DWV610" s="231"/>
      <c r="DWW610" s="231"/>
      <c r="DWX610" s="231"/>
      <c r="DWY610" s="231"/>
      <c r="DWZ610" s="231"/>
      <c r="DXA610" s="231"/>
      <c r="DXB610" s="231"/>
      <c r="DXC610" s="231"/>
      <c r="DXD610" s="231"/>
      <c r="DXE610" s="231"/>
      <c r="DXF610" s="231"/>
      <c r="DXG610" s="231"/>
      <c r="DXH610" s="231"/>
      <c r="DXI610" s="231"/>
      <c r="DXJ610" s="231"/>
      <c r="DXK610" s="231"/>
      <c r="DXL610" s="231"/>
      <c r="DXM610" s="231"/>
      <c r="DXN610" s="231"/>
      <c r="DXO610" s="231"/>
      <c r="DXP610" s="231"/>
      <c r="DXQ610" s="231"/>
      <c r="DXR610" s="231"/>
      <c r="DXS610" s="231"/>
      <c r="DXT610" s="231"/>
      <c r="DXU610" s="231"/>
      <c r="DXV610" s="231"/>
      <c r="DXW610" s="231"/>
      <c r="DXX610" s="231"/>
      <c r="DXY610" s="231"/>
      <c r="DXZ610" s="231"/>
      <c r="DYA610" s="231"/>
      <c r="DYB610" s="231"/>
      <c r="DYC610" s="231"/>
      <c r="DYD610" s="231"/>
      <c r="DYE610" s="231"/>
      <c r="DYF610" s="231"/>
      <c r="DYG610" s="231"/>
      <c r="DYH610" s="231"/>
      <c r="DYI610" s="231"/>
      <c r="DYJ610" s="231"/>
      <c r="DYK610" s="231"/>
      <c r="DYL610" s="231"/>
      <c r="DYM610" s="231"/>
      <c r="DYN610" s="231"/>
      <c r="DYO610" s="231"/>
      <c r="DYP610" s="231"/>
      <c r="DYQ610" s="231"/>
      <c r="DYR610" s="231"/>
      <c r="DYS610" s="231"/>
      <c r="DYT610" s="231"/>
      <c r="DYU610" s="231"/>
      <c r="DYV610" s="231"/>
      <c r="DYW610" s="231"/>
      <c r="DYX610" s="231"/>
      <c r="DYY610" s="231"/>
      <c r="DYZ610" s="231"/>
      <c r="DZA610" s="231"/>
      <c r="DZB610" s="231"/>
      <c r="DZC610" s="231"/>
      <c r="DZD610" s="231"/>
      <c r="DZE610" s="231"/>
      <c r="DZF610" s="231"/>
      <c r="DZG610" s="231"/>
      <c r="DZH610" s="231"/>
      <c r="DZI610" s="231"/>
      <c r="DZJ610" s="231"/>
      <c r="DZK610" s="231"/>
      <c r="DZL610" s="231"/>
      <c r="DZM610" s="231"/>
      <c r="DZN610" s="231"/>
      <c r="DZO610" s="231"/>
      <c r="DZP610" s="231"/>
      <c r="DZQ610" s="231"/>
      <c r="DZR610" s="231"/>
      <c r="DZS610" s="231"/>
      <c r="DZT610" s="231"/>
      <c r="DZU610" s="231"/>
      <c r="DZV610" s="231"/>
      <c r="DZW610" s="231"/>
      <c r="DZX610" s="231"/>
      <c r="DZY610" s="231"/>
      <c r="DZZ610" s="231"/>
      <c r="EAA610" s="231"/>
      <c r="EAB610" s="231"/>
      <c r="EAC610" s="231"/>
      <c r="EAD610" s="231"/>
      <c r="EAE610" s="231"/>
      <c r="EAF610" s="231"/>
      <c r="EAG610" s="231"/>
      <c r="EAH610" s="231"/>
      <c r="EAI610" s="231"/>
      <c r="EAJ610" s="231"/>
      <c r="EAK610" s="231"/>
      <c r="EAL610" s="231"/>
      <c r="EAM610" s="231"/>
      <c r="EAN610" s="231"/>
      <c r="EAO610" s="231"/>
      <c r="EAP610" s="231"/>
      <c r="EAQ610" s="231"/>
      <c r="EAR610" s="231"/>
      <c r="EAS610" s="231"/>
      <c r="EAT610" s="231"/>
      <c r="EAU610" s="231"/>
      <c r="EAV610" s="231"/>
      <c r="EAW610" s="231"/>
      <c r="EAX610" s="231"/>
      <c r="EAY610" s="231"/>
      <c r="EAZ610" s="231"/>
      <c r="EBA610" s="231"/>
      <c r="EBB610" s="231"/>
      <c r="EBC610" s="231"/>
      <c r="EBD610" s="231"/>
      <c r="EBE610" s="231"/>
      <c r="EBF610" s="231"/>
      <c r="EBG610" s="231"/>
      <c r="EBH610" s="231"/>
      <c r="EBI610" s="231"/>
      <c r="EBJ610" s="231"/>
      <c r="EBK610" s="231"/>
      <c r="EBL610" s="231"/>
      <c r="EBM610" s="231"/>
      <c r="EBN610" s="231"/>
      <c r="EBO610" s="231"/>
      <c r="EBP610" s="231"/>
      <c r="EBQ610" s="231"/>
      <c r="EBR610" s="231"/>
      <c r="EBS610" s="231"/>
      <c r="EBT610" s="231"/>
      <c r="EBU610" s="231"/>
      <c r="EBV610" s="231"/>
      <c r="EBW610" s="231"/>
      <c r="EBX610" s="231"/>
      <c r="EBY610" s="231"/>
      <c r="EBZ610" s="231"/>
      <c r="ECA610" s="231"/>
      <c r="ECB610" s="231"/>
      <c r="ECC610" s="231"/>
      <c r="ECD610" s="231"/>
      <c r="ECE610" s="231"/>
      <c r="ECF610" s="231"/>
      <c r="ECG610" s="231"/>
      <c r="ECH610" s="231"/>
      <c r="ECI610" s="231"/>
      <c r="ECJ610" s="231"/>
      <c r="ECK610" s="231"/>
      <c r="ECL610" s="231"/>
      <c r="ECM610" s="231"/>
      <c r="ECN610" s="231"/>
      <c r="ECO610" s="231"/>
      <c r="ECP610" s="231"/>
      <c r="ECQ610" s="231"/>
      <c r="ECR610" s="231"/>
      <c r="ECS610" s="231"/>
      <c r="ECT610" s="231"/>
      <c r="ECU610" s="231"/>
      <c r="ECV610" s="231"/>
      <c r="ECW610" s="231"/>
      <c r="ECX610" s="231"/>
      <c r="ECY610" s="231"/>
      <c r="ECZ610" s="231"/>
      <c r="EDA610" s="231"/>
      <c r="EDB610" s="231"/>
      <c r="EDC610" s="231"/>
      <c r="EDD610" s="231"/>
      <c r="EDE610" s="231"/>
      <c r="EDF610" s="231"/>
      <c r="EDG610" s="231"/>
      <c r="EDH610" s="231"/>
      <c r="EDI610" s="231"/>
      <c r="EDJ610" s="231"/>
      <c r="EDK610" s="231"/>
      <c r="EDL610" s="231"/>
      <c r="EDM610" s="231"/>
      <c r="EDN610" s="231"/>
      <c r="EDO610" s="231"/>
      <c r="EDP610" s="231"/>
      <c r="EDQ610" s="231"/>
      <c r="EDR610" s="231"/>
      <c r="EDS610" s="231"/>
      <c r="EDT610" s="231"/>
      <c r="EDU610" s="231"/>
      <c r="EDV610" s="231"/>
      <c r="EDW610" s="231"/>
      <c r="EDX610" s="231"/>
      <c r="EDY610" s="231"/>
      <c r="EDZ610" s="231"/>
      <c r="EEA610" s="231"/>
      <c r="EEB610" s="231"/>
      <c r="EEC610" s="231"/>
      <c r="EED610" s="231"/>
      <c r="EEE610" s="231"/>
      <c r="EEF610" s="231"/>
      <c r="EEG610" s="231"/>
      <c r="EEH610" s="231"/>
      <c r="EEI610" s="231"/>
      <c r="EEJ610" s="231"/>
      <c r="EEK610" s="231"/>
      <c r="EEL610" s="231"/>
      <c r="EEM610" s="231"/>
      <c r="EEN610" s="231"/>
      <c r="EEO610" s="231"/>
      <c r="EEP610" s="231"/>
      <c r="EEQ610" s="231"/>
      <c r="EER610" s="231"/>
      <c r="EES610" s="231"/>
      <c r="EET610" s="231"/>
      <c r="EEU610" s="231"/>
      <c r="EEV610" s="231"/>
      <c r="EEW610" s="231"/>
      <c r="EEX610" s="231"/>
      <c r="EEY610" s="231"/>
      <c r="EEZ610" s="231"/>
      <c r="EFA610" s="231"/>
      <c r="EFB610" s="231"/>
      <c r="EFC610" s="231"/>
      <c r="EFD610" s="231"/>
      <c r="EFE610" s="231"/>
      <c r="EFF610" s="231"/>
      <c r="EFG610" s="231"/>
      <c r="EFH610" s="231"/>
      <c r="EFI610" s="231"/>
      <c r="EFJ610" s="231"/>
      <c r="EFK610" s="231"/>
      <c r="EFL610" s="231"/>
      <c r="EFM610" s="231"/>
      <c r="EFN610" s="231"/>
      <c r="EFO610" s="231"/>
      <c r="EFP610" s="231"/>
      <c r="EFQ610" s="231"/>
      <c r="EFR610" s="231"/>
      <c r="EFS610" s="231"/>
      <c r="EFT610" s="231"/>
      <c r="EFU610" s="231"/>
      <c r="EFV610" s="231"/>
      <c r="EFW610" s="231"/>
      <c r="EFX610" s="231"/>
      <c r="EFY610" s="231"/>
      <c r="EFZ610" s="231"/>
      <c r="EGA610" s="231"/>
      <c r="EGB610" s="231"/>
      <c r="EGC610" s="231"/>
      <c r="EGD610" s="231"/>
      <c r="EGE610" s="231"/>
      <c r="EGF610" s="231"/>
      <c r="EGG610" s="231"/>
      <c r="EGH610" s="231"/>
      <c r="EGI610" s="231"/>
      <c r="EGJ610" s="231"/>
      <c r="EGK610" s="231"/>
      <c r="EGL610" s="231"/>
      <c r="EGM610" s="231"/>
      <c r="EGN610" s="231"/>
      <c r="EGO610" s="231"/>
      <c r="EGP610" s="231"/>
      <c r="EGQ610" s="231"/>
      <c r="EGR610" s="231"/>
      <c r="EGS610" s="231"/>
      <c r="EGT610" s="231"/>
      <c r="EGU610" s="231"/>
      <c r="EGV610" s="231"/>
      <c r="EGW610" s="231"/>
      <c r="EGX610" s="231"/>
      <c r="EGY610" s="231"/>
      <c r="EGZ610" s="231"/>
      <c r="EHA610" s="231"/>
      <c r="EHB610" s="231"/>
      <c r="EHC610" s="231"/>
      <c r="EHD610" s="231"/>
      <c r="EHE610" s="231"/>
      <c r="EHF610" s="231"/>
      <c r="EHG610" s="231"/>
      <c r="EHH610" s="231"/>
      <c r="EHI610" s="231"/>
      <c r="EHJ610" s="231"/>
      <c r="EHK610" s="231"/>
      <c r="EHL610" s="231"/>
      <c r="EHM610" s="231"/>
      <c r="EHN610" s="231"/>
      <c r="EHO610" s="231"/>
      <c r="EHP610" s="231"/>
      <c r="EHQ610" s="231"/>
      <c r="EHR610" s="231"/>
      <c r="EHS610" s="231"/>
      <c r="EHT610" s="231"/>
      <c r="EHU610" s="231"/>
      <c r="EHV610" s="231"/>
      <c r="EHW610" s="231"/>
      <c r="EHX610" s="231"/>
      <c r="EHY610" s="231"/>
      <c r="EHZ610" s="231"/>
      <c r="EIA610" s="231"/>
      <c r="EIB610" s="231"/>
      <c r="EIC610" s="231"/>
      <c r="EID610" s="231"/>
      <c r="EIE610" s="231"/>
      <c r="EIF610" s="231"/>
      <c r="EIG610" s="231"/>
      <c r="EIH610" s="231"/>
      <c r="EII610" s="231"/>
      <c r="EIJ610" s="231"/>
      <c r="EIK610" s="231"/>
      <c r="EIL610" s="231"/>
      <c r="EIM610" s="231"/>
      <c r="EIN610" s="231"/>
      <c r="EIO610" s="231"/>
      <c r="EIP610" s="231"/>
      <c r="EIQ610" s="231"/>
      <c r="EIR610" s="231"/>
      <c r="EIS610" s="231"/>
      <c r="EIT610" s="231"/>
      <c r="EIU610" s="231"/>
      <c r="EIV610" s="231"/>
      <c r="EIW610" s="231"/>
      <c r="EIX610" s="231"/>
      <c r="EIY610" s="231"/>
      <c r="EIZ610" s="231"/>
      <c r="EJA610" s="231"/>
      <c r="EJB610" s="231"/>
      <c r="EJC610" s="231"/>
      <c r="EJD610" s="231"/>
      <c r="EJE610" s="231"/>
      <c r="EJF610" s="231"/>
      <c r="EJG610" s="231"/>
      <c r="EJH610" s="231"/>
      <c r="EJI610" s="231"/>
      <c r="EJJ610" s="231"/>
      <c r="EJK610" s="231"/>
      <c r="EJL610" s="231"/>
      <c r="EJM610" s="231"/>
      <c r="EJN610" s="231"/>
      <c r="EJO610" s="231"/>
      <c r="EJP610" s="231"/>
      <c r="EJQ610" s="231"/>
      <c r="EJR610" s="231"/>
      <c r="EJS610" s="231"/>
      <c r="EJT610" s="231"/>
      <c r="EJU610" s="231"/>
      <c r="EJV610" s="231"/>
      <c r="EJW610" s="231"/>
      <c r="EJX610" s="231"/>
      <c r="EJY610" s="231"/>
      <c r="EJZ610" s="231"/>
      <c r="EKA610" s="231"/>
      <c r="EKB610" s="231"/>
      <c r="EKC610" s="231"/>
      <c r="EKD610" s="231"/>
      <c r="EKE610" s="231"/>
      <c r="EKF610" s="231"/>
      <c r="EKG610" s="231"/>
      <c r="EKH610" s="231"/>
      <c r="EKI610" s="231"/>
      <c r="EKJ610" s="231"/>
      <c r="EKK610" s="231"/>
      <c r="EKL610" s="231"/>
      <c r="EKM610" s="231"/>
      <c r="EKN610" s="231"/>
      <c r="EKO610" s="231"/>
      <c r="EKP610" s="231"/>
      <c r="EKQ610" s="231"/>
      <c r="EKR610" s="231"/>
      <c r="EKS610" s="231"/>
      <c r="EKT610" s="231"/>
      <c r="EKU610" s="231"/>
      <c r="EKV610" s="231"/>
      <c r="EKW610" s="231"/>
      <c r="EKX610" s="231"/>
      <c r="EKY610" s="231"/>
      <c r="EKZ610" s="231"/>
      <c r="ELA610" s="231"/>
      <c r="ELB610" s="231"/>
      <c r="ELC610" s="231"/>
      <c r="ELD610" s="231"/>
      <c r="ELE610" s="231"/>
      <c r="ELF610" s="231"/>
      <c r="ELG610" s="231"/>
      <c r="ELH610" s="231"/>
      <c r="ELI610" s="231"/>
      <c r="ELJ610" s="231"/>
      <c r="ELK610" s="231"/>
      <c r="ELL610" s="231"/>
      <c r="ELM610" s="231"/>
      <c r="ELN610" s="231"/>
      <c r="ELO610" s="231"/>
      <c r="ELP610" s="231"/>
      <c r="ELQ610" s="231"/>
      <c r="ELR610" s="231"/>
      <c r="ELS610" s="231"/>
      <c r="ELT610" s="231"/>
      <c r="ELU610" s="231"/>
      <c r="ELV610" s="231"/>
      <c r="ELW610" s="231"/>
      <c r="ELX610" s="231"/>
      <c r="ELY610" s="231"/>
      <c r="ELZ610" s="231"/>
      <c r="EMA610" s="231"/>
      <c r="EMB610" s="231"/>
      <c r="EMC610" s="231"/>
      <c r="EMD610" s="231"/>
      <c r="EME610" s="231"/>
      <c r="EMF610" s="231"/>
      <c r="EMG610" s="231"/>
      <c r="EMH610" s="231"/>
      <c r="EMI610" s="231"/>
      <c r="EMJ610" s="231"/>
      <c r="EMK610" s="231"/>
      <c r="EML610" s="231"/>
      <c r="EMM610" s="231"/>
      <c r="EMN610" s="231"/>
      <c r="EMO610" s="231"/>
      <c r="EMP610" s="231"/>
      <c r="EMQ610" s="231"/>
      <c r="EMR610" s="231"/>
      <c r="EMS610" s="231"/>
      <c r="EMT610" s="231"/>
      <c r="EMU610" s="231"/>
      <c r="EMV610" s="231"/>
      <c r="EMW610" s="231"/>
      <c r="EMX610" s="231"/>
      <c r="EMY610" s="231"/>
      <c r="EMZ610" s="231"/>
      <c r="ENA610" s="231"/>
      <c r="ENB610" s="231"/>
      <c r="ENC610" s="231"/>
      <c r="END610" s="231"/>
      <c r="ENE610" s="231"/>
      <c r="ENF610" s="231"/>
      <c r="ENG610" s="231"/>
      <c r="ENH610" s="231"/>
      <c r="ENI610" s="231"/>
      <c r="ENJ610" s="231"/>
      <c r="ENK610" s="231"/>
      <c r="ENL610" s="231"/>
      <c r="ENM610" s="231"/>
      <c r="ENN610" s="231"/>
      <c r="ENO610" s="231"/>
      <c r="ENP610" s="231"/>
      <c r="ENQ610" s="231"/>
      <c r="ENR610" s="231"/>
      <c r="ENS610" s="231"/>
      <c r="ENT610" s="231"/>
      <c r="ENU610" s="231"/>
      <c r="ENV610" s="231"/>
      <c r="ENW610" s="231"/>
      <c r="ENX610" s="231"/>
      <c r="ENY610" s="231"/>
      <c r="ENZ610" s="231"/>
      <c r="EOA610" s="231"/>
      <c r="EOB610" s="231"/>
      <c r="EOC610" s="231"/>
      <c r="EOD610" s="231"/>
      <c r="EOE610" s="231"/>
      <c r="EOF610" s="231"/>
      <c r="EOG610" s="231"/>
      <c r="EOH610" s="231"/>
      <c r="EOI610" s="231"/>
      <c r="EOJ610" s="231"/>
      <c r="EOK610" s="231"/>
      <c r="EOL610" s="231"/>
      <c r="EOM610" s="231"/>
      <c r="EON610" s="231"/>
      <c r="EOO610" s="231"/>
      <c r="EOP610" s="231"/>
      <c r="EOQ610" s="231"/>
      <c r="EOR610" s="231"/>
      <c r="EOS610" s="231"/>
      <c r="EOT610" s="231"/>
      <c r="EOU610" s="231"/>
      <c r="EOV610" s="231"/>
      <c r="EOW610" s="231"/>
      <c r="EOX610" s="231"/>
      <c r="EOY610" s="231"/>
      <c r="EOZ610" s="231"/>
      <c r="EPA610" s="231"/>
      <c r="EPB610" s="231"/>
      <c r="EPC610" s="231"/>
      <c r="EPD610" s="231"/>
      <c r="EPE610" s="231"/>
      <c r="EPF610" s="231"/>
      <c r="EPG610" s="231"/>
      <c r="EPH610" s="231"/>
      <c r="EPI610" s="231"/>
      <c r="EPJ610" s="231"/>
      <c r="EPK610" s="231"/>
      <c r="EPL610" s="231"/>
      <c r="EPM610" s="231"/>
      <c r="EPN610" s="231"/>
      <c r="EPO610" s="231"/>
      <c r="EPP610" s="231"/>
      <c r="EPQ610" s="231"/>
      <c r="EPR610" s="231"/>
      <c r="EPS610" s="231"/>
      <c r="EPT610" s="231"/>
      <c r="EPU610" s="231"/>
      <c r="EPV610" s="231"/>
      <c r="EPW610" s="231"/>
      <c r="EPX610" s="231"/>
      <c r="EPY610" s="231"/>
      <c r="EPZ610" s="231"/>
      <c r="EQA610" s="231"/>
      <c r="EQB610" s="231"/>
      <c r="EQC610" s="231"/>
      <c r="EQD610" s="231"/>
      <c r="EQE610" s="231"/>
      <c r="EQF610" s="231"/>
      <c r="EQG610" s="231"/>
      <c r="EQH610" s="231"/>
      <c r="EQI610" s="231"/>
      <c r="EQJ610" s="231"/>
      <c r="EQK610" s="231"/>
      <c r="EQL610" s="231"/>
      <c r="EQM610" s="231"/>
      <c r="EQN610" s="231"/>
      <c r="EQO610" s="231"/>
      <c r="EQP610" s="231"/>
      <c r="EQQ610" s="231"/>
      <c r="EQR610" s="231"/>
      <c r="EQS610" s="231"/>
      <c r="EQT610" s="231"/>
      <c r="EQU610" s="231"/>
      <c r="EQV610" s="231"/>
      <c r="EQW610" s="231"/>
      <c r="EQX610" s="231"/>
      <c r="EQY610" s="231"/>
      <c r="EQZ610" s="231"/>
      <c r="ERA610" s="231"/>
      <c r="ERB610" s="231"/>
      <c r="ERC610" s="231"/>
      <c r="ERD610" s="231"/>
      <c r="ERE610" s="231"/>
      <c r="ERF610" s="231"/>
      <c r="ERG610" s="231"/>
      <c r="ERH610" s="231"/>
      <c r="ERI610" s="231"/>
      <c r="ERJ610" s="231"/>
      <c r="ERK610" s="231"/>
      <c r="ERL610" s="231"/>
      <c r="ERM610" s="231"/>
      <c r="ERN610" s="231"/>
      <c r="ERO610" s="231"/>
      <c r="ERP610" s="231"/>
      <c r="ERQ610" s="231"/>
      <c r="ERR610" s="231"/>
      <c r="ERS610" s="231"/>
      <c r="ERT610" s="231"/>
      <c r="ERU610" s="231"/>
      <c r="ERV610" s="231"/>
      <c r="ERW610" s="231"/>
      <c r="ERX610" s="231"/>
      <c r="ERY610" s="231"/>
      <c r="ERZ610" s="231"/>
      <c r="ESA610" s="231"/>
      <c r="ESB610" s="231"/>
      <c r="ESC610" s="231"/>
      <c r="ESD610" s="231"/>
      <c r="ESE610" s="231"/>
      <c r="ESF610" s="231"/>
      <c r="ESG610" s="231"/>
      <c r="ESH610" s="231"/>
      <c r="ESI610" s="231"/>
      <c r="ESJ610" s="231"/>
      <c r="ESK610" s="231"/>
      <c r="ESL610" s="231"/>
      <c r="ESM610" s="231"/>
      <c r="ESN610" s="231"/>
      <c r="ESO610" s="231"/>
      <c r="ESP610" s="231"/>
      <c r="ESQ610" s="231"/>
      <c r="ESR610" s="231"/>
      <c r="ESS610" s="231"/>
      <c r="EST610" s="231"/>
      <c r="ESU610" s="231"/>
      <c r="ESV610" s="231"/>
      <c r="ESW610" s="231"/>
      <c r="ESX610" s="231"/>
      <c r="ESY610" s="231"/>
      <c r="ESZ610" s="231"/>
      <c r="ETA610" s="231"/>
      <c r="ETB610" s="231"/>
      <c r="ETC610" s="231"/>
      <c r="ETD610" s="231"/>
      <c r="ETE610" s="231"/>
      <c r="ETF610" s="231"/>
      <c r="ETG610" s="231"/>
      <c r="ETH610" s="231"/>
      <c r="ETI610" s="231"/>
      <c r="ETJ610" s="231"/>
      <c r="ETK610" s="231"/>
      <c r="ETL610" s="231"/>
      <c r="ETM610" s="231"/>
      <c r="ETN610" s="231"/>
      <c r="ETO610" s="231"/>
      <c r="ETP610" s="231"/>
      <c r="ETQ610" s="231"/>
      <c r="ETR610" s="231"/>
      <c r="ETS610" s="231"/>
      <c r="ETT610" s="231"/>
      <c r="ETU610" s="231"/>
      <c r="ETV610" s="231"/>
      <c r="ETW610" s="231"/>
      <c r="ETX610" s="231"/>
      <c r="ETY610" s="231"/>
      <c r="ETZ610" s="231"/>
      <c r="EUA610" s="231"/>
      <c r="EUB610" s="231"/>
      <c r="EUC610" s="231"/>
      <c r="EUD610" s="231"/>
      <c r="EUE610" s="231"/>
      <c r="EUF610" s="231"/>
      <c r="EUG610" s="231"/>
      <c r="EUH610" s="231"/>
      <c r="EUI610" s="231"/>
      <c r="EUJ610" s="231"/>
      <c r="EUK610" s="231"/>
      <c r="EUL610" s="231"/>
      <c r="EUM610" s="231"/>
      <c r="EUN610" s="231"/>
      <c r="EUO610" s="231"/>
      <c r="EUP610" s="231"/>
      <c r="EUQ610" s="231"/>
      <c r="EUR610" s="231"/>
      <c r="EUS610" s="231"/>
      <c r="EUT610" s="231"/>
      <c r="EUU610" s="231"/>
      <c r="EUV610" s="231"/>
      <c r="EUW610" s="231"/>
      <c r="EUX610" s="231"/>
      <c r="EUY610" s="231"/>
      <c r="EUZ610" s="231"/>
      <c r="EVA610" s="231"/>
      <c r="EVB610" s="231"/>
      <c r="EVC610" s="231"/>
      <c r="EVD610" s="231"/>
      <c r="EVE610" s="231"/>
      <c r="EVF610" s="231"/>
      <c r="EVG610" s="231"/>
      <c r="EVH610" s="231"/>
      <c r="EVI610" s="231"/>
      <c r="EVJ610" s="231"/>
      <c r="EVK610" s="231"/>
      <c r="EVL610" s="231"/>
      <c r="EVM610" s="231"/>
      <c r="EVN610" s="231"/>
      <c r="EVO610" s="231"/>
      <c r="EVP610" s="231"/>
      <c r="EVQ610" s="231"/>
      <c r="EVR610" s="231"/>
      <c r="EVS610" s="231"/>
      <c r="EVT610" s="231"/>
      <c r="EVU610" s="231"/>
      <c r="EVV610" s="231"/>
      <c r="EVW610" s="231"/>
      <c r="EVX610" s="231"/>
      <c r="EVY610" s="231"/>
      <c r="EVZ610" s="231"/>
      <c r="EWA610" s="231"/>
      <c r="EWB610" s="231"/>
      <c r="EWC610" s="231"/>
      <c r="EWD610" s="231"/>
      <c r="EWE610" s="231"/>
      <c r="EWF610" s="231"/>
      <c r="EWG610" s="231"/>
      <c r="EWH610" s="231"/>
      <c r="EWI610" s="231"/>
      <c r="EWJ610" s="231"/>
      <c r="EWK610" s="231"/>
      <c r="EWL610" s="231"/>
      <c r="EWM610" s="231"/>
      <c r="EWN610" s="231"/>
      <c r="EWO610" s="231"/>
      <c r="EWP610" s="231"/>
      <c r="EWQ610" s="231"/>
      <c r="EWR610" s="231"/>
      <c r="EWS610" s="231"/>
      <c r="EWT610" s="231"/>
      <c r="EWU610" s="231"/>
      <c r="EWV610" s="231"/>
      <c r="EWW610" s="231"/>
      <c r="EWX610" s="231"/>
      <c r="EWY610" s="231"/>
      <c r="EWZ610" s="231"/>
      <c r="EXA610" s="231"/>
      <c r="EXB610" s="231"/>
      <c r="EXC610" s="231"/>
      <c r="EXD610" s="231"/>
      <c r="EXE610" s="231"/>
      <c r="EXF610" s="231"/>
      <c r="EXG610" s="231"/>
      <c r="EXH610" s="231"/>
      <c r="EXI610" s="231"/>
      <c r="EXJ610" s="231"/>
      <c r="EXK610" s="231"/>
      <c r="EXL610" s="231"/>
      <c r="EXM610" s="231"/>
      <c r="EXN610" s="231"/>
      <c r="EXO610" s="231"/>
      <c r="EXP610" s="231"/>
      <c r="EXQ610" s="231"/>
      <c r="EXR610" s="231"/>
      <c r="EXS610" s="231"/>
      <c r="EXT610" s="231"/>
      <c r="EXU610" s="231"/>
      <c r="EXV610" s="231"/>
      <c r="EXW610" s="231"/>
      <c r="EXX610" s="231"/>
      <c r="EXY610" s="231"/>
      <c r="EXZ610" s="231"/>
      <c r="EYA610" s="231"/>
      <c r="EYB610" s="231"/>
      <c r="EYC610" s="231"/>
      <c r="EYD610" s="231"/>
      <c r="EYE610" s="231"/>
      <c r="EYF610" s="231"/>
      <c r="EYG610" s="231"/>
      <c r="EYH610" s="231"/>
      <c r="EYI610" s="231"/>
      <c r="EYJ610" s="231"/>
      <c r="EYK610" s="231"/>
      <c r="EYL610" s="231"/>
      <c r="EYM610" s="231"/>
      <c r="EYN610" s="231"/>
      <c r="EYO610" s="231"/>
      <c r="EYP610" s="231"/>
      <c r="EYQ610" s="231"/>
      <c r="EYR610" s="231"/>
      <c r="EYS610" s="231"/>
      <c r="EYT610" s="231"/>
      <c r="EYU610" s="231"/>
      <c r="EYV610" s="231"/>
      <c r="EYW610" s="231"/>
      <c r="EYX610" s="231"/>
      <c r="EYY610" s="231"/>
      <c r="EYZ610" s="231"/>
      <c r="EZA610" s="231"/>
      <c r="EZB610" s="231"/>
      <c r="EZC610" s="231"/>
      <c r="EZD610" s="231"/>
      <c r="EZE610" s="231"/>
      <c r="EZF610" s="231"/>
      <c r="EZG610" s="231"/>
      <c r="EZH610" s="231"/>
      <c r="EZI610" s="231"/>
      <c r="EZJ610" s="231"/>
      <c r="EZK610" s="231"/>
      <c r="EZL610" s="231"/>
      <c r="EZM610" s="231"/>
      <c r="EZN610" s="231"/>
      <c r="EZO610" s="231"/>
      <c r="EZP610" s="231"/>
      <c r="EZQ610" s="231"/>
      <c r="EZR610" s="231"/>
      <c r="EZS610" s="231"/>
      <c r="EZT610" s="231"/>
      <c r="EZU610" s="231"/>
      <c r="EZV610" s="231"/>
      <c r="EZW610" s="231"/>
      <c r="EZX610" s="231"/>
      <c r="EZY610" s="231"/>
      <c r="EZZ610" s="231"/>
      <c r="FAA610" s="231"/>
      <c r="FAB610" s="231"/>
      <c r="FAC610" s="231"/>
      <c r="FAD610" s="231"/>
      <c r="FAE610" s="231"/>
      <c r="FAF610" s="231"/>
      <c r="FAG610" s="231"/>
      <c r="FAH610" s="231"/>
      <c r="FAI610" s="231"/>
      <c r="FAJ610" s="231"/>
      <c r="FAK610" s="231"/>
      <c r="FAL610" s="231"/>
      <c r="FAM610" s="231"/>
      <c r="FAN610" s="231"/>
      <c r="FAO610" s="231"/>
      <c r="FAP610" s="231"/>
      <c r="FAQ610" s="231"/>
      <c r="FAR610" s="231"/>
      <c r="FAS610" s="231"/>
      <c r="FAT610" s="231"/>
      <c r="FAU610" s="231"/>
      <c r="FAV610" s="231"/>
      <c r="FAW610" s="231"/>
      <c r="FAX610" s="231"/>
      <c r="FAY610" s="231"/>
      <c r="FAZ610" s="231"/>
      <c r="FBA610" s="231"/>
      <c r="FBB610" s="231"/>
      <c r="FBC610" s="231"/>
      <c r="FBD610" s="231"/>
      <c r="FBE610" s="231"/>
      <c r="FBF610" s="231"/>
      <c r="FBG610" s="231"/>
      <c r="FBH610" s="231"/>
      <c r="FBI610" s="231"/>
      <c r="FBJ610" s="231"/>
      <c r="FBK610" s="231"/>
      <c r="FBL610" s="231"/>
      <c r="FBM610" s="231"/>
      <c r="FBN610" s="231"/>
      <c r="FBO610" s="231"/>
      <c r="FBP610" s="231"/>
      <c r="FBQ610" s="231"/>
      <c r="FBR610" s="231"/>
      <c r="FBS610" s="231"/>
      <c r="FBT610" s="231"/>
      <c r="FBU610" s="231"/>
      <c r="FBV610" s="231"/>
      <c r="FBW610" s="231"/>
      <c r="FBX610" s="231"/>
      <c r="FBY610" s="231"/>
      <c r="FBZ610" s="231"/>
      <c r="FCA610" s="231"/>
      <c r="FCB610" s="231"/>
      <c r="FCC610" s="231"/>
      <c r="FCD610" s="231"/>
      <c r="FCE610" s="231"/>
      <c r="FCF610" s="231"/>
      <c r="FCG610" s="231"/>
      <c r="FCH610" s="231"/>
      <c r="FCI610" s="231"/>
      <c r="FCJ610" s="231"/>
      <c r="FCK610" s="231"/>
      <c r="FCL610" s="231"/>
      <c r="FCM610" s="231"/>
      <c r="FCN610" s="231"/>
      <c r="FCO610" s="231"/>
      <c r="FCP610" s="231"/>
      <c r="FCQ610" s="231"/>
      <c r="FCR610" s="231"/>
      <c r="FCS610" s="231"/>
      <c r="FCT610" s="231"/>
      <c r="FCU610" s="231"/>
      <c r="FCV610" s="231"/>
      <c r="FCW610" s="231"/>
      <c r="FCX610" s="231"/>
      <c r="FCY610" s="231"/>
      <c r="FCZ610" s="231"/>
      <c r="FDA610" s="231"/>
      <c r="FDB610" s="231"/>
      <c r="FDC610" s="231"/>
      <c r="FDD610" s="231"/>
      <c r="FDE610" s="231"/>
      <c r="FDF610" s="231"/>
      <c r="FDG610" s="231"/>
      <c r="FDH610" s="231"/>
      <c r="FDI610" s="231"/>
      <c r="FDJ610" s="231"/>
      <c r="FDK610" s="231"/>
      <c r="FDL610" s="231"/>
      <c r="FDM610" s="231"/>
      <c r="FDN610" s="231"/>
      <c r="FDO610" s="231"/>
      <c r="FDP610" s="231"/>
      <c r="FDQ610" s="231"/>
      <c r="FDR610" s="231"/>
      <c r="FDS610" s="231"/>
      <c r="FDT610" s="231"/>
      <c r="FDU610" s="231"/>
      <c r="FDV610" s="231"/>
      <c r="FDW610" s="231"/>
      <c r="FDX610" s="231"/>
      <c r="FDY610" s="231"/>
      <c r="FDZ610" s="231"/>
      <c r="FEA610" s="231"/>
      <c r="FEB610" s="231"/>
      <c r="FEC610" s="231"/>
      <c r="FED610" s="231"/>
      <c r="FEE610" s="231"/>
      <c r="FEF610" s="231"/>
      <c r="FEG610" s="231"/>
      <c r="FEH610" s="231"/>
      <c r="FEI610" s="231"/>
      <c r="FEJ610" s="231"/>
      <c r="FEK610" s="231"/>
      <c r="FEL610" s="231"/>
      <c r="FEM610" s="231"/>
      <c r="FEN610" s="231"/>
      <c r="FEO610" s="231"/>
      <c r="FEP610" s="231"/>
      <c r="FEQ610" s="231"/>
      <c r="FER610" s="231"/>
      <c r="FES610" s="231"/>
      <c r="FET610" s="231"/>
      <c r="FEU610" s="231"/>
      <c r="FEV610" s="231"/>
      <c r="FEW610" s="231"/>
      <c r="FEX610" s="231"/>
      <c r="FEY610" s="231"/>
      <c r="FEZ610" s="231"/>
      <c r="FFA610" s="231"/>
      <c r="FFB610" s="231"/>
      <c r="FFC610" s="231"/>
      <c r="FFD610" s="231"/>
      <c r="FFE610" s="231"/>
      <c r="FFF610" s="231"/>
      <c r="FFG610" s="231"/>
      <c r="FFH610" s="231"/>
      <c r="FFI610" s="231"/>
      <c r="FFJ610" s="231"/>
      <c r="FFK610" s="231"/>
      <c r="FFL610" s="231"/>
      <c r="FFM610" s="231"/>
      <c r="FFN610" s="231"/>
      <c r="FFO610" s="231"/>
      <c r="FFP610" s="231"/>
      <c r="FFQ610" s="231"/>
      <c r="FFR610" s="231"/>
      <c r="FFS610" s="231"/>
      <c r="FFT610" s="231"/>
      <c r="FFU610" s="231"/>
      <c r="FFV610" s="231"/>
      <c r="FFW610" s="231"/>
      <c r="FFX610" s="231"/>
      <c r="FFY610" s="231"/>
      <c r="FFZ610" s="231"/>
      <c r="FGA610" s="231"/>
      <c r="FGB610" s="231"/>
      <c r="FGC610" s="231"/>
      <c r="FGD610" s="231"/>
      <c r="FGE610" s="231"/>
      <c r="FGF610" s="231"/>
      <c r="FGG610" s="231"/>
      <c r="FGH610" s="231"/>
      <c r="FGI610" s="231"/>
      <c r="FGJ610" s="231"/>
      <c r="FGK610" s="231"/>
      <c r="FGL610" s="231"/>
      <c r="FGM610" s="231"/>
      <c r="FGN610" s="231"/>
      <c r="FGO610" s="231"/>
      <c r="FGP610" s="231"/>
      <c r="FGQ610" s="231"/>
      <c r="FGR610" s="231"/>
      <c r="FGS610" s="231"/>
      <c r="FGT610" s="231"/>
      <c r="FGU610" s="231"/>
      <c r="FGV610" s="231"/>
      <c r="FGW610" s="231"/>
      <c r="FGX610" s="231"/>
      <c r="FGY610" s="231"/>
      <c r="FGZ610" s="231"/>
      <c r="FHA610" s="231"/>
      <c r="FHB610" s="231"/>
      <c r="FHC610" s="231"/>
      <c r="FHD610" s="231"/>
      <c r="FHE610" s="231"/>
      <c r="FHF610" s="231"/>
      <c r="FHG610" s="231"/>
      <c r="FHH610" s="231"/>
      <c r="FHI610" s="231"/>
      <c r="FHJ610" s="231"/>
      <c r="FHK610" s="231"/>
      <c r="FHL610" s="231"/>
      <c r="FHM610" s="231"/>
      <c r="FHN610" s="231"/>
      <c r="FHO610" s="231"/>
      <c r="FHP610" s="231"/>
      <c r="FHQ610" s="231"/>
      <c r="FHR610" s="231"/>
      <c r="FHS610" s="231"/>
      <c r="FHT610" s="231"/>
      <c r="FHU610" s="231"/>
      <c r="FHV610" s="231"/>
      <c r="FHW610" s="231"/>
      <c r="FHX610" s="231"/>
      <c r="FHY610" s="231"/>
      <c r="FHZ610" s="231"/>
      <c r="FIA610" s="231"/>
      <c r="FIB610" s="231"/>
      <c r="FIC610" s="231"/>
      <c r="FID610" s="231"/>
      <c r="FIE610" s="231"/>
      <c r="FIF610" s="231"/>
      <c r="FIG610" s="231"/>
      <c r="FIH610" s="231"/>
      <c r="FII610" s="231"/>
      <c r="FIJ610" s="231"/>
      <c r="FIK610" s="231"/>
      <c r="FIL610" s="231"/>
      <c r="FIM610" s="231"/>
      <c r="FIN610" s="231"/>
      <c r="FIO610" s="231"/>
      <c r="FIP610" s="231"/>
      <c r="FIQ610" s="231"/>
      <c r="FIR610" s="231"/>
      <c r="FIS610" s="231"/>
      <c r="FIT610" s="231"/>
      <c r="FIU610" s="231"/>
      <c r="FIV610" s="231"/>
      <c r="FIW610" s="231"/>
      <c r="FIX610" s="231"/>
      <c r="FIY610" s="231"/>
      <c r="FIZ610" s="231"/>
      <c r="FJA610" s="231"/>
      <c r="FJB610" s="231"/>
      <c r="FJC610" s="231"/>
      <c r="FJD610" s="231"/>
      <c r="FJE610" s="231"/>
      <c r="FJF610" s="231"/>
      <c r="FJG610" s="231"/>
      <c r="FJH610" s="231"/>
      <c r="FJI610" s="231"/>
      <c r="FJJ610" s="231"/>
      <c r="FJK610" s="231"/>
      <c r="FJL610" s="231"/>
      <c r="FJM610" s="231"/>
      <c r="FJN610" s="231"/>
      <c r="FJO610" s="231"/>
      <c r="FJP610" s="231"/>
      <c r="FJQ610" s="231"/>
      <c r="FJR610" s="231"/>
      <c r="FJS610" s="231"/>
      <c r="FJT610" s="231"/>
      <c r="FJU610" s="231"/>
      <c r="FJV610" s="231"/>
      <c r="FJW610" s="231"/>
      <c r="FJX610" s="231"/>
      <c r="FJY610" s="231"/>
      <c r="FJZ610" s="231"/>
      <c r="FKA610" s="231"/>
      <c r="FKB610" s="231"/>
      <c r="FKC610" s="231"/>
      <c r="FKD610" s="231"/>
      <c r="FKE610" s="231"/>
      <c r="FKF610" s="231"/>
      <c r="FKG610" s="231"/>
      <c r="FKH610" s="231"/>
      <c r="FKI610" s="231"/>
      <c r="FKJ610" s="231"/>
      <c r="FKK610" s="231"/>
      <c r="FKL610" s="231"/>
      <c r="FKM610" s="231"/>
      <c r="FKN610" s="231"/>
      <c r="FKO610" s="231"/>
      <c r="FKP610" s="231"/>
      <c r="FKQ610" s="231"/>
      <c r="FKR610" s="231"/>
      <c r="FKS610" s="231"/>
      <c r="FKT610" s="231"/>
      <c r="FKU610" s="231"/>
      <c r="FKV610" s="231"/>
      <c r="FKW610" s="231"/>
      <c r="FKX610" s="231"/>
      <c r="FKY610" s="231"/>
      <c r="FKZ610" s="231"/>
      <c r="FLA610" s="231"/>
      <c r="FLB610" s="231"/>
      <c r="FLC610" s="231"/>
      <c r="FLD610" s="231"/>
      <c r="FLE610" s="231"/>
      <c r="FLF610" s="231"/>
      <c r="FLG610" s="231"/>
      <c r="FLH610" s="231"/>
      <c r="FLI610" s="231"/>
      <c r="FLJ610" s="231"/>
      <c r="FLK610" s="231"/>
      <c r="FLL610" s="231"/>
      <c r="FLM610" s="231"/>
      <c r="FLN610" s="231"/>
      <c r="FLO610" s="231"/>
      <c r="FLP610" s="231"/>
      <c r="FLQ610" s="231"/>
      <c r="FLR610" s="231"/>
      <c r="FLS610" s="231"/>
      <c r="FLT610" s="231"/>
      <c r="FLU610" s="231"/>
      <c r="FLV610" s="231"/>
      <c r="FLW610" s="231"/>
      <c r="FLX610" s="231"/>
      <c r="FLY610" s="231"/>
      <c r="FLZ610" s="231"/>
      <c r="FMA610" s="231"/>
      <c r="FMB610" s="231"/>
      <c r="FMC610" s="231"/>
      <c r="FMD610" s="231"/>
      <c r="FME610" s="231"/>
      <c r="FMF610" s="231"/>
      <c r="FMG610" s="231"/>
      <c r="FMH610" s="231"/>
      <c r="FMI610" s="231"/>
      <c r="FMJ610" s="231"/>
      <c r="FMK610" s="231"/>
      <c r="FML610" s="231"/>
      <c r="FMM610" s="231"/>
      <c r="FMN610" s="231"/>
      <c r="FMO610" s="231"/>
      <c r="FMP610" s="231"/>
      <c r="FMQ610" s="231"/>
      <c r="FMR610" s="231"/>
      <c r="FMS610" s="231"/>
      <c r="FMT610" s="231"/>
      <c r="FMU610" s="231"/>
      <c r="FMV610" s="231"/>
      <c r="FMW610" s="231"/>
      <c r="FMX610" s="231"/>
      <c r="FMY610" s="231"/>
      <c r="FMZ610" s="231"/>
      <c r="FNA610" s="231"/>
      <c r="FNB610" s="231"/>
      <c r="FNC610" s="231"/>
      <c r="FND610" s="231"/>
      <c r="FNE610" s="231"/>
      <c r="FNF610" s="231"/>
      <c r="FNG610" s="231"/>
      <c r="FNH610" s="231"/>
      <c r="FNI610" s="231"/>
      <c r="FNJ610" s="231"/>
      <c r="FNK610" s="231"/>
      <c r="FNL610" s="231"/>
      <c r="FNM610" s="231"/>
      <c r="FNN610" s="231"/>
      <c r="FNO610" s="231"/>
      <c r="FNP610" s="231"/>
      <c r="FNQ610" s="231"/>
      <c r="FNR610" s="231"/>
      <c r="FNS610" s="231"/>
      <c r="FNT610" s="231"/>
      <c r="FNU610" s="231"/>
      <c r="FNV610" s="231"/>
      <c r="FNW610" s="231"/>
      <c r="FNX610" s="231"/>
      <c r="FNY610" s="231"/>
      <c r="FNZ610" s="231"/>
      <c r="FOA610" s="231"/>
      <c r="FOB610" s="231"/>
      <c r="FOC610" s="231"/>
      <c r="FOD610" s="231"/>
      <c r="FOE610" s="231"/>
      <c r="FOF610" s="231"/>
      <c r="FOG610" s="231"/>
      <c r="FOH610" s="231"/>
      <c r="FOI610" s="231"/>
      <c r="FOJ610" s="231"/>
      <c r="FOK610" s="231"/>
      <c r="FOL610" s="231"/>
      <c r="FOM610" s="231"/>
      <c r="FON610" s="231"/>
      <c r="FOO610" s="231"/>
      <c r="FOP610" s="231"/>
      <c r="FOQ610" s="231"/>
      <c r="FOR610" s="231"/>
      <c r="FOS610" s="231"/>
      <c r="FOT610" s="231"/>
      <c r="FOU610" s="231"/>
      <c r="FOV610" s="231"/>
      <c r="FOW610" s="231"/>
      <c r="FOX610" s="231"/>
      <c r="FOY610" s="231"/>
      <c r="FOZ610" s="231"/>
      <c r="FPA610" s="231"/>
      <c r="FPB610" s="231"/>
      <c r="FPC610" s="231"/>
      <c r="FPD610" s="231"/>
      <c r="FPE610" s="231"/>
      <c r="FPF610" s="231"/>
      <c r="FPG610" s="231"/>
      <c r="FPH610" s="231"/>
      <c r="FPI610" s="231"/>
      <c r="FPJ610" s="231"/>
      <c r="FPK610" s="231"/>
      <c r="FPL610" s="231"/>
      <c r="FPM610" s="231"/>
      <c r="FPN610" s="231"/>
      <c r="FPO610" s="231"/>
      <c r="FPP610" s="231"/>
      <c r="FPQ610" s="231"/>
      <c r="FPR610" s="231"/>
      <c r="FPS610" s="231"/>
      <c r="FPT610" s="231"/>
      <c r="FPU610" s="231"/>
      <c r="FPV610" s="231"/>
      <c r="FPW610" s="231"/>
      <c r="FPX610" s="231"/>
      <c r="FPY610" s="231"/>
      <c r="FPZ610" s="231"/>
      <c r="FQA610" s="231"/>
      <c r="FQB610" s="231"/>
      <c r="FQC610" s="231"/>
      <c r="FQD610" s="231"/>
      <c r="FQE610" s="231"/>
      <c r="FQF610" s="231"/>
      <c r="FQG610" s="231"/>
      <c r="FQH610" s="231"/>
      <c r="FQI610" s="231"/>
      <c r="FQJ610" s="231"/>
      <c r="FQK610" s="231"/>
      <c r="FQL610" s="231"/>
      <c r="FQM610" s="231"/>
      <c r="FQN610" s="231"/>
      <c r="FQO610" s="231"/>
      <c r="FQP610" s="231"/>
      <c r="FQQ610" s="231"/>
      <c r="FQR610" s="231"/>
      <c r="FQS610" s="231"/>
      <c r="FQT610" s="231"/>
      <c r="FQU610" s="231"/>
      <c r="FQV610" s="231"/>
      <c r="FQW610" s="231"/>
      <c r="FQX610" s="231"/>
      <c r="FQY610" s="231"/>
      <c r="FQZ610" s="231"/>
      <c r="FRA610" s="231"/>
      <c r="FRB610" s="231"/>
      <c r="FRC610" s="231"/>
      <c r="FRD610" s="231"/>
      <c r="FRE610" s="231"/>
      <c r="FRF610" s="231"/>
      <c r="FRG610" s="231"/>
      <c r="FRH610" s="231"/>
      <c r="FRI610" s="231"/>
      <c r="FRJ610" s="231"/>
      <c r="FRK610" s="231"/>
      <c r="FRL610" s="231"/>
      <c r="FRM610" s="231"/>
      <c r="FRN610" s="231"/>
      <c r="FRO610" s="231"/>
      <c r="FRP610" s="231"/>
      <c r="FRQ610" s="231"/>
      <c r="FRR610" s="231"/>
      <c r="FRS610" s="231"/>
      <c r="FRT610" s="231"/>
      <c r="FRU610" s="231"/>
      <c r="FRV610" s="231"/>
      <c r="FRW610" s="231"/>
      <c r="FRX610" s="231"/>
      <c r="FRY610" s="231"/>
      <c r="FRZ610" s="231"/>
      <c r="FSA610" s="231"/>
      <c r="FSB610" s="231"/>
      <c r="FSC610" s="231"/>
      <c r="FSD610" s="231"/>
      <c r="FSE610" s="231"/>
      <c r="FSF610" s="231"/>
      <c r="FSG610" s="231"/>
      <c r="FSH610" s="231"/>
      <c r="FSI610" s="231"/>
      <c r="FSJ610" s="231"/>
      <c r="FSK610" s="231"/>
      <c r="FSL610" s="231"/>
      <c r="FSM610" s="231"/>
      <c r="FSN610" s="231"/>
      <c r="FSO610" s="231"/>
      <c r="FSP610" s="231"/>
      <c r="FSQ610" s="231"/>
      <c r="FSR610" s="231"/>
      <c r="FSS610" s="231"/>
      <c r="FST610" s="231"/>
      <c r="FSU610" s="231"/>
      <c r="FSV610" s="231"/>
      <c r="FSW610" s="231"/>
      <c r="FSX610" s="231"/>
      <c r="FSY610" s="231"/>
      <c r="FSZ610" s="231"/>
      <c r="FTA610" s="231"/>
      <c r="FTB610" s="231"/>
      <c r="FTC610" s="231"/>
      <c r="FTD610" s="231"/>
      <c r="FTE610" s="231"/>
      <c r="FTF610" s="231"/>
      <c r="FTG610" s="231"/>
      <c r="FTH610" s="231"/>
      <c r="FTI610" s="231"/>
      <c r="FTJ610" s="231"/>
      <c r="FTK610" s="231"/>
      <c r="FTL610" s="231"/>
      <c r="FTM610" s="231"/>
      <c r="FTN610" s="231"/>
      <c r="FTO610" s="231"/>
      <c r="FTP610" s="231"/>
      <c r="FTQ610" s="231"/>
      <c r="FTR610" s="231"/>
      <c r="FTS610" s="231"/>
      <c r="FTT610" s="231"/>
      <c r="FTU610" s="231"/>
      <c r="FTV610" s="231"/>
      <c r="FTW610" s="231"/>
      <c r="FTX610" s="231"/>
      <c r="FTY610" s="231"/>
      <c r="FTZ610" s="231"/>
      <c r="FUA610" s="231"/>
      <c r="FUB610" s="231"/>
      <c r="FUC610" s="231"/>
      <c r="FUD610" s="231"/>
      <c r="FUE610" s="231"/>
      <c r="FUF610" s="231"/>
      <c r="FUG610" s="231"/>
      <c r="FUH610" s="231"/>
      <c r="FUI610" s="231"/>
      <c r="FUJ610" s="231"/>
      <c r="FUK610" s="231"/>
      <c r="FUL610" s="231"/>
      <c r="FUM610" s="231"/>
      <c r="FUN610" s="231"/>
      <c r="FUO610" s="231"/>
      <c r="FUP610" s="231"/>
      <c r="FUQ610" s="231"/>
      <c r="FUR610" s="231"/>
      <c r="FUS610" s="231"/>
      <c r="FUT610" s="231"/>
      <c r="FUU610" s="231"/>
      <c r="FUV610" s="231"/>
      <c r="FUW610" s="231"/>
      <c r="FUX610" s="231"/>
      <c r="FUY610" s="231"/>
      <c r="FUZ610" s="231"/>
      <c r="FVA610" s="231"/>
      <c r="FVB610" s="231"/>
      <c r="FVC610" s="231"/>
      <c r="FVD610" s="231"/>
      <c r="FVE610" s="231"/>
      <c r="FVF610" s="231"/>
      <c r="FVG610" s="231"/>
      <c r="FVH610" s="231"/>
      <c r="FVI610" s="231"/>
      <c r="FVJ610" s="231"/>
      <c r="FVK610" s="231"/>
      <c r="FVL610" s="231"/>
      <c r="FVM610" s="231"/>
      <c r="FVN610" s="231"/>
      <c r="FVO610" s="231"/>
      <c r="FVP610" s="231"/>
      <c r="FVQ610" s="231"/>
      <c r="FVR610" s="231"/>
      <c r="FVS610" s="231"/>
      <c r="FVT610" s="231"/>
      <c r="FVU610" s="231"/>
      <c r="FVV610" s="231"/>
      <c r="FVW610" s="231"/>
      <c r="FVX610" s="231"/>
      <c r="FVY610" s="231"/>
      <c r="FVZ610" s="231"/>
      <c r="FWA610" s="231"/>
      <c r="FWB610" s="231"/>
      <c r="FWC610" s="231"/>
      <c r="FWD610" s="231"/>
      <c r="FWE610" s="231"/>
      <c r="FWF610" s="231"/>
      <c r="FWG610" s="231"/>
      <c r="FWH610" s="231"/>
      <c r="FWI610" s="231"/>
      <c r="FWJ610" s="231"/>
      <c r="FWK610" s="231"/>
      <c r="FWL610" s="231"/>
      <c r="FWM610" s="231"/>
      <c r="FWN610" s="231"/>
      <c r="FWO610" s="231"/>
      <c r="FWP610" s="231"/>
      <c r="FWQ610" s="231"/>
      <c r="FWR610" s="231"/>
      <c r="FWS610" s="231"/>
      <c r="FWT610" s="231"/>
      <c r="FWU610" s="231"/>
      <c r="FWV610" s="231"/>
      <c r="FWW610" s="231"/>
      <c r="FWX610" s="231"/>
      <c r="FWY610" s="231"/>
      <c r="FWZ610" s="231"/>
      <c r="FXA610" s="231"/>
      <c r="FXB610" s="231"/>
      <c r="FXC610" s="231"/>
      <c r="FXD610" s="231"/>
      <c r="FXE610" s="231"/>
      <c r="FXF610" s="231"/>
      <c r="FXG610" s="231"/>
      <c r="FXH610" s="231"/>
      <c r="FXI610" s="231"/>
      <c r="FXJ610" s="231"/>
      <c r="FXK610" s="231"/>
      <c r="FXL610" s="231"/>
      <c r="FXM610" s="231"/>
      <c r="FXN610" s="231"/>
      <c r="FXO610" s="231"/>
      <c r="FXP610" s="231"/>
      <c r="FXQ610" s="231"/>
      <c r="FXR610" s="231"/>
      <c r="FXS610" s="231"/>
      <c r="FXT610" s="231"/>
      <c r="FXU610" s="231"/>
      <c r="FXV610" s="231"/>
      <c r="FXW610" s="231"/>
      <c r="FXX610" s="231"/>
      <c r="FXY610" s="231"/>
      <c r="FXZ610" s="231"/>
      <c r="FYA610" s="231"/>
      <c r="FYB610" s="231"/>
      <c r="FYC610" s="231"/>
      <c r="FYD610" s="231"/>
      <c r="FYE610" s="231"/>
      <c r="FYF610" s="231"/>
      <c r="FYG610" s="231"/>
      <c r="FYH610" s="231"/>
      <c r="FYI610" s="231"/>
      <c r="FYJ610" s="231"/>
      <c r="FYK610" s="231"/>
      <c r="FYL610" s="231"/>
      <c r="FYM610" s="231"/>
      <c r="FYN610" s="231"/>
      <c r="FYO610" s="231"/>
      <c r="FYP610" s="231"/>
      <c r="FYQ610" s="231"/>
      <c r="FYR610" s="231"/>
      <c r="FYS610" s="231"/>
      <c r="FYT610" s="231"/>
      <c r="FYU610" s="231"/>
      <c r="FYV610" s="231"/>
      <c r="FYW610" s="231"/>
      <c r="FYX610" s="231"/>
      <c r="FYY610" s="231"/>
      <c r="FYZ610" s="231"/>
      <c r="FZA610" s="231"/>
      <c r="FZB610" s="231"/>
      <c r="FZC610" s="231"/>
      <c r="FZD610" s="231"/>
      <c r="FZE610" s="231"/>
      <c r="FZF610" s="231"/>
      <c r="FZG610" s="231"/>
      <c r="FZH610" s="231"/>
      <c r="FZI610" s="231"/>
      <c r="FZJ610" s="231"/>
      <c r="FZK610" s="231"/>
      <c r="FZL610" s="231"/>
      <c r="FZM610" s="231"/>
      <c r="FZN610" s="231"/>
      <c r="FZO610" s="231"/>
      <c r="FZP610" s="231"/>
      <c r="FZQ610" s="231"/>
      <c r="FZR610" s="231"/>
      <c r="FZS610" s="231"/>
      <c r="FZT610" s="231"/>
      <c r="FZU610" s="231"/>
      <c r="FZV610" s="231"/>
      <c r="FZW610" s="231"/>
      <c r="FZX610" s="231"/>
      <c r="FZY610" s="231"/>
      <c r="FZZ610" s="231"/>
      <c r="GAA610" s="231"/>
      <c r="GAB610" s="231"/>
      <c r="GAC610" s="231"/>
      <c r="GAD610" s="231"/>
      <c r="GAE610" s="231"/>
      <c r="GAF610" s="231"/>
      <c r="GAG610" s="231"/>
      <c r="GAH610" s="231"/>
      <c r="GAI610" s="231"/>
      <c r="GAJ610" s="231"/>
      <c r="GAK610" s="231"/>
      <c r="GAL610" s="231"/>
      <c r="GAM610" s="231"/>
      <c r="GAN610" s="231"/>
      <c r="GAO610" s="231"/>
      <c r="GAP610" s="231"/>
      <c r="GAQ610" s="231"/>
      <c r="GAR610" s="231"/>
      <c r="GAS610" s="231"/>
      <c r="GAT610" s="231"/>
      <c r="GAU610" s="231"/>
      <c r="GAV610" s="231"/>
      <c r="GAW610" s="231"/>
      <c r="GAX610" s="231"/>
      <c r="GAY610" s="231"/>
      <c r="GAZ610" s="231"/>
      <c r="GBA610" s="231"/>
      <c r="GBB610" s="231"/>
      <c r="GBC610" s="231"/>
      <c r="GBD610" s="231"/>
      <c r="GBE610" s="231"/>
      <c r="GBF610" s="231"/>
      <c r="GBG610" s="231"/>
      <c r="GBH610" s="231"/>
      <c r="GBI610" s="231"/>
      <c r="GBJ610" s="231"/>
      <c r="GBK610" s="231"/>
      <c r="GBL610" s="231"/>
      <c r="GBM610" s="231"/>
      <c r="GBN610" s="231"/>
      <c r="GBO610" s="231"/>
      <c r="GBP610" s="231"/>
      <c r="GBQ610" s="231"/>
      <c r="GBR610" s="231"/>
      <c r="GBS610" s="231"/>
      <c r="GBT610" s="231"/>
      <c r="GBU610" s="231"/>
      <c r="GBV610" s="231"/>
      <c r="GBW610" s="231"/>
      <c r="GBX610" s="231"/>
      <c r="GBY610" s="231"/>
      <c r="GBZ610" s="231"/>
      <c r="GCA610" s="231"/>
      <c r="GCB610" s="231"/>
      <c r="GCC610" s="231"/>
      <c r="GCD610" s="231"/>
      <c r="GCE610" s="231"/>
      <c r="GCF610" s="231"/>
      <c r="GCG610" s="231"/>
      <c r="GCH610" s="231"/>
      <c r="GCI610" s="231"/>
      <c r="GCJ610" s="231"/>
      <c r="GCK610" s="231"/>
      <c r="GCL610" s="231"/>
      <c r="GCM610" s="231"/>
      <c r="GCN610" s="231"/>
      <c r="GCO610" s="231"/>
      <c r="GCP610" s="231"/>
      <c r="GCQ610" s="231"/>
      <c r="GCR610" s="231"/>
      <c r="GCS610" s="231"/>
      <c r="GCT610" s="231"/>
      <c r="GCU610" s="231"/>
      <c r="GCV610" s="231"/>
      <c r="GCW610" s="231"/>
      <c r="GCX610" s="231"/>
      <c r="GCY610" s="231"/>
      <c r="GCZ610" s="231"/>
      <c r="GDA610" s="231"/>
      <c r="GDB610" s="231"/>
      <c r="GDC610" s="231"/>
      <c r="GDD610" s="231"/>
      <c r="GDE610" s="231"/>
      <c r="GDF610" s="231"/>
      <c r="GDG610" s="231"/>
      <c r="GDH610" s="231"/>
      <c r="GDI610" s="231"/>
      <c r="GDJ610" s="231"/>
      <c r="GDK610" s="231"/>
      <c r="GDL610" s="231"/>
      <c r="GDM610" s="231"/>
      <c r="GDN610" s="231"/>
      <c r="GDO610" s="231"/>
      <c r="GDP610" s="231"/>
      <c r="GDQ610" s="231"/>
      <c r="GDR610" s="231"/>
      <c r="GDS610" s="231"/>
      <c r="GDT610" s="231"/>
      <c r="GDU610" s="231"/>
      <c r="GDV610" s="231"/>
      <c r="GDW610" s="231"/>
      <c r="GDX610" s="231"/>
      <c r="GDY610" s="231"/>
      <c r="GDZ610" s="231"/>
      <c r="GEA610" s="231"/>
      <c r="GEB610" s="231"/>
      <c r="GEC610" s="231"/>
      <c r="GED610" s="231"/>
      <c r="GEE610" s="231"/>
      <c r="GEF610" s="231"/>
      <c r="GEG610" s="231"/>
      <c r="GEH610" s="231"/>
      <c r="GEI610" s="231"/>
      <c r="GEJ610" s="231"/>
      <c r="GEK610" s="231"/>
      <c r="GEL610" s="231"/>
      <c r="GEM610" s="231"/>
      <c r="GEN610" s="231"/>
      <c r="GEO610" s="231"/>
      <c r="GEP610" s="231"/>
      <c r="GEQ610" s="231"/>
      <c r="GER610" s="231"/>
      <c r="GES610" s="231"/>
      <c r="GET610" s="231"/>
      <c r="GEU610" s="231"/>
      <c r="GEV610" s="231"/>
      <c r="GEW610" s="231"/>
      <c r="GEX610" s="231"/>
      <c r="GEY610" s="231"/>
      <c r="GEZ610" s="231"/>
      <c r="GFA610" s="231"/>
      <c r="GFB610" s="231"/>
      <c r="GFC610" s="231"/>
      <c r="GFD610" s="231"/>
      <c r="GFE610" s="231"/>
      <c r="GFF610" s="231"/>
      <c r="GFG610" s="231"/>
      <c r="GFH610" s="231"/>
      <c r="GFI610" s="231"/>
      <c r="GFJ610" s="231"/>
      <c r="GFK610" s="231"/>
      <c r="GFL610" s="231"/>
      <c r="GFM610" s="231"/>
      <c r="GFN610" s="231"/>
      <c r="GFO610" s="231"/>
      <c r="GFP610" s="231"/>
      <c r="GFQ610" s="231"/>
      <c r="GFR610" s="231"/>
      <c r="GFS610" s="231"/>
      <c r="GFT610" s="231"/>
      <c r="GFU610" s="231"/>
      <c r="GFV610" s="231"/>
      <c r="GFW610" s="231"/>
      <c r="GFX610" s="231"/>
      <c r="GFY610" s="231"/>
      <c r="GFZ610" s="231"/>
      <c r="GGA610" s="231"/>
      <c r="GGB610" s="231"/>
      <c r="GGC610" s="231"/>
      <c r="GGD610" s="231"/>
      <c r="GGE610" s="231"/>
      <c r="GGF610" s="231"/>
      <c r="GGG610" s="231"/>
      <c r="GGH610" s="231"/>
      <c r="GGI610" s="231"/>
      <c r="GGJ610" s="231"/>
      <c r="GGK610" s="231"/>
      <c r="GGL610" s="231"/>
      <c r="GGM610" s="231"/>
      <c r="GGN610" s="231"/>
      <c r="GGO610" s="231"/>
      <c r="GGP610" s="231"/>
      <c r="GGQ610" s="231"/>
      <c r="GGR610" s="231"/>
      <c r="GGS610" s="231"/>
      <c r="GGT610" s="231"/>
      <c r="GGU610" s="231"/>
      <c r="GGV610" s="231"/>
      <c r="GGW610" s="231"/>
      <c r="GGX610" s="231"/>
      <c r="GGY610" s="231"/>
      <c r="GGZ610" s="231"/>
      <c r="GHA610" s="231"/>
      <c r="GHB610" s="231"/>
      <c r="GHC610" s="231"/>
      <c r="GHD610" s="231"/>
      <c r="GHE610" s="231"/>
      <c r="GHF610" s="231"/>
      <c r="GHG610" s="231"/>
      <c r="GHH610" s="231"/>
      <c r="GHI610" s="231"/>
      <c r="GHJ610" s="231"/>
      <c r="GHK610" s="231"/>
      <c r="GHL610" s="231"/>
      <c r="GHM610" s="231"/>
      <c r="GHN610" s="231"/>
      <c r="GHO610" s="231"/>
      <c r="GHP610" s="231"/>
      <c r="GHQ610" s="231"/>
      <c r="GHR610" s="231"/>
      <c r="GHS610" s="231"/>
      <c r="GHT610" s="231"/>
      <c r="GHU610" s="231"/>
      <c r="GHV610" s="231"/>
      <c r="GHW610" s="231"/>
      <c r="GHX610" s="231"/>
      <c r="GHY610" s="231"/>
      <c r="GHZ610" s="231"/>
      <c r="GIA610" s="231"/>
      <c r="GIB610" s="231"/>
      <c r="GIC610" s="231"/>
      <c r="GID610" s="231"/>
      <c r="GIE610" s="231"/>
      <c r="GIF610" s="231"/>
      <c r="GIG610" s="231"/>
      <c r="GIH610" s="231"/>
      <c r="GII610" s="231"/>
      <c r="GIJ610" s="231"/>
      <c r="GIK610" s="231"/>
      <c r="GIL610" s="231"/>
      <c r="GIM610" s="231"/>
      <c r="GIN610" s="231"/>
      <c r="GIO610" s="231"/>
      <c r="GIP610" s="231"/>
      <c r="GIQ610" s="231"/>
      <c r="GIR610" s="231"/>
      <c r="GIS610" s="231"/>
      <c r="GIT610" s="231"/>
      <c r="GIU610" s="231"/>
      <c r="GIV610" s="231"/>
      <c r="GIW610" s="231"/>
      <c r="GIX610" s="231"/>
      <c r="GIY610" s="231"/>
      <c r="GIZ610" s="231"/>
      <c r="GJA610" s="231"/>
      <c r="GJB610" s="231"/>
      <c r="GJC610" s="231"/>
      <c r="GJD610" s="231"/>
      <c r="GJE610" s="231"/>
      <c r="GJF610" s="231"/>
      <c r="GJG610" s="231"/>
      <c r="GJH610" s="231"/>
      <c r="GJI610" s="231"/>
      <c r="GJJ610" s="231"/>
      <c r="GJK610" s="231"/>
      <c r="GJL610" s="231"/>
      <c r="GJM610" s="231"/>
      <c r="GJN610" s="231"/>
      <c r="GJO610" s="231"/>
      <c r="GJP610" s="231"/>
      <c r="GJQ610" s="231"/>
      <c r="GJR610" s="231"/>
      <c r="GJS610" s="231"/>
      <c r="GJT610" s="231"/>
      <c r="GJU610" s="231"/>
      <c r="GJV610" s="231"/>
      <c r="GJW610" s="231"/>
      <c r="GJX610" s="231"/>
      <c r="GJY610" s="231"/>
      <c r="GJZ610" s="231"/>
      <c r="GKA610" s="231"/>
      <c r="GKB610" s="231"/>
      <c r="GKC610" s="231"/>
      <c r="GKD610" s="231"/>
      <c r="GKE610" s="231"/>
      <c r="GKF610" s="231"/>
      <c r="GKG610" s="231"/>
      <c r="GKH610" s="231"/>
      <c r="GKI610" s="231"/>
      <c r="GKJ610" s="231"/>
      <c r="GKK610" s="231"/>
      <c r="GKL610" s="231"/>
      <c r="GKM610" s="231"/>
      <c r="GKN610" s="231"/>
      <c r="GKO610" s="231"/>
      <c r="GKP610" s="231"/>
      <c r="GKQ610" s="231"/>
      <c r="GKR610" s="231"/>
      <c r="GKS610" s="231"/>
      <c r="GKT610" s="231"/>
      <c r="GKU610" s="231"/>
      <c r="GKV610" s="231"/>
      <c r="GKW610" s="231"/>
      <c r="GKX610" s="231"/>
      <c r="GKY610" s="231"/>
      <c r="GKZ610" s="231"/>
      <c r="GLA610" s="231"/>
      <c r="GLB610" s="231"/>
      <c r="GLC610" s="231"/>
      <c r="GLD610" s="231"/>
      <c r="GLE610" s="231"/>
      <c r="GLF610" s="231"/>
      <c r="GLG610" s="231"/>
      <c r="GLH610" s="231"/>
      <c r="GLI610" s="231"/>
      <c r="GLJ610" s="231"/>
      <c r="GLK610" s="231"/>
      <c r="GLL610" s="231"/>
      <c r="GLM610" s="231"/>
      <c r="GLN610" s="231"/>
      <c r="GLO610" s="231"/>
      <c r="GLP610" s="231"/>
      <c r="GLQ610" s="231"/>
      <c r="GLR610" s="231"/>
      <c r="GLS610" s="231"/>
      <c r="GLT610" s="231"/>
      <c r="GLU610" s="231"/>
      <c r="GLV610" s="231"/>
      <c r="GLW610" s="231"/>
      <c r="GLX610" s="231"/>
      <c r="GLY610" s="231"/>
      <c r="GLZ610" s="231"/>
      <c r="GMA610" s="231"/>
      <c r="GMB610" s="231"/>
      <c r="GMC610" s="231"/>
      <c r="GMD610" s="231"/>
      <c r="GME610" s="231"/>
      <c r="GMF610" s="231"/>
      <c r="GMG610" s="231"/>
      <c r="GMH610" s="231"/>
      <c r="GMI610" s="231"/>
      <c r="GMJ610" s="231"/>
      <c r="GMK610" s="231"/>
      <c r="GML610" s="231"/>
      <c r="GMM610" s="231"/>
      <c r="GMN610" s="231"/>
      <c r="GMO610" s="231"/>
      <c r="GMP610" s="231"/>
      <c r="GMQ610" s="231"/>
      <c r="GMR610" s="231"/>
      <c r="GMS610" s="231"/>
      <c r="GMT610" s="231"/>
      <c r="GMU610" s="231"/>
      <c r="GMV610" s="231"/>
      <c r="GMW610" s="231"/>
      <c r="GMX610" s="231"/>
      <c r="GMY610" s="231"/>
      <c r="GMZ610" s="231"/>
      <c r="GNA610" s="231"/>
      <c r="GNB610" s="231"/>
      <c r="GNC610" s="231"/>
      <c r="GND610" s="231"/>
      <c r="GNE610" s="231"/>
      <c r="GNF610" s="231"/>
      <c r="GNG610" s="231"/>
      <c r="GNH610" s="231"/>
      <c r="GNI610" s="231"/>
      <c r="GNJ610" s="231"/>
      <c r="GNK610" s="231"/>
      <c r="GNL610" s="231"/>
      <c r="GNM610" s="231"/>
      <c r="GNN610" s="231"/>
      <c r="GNO610" s="231"/>
      <c r="GNP610" s="231"/>
      <c r="GNQ610" s="231"/>
      <c r="GNR610" s="231"/>
      <c r="GNS610" s="231"/>
      <c r="GNT610" s="231"/>
      <c r="GNU610" s="231"/>
      <c r="GNV610" s="231"/>
      <c r="GNW610" s="231"/>
      <c r="GNX610" s="231"/>
      <c r="GNY610" s="231"/>
      <c r="GNZ610" s="231"/>
      <c r="GOA610" s="231"/>
      <c r="GOB610" s="231"/>
      <c r="GOC610" s="231"/>
      <c r="GOD610" s="231"/>
      <c r="GOE610" s="231"/>
      <c r="GOF610" s="231"/>
      <c r="GOG610" s="231"/>
      <c r="GOH610" s="231"/>
      <c r="GOI610" s="231"/>
      <c r="GOJ610" s="231"/>
      <c r="GOK610" s="231"/>
      <c r="GOL610" s="231"/>
      <c r="GOM610" s="231"/>
      <c r="GON610" s="231"/>
      <c r="GOO610" s="231"/>
      <c r="GOP610" s="231"/>
      <c r="GOQ610" s="231"/>
      <c r="GOR610" s="231"/>
      <c r="GOS610" s="231"/>
      <c r="GOT610" s="231"/>
      <c r="GOU610" s="231"/>
      <c r="GOV610" s="231"/>
      <c r="GOW610" s="231"/>
      <c r="GOX610" s="231"/>
      <c r="GOY610" s="231"/>
      <c r="GOZ610" s="231"/>
      <c r="GPA610" s="231"/>
      <c r="GPB610" s="231"/>
      <c r="GPC610" s="231"/>
      <c r="GPD610" s="231"/>
      <c r="GPE610" s="231"/>
      <c r="GPF610" s="231"/>
      <c r="GPG610" s="231"/>
      <c r="GPH610" s="231"/>
      <c r="GPI610" s="231"/>
      <c r="GPJ610" s="231"/>
      <c r="GPK610" s="231"/>
      <c r="GPL610" s="231"/>
      <c r="GPM610" s="231"/>
      <c r="GPN610" s="231"/>
      <c r="GPO610" s="231"/>
      <c r="GPP610" s="231"/>
      <c r="GPQ610" s="231"/>
      <c r="GPR610" s="231"/>
      <c r="GPS610" s="231"/>
      <c r="GPT610" s="231"/>
      <c r="GPU610" s="231"/>
      <c r="GPV610" s="231"/>
      <c r="GPW610" s="231"/>
      <c r="GPX610" s="231"/>
      <c r="GPY610" s="231"/>
      <c r="GPZ610" s="231"/>
      <c r="GQA610" s="231"/>
      <c r="GQB610" s="231"/>
      <c r="GQC610" s="231"/>
      <c r="GQD610" s="231"/>
      <c r="GQE610" s="231"/>
      <c r="GQF610" s="231"/>
      <c r="GQG610" s="231"/>
      <c r="GQH610" s="231"/>
      <c r="GQI610" s="231"/>
      <c r="GQJ610" s="231"/>
      <c r="GQK610" s="231"/>
      <c r="GQL610" s="231"/>
      <c r="GQM610" s="231"/>
      <c r="GQN610" s="231"/>
      <c r="GQO610" s="231"/>
      <c r="GQP610" s="231"/>
      <c r="GQQ610" s="231"/>
      <c r="GQR610" s="231"/>
      <c r="GQS610" s="231"/>
      <c r="GQT610" s="231"/>
      <c r="GQU610" s="231"/>
      <c r="GQV610" s="231"/>
      <c r="GQW610" s="231"/>
      <c r="GQX610" s="231"/>
      <c r="GQY610" s="231"/>
      <c r="GQZ610" s="231"/>
      <c r="GRA610" s="231"/>
      <c r="GRB610" s="231"/>
      <c r="GRC610" s="231"/>
      <c r="GRD610" s="231"/>
      <c r="GRE610" s="231"/>
      <c r="GRF610" s="231"/>
      <c r="GRG610" s="231"/>
      <c r="GRH610" s="231"/>
      <c r="GRI610" s="231"/>
      <c r="GRJ610" s="231"/>
      <c r="GRK610" s="231"/>
      <c r="GRL610" s="231"/>
      <c r="GRM610" s="231"/>
      <c r="GRN610" s="231"/>
      <c r="GRO610" s="231"/>
      <c r="GRP610" s="231"/>
      <c r="GRQ610" s="231"/>
      <c r="GRR610" s="231"/>
      <c r="GRS610" s="231"/>
      <c r="GRT610" s="231"/>
      <c r="GRU610" s="231"/>
      <c r="GRV610" s="231"/>
      <c r="GRW610" s="231"/>
      <c r="GRX610" s="231"/>
      <c r="GRY610" s="231"/>
      <c r="GRZ610" s="231"/>
      <c r="GSA610" s="231"/>
      <c r="GSB610" s="231"/>
      <c r="GSC610" s="231"/>
      <c r="GSD610" s="231"/>
      <c r="GSE610" s="231"/>
      <c r="GSF610" s="231"/>
      <c r="GSG610" s="231"/>
      <c r="GSH610" s="231"/>
      <c r="GSI610" s="231"/>
      <c r="GSJ610" s="231"/>
      <c r="GSK610" s="231"/>
      <c r="GSL610" s="231"/>
      <c r="GSM610" s="231"/>
      <c r="GSN610" s="231"/>
      <c r="GSO610" s="231"/>
      <c r="GSP610" s="231"/>
      <c r="GSQ610" s="231"/>
      <c r="GSR610" s="231"/>
      <c r="GSS610" s="231"/>
      <c r="GST610" s="231"/>
      <c r="GSU610" s="231"/>
      <c r="GSV610" s="231"/>
      <c r="GSW610" s="231"/>
      <c r="GSX610" s="231"/>
      <c r="GSY610" s="231"/>
      <c r="GSZ610" s="231"/>
      <c r="GTA610" s="231"/>
      <c r="GTB610" s="231"/>
      <c r="GTC610" s="231"/>
      <c r="GTD610" s="231"/>
      <c r="GTE610" s="231"/>
      <c r="GTF610" s="231"/>
      <c r="GTG610" s="231"/>
      <c r="GTH610" s="231"/>
      <c r="GTI610" s="231"/>
      <c r="GTJ610" s="231"/>
      <c r="GTK610" s="231"/>
      <c r="GTL610" s="231"/>
      <c r="GTM610" s="231"/>
      <c r="GTN610" s="231"/>
      <c r="GTO610" s="231"/>
      <c r="GTP610" s="231"/>
      <c r="GTQ610" s="231"/>
      <c r="GTR610" s="231"/>
      <c r="GTS610" s="231"/>
      <c r="GTT610" s="231"/>
      <c r="GTU610" s="231"/>
      <c r="GTV610" s="231"/>
      <c r="GTW610" s="231"/>
      <c r="GTX610" s="231"/>
      <c r="GTY610" s="231"/>
      <c r="GTZ610" s="231"/>
      <c r="GUA610" s="231"/>
      <c r="GUB610" s="231"/>
      <c r="GUC610" s="231"/>
      <c r="GUD610" s="231"/>
      <c r="GUE610" s="231"/>
      <c r="GUF610" s="231"/>
      <c r="GUG610" s="231"/>
      <c r="GUH610" s="231"/>
      <c r="GUI610" s="231"/>
      <c r="GUJ610" s="231"/>
      <c r="GUK610" s="231"/>
      <c r="GUL610" s="231"/>
      <c r="GUM610" s="231"/>
      <c r="GUN610" s="231"/>
      <c r="GUO610" s="231"/>
      <c r="GUP610" s="231"/>
      <c r="GUQ610" s="231"/>
      <c r="GUR610" s="231"/>
      <c r="GUS610" s="231"/>
      <c r="GUT610" s="231"/>
      <c r="GUU610" s="231"/>
      <c r="GUV610" s="231"/>
      <c r="GUW610" s="231"/>
      <c r="GUX610" s="231"/>
      <c r="GUY610" s="231"/>
      <c r="GUZ610" s="231"/>
      <c r="GVA610" s="231"/>
      <c r="GVB610" s="231"/>
      <c r="GVC610" s="231"/>
      <c r="GVD610" s="231"/>
      <c r="GVE610" s="231"/>
      <c r="GVF610" s="231"/>
      <c r="GVG610" s="231"/>
      <c r="GVH610" s="231"/>
      <c r="GVI610" s="231"/>
      <c r="GVJ610" s="231"/>
      <c r="GVK610" s="231"/>
      <c r="GVL610" s="231"/>
      <c r="GVM610" s="231"/>
      <c r="GVN610" s="231"/>
      <c r="GVO610" s="231"/>
      <c r="GVP610" s="231"/>
      <c r="GVQ610" s="231"/>
      <c r="GVR610" s="231"/>
      <c r="GVS610" s="231"/>
      <c r="GVT610" s="231"/>
      <c r="GVU610" s="231"/>
      <c r="GVV610" s="231"/>
      <c r="GVW610" s="231"/>
      <c r="GVX610" s="231"/>
      <c r="GVY610" s="231"/>
      <c r="GVZ610" s="231"/>
      <c r="GWA610" s="231"/>
      <c r="GWB610" s="231"/>
      <c r="GWC610" s="231"/>
      <c r="GWD610" s="231"/>
      <c r="GWE610" s="231"/>
      <c r="GWF610" s="231"/>
      <c r="GWG610" s="231"/>
      <c r="GWH610" s="231"/>
      <c r="GWI610" s="231"/>
      <c r="GWJ610" s="231"/>
      <c r="GWK610" s="231"/>
      <c r="GWL610" s="231"/>
      <c r="GWM610" s="231"/>
      <c r="GWN610" s="231"/>
      <c r="GWO610" s="231"/>
      <c r="GWP610" s="231"/>
      <c r="GWQ610" s="231"/>
      <c r="GWR610" s="231"/>
      <c r="GWS610" s="231"/>
      <c r="GWT610" s="231"/>
      <c r="GWU610" s="231"/>
      <c r="GWV610" s="231"/>
      <c r="GWW610" s="231"/>
      <c r="GWX610" s="231"/>
      <c r="GWY610" s="231"/>
      <c r="GWZ610" s="231"/>
      <c r="GXA610" s="231"/>
      <c r="GXB610" s="231"/>
      <c r="GXC610" s="231"/>
      <c r="GXD610" s="231"/>
      <c r="GXE610" s="231"/>
      <c r="GXF610" s="231"/>
      <c r="GXG610" s="231"/>
      <c r="GXH610" s="231"/>
      <c r="GXI610" s="231"/>
      <c r="GXJ610" s="231"/>
      <c r="GXK610" s="231"/>
      <c r="GXL610" s="231"/>
      <c r="GXM610" s="231"/>
      <c r="GXN610" s="231"/>
      <c r="GXO610" s="231"/>
      <c r="GXP610" s="231"/>
      <c r="GXQ610" s="231"/>
      <c r="GXR610" s="231"/>
      <c r="GXS610" s="231"/>
      <c r="GXT610" s="231"/>
      <c r="GXU610" s="231"/>
      <c r="GXV610" s="231"/>
      <c r="GXW610" s="231"/>
      <c r="GXX610" s="231"/>
      <c r="GXY610" s="231"/>
      <c r="GXZ610" s="231"/>
      <c r="GYA610" s="231"/>
      <c r="GYB610" s="231"/>
      <c r="GYC610" s="231"/>
      <c r="GYD610" s="231"/>
      <c r="GYE610" s="231"/>
      <c r="GYF610" s="231"/>
      <c r="GYG610" s="231"/>
      <c r="GYH610" s="231"/>
      <c r="GYI610" s="231"/>
      <c r="GYJ610" s="231"/>
      <c r="GYK610" s="231"/>
      <c r="GYL610" s="231"/>
      <c r="GYM610" s="231"/>
      <c r="GYN610" s="231"/>
      <c r="GYO610" s="231"/>
      <c r="GYP610" s="231"/>
      <c r="GYQ610" s="231"/>
      <c r="GYR610" s="231"/>
      <c r="GYS610" s="231"/>
      <c r="GYT610" s="231"/>
      <c r="GYU610" s="231"/>
      <c r="GYV610" s="231"/>
      <c r="GYW610" s="231"/>
      <c r="GYX610" s="231"/>
      <c r="GYY610" s="231"/>
      <c r="GYZ610" s="231"/>
      <c r="GZA610" s="231"/>
      <c r="GZB610" s="231"/>
      <c r="GZC610" s="231"/>
      <c r="GZD610" s="231"/>
      <c r="GZE610" s="231"/>
      <c r="GZF610" s="231"/>
      <c r="GZG610" s="231"/>
      <c r="GZH610" s="231"/>
      <c r="GZI610" s="231"/>
      <c r="GZJ610" s="231"/>
      <c r="GZK610" s="231"/>
      <c r="GZL610" s="231"/>
      <c r="GZM610" s="231"/>
      <c r="GZN610" s="231"/>
      <c r="GZO610" s="231"/>
      <c r="GZP610" s="231"/>
      <c r="GZQ610" s="231"/>
      <c r="GZR610" s="231"/>
      <c r="GZS610" s="231"/>
      <c r="GZT610" s="231"/>
      <c r="GZU610" s="231"/>
      <c r="GZV610" s="231"/>
      <c r="GZW610" s="231"/>
      <c r="GZX610" s="231"/>
      <c r="GZY610" s="231"/>
      <c r="GZZ610" s="231"/>
      <c r="HAA610" s="231"/>
      <c r="HAB610" s="231"/>
      <c r="HAC610" s="231"/>
      <c r="HAD610" s="231"/>
      <c r="HAE610" s="231"/>
      <c r="HAF610" s="231"/>
      <c r="HAG610" s="231"/>
      <c r="HAH610" s="231"/>
      <c r="HAI610" s="231"/>
      <c r="HAJ610" s="231"/>
      <c r="HAK610" s="231"/>
      <c r="HAL610" s="231"/>
      <c r="HAM610" s="231"/>
      <c r="HAN610" s="231"/>
      <c r="HAO610" s="231"/>
      <c r="HAP610" s="231"/>
      <c r="HAQ610" s="231"/>
      <c r="HAR610" s="231"/>
      <c r="HAS610" s="231"/>
      <c r="HAT610" s="231"/>
      <c r="HAU610" s="231"/>
      <c r="HAV610" s="231"/>
      <c r="HAW610" s="231"/>
      <c r="HAX610" s="231"/>
      <c r="HAY610" s="231"/>
      <c r="HAZ610" s="231"/>
      <c r="HBA610" s="231"/>
      <c r="HBB610" s="231"/>
      <c r="HBC610" s="231"/>
      <c r="HBD610" s="231"/>
      <c r="HBE610" s="231"/>
      <c r="HBF610" s="231"/>
      <c r="HBG610" s="231"/>
      <c r="HBH610" s="231"/>
      <c r="HBI610" s="231"/>
      <c r="HBJ610" s="231"/>
      <c r="HBK610" s="231"/>
      <c r="HBL610" s="231"/>
      <c r="HBM610" s="231"/>
      <c r="HBN610" s="231"/>
      <c r="HBO610" s="231"/>
      <c r="HBP610" s="231"/>
      <c r="HBQ610" s="231"/>
      <c r="HBR610" s="231"/>
      <c r="HBS610" s="231"/>
      <c r="HBT610" s="231"/>
      <c r="HBU610" s="231"/>
      <c r="HBV610" s="231"/>
      <c r="HBW610" s="231"/>
      <c r="HBX610" s="231"/>
      <c r="HBY610" s="231"/>
      <c r="HBZ610" s="231"/>
      <c r="HCA610" s="231"/>
      <c r="HCB610" s="231"/>
      <c r="HCC610" s="231"/>
      <c r="HCD610" s="231"/>
      <c r="HCE610" s="231"/>
      <c r="HCF610" s="231"/>
      <c r="HCG610" s="231"/>
      <c r="HCH610" s="231"/>
      <c r="HCI610" s="231"/>
      <c r="HCJ610" s="231"/>
      <c r="HCK610" s="231"/>
      <c r="HCL610" s="231"/>
      <c r="HCM610" s="231"/>
      <c r="HCN610" s="231"/>
      <c r="HCO610" s="231"/>
      <c r="HCP610" s="231"/>
      <c r="HCQ610" s="231"/>
      <c r="HCR610" s="231"/>
      <c r="HCS610" s="231"/>
      <c r="HCT610" s="231"/>
      <c r="HCU610" s="231"/>
      <c r="HCV610" s="231"/>
      <c r="HCW610" s="231"/>
      <c r="HCX610" s="231"/>
      <c r="HCY610" s="231"/>
      <c r="HCZ610" s="231"/>
      <c r="HDA610" s="231"/>
      <c r="HDB610" s="231"/>
      <c r="HDC610" s="231"/>
      <c r="HDD610" s="231"/>
      <c r="HDE610" s="231"/>
      <c r="HDF610" s="231"/>
      <c r="HDG610" s="231"/>
      <c r="HDH610" s="231"/>
      <c r="HDI610" s="231"/>
      <c r="HDJ610" s="231"/>
      <c r="HDK610" s="231"/>
      <c r="HDL610" s="231"/>
      <c r="HDM610" s="231"/>
      <c r="HDN610" s="231"/>
      <c r="HDO610" s="231"/>
      <c r="HDP610" s="231"/>
      <c r="HDQ610" s="231"/>
      <c r="HDR610" s="231"/>
      <c r="HDS610" s="231"/>
      <c r="HDT610" s="231"/>
      <c r="HDU610" s="231"/>
      <c r="HDV610" s="231"/>
      <c r="HDW610" s="231"/>
      <c r="HDX610" s="231"/>
      <c r="HDY610" s="231"/>
      <c r="HDZ610" s="231"/>
      <c r="HEA610" s="231"/>
      <c r="HEB610" s="231"/>
      <c r="HEC610" s="231"/>
      <c r="HED610" s="231"/>
      <c r="HEE610" s="231"/>
      <c r="HEF610" s="231"/>
      <c r="HEG610" s="231"/>
      <c r="HEH610" s="231"/>
      <c r="HEI610" s="231"/>
      <c r="HEJ610" s="231"/>
      <c r="HEK610" s="231"/>
      <c r="HEL610" s="231"/>
      <c r="HEM610" s="231"/>
      <c r="HEN610" s="231"/>
      <c r="HEO610" s="231"/>
      <c r="HEP610" s="231"/>
      <c r="HEQ610" s="231"/>
      <c r="HER610" s="231"/>
      <c r="HES610" s="231"/>
      <c r="HET610" s="231"/>
      <c r="HEU610" s="231"/>
      <c r="HEV610" s="231"/>
      <c r="HEW610" s="231"/>
      <c r="HEX610" s="231"/>
      <c r="HEY610" s="231"/>
      <c r="HEZ610" s="231"/>
      <c r="HFA610" s="231"/>
      <c r="HFB610" s="231"/>
      <c r="HFC610" s="231"/>
      <c r="HFD610" s="231"/>
      <c r="HFE610" s="231"/>
      <c r="HFF610" s="231"/>
      <c r="HFG610" s="231"/>
      <c r="HFH610" s="231"/>
      <c r="HFI610" s="231"/>
      <c r="HFJ610" s="231"/>
      <c r="HFK610" s="231"/>
      <c r="HFL610" s="231"/>
      <c r="HFM610" s="231"/>
      <c r="HFN610" s="231"/>
      <c r="HFO610" s="231"/>
      <c r="HFP610" s="231"/>
      <c r="HFQ610" s="231"/>
      <c r="HFR610" s="231"/>
      <c r="HFS610" s="231"/>
      <c r="HFT610" s="231"/>
      <c r="HFU610" s="231"/>
      <c r="HFV610" s="231"/>
      <c r="HFW610" s="231"/>
      <c r="HFX610" s="231"/>
      <c r="HFY610" s="231"/>
      <c r="HFZ610" s="231"/>
      <c r="HGA610" s="231"/>
      <c r="HGB610" s="231"/>
      <c r="HGC610" s="231"/>
      <c r="HGD610" s="231"/>
      <c r="HGE610" s="231"/>
      <c r="HGF610" s="231"/>
      <c r="HGG610" s="231"/>
      <c r="HGH610" s="231"/>
      <c r="HGI610" s="231"/>
      <c r="HGJ610" s="231"/>
      <c r="HGK610" s="231"/>
      <c r="HGL610" s="231"/>
      <c r="HGM610" s="231"/>
      <c r="HGN610" s="231"/>
      <c r="HGO610" s="231"/>
      <c r="HGP610" s="231"/>
      <c r="HGQ610" s="231"/>
      <c r="HGR610" s="231"/>
      <c r="HGS610" s="231"/>
      <c r="HGT610" s="231"/>
      <c r="HGU610" s="231"/>
      <c r="HGV610" s="231"/>
      <c r="HGW610" s="231"/>
      <c r="HGX610" s="231"/>
      <c r="HGY610" s="231"/>
      <c r="HGZ610" s="231"/>
      <c r="HHA610" s="231"/>
      <c r="HHB610" s="231"/>
      <c r="HHC610" s="231"/>
      <c r="HHD610" s="231"/>
      <c r="HHE610" s="231"/>
      <c r="HHF610" s="231"/>
      <c r="HHG610" s="231"/>
      <c r="HHH610" s="231"/>
      <c r="HHI610" s="231"/>
      <c r="HHJ610" s="231"/>
      <c r="HHK610" s="231"/>
      <c r="HHL610" s="231"/>
      <c r="HHM610" s="231"/>
      <c r="HHN610" s="231"/>
      <c r="HHO610" s="231"/>
      <c r="HHP610" s="231"/>
      <c r="HHQ610" s="231"/>
      <c r="HHR610" s="231"/>
      <c r="HHS610" s="231"/>
      <c r="HHT610" s="231"/>
      <c r="HHU610" s="231"/>
      <c r="HHV610" s="231"/>
      <c r="HHW610" s="231"/>
      <c r="HHX610" s="231"/>
      <c r="HHY610" s="231"/>
      <c r="HHZ610" s="231"/>
      <c r="HIA610" s="231"/>
      <c r="HIB610" s="231"/>
      <c r="HIC610" s="231"/>
      <c r="HID610" s="231"/>
      <c r="HIE610" s="231"/>
      <c r="HIF610" s="231"/>
      <c r="HIG610" s="231"/>
      <c r="HIH610" s="231"/>
      <c r="HII610" s="231"/>
      <c r="HIJ610" s="231"/>
      <c r="HIK610" s="231"/>
      <c r="HIL610" s="231"/>
      <c r="HIM610" s="231"/>
      <c r="HIN610" s="231"/>
      <c r="HIO610" s="231"/>
      <c r="HIP610" s="231"/>
      <c r="HIQ610" s="231"/>
      <c r="HIR610" s="231"/>
      <c r="HIS610" s="231"/>
      <c r="HIT610" s="231"/>
      <c r="HIU610" s="231"/>
      <c r="HIV610" s="231"/>
      <c r="HIW610" s="231"/>
      <c r="HIX610" s="231"/>
      <c r="HIY610" s="231"/>
      <c r="HIZ610" s="231"/>
      <c r="HJA610" s="231"/>
      <c r="HJB610" s="231"/>
      <c r="HJC610" s="231"/>
      <c r="HJD610" s="231"/>
      <c r="HJE610" s="231"/>
      <c r="HJF610" s="231"/>
      <c r="HJG610" s="231"/>
      <c r="HJH610" s="231"/>
      <c r="HJI610" s="231"/>
      <c r="HJJ610" s="231"/>
      <c r="HJK610" s="231"/>
      <c r="HJL610" s="231"/>
      <c r="HJM610" s="231"/>
      <c r="HJN610" s="231"/>
      <c r="HJO610" s="231"/>
      <c r="HJP610" s="231"/>
      <c r="HJQ610" s="231"/>
      <c r="HJR610" s="231"/>
      <c r="HJS610" s="231"/>
      <c r="HJT610" s="231"/>
      <c r="HJU610" s="231"/>
      <c r="HJV610" s="231"/>
      <c r="HJW610" s="231"/>
      <c r="HJX610" s="231"/>
      <c r="HJY610" s="231"/>
      <c r="HJZ610" s="231"/>
      <c r="HKA610" s="231"/>
      <c r="HKB610" s="231"/>
      <c r="HKC610" s="231"/>
      <c r="HKD610" s="231"/>
      <c r="HKE610" s="231"/>
      <c r="HKF610" s="231"/>
      <c r="HKG610" s="231"/>
      <c r="HKH610" s="231"/>
      <c r="HKI610" s="231"/>
      <c r="HKJ610" s="231"/>
      <c r="HKK610" s="231"/>
      <c r="HKL610" s="231"/>
      <c r="HKM610" s="231"/>
      <c r="HKN610" s="231"/>
      <c r="HKO610" s="231"/>
      <c r="HKP610" s="231"/>
      <c r="HKQ610" s="231"/>
      <c r="HKR610" s="231"/>
      <c r="HKS610" s="231"/>
      <c r="HKT610" s="231"/>
      <c r="HKU610" s="231"/>
      <c r="HKV610" s="231"/>
      <c r="HKW610" s="231"/>
      <c r="HKX610" s="231"/>
      <c r="HKY610" s="231"/>
      <c r="HKZ610" s="231"/>
      <c r="HLA610" s="231"/>
      <c r="HLB610" s="231"/>
      <c r="HLC610" s="231"/>
      <c r="HLD610" s="231"/>
      <c r="HLE610" s="231"/>
      <c r="HLF610" s="231"/>
      <c r="HLG610" s="231"/>
      <c r="HLH610" s="231"/>
      <c r="HLI610" s="231"/>
      <c r="HLJ610" s="231"/>
      <c r="HLK610" s="231"/>
      <c r="HLL610" s="231"/>
      <c r="HLM610" s="231"/>
      <c r="HLN610" s="231"/>
      <c r="HLO610" s="231"/>
      <c r="HLP610" s="231"/>
      <c r="HLQ610" s="231"/>
      <c r="HLR610" s="231"/>
      <c r="HLS610" s="231"/>
      <c r="HLT610" s="231"/>
      <c r="HLU610" s="231"/>
      <c r="HLV610" s="231"/>
      <c r="HLW610" s="231"/>
      <c r="HLX610" s="231"/>
      <c r="HLY610" s="231"/>
      <c r="HLZ610" s="231"/>
      <c r="HMA610" s="231"/>
      <c r="HMB610" s="231"/>
      <c r="HMC610" s="231"/>
      <c r="HMD610" s="231"/>
      <c r="HME610" s="231"/>
      <c r="HMF610" s="231"/>
      <c r="HMG610" s="231"/>
      <c r="HMH610" s="231"/>
      <c r="HMI610" s="231"/>
      <c r="HMJ610" s="231"/>
      <c r="HMK610" s="231"/>
      <c r="HML610" s="231"/>
      <c r="HMM610" s="231"/>
      <c r="HMN610" s="231"/>
      <c r="HMO610" s="231"/>
      <c r="HMP610" s="231"/>
      <c r="HMQ610" s="231"/>
      <c r="HMR610" s="231"/>
      <c r="HMS610" s="231"/>
      <c r="HMT610" s="231"/>
      <c r="HMU610" s="231"/>
      <c r="HMV610" s="231"/>
      <c r="HMW610" s="231"/>
      <c r="HMX610" s="231"/>
      <c r="HMY610" s="231"/>
      <c r="HMZ610" s="231"/>
      <c r="HNA610" s="231"/>
      <c r="HNB610" s="231"/>
      <c r="HNC610" s="231"/>
      <c r="HND610" s="231"/>
      <c r="HNE610" s="231"/>
      <c r="HNF610" s="231"/>
      <c r="HNG610" s="231"/>
      <c r="HNH610" s="231"/>
      <c r="HNI610" s="231"/>
      <c r="HNJ610" s="231"/>
      <c r="HNK610" s="231"/>
      <c r="HNL610" s="231"/>
      <c r="HNM610" s="231"/>
      <c r="HNN610" s="231"/>
      <c r="HNO610" s="231"/>
      <c r="HNP610" s="231"/>
      <c r="HNQ610" s="231"/>
      <c r="HNR610" s="231"/>
      <c r="HNS610" s="231"/>
      <c r="HNT610" s="231"/>
      <c r="HNU610" s="231"/>
      <c r="HNV610" s="231"/>
      <c r="HNW610" s="231"/>
      <c r="HNX610" s="231"/>
      <c r="HNY610" s="231"/>
      <c r="HNZ610" s="231"/>
      <c r="HOA610" s="231"/>
      <c r="HOB610" s="231"/>
      <c r="HOC610" s="231"/>
      <c r="HOD610" s="231"/>
      <c r="HOE610" s="231"/>
      <c r="HOF610" s="231"/>
      <c r="HOG610" s="231"/>
      <c r="HOH610" s="231"/>
      <c r="HOI610" s="231"/>
      <c r="HOJ610" s="231"/>
      <c r="HOK610" s="231"/>
      <c r="HOL610" s="231"/>
      <c r="HOM610" s="231"/>
      <c r="HON610" s="231"/>
      <c r="HOO610" s="231"/>
      <c r="HOP610" s="231"/>
      <c r="HOQ610" s="231"/>
      <c r="HOR610" s="231"/>
      <c r="HOS610" s="231"/>
      <c r="HOT610" s="231"/>
      <c r="HOU610" s="231"/>
      <c r="HOV610" s="231"/>
      <c r="HOW610" s="231"/>
      <c r="HOX610" s="231"/>
      <c r="HOY610" s="231"/>
      <c r="HOZ610" s="231"/>
      <c r="HPA610" s="231"/>
      <c r="HPB610" s="231"/>
      <c r="HPC610" s="231"/>
      <c r="HPD610" s="231"/>
      <c r="HPE610" s="231"/>
      <c r="HPF610" s="231"/>
      <c r="HPG610" s="231"/>
      <c r="HPH610" s="231"/>
      <c r="HPI610" s="231"/>
      <c r="HPJ610" s="231"/>
      <c r="HPK610" s="231"/>
      <c r="HPL610" s="231"/>
      <c r="HPM610" s="231"/>
      <c r="HPN610" s="231"/>
      <c r="HPO610" s="231"/>
      <c r="HPP610" s="231"/>
      <c r="HPQ610" s="231"/>
      <c r="HPR610" s="231"/>
      <c r="HPS610" s="231"/>
      <c r="HPT610" s="231"/>
      <c r="HPU610" s="231"/>
      <c r="HPV610" s="231"/>
      <c r="HPW610" s="231"/>
      <c r="HPX610" s="231"/>
      <c r="HPY610" s="231"/>
      <c r="HPZ610" s="231"/>
      <c r="HQA610" s="231"/>
      <c r="HQB610" s="231"/>
      <c r="HQC610" s="231"/>
      <c r="HQD610" s="231"/>
      <c r="HQE610" s="231"/>
      <c r="HQF610" s="231"/>
      <c r="HQG610" s="231"/>
      <c r="HQH610" s="231"/>
      <c r="HQI610" s="231"/>
      <c r="HQJ610" s="231"/>
      <c r="HQK610" s="231"/>
      <c r="HQL610" s="231"/>
      <c r="HQM610" s="231"/>
      <c r="HQN610" s="231"/>
      <c r="HQO610" s="231"/>
      <c r="HQP610" s="231"/>
      <c r="HQQ610" s="231"/>
      <c r="HQR610" s="231"/>
      <c r="HQS610" s="231"/>
      <c r="HQT610" s="231"/>
      <c r="HQU610" s="231"/>
      <c r="HQV610" s="231"/>
      <c r="HQW610" s="231"/>
      <c r="HQX610" s="231"/>
      <c r="HQY610" s="231"/>
      <c r="HQZ610" s="231"/>
      <c r="HRA610" s="231"/>
      <c r="HRB610" s="231"/>
      <c r="HRC610" s="231"/>
      <c r="HRD610" s="231"/>
      <c r="HRE610" s="231"/>
      <c r="HRF610" s="231"/>
      <c r="HRG610" s="231"/>
      <c r="HRH610" s="231"/>
      <c r="HRI610" s="231"/>
      <c r="HRJ610" s="231"/>
      <c r="HRK610" s="231"/>
      <c r="HRL610" s="231"/>
      <c r="HRM610" s="231"/>
      <c r="HRN610" s="231"/>
      <c r="HRO610" s="231"/>
      <c r="HRP610" s="231"/>
      <c r="HRQ610" s="231"/>
      <c r="HRR610" s="231"/>
      <c r="HRS610" s="231"/>
      <c r="HRT610" s="231"/>
      <c r="HRU610" s="231"/>
      <c r="HRV610" s="231"/>
      <c r="HRW610" s="231"/>
      <c r="HRX610" s="231"/>
      <c r="HRY610" s="231"/>
      <c r="HRZ610" s="231"/>
      <c r="HSA610" s="231"/>
      <c r="HSB610" s="231"/>
      <c r="HSC610" s="231"/>
      <c r="HSD610" s="231"/>
      <c r="HSE610" s="231"/>
      <c r="HSF610" s="231"/>
      <c r="HSG610" s="231"/>
      <c r="HSH610" s="231"/>
      <c r="HSI610" s="231"/>
      <c r="HSJ610" s="231"/>
      <c r="HSK610" s="231"/>
      <c r="HSL610" s="231"/>
      <c r="HSM610" s="231"/>
      <c r="HSN610" s="231"/>
      <c r="HSO610" s="231"/>
      <c r="HSP610" s="231"/>
      <c r="HSQ610" s="231"/>
      <c r="HSR610" s="231"/>
      <c r="HSS610" s="231"/>
      <c r="HST610" s="231"/>
      <c r="HSU610" s="231"/>
      <c r="HSV610" s="231"/>
      <c r="HSW610" s="231"/>
      <c r="HSX610" s="231"/>
      <c r="HSY610" s="231"/>
      <c r="HSZ610" s="231"/>
      <c r="HTA610" s="231"/>
      <c r="HTB610" s="231"/>
      <c r="HTC610" s="231"/>
      <c r="HTD610" s="231"/>
      <c r="HTE610" s="231"/>
      <c r="HTF610" s="231"/>
      <c r="HTG610" s="231"/>
      <c r="HTH610" s="231"/>
      <c r="HTI610" s="231"/>
      <c r="HTJ610" s="231"/>
      <c r="HTK610" s="231"/>
      <c r="HTL610" s="231"/>
      <c r="HTM610" s="231"/>
      <c r="HTN610" s="231"/>
      <c r="HTO610" s="231"/>
      <c r="HTP610" s="231"/>
      <c r="HTQ610" s="231"/>
      <c r="HTR610" s="231"/>
      <c r="HTS610" s="231"/>
      <c r="HTT610" s="231"/>
      <c r="HTU610" s="231"/>
      <c r="HTV610" s="231"/>
      <c r="HTW610" s="231"/>
      <c r="HTX610" s="231"/>
      <c r="HTY610" s="231"/>
      <c r="HTZ610" s="231"/>
      <c r="HUA610" s="231"/>
      <c r="HUB610" s="231"/>
      <c r="HUC610" s="231"/>
      <c r="HUD610" s="231"/>
      <c r="HUE610" s="231"/>
      <c r="HUF610" s="231"/>
      <c r="HUG610" s="231"/>
      <c r="HUH610" s="231"/>
      <c r="HUI610" s="231"/>
      <c r="HUJ610" s="231"/>
      <c r="HUK610" s="231"/>
      <c r="HUL610" s="231"/>
      <c r="HUM610" s="231"/>
      <c r="HUN610" s="231"/>
      <c r="HUO610" s="231"/>
      <c r="HUP610" s="231"/>
      <c r="HUQ610" s="231"/>
      <c r="HUR610" s="231"/>
      <c r="HUS610" s="231"/>
      <c r="HUT610" s="231"/>
      <c r="HUU610" s="231"/>
      <c r="HUV610" s="231"/>
      <c r="HUW610" s="231"/>
      <c r="HUX610" s="231"/>
      <c r="HUY610" s="231"/>
      <c r="HUZ610" s="231"/>
      <c r="HVA610" s="231"/>
      <c r="HVB610" s="231"/>
      <c r="HVC610" s="231"/>
      <c r="HVD610" s="231"/>
      <c r="HVE610" s="231"/>
      <c r="HVF610" s="231"/>
      <c r="HVG610" s="231"/>
      <c r="HVH610" s="231"/>
      <c r="HVI610" s="231"/>
      <c r="HVJ610" s="231"/>
      <c r="HVK610" s="231"/>
      <c r="HVL610" s="231"/>
      <c r="HVM610" s="231"/>
      <c r="HVN610" s="231"/>
      <c r="HVO610" s="231"/>
      <c r="HVP610" s="231"/>
      <c r="HVQ610" s="231"/>
      <c r="HVR610" s="231"/>
      <c r="HVS610" s="231"/>
      <c r="HVT610" s="231"/>
      <c r="HVU610" s="231"/>
      <c r="HVV610" s="231"/>
      <c r="HVW610" s="231"/>
      <c r="HVX610" s="231"/>
      <c r="HVY610" s="231"/>
      <c r="HVZ610" s="231"/>
      <c r="HWA610" s="231"/>
      <c r="HWB610" s="231"/>
      <c r="HWC610" s="231"/>
      <c r="HWD610" s="231"/>
      <c r="HWE610" s="231"/>
      <c r="HWF610" s="231"/>
      <c r="HWG610" s="231"/>
      <c r="HWH610" s="231"/>
      <c r="HWI610" s="231"/>
      <c r="HWJ610" s="231"/>
      <c r="HWK610" s="231"/>
      <c r="HWL610" s="231"/>
      <c r="HWM610" s="231"/>
      <c r="HWN610" s="231"/>
      <c r="HWO610" s="231"/>
      <c r="HWP610" s="231"/>
      <c r="HWQ610" s="231"/>
      <c r="HWR610" s="231"/>
      <c r="HWS610" s="231"/>
      <c r="HWT610" s="231"/>
      <c r="HWU610" s="231"/>
      <c r="HWV610" s="231"/>
      <c r="HWW610" s="231"/>
      <c r="HWX610" s="231"/>
      <c r="HWY610" s="231"/>
      <c r="HWZ610" s="231"/>
      <c r="HXA610" s="231"/>
      <c r="HXB610" s="231"/>
      <c r="HXC610" s="231"/>
      <c r="HXD610" s="231"/>
      <c r="HXE610" s="231"/>
      <c r="HXF610" s="231"/>
      <c r="HXG610" s="231"/>
      <c r="HXH610" s="231"/>
      <c r="HXI610" s="231"/>
      <c r="HXJ610" s="231"/>
      <c r="HXK610" s="231"/>
      <c r="HXL610" s="231"/>
      <c r="HXM610" s="231"/>
      <c r="HXN610" s="231"/>
      <c r="HXO610" s="231"/>
      <c r="HXP610" s="231"/>
      <c r="HXQ610" s="231"/>
      <c r="HXR610" s="231"/>
      <c r="HXS610" s="231"/>
      <c r="HXT610" s="231"/>
      <c r="HXU610" s="231"/>
      <c r="HXV610" s="231"/>
      <c r="HXW610" s="231"/>
      <c r="HXX610" s="231"/>
      <c r="HXY610" s="231"/>
      <c r="HXZ610" s="231"/>
      <c r="HYA610" s="231"/>
      <c r="HYB610" s="231"/>
      <c r="HYC610" s="231"/>
      <c r="HYD610" s="231"/>
      <c r="HYE610" s="231"/>
      <c r="HYF610" s="231"/>
      <c r="HYG610" s="231"/>
      <c r="HYH610" s="231"/>
      <c r="HYI610" s="231"/>
      <c r="HYJ610" s="231"/>
      <c r="HYK610" s="231"/>
      <c r="HYL610" s="231"/>
      <c r="HYM610" s="231"/>
      <c r="HYN610" s="231"/>
      <c r="HYO610" s="231"/>
      <c r="HYP610" s="231"/>
      <c r="HYQ610" s="231"/>
      <c r="HYR610" s="231"/>
      <c r="HYS610" s="231"/>
      <c r="HYT610" s="231"/>
      <c r="HYU610" s="231"/>
      <c r="HYV610" s="231"/>
      <c r="HYW610" s="231"/>
      <c r="HYX610" s="231"/>
      <c r="HYY610" s="231"/>
      <c r="HYZ610" s="231"/>
      <c r="HZA610" s="231"/>
      <c r="HZB610" s="231"/>
      <c r="HZC610" s="231"/>
      <c r="HZD610" s="231"/>
      <c r="HZE610" s="231"/>
      <c r="HZF610" s="231"/>
      <c r="HZG610" s="231"/>
      <c r="HZH610" s="231"/>
      <c r="HZI610" s="231"/>
      <c r="HZJ610" s="231"/>
      <c r="HZK610" s="231"/>
      <c r="HZL610" s="231"/>
      <c r="HZM610" s="231"/>
      <c r="HZN610" s="231"/>
      <c r="HZO610" s="231"/>
      <c r="HZP610" s="231"/>
      <c r="HZQ610" s="231"/>
      <c r="HZR610" s="231"/>
      <c r="HZS610" s="231"/>
      <c r="HZT610" s="231"/>
      <c r="HZU610" s="231"/>
      <c r="HZV610" s="231"/>
      <c r="HZW610" s="231"/>
      <c r="HZX610" s="231"/>
      <c r="HZY610" s="231"/>
      <c r="HZZ610" s="231"/>
      <c r="IAA610" s="231"/>
      <c r="IAB610" s="231"/>
      <c r="IAC610" s="231"/>
      <c r="IAD610" s="231"/>
      <c r="IAE610" s="231"/>
      <c r="IAF610" s="231"/>
      <c r="IAG610" s="231"/>
      <c r="IAH610" s="231"/>
      <c r="IAI610" s="231"/>
      <c r="IAJ610" s="231"/>
      <c r="IAK610" s="231"/>
      <c r="IAL610" s="231"/>
      <c r="IAM610" s="231"/>
      <c r="IAN610" s="231"/>
      <c r="IAO610" s="231"/>
      <c r="IAP610" s="231"/>
      <c r="IAQ610" s="231"/>
      <c r="IAR610" s="231"/>
      <c r="IAS610" s="231"/>
      <c r="IAT610" s="231"/>
      <c r="IAU610" s="231"/>
      <c r="IAV610" s="231"/>
      <c r="IAW610" s="231"/>
      <c r="IAX610" s="231"/>
      <c r="IAY610" s="231"/>
      <c r="IAZ610" s="231"/>
      <c r="IBA610" s="231"/>
      <c r="IBB610" s="231"/>
      <c r="IBC610" s="231"/>
      <c r="IBD610" s="231"/>
      <c r="IBE610" s="231"/>
      <c r="IBF610" s="231"/>
      <c r="IBG610" s="231"/>
      <c r="IBH610" s="231"/>
      <c r="IBI610" s="231"/>
      <c r="IBJ610" s="231"/>
      <c r="IBK610" s="231"/>
      <c r="IBL610" s="231"/>
      <c r="IBM610" s="231"/>
      <c r="IBN610" s="231"/>
      <c r="IBO610" s="231"/>
      <c r="IBP610" s="231"/>
      <c r="IBQ610" s="231"/>
      <c r="IBR610" s="231"/>
      <c r="IBS610" s="231"/>
      <c r="IBT610" s="231"/>
      <c r="IBU610" s="231"/>
      <c r="IBV610" s="231"/>
      <c r="IBW610" s="231"/>
      <c r="IBX610" s="231"/>
      <c r="IBY610" s="231"/>
      <c r="IBZ610" s="231"/>
      <c r="ICA610" s="231"/>
      <c r="ICB610" s="231"/>
      <c r="ICC610" s="231"/>
      <c r="ICD610" s="231"/>
      <c r="ICE610" s="231"/>
      <c r="ICF610" s="231"/>
      <c r="ICG610" s="231"/>
      <c r="ICH610" s="231"/>
      <c r="ICI610" s="231"/>
      <c r="ICJ610" s="231"/>
      <c r="ICK610" s="231"/>
      <c r="ICL610" s="231"/>
      <c r="ICM610" s="231"/>
      <c r="ICN610" s="231"/>
      <c r="ICO610" s="231"/>
      <c r="ICP610" s="231"/>
      <c r="ICQ610" s="231"/>
      <c r="ICR610" s="231"/>
      <c r="ICS610" s="231"/>
      <c r="ICT610" s="231"/>
      <c r="ICU610" s="231"/>
      <c r="ICV610" s="231"/>
      <c r="ICW610" s="231"/>
      <c r="ICX610" s="231"/>
      <c r="ICY610" s="231"/>
      <c r="ICZ610" s="231"/>
      <c r="IDA610" s="231"/>
      <c r="IDB610" s="231"/>
      <c r="IDC610" s="231"/>
      <c r="IDD610" s="231"/>
      <c r="IDE610" s="231"/>
      <c r="IDF610" s="231"/>
      <c r="IDG610" s="231"/>
      <c r="IDH610" s="231"/>
      <c r="IDI610" s="231"/>
      <c r="IDJ610" s="231"/>
      <c r="IDK610" s="231"/>
      <c r="IDL610" s="231"/>
      <c r="IDM610" s="231"/>
      <c r="IDN610" s="231"/>
      <c r="IDO610" s="231"/>
      <c r="IDP610" s="231"/>
      <c r="IDQ610" s="231"/>
      <c r="IDR610" s="231"/>
      <c r="IDS610" s="231"/>
      <c r="IDT610" s="231"/>
      <c r="IDU610" s="231"/>
      <c r="IDV610" s="231"/>
      <c r="IDW610" s="231"/>
      <c r="IDX610" s="231"/>
      <c r="IDY610" s="231"/>
      <c r="IDZ610" s="231"/>
      <c r="IEA610" s="231"/>
      <c r="IEB610" s="231"/>
      <c r="IEC610" s="231"/>
      <c r="IED610" s="231"/>
      <c r="IEE610" s="231"/>
      <c r="IEF610" s="231"/>
      <c r="IEG610" s="231"/>
      <c r="IEH610" s="231"/>
      <c r="IEI610" s="231"/>
      <c r="IEJ610" s="231"/>
      <c r="IEK610" s="231"/>
      <c r="IEL610" s="231"/>
      <c r="IEM610" s="231"/>
      <c r="IEN610" s="231"/>
      <c r="IEO610" s="231"/>
      <c r="IEP610" s="231"/>
      <c r="IEQ610" s="231"/>
      <c r="IER610" s="231"/>
      <c r="IES610" s="231"/>
      <c r="IET610" s="231"/>
      <c r="IEU610" s="231"/>
      <c r="IEV610" s="231"/>
      <c r="IEW610" s="231"/>
      <c r="IEX610" s="231"/>
      <c r="IEY610" s="231"/>
      <c r="IEZ610" s="231"/>
      <c r="IFA610" s="231"/>
      <c r="IFB610" s="231"/>
      <c r="IFC610" s="231"/>
      <c r="IFD610" s="231"/>
      <c r="IFE610" s="231"/>
      <c r="IFF610" s="231"/>
      <c r="IFG610" s="231"/>
      <c r="IFH610" s="231"/>
      <c r="IFI610" s="231"/>
      <c r="IFJ610" s="231"/>
      <c r="IFK610" s="231"/>
      <c r="IFL610" s="231"/>
      <c r="IFM610" s="231"/>
      <c r="IFN610" s="231"/>
      <c r="IFO610" s="231"/>
      <c r="IFP610" s="231"/>
      <c r="IFQ610" s="231"/>
      <c r="IFR610" s="231"/>
      <c r="IFS610" s="231"/>
      <c r="IFT610" s="231"/>
      <c r="IFU610" s="231"/>
      <c r="IFV610" s="231"/>
      <c r="IFW610" s="231"/>
      <c r="IFX610" s="231"/>
      <c r="IFY610" s="231"/>
      <c r="IFZ610" s="231"/>
      <c r="IGA610" s="231"/>
      <c r="IGB610" s="231"/>
      <c r="IGC610" s="231"/>
      <c r="IGD610" s="231"/>
      <c r="IGE610" s="231"/>
      <c r="IGF610" s="231"/>
      <c r="IGG610" s="231"/>
      <c r="IGH610" s="231"/>
      <c r="IGI610" s="231"/>
      <c r="IGJ610" s="231"/>
      <c r="IGK610" s="231"/>
      <c r="IGL610" s="231"/>
      <c r="IGM610" s="231"/>
      <c r="IGN610" s="231"/>
      <c r="IGO610" s="231"/>
      <c r="IGP610" s="231"/>
      <c r="IGQ610" s="231"/>
      <c r="IGR610" s="231"/>
      <c r="IGS610" s="231"/>
      <c r="IGT610" s="231"/>
      <c r="IGU610" s="231"/>
      <c r="IGV610" s="231"/>
      <c r="IGW610" s="231"/>
      <c r="IGX610" s="231"/>
      <c r="IGY610" s="231"/>
      <c r="IGZ610" s="231"/>
      <c r="IHA610" s="231"/>
      <c r="IHB610" s="231"/>
      <c r="IHC610" s="231"/>
      <c r="IHD610" s="231"/>
      <c r="IHE610" s="231"/>
      <c r="IHF610" s="231"/>
      <c r="IHG610" s="231"/>
      <c r="IHH610" s="231"/>
      <c r="IHI610" s="231"/>
      <c r="IHJ610" s="231"/>
      <c r="IHK610" s="231"/>
      <c r="IHL610" s="231"/>
      <c r="IHM610" s="231"/>
      <c r="IHN610" s="231"/>
      <c r="IHO610" s="231"/>
      <c r="IHP610" s="231"/>
      <c r="IHQ610" s="231"/>
      <c r="IHR610" s="231"/>
      <c r="IHS610" s="231"/>
      <c r="IHT610" s="231"/>
      <c r="IHU610" s="231"/>
      <c r="IHV610" s="231"/>
      <c r="IHW610" s="231"/>
      <c r="IHX610" s="231"/>
      <c r="IHY610" s="231"/>
      <c r="IHZ610" s="231"/>
      <c r="IIA610" s="231"/>
      <c r="IIB610" s="231"/>
      <c r="IIC610" s="231"/>
      <c r="IID610" s="231"/>
      <c r="IIE610" s="231"/>
      <c r="IIF610" s="231"/>
      <c r="IIG610" s="231"/>
      <c r="IIH610" s="231"/>
      <c r="III610" s="231"/>
      <c r="IIJ610" s="231"/>
      <c r="IIK610" s="231"/>
      <c r="IIL610" s="231"/>
      <c r="IIM610" s="231"/>
      <c r="IIN610" s="231"/>
      <c r="IIO610" s="231"/>
      <c r="IIP610" s="231"/>
      <c r="IIQ610" s="231"/>
      <c r="IIR610" s="231"/>
      <c r="IIS610" s="231"/>
      <c r="IIT610" s="231"/>
      <c r="IIU610" s="231"/>
      <c r="IIV610" s="231"/>
      <c r="IIW610" s="231"/>
      <c r="IIX610" s="231"/>
      <c r="IIY610" s="231"/>
      <c r="IIZ610" s="231"/>
      <c r="IJA610" s="231"/>
      <c r="IJB610" s="231"/>
      <c r="IJC610" s="231"/>
      <c r="IJD610" s="231"/>
      <c r="IJE610" s="231"/>
      <c r="IJF610" s="231"/>
      <c r="IJG610" s="231"/>
      <c r="IJH610" s="231"/>
      <c r="IJI610" s="231"/>
      <c r="IJJ610" s="231"/>
      <c r="IJK610" s="231"/>
      <c r="IJL610" s="231"/>
      <c r="IJM610" s="231"/>
      <c r="IJN610" s="231"/>
      <c r="IJO610" s="231"/>
      <c r="IJP610" s="231"/>
      <c r="IJQ610" s="231"/>
      <c r="IJR610" s="231"/>
      <c r="IJS610" s="231"/>
      <c r="IJT610" s="231"/>
      <c r="IJU610" s="231"/>
      <c r="IJV610" s="231"/>
      <c r="IJW610" s="231"/>
      <c r="IJX610" s="231"/>
      <c r="IJY610" s="231"/>
      <c r="IJZ610" s="231"/>
      <c r="IKA610" s="231"/>
      <c r="IKB610" s="231"/>
      <c r="IKC610" s="231"/>
      <c r="IKD610" s="231"/>
      <c r="IKE610" s="231"/>
      <c r="IKF610" s="231"/>
      <c r="IKG610" s="231"/>
      <c r="IKH610" s="231"/>
      <c r="IKI610" s="231"/>
      <c r="IKJ610" s="231"/>
      <c r="IKK610" s="231"/>
      <c r="IKL610" s="231"/>
      <c r="IKM610" s="231"/>
      <c r="IKN610" s="231"/>
      <c r="IKO610" s="231"/>
      <c r="IKP610" s="231"/>
      <c r="IKQ610" s="231"/>
      <c r="IKR610" s="231"/>
      <c r="IKS610" s="231"/>
      <c r="IKT610" s="231"/>
      <c r="IKU610" s="231"/>
      <c r="IKV610" s="231"/>
      <c r="IKW610" s="231"/>
      <c r="IKX610" s="231"/>
      <c r="IKY610" s="231"/>
      <c r="IKZ610" s="231"/>
      <c r="ILA610" s="231"/>
      <c r="ILB610" s="231"/>
      <c r="ILC610" s="231"/>
      <c r="ILD610" s="231"/>
      <c r="ILE610" s="231"/>
      <c r="ILF610" s="231"/>
      <c r="ILG610" s="231"/>
      <c r="ILH610" s="231"/>
      <c r="ILI610" s="231"/>
      <c r="ILJ610" s="231"/>
      <c r="ILK610" s="231"/>
      <c r="ILL610" s="231"/>
      <c r="ILM610" s="231"/>
      <c r="ILN610" s="231"/>
      <c r="ILO610" s="231"/>
      <c r="ILP610" s="231"/>
      <c r="ILQ610" s="231"/>
      <c r="ILR610" s="231"/>
      <c r="ILS610" s="231"/>
      <c r="ILT610" s="231"/>
      <c r="ILU610" s="231"/>
      <c r="ILV610" s="231"/>
      <c r="ILW610" s="231"/>
      <c r="ILX610" s="231"/>
      <c r="ILY610" s="231"/>
      <c r="ILZ610" s="231"/>
      <c r="IMA610" s="231"/>
      <c r="IMB610" s="231"/>
      <c r="IMC610" s="231"/>
      <c r="IMD610" s="231"/>
      <c r="IME610" s="231"/>
      <c r="IMF610" s="231"/>
      <c r="IMG610" s="231"/>
      <c r="IMH610" s="231"/>
      <c r="IMI610" s="231"/>
      <c r="IMJ610" s="231"/>
      <c r="IMK610" s="231"/>
      <c r="IML610" s="231"/>
      <c r="IMM610" s="231"/>
      <c r="IMN610" s="231"/>
      <c r="IMO610" s="231"/>
      <c r="IMP610" s="231"/>
      <c r="IMQ610" s="231"/>
      <c r="IMR610" s="231"/>
      <c r="IMS610" s="231"/>
      <c r="IMT610" s="231"/>
      <c r="IMU610" s="231"/>
      <c r="IMV610" s="231"/>
      <c r="IMW610" s="231"/>
      <c r="IMX610" s="231"/>
      <c r="IMY610" s="231"/>
      <c r="IMZ610" s="231"/>
      <c r="INA610" s="231"/>
      <c r="INB610" s="231"/>
      <c r="INC610" s="231"/>
      <c r="IND610" s="231"/>
      <c r="INE610" s="231"/>
      <c r="INF610" s="231"/>
      <c r="ING610" s="231"/>
      <c r="INH610" s="231"/>
      <c r="INI610" s="231"/>
      <c r="INJ610" s="231"/>
      <c r="INK610" s="231"/>
      <c r="INL610" s="231"/>
      <c r="INM610" s="231"/>
      <c r="INN610" s="231"/>
      <c r="INO610" s="231"/>
      <c r="INP610" s="231"/>
      <c r="INQ610" s="231"/>
      <c r="INR610" s="231"/>
      <c r="INS610" s="231"/>
      <c r="INT610" s="231"/>
      <c r="INU610" s="231"/>
      <c r="INV610" s="231"/>
      <c r="INW610" s="231"/>
      <c r="INX610" s="231"/>
      <c r="INY610" s="231"/>
      <c r="INZ610" s="231"/>
      <c r="IOA610" s="231"/>
      <c r="IOB610" s="231"/>
      <c r="IOC610" s="231"/>
      <c r="IOD610" s="231"/>
      <c r="IOE610" s="231"/>
      <c r="IOF610" s="231"/>
      <c r="IOG610" s="231"/>
      <c r="IOH610" s="231"/>
      <c r="IOI610" s="231"/>
      <c r="IOJ610" s="231"/>
      <c r="IOK610" s="231"/>
      <c r="IOL610" s="231"/>
      <c r="IOM610" s="231"/>
      <c r="ION610" s="231"/>
      <c r="IOO610" s="231"/>
      <c r="IOP610" s="231"/>
      <c r="IOQ610" s="231"/>
      <c r="IOR610" s="231"/>
      <c r="IOS610" s="231"/>
      <c r="IOT610" s="231"/>
      <c r="IOU610" s="231"/>
      <c r="IOV610" s="231"/>
      <c r="IOW610" s="231"/>
      <c r="IOX610" s="231"/>
      <c r="IOY610" s="231"/>
      <c r="IOZ610" s="231"/>
      <c r="IPA610" s="231"/>
      <c r="IPB610" s="231"/>
      <c r="IPC610" s="231"/>
      <c r="IPD610" s="231"/>
      <c r="IPE610" s="231"/>
      <c r="IPF610" s="231"/>
      <c r="IPG610" s="231"/>
      <c r="IPH610" s="231"/>
      <c r="IPI610" s="231"/>
      <c r="IPJ610" s="231"/>
      <c r="IPK610" s="231"/>
      <c r="IPL610" s="231"/>
      <c r="IPM610" s="231"/>
      <c r="IPN610" s="231"/>
      <c r="IPO610" s="231"/>
      <c r="IPP610" s="231"/>
      <c r="IPQ610" s="231"/>
      <c r="IPR610" s="231"/>
      <c r="IPS610" s="231"/>
      <c r="IPT610" s="231"/>
      <c r="IPU610" s="231"/>
      <c r="IPV610" s="231"/>
      <c r="IPW610" s="231"/>
      <c r="IPX610" s="231"/>
      <c r="IPY610" s="231"/>
      <c r="IPZ610" s="231"/>
      <c r="IQA610" s="231"/>
      <c r="IQB610" s="231"/>
      <c r="IQC610" s="231"/>
      <c r="IQD610" s="231"/>
      <c r="IQE610" s="231"/>
      <c r="IQF610" s="231"/>
      <c r="IQG610" s="231"/>
      <c r="IQH610" s="231"/>
      <c r="IQI610" s="231"/>
      <c r="IQJ610" s="231"/>
      <c r="IQK610" s="231"/>
      <c r="IQL610" s="231"/>
      <c r="IQM610" s="231"/>
      <c r="IQN610" s="231"/>
      <c r="IQO610" s="231"/>
      <c r="IQP610" s="231"/>
      <c r="IQQ610" s="231"/>
      <c r="IQR610" s="231"/>
      <c r="IQS610" s="231"/>
      <c r="IQT610" s="231"/>
      <c r="IQU610" s="231"/>
      <c r="IQV610" s="231"/>
      <c r="IQW610" s="231"/>
      <c r="IQX610" s="231"/>
      <c r="IQY610" s="231"/>
      <c r="IQZ610" s="231"/>
      <c r="IRA610" s="231"/>
      <c r="IRB610" s="231"/>
      <c r="IRC610" s="231"/>
      <c r="IRD610" s="231"/>
      <c r="IRE610" s="231"/>
      <c r="IRF610" s="231"/>
      <c r="IRG610" s="231"/>
      <c r="IRH610" s="231"/>
      <c r="IRI610" s="231"/>
      <c r="IRJ610" s="231"/>
      <c r="IRK610" s="231"/>
      <c r="IRL610" s="231"/>
      <c r="IRM610" s="231"/>
      <c r="IRN610" s="231"/>
      <c r="IRO610" s="231"/>
      <c r="IRP610" s="231"/>
      <c r="IRQ610" s="231"/>
      <c r="IRR610" s="231"/>
      <c r="IRS610" s="231"/>
      <c r="IRT610" s="231"/>
      <c r="IRU610" s="231"/>
      <c r="IRV610" s="231"/>
      <c r="IRW610" s="231"/>
      <c r="IRX610" s="231"/>
      <c r="IRY610" s="231"/>
      <c r="IRZ610" s="231"/>
      <c r="ISA610" s="231"/>
      <c r="ISB610" s="231"/>
      <c r="ISC610" s="231"/>
      <c r="ISD610" s="231"/>
      <c r="ISE610" s="231"/>
      <c r="ISF610" s="231"/>
      <c r="ISG610" s="231"/>
      <c r="ISH610" s="231"/>
      <c r="ISI610" s="231"/>
      <c r="ISJ610" s="231"/>
      <c r="ISK610" s="231"/>
      <c r="ISL610" s="231"/>
      <c r="ISM610" s="231"/>
      <c r="ISN610" s="231"/>
      <c r="ISO610" s="231"/>
      <c r="ISP610" s="231"/>
      <c r="ISQ610" s="231"/>
      <c r="ISR610" s="231"/>
      <c r="ISS610" s="231"/>
      <c r="IST610" s="231"/>
      <c r="ISU610" s="231"/>
      <c r="ISV610" s="231"/>
      <c r="ISW610" s="231"/>
      <c r="ISX610" s="231"/>
      <c r="ISY610" s="231"/>
      <c r="ISZ610" s="231"/>
      <c r="ITA610" s="231"/>
      <c r="ITB610" s="231"/>
      <c r="ITC610" s="231"/>
      <c r="ITD610" s="231"/>
      <c r="ITE610" s="231"/>
      <c r="ITF610" s="231"/>
      <c r="ITG610" s="231"/>
      <c r="ITH610" s="231"/>
      <c r="ITI610" s="231"/>
      <c r="ITJ610" s="231"/>
      <c r="ITK610" s="231"/>
      <c r="ITL610" s="231"/>
      <c r="ITM610" s="231"/>
      <c r="ITN610" s="231"/>
      <c r="ITO610" s="231"/>
      <c r="ITP610" s="231"/>
      <c r="ITQ610" s="231"/>
      <c r="ITR610" s="231"/>
      <c r="ITS610" s="231"/>
      <c r="ITT610" s="231"/>
      <c r="ITU610" s="231"/>
      <c r="ITV610" s="231"/>
      <c r="ITW610" s="231"/>
      <c r="ITX610" s="231"/>
      <c r="ITY610" s="231"/>
      <c r="ITZ610" s="231"/>
      <c r="IUA610" s="231"/>
      <c r="IUB610" s="231"/>
      <c r="IUC610" s="231"/>
      <c r="IUD610" s="231"/>
      <c r="IUE610" s="231"/>
      <c r="IUF610" s="231"/>
      <c r="IUG610" s="231"/>
      <c r="IUH610" s="231"/>
      <c r="IUI610" s="231"/>
      <c r="IUJ610" s="231"/>
      <c r="IUK610" s="231"/>
      <c r="IUL610" s="231"/>
      <c r="IUM610" s="231"/>
      <c r="IUN610" s="231"/>
      <c r="IUO610" s="231"/>
      <c r="IUP610" s="231"/>
      <c r="IUQ610" s="231"/>
      <c r="IUR610" s="231"/>
      <c r="IUS610" s="231"/>
      <c r="IUT610" s="231"/>
      <c r="IUU610" s="231"/>
      <c r="IUV610" s="231"/>
      <c r="IUW610" s="231"/>
      <c r="IUX610" s="231"/>
      <c r="IUY610" s="231"/>
      <c r="IUZ610" s="231"/>
      <c r="IVA610" s="231"/>
      <c r="IVB610" s="231"/>
      <c r="IVC610" s="231"/>
      <c r="IVD610" s="231"/>
      <c r="IVE610" s="231"/>
      <c r="IVF610" s="231"/>
      <c r="IVG610" s="231"/>
      <c r="IVH610" s="231"/>
      <c r="IVI610" s="231"/>
      <c r="IVJ610" s="231"/>
      <c r="IVK610" s="231"/>
      <c r="IVL610" s="231"/>
      <c r="IVM610" s="231"/>
      <c r="IVN610" s="231"/>
      <c r="IVO610" s="231"/>
      <c r="IVP610" s="231"/>
      <c r="IVQ610" s="231"/>
      <c r="IVR610" s="231"/>
      <c r="IVS610" s="231"/>
      <c r="IVT610" s="231"/>
      <c r="IVU610" s="231"/>
      <c r="IVV610" s="231"/>
      <c r="IVW610" s="231"/>
      <c r="IVX610" s="231"/>
      <c r="IVY610" s="231"/>
      <c r="IVZ610" s="231"/>
      <c r="IWA610" s="231"/>
      <c r="IWB610" s="231"/>
      <c r="IWC610" s="231"/>
      <c r="IWD610" s="231"/>
      <c r="IWE610" s="231"/>
      <c r="IWF610" s="231"/>
      <c r="IWG610" s="231"/>
      <c r="IWH610" s="231"/>
      <c r="IWI610" s="231"/>
      <c r="IWJ610" s="231"/>
      <c r="IWK610" s="231"/>
      <c r="IWL610" s="231"/>
      <c r="IWM610" s="231"/>
      <c r="IWN610" s="231"/>
      <c r="IWO610" s="231"/>
      <c r="IWP610" s="231"/>
      <c r="IWQ610" s="231"/>
      <c r="IWR610" s="231"/>
      <c r="IWS610" s="231"/>
      <c r="IWT610" s="231"/>
      <c r="IWU610" s="231"/>
      <c r="IWV610" s="231"/>
      <c r="IWW610" s="231"/>
      <c r="IWX610" s="231"/>
      <c r="IWY610" s="231"/>
      <c r="IWZ610" s="231"/>
      <c r="IXA610" s="231"/>
      <c r="IXB610" s="231"/>
      <c r="IXC610" s="231"/>
      <c r="IXD610" s="231"/>
      <c r="IXE610" s="231"/>
      <c r="IXF610" s="231"/>
      <c r="IXG610" s="231"/>
      <c r="IXH610" s="231"/>
      <c r="IXI610" s="231"/>
      <c r="IXJ610" s="231"/>
      <c r="IXK610" s="231"/>
      <c r="IXL610" s="231"/>
      <c r="IXM610" s="231"/>
      <c r="IXN610" s="231"/>
      <c r="IXO610" s="231"/>
      <c r="IXP610" s="231"/>
      <c r="IXQ610" s="231"/>
      <c r="IXR610" s="231"/>
      <c r="IXS610" s="231"/>
      <c r="IXT610" s="231"/>
      <c r="IXU610" s="231"/>
      <c r="IXV610" s="231"/>
      <c r="IXW610" s="231"/>
      <c r="IXX610" s="231"/>
      <c r="IXY610" s="231"/>
      <c r="IXZ610" s="231"/>
      <c r="IYA610" s="231"/>
      <c r="IYB610" s="231"/>
      <c r="IYC610" s="231"/>
      <c r="IYD610" s="231"/>
      <c r="IYE610" s="231"/>
      <c r="IYF610" s="231"/>
      <c r="IYG610" s="231"/>
      <c r="IYH610" s="231"/>
      <c r="IYI610" s="231"/>
      <c r="IYJ610" s="231"/>
      <c r="IYK610" s="231"/>
      <c r="IYL610" s="231"/>
      <c r="IYM610" s="231"/>
      <c r="IYN610" s="231"/>
      <c r="IYO610" s="231"/>
      <c r="IYP610" s="231"/>
      <c r="IYQ610" s="231"/>
      <c r="IYR610" s="231"/>
      <c r="IYS610" s="231"/>
      <c r="IYT610" s="231"/>
      <c r="IYU610" s="231"/>
      <c r="IYV610" s="231"/>
      <c r="IYW610" s="231"/>
      <c r="IYX610" s="231"/>
      <c r="IYY610" s="231"/>
      <c r="IYZ610" s="231"/>
      <c r="IZA610" s="231"/>
      <c r="IZB610" s="231"/>
      <c r="IZC610" s="231"/>
      <c r="IZD610" s="231"/>
      <c r="IZE610" s="231"/>
      <c r="IZF610" s="231"/>
      <c r="IZG610" s="231"/>
      <c r="IZH610" s="231"/>
      <c r="IZI610" s="231"/>
      <c r="IZJ610" s="231"/>
      <c r="IZK610" s="231"/>
      <c r="IZL610" s="231"/>
      <c r="IZM610" s="231"/>
      <c r="IZN610" s="231"/>
      <c r="IZO610" s="231"/>
      <c r="IZP610" s="231"/>
      <c r="IZQ610" s="231"/>
      <c r="IZR610" s="231"/>
      <c r="IZS610" s="231"/>
      <c r="IZT610" s="231"/>
      <c r="IZU610" s="231"/>
      <c r="IZV610" s="231"/>
      <c r="IZW610" s="231"/>
      <c r="IZX610" s="231"/>
      <c r="IZY610" s="231"/>
      <c r="IZZ610" s="231"/>
      <c r="JAA610" s="231"/>
      <c r="JAB610" s="231"/>
      <c r="JAC610" s="231"/>
      <c r="JAD610" s="231"/>
      <c r="JAE610" s="231"/>
      <c r="JAF610" s="231"/>
      <c r="JAG610" s="231"/>
      <c r="JAH610" s="231"/>
      <c r="JAI610" s="231"/>
      <c r="JAJ610" s="231"/>
      <c r="JAK610" s="231"/>
      <c r="JAL610" s="231"/>
      <c r="JAM610" s="231"/>
      <c r="JAN610" s="231"/>
      <c r="JAO610" s="231"/>
      <c r="JAP610" s="231"/>
      <c r="JAQ610" s="231"/>
      <c r="JAR610" s="231"/>
      <c r="JAS610" s="231"/>
      <c r="JAT610" s="231"/>
      <c r="JAU610" s="231"/>
      <c r="JAV610" s="231"/>
      <c r="JAW610" s="231"/>
      <c r="JAX610" s="231"/>
      <c r="JAY610" s="231"/>
      <c r="JAZ610" s="231"/>
      <c r="JBA610" s="231"/>
      <c r="JBB610" s="231"/>
      <c r="JBC610" s="231"/>
      <c r="JBD610" s="231"/>
      <c r="JBE610" s="231"/>
      <c r="JBF610" s="231"/>
      <c r="JBG610" s="231"/>
      <c r="JBH610" s="231"/>
      <c r="JBI610" s="231"/>
      <c r="JBJ610" s="231"/>
      <c r="JBK610" s="231"/>
      <c r="JBL610" s="231"/>
      <c r="JBM610" s="231"/>
      <c r="JBN610" s="231"/>
      <c r="JBO610" s="231"/>
      <c r="JBP610" s="231"/>
      <c r="JBQ610" s="231"/>
      <c r="JBR610" s="231"/>
      <c r="JBS610" s="231"/>
      <c r="JBT610" s="231"/>
      <c r="JBU610" s="231"/>
      <c r="JBV610" s="231"/>
      <c r="JBW610" s="231"/>
      <c r="JBX610" s="231"/>
      <c r="JBY610" s="231"/>
      <c r="JBZ610" s="231"/>
      <c r="JCA610" s="231"/>
      <c r="JCB610" s="231"/>
      <c r="JCC610" s="231"/>
      <c r="JCD610" s="231"/>
      <c r="JCE610" s="231"/>
      <c r="JCF610" s="231"/>
      <c r="JCG610" s="231"/>
      <c r="JCH610" s="231"/>
      <c r="JCI610" s="231"/>
      <c r="JCJ610" s="231"/>
      <c r="JCK610" s="231"/>
      <c r="JCL610" s="231"/>
      <c r="JCM610" s="231"/>
      <c r="JCN610" s="231"/>
      <c r="JCO610" s="231"/>
      <c r="JCP610" s="231"/>
      <c r="JCQ610" s="231"/>
      <c r="JCR610" s="231"/>
      <c r="JCS610" s="231"/>
      <c r="JCT610" s="231"/>
      <c r="JCU610" s="231"/>
      <c r="JCV610" s="231"/>
      <c r="JCW610" s="231"/>
      <c r="JCX610" s="231"/>
      <c r="JCY610" s="231"/>
      <c r="JCZ610" s="231"/>
      <c r="JDA610" s="231"/>
      <c r="JDB610" s="231"/>
      <c r="JDC610" s="231"/>
      <c r="JDD610" s="231"/>
      <c r="JDE610" s="231"/>
      <c r="JDF610" s="231"/>
      <c r="JDG610" s="231"/>
      <c r="JDH610" s="231"/>
      <c r="JDI610" s="231"/>
      <c r="JDJ610" s="231"/>
      <c r="JDK610" s="231"/>
      <c r="JDL610" s="231"/>
      <c r="JDM610" s="231"/>
      <c r="JDN610" s="231"/>
      <c r="JDO610" s="231"/>
      <c r="JDP610" s="231"/>
      <c r="JDQ610" s="231"/>
      <c r="JDR610" s="231"/>
      <c r="JDS610" s="231"/>
      <c r="JDT610" s="231"/>
      <c r="JDU610" s="231"/>
      <c r="JDV610" s="231"/>
      <c r="JDW610" s="231"/>
      <c r="JDX610" s="231"/>
      <c r="JDY610" s="231"/>
      <c r="JDZ610" s="231"/>
      <c r="JEA610" s="231"/>
      <c r="JEB610" s="231"/>
      <c r="JEC610" s="231"/>
      <c r="JED610" s="231"/>
      <c r="JEE610" s="231"/>
      <c r="JEF610" s="231"/>
      <c r="JEG610" s="231"/>
      <c r="JEH610" s="231"/>
      <c r="JEI610" s="231"/>
      <c r="JEJ610" s="231"/>
      <c r="JEK610" s="231"/>
      <c r="JEL610" s="231"/>
      <c r="JEM610" s="231"/>
      <c r="JEN610" s="231"/>
      <c r="JEO610" s="231"/>
      <c r="JEP610" s="231"/>
      <c r="JEQ610" s="231"/>
      <c r="JER610" s="231"/>
      <c r="JES610" s="231"/>
      <c r="JET610" s="231"/>
      <c r="JEU610" s="231"/>
      <c r="JEV610" s="231"/>
      <c r="JEW610" s="231"/>
      <c r="JEX610" s="231"/>
      <c r="JEY610" s="231"/>
      <c r="JEZ610" s="231"/>
      <c r="JFA610" s="231"/>
      <c r="JFB610" s="231"/>
      <c r="JFC610" s="231"/>
      <c r="JFD610" s="231"/>
      <c r="JFE610" s="231"/>
      <c r="JFF610" s="231"/>
      <c r="JFG610" s="231"/>
      <c r="JFH610" s="231"/>
      <c r="JFI610" s="231"/>
      <c r="JFJ610" s="231"/>
      <c r="JFK610" s="231"/>
      <c r="JFL610" s="231"/>
      <c r="JFM610" s="231"/>
      <c r="JFN610" s="231"/>
      <c r="JFO610" s="231"/>
      <c r="JFP610" s="231"/>
      <c r="JFQ610" s="231"/>
      <c r="JFR610" s="231"/>
      <c r="JFS610" s="231"/>
      <c r="JFT610" s="231"/>
      <c r="JFU610" s="231"/>
      <c r="JFV610" s="231"/>
      <c r="JFW610" s="231"/>
      <c r="JFX610" s="231"/>
      <c r="JFY610" s="231"/>
      <c r="JFZ610" s="231"/>
      <c r="JGA610" s="231"/>
      <c r="JGB610" s="231"/>
      <c r="JGC610" s="231"/>
      <c r="JGD610" s="231"/>
      <c r="JGE610" s="231"/>
      <c r="JGF610" s="231"/>
      <c r="JGG610" s="231"/>
      <c r="JGH610" s="231"/>
      <c r="JGI610" s="231"/>
      <c r="JGJ610" s="231"/>
      <c r="JGK610" s="231"/>
      <c r="JGL610" s="231"/>
      <c r="JGM610" s="231"/>
      <c r="JGN610" s="231"/>
      <c r="JGO610" s="231"/>
      <c r="JGP610" s="231"/>
      <c r="JGQ610" s="231"/>
      <c r="JGR610" s="231"/>
      <c r="JGS610" s="231"/>
      <c r="JGT610" s="231"/>
      <c r="JGU610" s="231"/>
      <c r="JGV610" s="231"/>
      <c r="JGW610" s="231"/>
      <c r="JGX610" s="231"/>
      <c r="JGY610" s="231"/>
      <c r="JGZ610" s="231"/>
      <c r="JHA610" s="231"/>
      <c r="JHB610" s="231"/>
      <c r="JHC610" s="231"/>
      <c r="JHD610" s="231"/>
      <c r="JHE610" s="231"/>
      <c r="JHF610" s="231"/>
      <c r="JHG610" s="231"/>
      <c r="JHH610" s="231"/>
      <c r="JHI610" s="231"/>
      <c r="JHJ610" s="231"/>
      <c r="JHK610" s="231"/>
      <c r="JHL610" s="231"/>
      <c r="JHM610" s="231"/>
      <c r="JHN610" s="231"/>
      <c r="JHO610" s="231"/>
      <c r="JHP610" s="231"/>
      <c r="JHQ610" s="231"/>
      <c r="JHR610" s="231"/>
      <c r="JHS610" s="231"/>
      <c r="JHT610" s="231"/>
      <c r="JHU610" s="231"/>
      <c r="JHV610" s="231"/>
      <c r="JHW610" s="231"/>
      <c r="JHX610" s="231"/>
      <c r="JHY610" s="231"/>
      <c r="JHZ610" s="231"/>
      <c r="JIA610" s="231"/>
      <c r="JIB610" s="231"/>
      <c r="JIC610" s="231"/>
      <c r="JID610" s="231"/>
      <c r="JIE610" s="231"/>
      <c r="JIF610" s="231"/>
      <c r="JIG610" s="231"/>
      <c r="JIH610" s="231"/>
      <c r="JII610" s="231"/>
      <c r="JIJ610" s="231"/>
      <c r="JIK610" s="231"/>
      <c r="JIL610" s="231"/>
      <c r="JIM610" s="231"/>
      <c r="JIN610" s="231"/>
      <c r="JIO610" s="231"/>
      <c r="JIP610" s="231"/>
      <c r="JIQ610" s="231"/>
      <c r="JIR610" s="231"/>
      <c r="JIS610" s="231"/>
      <c r="JIT610" s="231"/>
      <c r="JIU610" s="231"/>
      <c r="JIV610" s="231"/>
      <c r="JIW610" s="231"/>
      <c r="JIX610" s="231"/>
      <c r="JIY610" s="231"/>
      <c r="JIZ610" s="231"/>
      <c r="JJA610" s="231"/>
      <c r="JJB610" s="231"/>
      <c r="JJC610" s="231"/>
      <c r="JJD610" s="231"/>
      <c r="JJE610" s="231"/>
      <c r="JJF610" s="231"/>
      <c r="JJG610" s="231"/>
      <c r="JJH610" s="231"/>
      <c r="JJI610" s="231"/>
      <c r="JJJ610" s="231"/>
      <c r="JJK610" s="231"/>
      <c r="JJL610" s="231"/>
      <c r="JJM610" s="231"/>
      <c r="JJN610" s="231"/>
      <c r="JJO610" s="231"/>
      <c r="JJP610" s="231"/>
      <c r="JJQ610" s="231"/>
      <c r="JJR610" s="231"/>
      <c r="JJS610" s="231"/>
      <c r="JJT610" s="231"/>
      <c r="JJU610" s="231"/>
      <c r="JJV610" s="231"/>
      <c r="JJW610" s="231"/>
      <c r="JJX610" s="231"/>
      <c r="JJY610" s="231"/>
      <c r="JJZ610" s="231"/>
      <c r="JKA610" s="231"/>
      <c r="JKB610" s="231"/>
      <c r="JKC610" s="231"/>
      <c r="JKD610" s="231"/>
      <c r="JKE610" s="231"/>
      <c r="JKF610" s="231"/>
      <c r="JKG610" s="231"/>
      <c r="JKH610" s="231"/>
      <c r="JKI610" s="231"/>
      <c r="JKJ610" s="231"/>
      <c r="JKK610" s="231"/>
      <c r="JKL610" s="231"/>
      <c r="JKM610" s="231"/>
      <c r="JKN610" s="231"/>
      <c r="JKO610" s="231"/>
      <c r="JKP610" s="231"/>
      <c r="JKQ610" s="231"/>
      <c r="JKR610" s="231"/>
      <c r="JKS610" s="231"/>
      <c r="JKT610" s="231"/>
      <c r="JKU610" s="231"/>
      <c r="JKV610" s="231"/>
      <c r="JKW610" s="231"/>
      <c r="JKX610" s="231"/>
      <c r="JKY610" s="231"/>
      <c r="JKZ610" s="231"/>
      <c r="JLA610" s="231"/>
      <c r="JLB610" s="231"/>
      <c r="JLC610" s="231"/>
      <c r="JLD610" s="231"/>
      <c r="JLE610" s="231"/>
      <c r="JLF610" s="231"/>
      <c r="JLG610" s="231"/>
      <c r="JLH610" s="231"/>
      <c r="JLI610" s="231"/>
      <c r="JLJ610" s="231"/>
      <c r="JLK610" s="231"/>
      <c r="JLL610" s="231"/>
      <c r="JLM610" s="231"/>
      <c r="JLN610" s="231"/>
      <c r="JLO610" s="231"/>
      <c r="JLP610" s="231"/>
      <c r="JLQ610" s="231"/>
      <c r="JLR610" s="231"/>
      <c r="JLS610" s="231"/>
      <c r="JLT610" s="231"/>
      <c r="JLU610" s="231"/>
      <c r="JLV610" s="231"/>
      <c r="JLW610" s="231"/>
      <c r="JLX610" s="231"/>
      <c r="JLY610" s="231"/>
      <c r="JLZ610" s="231"/>
      <c r="JMA610" s="231"/>
      <c r="JMB610" s="231"/>
      <c r="JMC610" s="231"/>
      <c r="JMD610" s="231"/>
      <c r="JME610" s="231"/>
      <c r="JMF610" s="231"/>
      <c r="JMG610" s="231"/>
      <c r="JMH610" s="231"/>
      <c r="JMI610" s="231"/>
      <c r="JMJ610" s="231"/>
      <c r="JMK610" s="231"/>
      <c r="JML610" s="231"/>
      <c r="JMM610" s="231"/>
      <c r="JMN610" s="231"/>
      <c r="JMO610" s="231"/>
      <c r="JMP610" s="231"/>
      <c r="JMQ610" s="231"/>
      <c r="JMR610" s="231"/>
      <c r="JMS610" s="231"/>
      <c r="JMT610" s="231"/>
      <c r="JMU610" s="231"/>
      <c r="JMV610" s="231"/>
      <c r="JMW610" s="231"/>
      <c r="JMX610" s="231"/>
      <c r="JMY610" s="231"/>
      <c r="JMZ610" s="231"/>
      <c r="JNA610" s="231"/>
      <c r="JNB610" s="231"/>
      <c r="JNC610" s="231"/>
      <c r="JND610" s="231"/>
      <c r="JNE610" s="231"/>
      <c r="JNF610" s="231"/>
      <c r="JNG610" s="231"/>
      <c r="JNH610" s="231"/>
      <c r="JNI610" s="231"/>
      <c r="JNJ610" s="231"/>
      <c r="JNK610" s="231"/>
      <c r="JNL610" s="231"/>
      <c r="JNM610" s="231"/>
      <c r="JNN610" s="231"/>
      <c r="JNO610" s="231"/>
      <c r="JNP610" s="231"/>
      <c r="JNQ610" s="231"/>
      <c r="JNR610" s="231"/>
      <c r="JNS610" s="231"/>
      <c r="JNT610" s="231"/>
      <c r="JNU610" s="231"/>
      <c r="JNV610" s="231"/>
      <c r="JNW610" s="231"/>
      <c r="JNX610" s="231"/>
      <c r="JNY610" s="231"/>
      <c r="JNZ610" s="231"/>
      <c r="JOA610" s="231"/>
      <c r="JOB610" s="231"/>
      <c r="JOC610" s="231"/>
      <c r="JOD610" s="231"/>
      <c r="JOE610" s="231"/>
      <c r="JOF610" s="231"/>
      <c r="JOG610" s="231"/>
      <c r="JOH610" s="231"/>
      <c r="JOI610" s="231"/>
      <c r="JOJ610" s="231"/>
      <c r="JOK610" s="231"/>
      <c r="JOL610" s="231"/>
      <c r="JOM610" s="231"/>
      <c r="JON610" s="231"/>
      <c r="JOO610" s="231"/>
      <c r="JOP610" s="231"/>
      <c r="JOQ610" s="231"/>
      <c r="JOR610" s="231"/>
      <c r="JOS610" s="231"/>
      <c r="JOT610" s="231"/>
      <c r="JOU610" s="231"/>
      <c r="JOV610" s="231"/>
      <c r="JOW610" s="231"/>
      <c r="JOX610" s="231"/>
      <c r="JOY610" s="231"/>
      <c r="JOZ610" s="231"/>
      <c r="JPA610" s="231"/>
      <c r="JPB610" s="231"/>
      <c r="JPC610" s="231"/>
      <c r="JPD610" s="231"/>
      <c r="JPE610" s="231"/>
      <c r="JPF610" s="231"/>
      <c r="JPG610" s="231"/>
      <c r="JPH610" s="231"/>
      <c r="JPI610" s="231"/>
      <c r="JPJ610" s="231"/>
      <c r="JPK610" s="231"/>
      <c r="JPL610" s="231"/>
      <c r="JPM610" s="231"/>
      <c r="JPN610" s="231"/>
      <c r="JPO610" s="231"/>
      <c r="JPP610" s="231"/>
      <c r="JPQ610" s="231"/>
      <c r="JPR610" s="231"/>
      <c r="JPS610" s="231"/>
      <c r="JPT610" s="231"/>
      <c r="JPU610" s="231"/>
      <c r="JPV610" s="231"/>
      <c r="JPW610" s="231"/>
      <c r="JPX610" s="231"/>
      <c r="JPY610" s="231"/>
      <c r="JPZ610" s="231"/>
      <c r="JQA610" s="231"/>
      <c r="JQB610" s="231"/>
      <c r="JQC610" s="231"/>
      <c r="JQD610" s="231"/>
      <c r="JQE610" s="231"/>
      <c r="JQF610" s="231"/>
      <c r="JQG610" s="231"/>
      <c r="JQH610" s="231"/>
      <c r="JQI610" s="231"/>
      <c r="JQJ610" s="231"/>
      <c r="JQK610" s="231"/>
      <c r="JQL610" s="231"/>
      <c r="JQM610" s="231"/>
      <c r="JQN610" s="231"/>
      <c r="JQO610" s="231"/>
      <c r="JQP610" s="231"/>
      <c r="JQQ610" s="231"/>
      <c r="JQR610" s="231"/>
      <c r="JQS610" s="231"/>
      <c r="JQT610" s="231"/>
      <c r="JQU610" s="231"/>
      <c r="JQV610" s="231"/>
      <c r="JQW610" s="231"/>
      <c r="JQX610" s="231"/>
      <c r="JQY610" s="231"/>
      <c r="JQZ610" s="231"/>
      <c r="JRA610" s="231"/>
      <c r="JRB610" s="231"/>
      <c r="JRC610" s="231"/>
      <c r="JRD610" s="231"/>
      <c r="JRE610" s="231"/>
      <c r="JRF610" s="231"/>
      <c r="JRG610" s="231"/>
      <c r="JRH610" s="231"/>
      <c r="JRI610" s="231"/>
      <c r="JRJ610" s="231"/>
      <c r="JRK610" s="231"/>
      <c r="JRL610" s="231"/>
      <c r="JRM610" s="231"/>
      <c r="JRN610" s="231"/>
      <c r="JRO610" s="231"/>
      <c r="JRP610" s="231"/>
      <c r="JRQ610" s="231"/>
      <c r="JRR610" s="231"/>
      <c r="JRS610" s="231"/>
      <c r="JRT610" s="231"/>
      <c r="JRU610" s="231"/>
      <c r="JRV610" s="231"/>
      <c r="JRW610" s="231"/>
      <c r="JRX610" s="231"/>
      <c r="JRY610" s="231"/>
      <c r="JRZ610" s="231"/>
      <c r="JSA610" s="231"/>
      <c r="JSB610" s="231"/>
      <c r="JSC610" s="231"/>
      <c r="JSD610" s="231"/>
      <c r="JSE610" s="231"/>
      <c r="JSF610" s="231"/>
      <c r="JSG610" s="231"/>
      <c r="JSH610" s="231"/>
      <c r="JSI610" s="231"/>
      <c r="JSJ610" s="231"/>
      <c r="JSK610" s="231"/>
      <c r="JSL610" s="231"/>
      <c r="JSM610" s="231"/>
      <c r="JSN610" s="231"/>
      <c r="JSO610" s="231"/>
      <c r="JSP610" s="231"/>
      <c r="JSQ610" s="231"/>
      <c r="JSR610" s="231"/>
      <c r="JSS610" s="231"/>
      <c r="JST610" s="231"/>
      <c r="JSU610" s="231"/>
      <c r="JSV610" s="231"/>
      <c r="JSW610" s="231"/>
      <c r="JSX610" s="231"/>
      <c r="JSY610" s="231"/>
      <c r="JSZ610" s="231"/>
      <c r="JTA610" s="231"/>
      <c r="JTB610" s="231"/>
      <c r="JTC610" s="231"/>
      <c r="JTD610" s="231"/>
      <c r="JTE610" s="231"/>
      <c r="JTF610" s="231"/>
      <c r="JTG610" s="231"/>
      <c r="JTH610" s="231"/>
      <c r="JTI610" s="231"/>
      <c r="JTJ610" s="231"/>
      <c r="JTK610" s="231"/>
      <c r="JTL610" s="231"/>
      <c r="JTM610" s="231"/>
      <c r="JTN610" s="231"/>
      <c r="JTO610" s="231"/>
      <c r="JTP610" s="231"/>
      <c r="JTQ610" s="231"/>
      <c r="JTR610" s="231"/>
      <c r="JTS610" s="231"/>
      <c r="JTT610" s="231"/>
      <c r="JTU610" s="231"/>
      <c r="JTV610" s="231"/>
      <c r="JTW610" s="231"/>
      <c r="JTX610" s="231"/>
      <c r="JTY610" s="231"/>
      <c r="JTZ610" s="231"/>
      <c r="JUA610" s="231"/>
      <c r="JUB610" s="231"/>
      <c r="JUC610" s="231"/>
      <c r="JUD610" s="231"/>
      <c r="JUE610" s="231"/>
      <c r="JUF610" s="231"/>
      <c r="JUG610" s="231"/>
      <c r="JUH610" s="231"/>
      <c r="JUI610" s="231"/>
      <c r="JUJ610" s="231"/>
      <c r="JUK610" s="231"/>
      <c r="JUL610" s="231"/>
      <c r="JUM610" s="231"/>
      <c r="JUN610" s="231"/>
      <c r="JUO610" s="231"/>
      <c r="JUP610" s="231"/>
      <c r="JUQ610" s="231"/>
      <c r="JUR610" s="231"/>
      <c r="JUS610" s="231"/>
      <c r="JUT610" s="231"/>
      <c r="JUU610" s="231"/>
      <c r="JUV610" s="231"/>
      <c r="JUW610" s="231"/>
      <c r="JUX610" s="231"/>
      <c r="JUY610" s="231"/>
      <c r="JUZ610" s="231"/>
      <c r="JVA610" s="231"/>
      <c r="JVB610" s="231"/>
      <c r="JVC610" s="231"/>
      <c r="JVD610" s="231"/>
      <c r="JVE610" s="231"/>
      <c r="JVF610" s="231"/>
      <c r="JVG610" s="231"/>
      <c r="JVH610" s="231"/>
      <c r="JVI610" s="231"/>
      <c r="JVJ610" s="231"/>
      <c r="JVK610" s="231"/>
      <c r="JVL610" s="231"/>
      <c r="JVM610" s="231"/>
      <c r="JVN610" s="231"/>
      <c r="JVO610" s="231"/>
      <c r="JVP610" s="231"/>
      <c r="JVQ610" s="231"/>
      <c r="JVR610" s="231"/>
      <c r="JVS610" s="231"/>
      <c r="JVT610" s="231"/>
      <c r="JVU610" s="231"/>
      <c r="JVV610" s="231"/>
      <c r="JVW610" s="231"/>
      <c r="JVX610" s="231"/>
      <c r="JVY610" s="231"/>
      <c r="JVZ610" s="231"/>
      <c r="JWA610" s="231"/>
      <c r="JWB610" s="231"/>
      <c r="JWC610" s="231"/>
      <c r="JWD610" s="231"/>
      <c r="JWE610" s="231"/>
      <c r="JWF610" s="231"/>
      <c r="JWG610" s="231"/>
      <c r="JWH610" s="231"/>
      <c r="JWI610" s="231"/>
      <c r="JWJ610" s="231"/>
      <c r="JWK610" s="231"/>
      <c r="JWL610" s="231"/>
      <c r="JWM610" s="231"/>
      <c r="JWN610" s="231"/>
      <c r="JWO610" s="231"/>
      <c r="JWP610" s="231"/>
      <c r="JWQ610" s="231"/>
      <c r="JWR610" s="231"/>
      <c r="JWS610" s="231"/>
      <c r="JWT610" s="231"/>
      <c r="JWU610" s="231"/>
      <c r="JWV610" s="231"/>
      <c r="JWW610" s="231"/>
      <c r="JWX610" s="231"/>
      <c r="JWY610" s="231"/>
      <c r="JWZ610" s="231"/>
      <c r="JXA610" s="231"/>
      <c r="JXB610" s="231"/>
      <c r="JXC610" s="231"/>
      <c r="JXD610" s="231"/>
      <c r="JXE610" s="231"/>
      <c r="JXF610" s="231"/>
      <c r="JXG610" s="231"/>
      <c r="JXH610" s="231"/>
      <c r="JXI610" s="231"/>
      <c r="JXJ610" s="231"/>
      <c r="JXK610" s="231"/>
      <c r="JXL610" s="231"/>
      <c r="JXM610" s="231"/>
      <c r="JXN610" s="231"/>
      <c r="JXO610" s="231"/>
      <c r="JXP610" s="231"/>
      <c r="JXQ610" s="231"/>
      <c r="JXR610" s="231"/>
      <c r="JXS610" s="231"/>
      <c r="JXT610" s="231"/>
      <c r="JXU610" s="231"/>
      <c r="JXV610" s="231"/>
      <c r="JXW610" s="231"/>
      <c r="JXX610" s="231"/>
      <c r="JXY610" s="231"/>
      <c r="JXZ610" s="231"/>
      <c r="JYA610" s="231"/>
      <c r="JYB610" s="231"/>
      <c r="JYC610" s="231"/>
      <c r="JYD610" s="231"/>
      <c r="JYE610" s="231"/>
      <c r="JYF610" s="231"/>
      <c r="JYG610" s="231"/>
      <c r="JYH610" s="231"/>
      <c r="JYI610" s="231"/>
      <c r="JYJ610" s="231"/>
      <c r="JYK610" s="231"/>
      <c r="JYL610" s="231"/>
      <c r="JYM610" s="231"/>
      <c r="JYN610" s="231"/>
      <c r="JYO610" s="231"/>
      <c r="JYP610" s="231"/>
      <c r="JYQ610" s="231"/>
      <c r="JYR610" s="231"/>
      <c r="JYS610" s="231"/>
      <c r="JYT610" s="231"/>
      <c r="JYU610" s="231"/>
      <c r="JYV610" s="231"/>
      <c r="JYW610" s="231"/>
      <c r="JYX610" s="231"/>
      <c r="JYY610" s="231"/>
      <c r="JYZ610" s="231"/>
      <c r="JZA610" s="231"/>
      <c r="JZB610" s="231"/>
      <c r="JZC610" s="231"/>
      <c r="JZD610" s="231"/>
      <c r="JZE610" s="231"/>
      <c r="JZF610" s="231"/>
      <c r="JZG610" s="231"/>
      <c r="JZH610" s="231"/>
      <c r="JZI610" s="231"/>
      <c r="JZJ610" s="231"/>
      <c r="JZK610" s="231"/>
      <c r="JZL610" s="231"/>
      <c r="JZM610" s="231"/>
      <c r="JZN610" s="231"/>
      <c r="JZO610" s="231"/>
      <c r="JZP610" s="231"/>
      <c r="JZQ610" s="231"/>
      <c r="JZR610" s="231"/>
      <c r="JZS610" s="231"/>
      <c r="JZT610" s="231"/>
      <c r="JZU610" s="231"/>
      <c r="JZV610" s="231"/>
      <c r="JZW610" s="231"/>
      <c r="JZX610" s="231"/>
      <c r="JZY610" s="231"/>
      <c r="JZZ610" s="231"/>
      <c r="KAA610" s="231"/>
      <c r="KAB610" s="231"/>
      <c r="KAC610" s="231"/>
      <c r="KAD610" s="231"/>
      <c r="KAE610" s="231"/>
      <c r="KAF610" s="231"/>
      <c r="KAG610" s="231"/>
      <c r="KAH610" s="231"/>
      <c r="KAI610" s="231"/>
      <c r="KAJ610" s="231"/>
      <c r="KAK610" s="231"/>
      <c r="KAL610" s="231"/>
      <c r="KAM610" s="231"/>
      <c r="KAN610" s="231"/>
      <c r="KAO610" s="231"/>
      <c r="KAP610" s="231"/>
      <c r="KAQ610" s="231"/>
      <c r="KAR610" s="231"/>
      <c r="KAS610" s="231"/>
      <c r="KAT610" s="231"/>
      <c r="KAU610" s="231"/>
      <c r="KAV610" s="231"/>
      <c r="KAW610" s="231"/>
      <c r="KAX610" s="231"/>
      <c r="KAY610" s="231"/>
      <c r="KAZ610" s="231"/>
      <c r="KBA610" s="231"/>
      <c r="KBB610" s="231"/>
      <c r="KBC610" s="231"/>
      <c r="KBD610" s="231"/>
      <c r="KBE610" s="231"/>
      <c r="KBF610" s="231"/>
      <c r="KBG610" s="231"/>
      <c r="KBH610" s="231"/>
      <c r="KBI610" s="231"/>
      <c r="KBJ610" s="231"/>
      <c r="KBK610" s="231"/>
      <c r="KBL610" s="231"/>
      <c r="KBM610" s="231"/>
      <c r="KBN610" s="231"/>
      <c r="KBO610" s="231"/>
      <c r="KBP610" s="231"/>
      <c r="KBQ610" s="231"/>
      <c r="KBR610" s="231"/>
      <c r="KBS610" s="231"/>
      <c r="KBT610" s="231"/>
      <c r="KBU610" s="231"/>
      <c r="KBV610" s="231"/>
      <c r="KBW610" s="231"/>
      <c r="KBX610" s="231"/>
      <c r="KBY610" s="231"/>
      <c r="KBZ610" s="231"/>
      <c r="KCA610" s="231"/>
      <c r="KCB610" s="231"/>
      <c r="KCC610" s="231"/>
      <c r="KCD610" s="231"/>
      <c r="KCE610" s="231"/>
      <c r="KCF610" s="231"/>
      <c r="KCG610" s="231"/>
      <c r="KCH610" s="231"/>
      <c r="KCI610" s="231"/>
      <c r="KCJ610" s="231"/>
      <c r="KCK610" s="231"/>
      <c r="KCL610" s="231"/>
      <c r="KCM610" s="231"/>
      <c r="KCN610" s="231"/>
      <c r="KCO610" s="231"/>
      <c r="KCP610" s="231"/>
      <c r="KCQ610" s="231"/>
      <c r="KCR610" s="231"/>
      <c r="KCS610" s="231"/>
      <c r="KCT610" s="231"/>
      <c r="KCU610" s="231"/>
      <c r="KCV610" s="231"/>
      <c r="KCW610" s="231"/>
      <c r="KCX610" s="231"/>
      <c r="KCY610" s="231"/>
      <c r="KCZ610" s="231"/>
      <c r="KDA610" s="231"/>
      <c r="KDB610" s="231"/>
      <c r="KDC610" s="231"/>
      <c r="KDD610" s="231"/>
      <c r="KDE610" s="231"/>
      <c r="KDF610" s="231"/>
      <c r="KDG610" s="231"/>
      <c r="KDH610" s="231"/>
      <c r="KDI610" s="231"/>
      <c r="KDJ610" s="231"/>
      <c r="KDK610" s="231"/>
      <c r="KDL610" s="231"/>
      <c r="KDM610" s="231"/>
      <c r="KDN610" s="231"/>
      <c r="KDO610" s="231"/>
      <c r="KDP610" s="231"/>
      <c r="KDQ610" s="231"/>
      <c r="KDR610" s="231"/>
      <c r="KDS610" s="231"/>
      <c r="KDT610" s="231"/>
      <c r="KDU610" s="231"/>
      <c r="KDV610" s="231"/>
      <c r="KDW610" s="231"/>
      <c r="KDX610" s="231"/>
      <c r="KDY610" s="231"/>
      <c r="KDZ610" s="231"/>
      <c r="KEA610" s="231"/>
      <c r="KEB610" s="231"/>
      <c r="KEC610" s="231"/>
      <c r="KED610" s="231"/>
      <c r="KEE610" s="231"/>
      <c r="KEF610" s="231"/>
      <c r="KEG610" s="231"/>
      <c r="KEH610" s="231"/>
      <c r="KEI610" s="231"/>
      <c r="KEJ610" s="231"/>
      <c r="KEK610" s="231"/>
      <c r="KEL610" s="231"/>
      <c r="KEM610" s="231"/>
      <c r="KEN610" s="231"/>
      <c r="KEO610" s="231"/>
      <c r="KEP610" s="231"/>
      <c r="KEQ610" s="231"/>
      <c r="KER610" s="231"/>
      <c r="KES610" s="231"/>
      <c r="KET610" s="231"/>
      <c r="KEU610" s="231"/>
      <c r="KEV610" s="231"/>
      <c r="KEW610" s="231"/>
      <c r="KEX610" s="231"/>
      <c r="KEY610" s="231"/>
      <c r="KEZ610" s="231"/>
      <c r="KFA610" s="231"/>
      <c r="KFB610" s="231"/>
      <c r="KFC610" s="231"/>
      <c r="KFD610" s="231"/>
      <c r="KFE610" s="231"/>
      <c r="KFF610" s="231"/>
      <c r="KFG610" s="231"/>
      <c r="KFH610" s="231"/>
      <c r="KFI610" s="231"/>
      <c r="KFJ610" s="231"/>
      <c r="KFK610" s="231"/>
      <c r="KFL610" s="231"/>
      <c r="KFM610" s="231"/>
      <c r="KFN610" s="231"/>
      <c r="KFO610" s="231"/>
      <c r="KFP610" s="231"/>
      <c r="KFQ610" s="231"/>
      <c r="KFR610" s="231"/>
      <c r="KFS610" s="231"/>
      <c r="KFT610" s="231"/>
      <c r="KFU610" s="231"/>
      <c r="KFV610" s="231"/>
      <c r="KFW610" s="231"/>
      <c r="KFX610" s="231"/>
      <c r="KFY610" s="231"/>
      <c r="KFZ610" s="231"/>
      <c r="KGA610" s="231"/>
      <c r="KGB610" s="231"/>
      <c r="KGC610" s="231"/>
      <c r="KGD610" s="231"/>
      <c r="KGE610" s="231"/>
      <c r="KGF610" s="231"/>
      <c r="KGG610" s="231"/>
      <c r="KGH610" s="231"/>
      <c r="KGI610" s="231"/>
      <c r="KGJ610" s="231"/>
      <c r="KGK610" s="231"/>
      <c r="KGL610" s="231"/>
      <c r="KGM610" s="231"/>
      <c r="KGN610" s="231"/>
      <c r="KGO610" s="231"/>
      <c r="KGP610" s="231"/>
      <c r="KGQ610" s="231"/>
      <c r="KGR610" s="231"/>
      <c r="KGS610" s="231"/>
      <c r="KGT610" s="231"/>
      <c r="KGU610" s="231"/>
      <c r="KGV610" s="231"/>
      <c r="KGW610" s="231"/>
      <c r="KGX610" s="231"/>
      <c r="KGY610" s="231"/>
      <c r="KGZ610" s="231"/>
      <c r="KHA610" s="231"/>
      <c r="KHB610" s="231"/>
      <c r="KHC610" s="231"/>
      <c r="KHD610" s="231"/>
      <c r="KHE610" s="231"/>
      <c r="KHF610" s="231"/>
      <c r="KHG610" s="231"/>
      <c r="KHH610" s="231"/>
      <c r="KHI610" s="231"/>
      <c r="KHJ610" s="231"/>
      <c r="KHK610" s="231"/>
      <c r="KHL610" s="231"/>
      <c r="KHM610" s="231"/>
      <c r="KHN610" s="231"/>
      <c r="KHO610" s="231"/>
      <c r="KHP610" s="231"/>
      <c r="KHQ610" s="231"/>
      <c r="KHR610" s="231"/>
      <c r="KHS610" s="231"/>
      <c r="KHT610" s="231"/>
      <c r="KHU610" s="231"/>
      <c r="KHV610" s="231"/>
      <c r="KHW610" s="231"/>
      <c r="KHX610" s="231"/>
      <c r="KHY610" s="231"/>
      <c r="KHZ610" s="231"/>
      <c r="KIA610" s="231"/>
      <c r="KIB610" s="231"/>
      <c r="KIC610" s="231"/>
      <c r="KID610" s="231"/>
      <c r="KIE610" s="231"/>
      <c r="KIF610" s="231"/>
      <c r="KIG610" s="231"/>
      <c r="KIH610" s="231"/>
      <c r="KII610" s="231"/>
      <c r="KIJ610" s="231"/>
      <c r="KIK610" s="231"/>
      <c r="KIL610" s="231"/>
      <c r="KIM610" s="231"/>
      <c r="KIN610" s="231"/>
      <c r="KIO610" s="231"/>
      <c r="KIP610" s="231"/>
      <c r="KIQ610" s="231"/>
      <c r="KIR610" s="231"/>
      <c r="KIS610" s="231"/>
      <c r="KIT610" s="231"/>
      <c r="KIU610" s="231"/>
      <c r="KIV610" s="231"/>
      <c r="KIW610" s="231"/>
      <c r="KIX610" s="231"/>
      <c r="KIY610" s="231"/>
      <c r="KIZ610" s="231"/>
      <c r="KJA610" s="231"/>
      <c r="KJB610" s="231"/>
      <c r="KJC610" s="231"/>
      <c r="KJD610" s="231"/>
      <c r="KJE610" s="231"/>
      <c r="KJF610" s="231"/>
      <c r="KJG610" s="231"/>
      <c r="KJH610" s="231"/>
      <c r="KJI610" s="231"/>
      <c r="KJJ610" s="231"/>
      <c r="KJK610" s="231"/>
      <c r="KJL610" s="231"/>
      <c r="KJM610" s="231"/>
      <c r="KJN610" s="231"/>
      <c r="KJO610" s="231"/>
      <c r="KJP610" s="231"/>
      <c r="KJQ610" s="231"/>
      <c r="KJR610" s="231"/>
      <c r="KJS610" s="231"/>
      <c r="KJT610" s="231"/>
      <c r="KJU610" s="231"/>
      <c r="KJV610" s="231"/>
      <c r="KJW610" s="231"/>
      <c r="KJX610" s="231"/>
      <c r="KJY610" s="231"/>
      <c r="KJZ610" s="231"/>
      <c r="KKA610" s="231"/>
      <c r="KKB610" s="231"/>
      <c r="KKC610" s="231"/>
      <c r="KKD610" s="231"/>
      <c r="KKE610" s="231"/>
      <c r="KKF610" s="231"/>
      <c r="KKG610" s="231"/>
      <c r="KKH610" s="231"/>
      <c r="KKI610" s="231"/>
      <c r="KKJ610" s="231"/>
      <c r="KKK610" s="231"/>
      <c r="KKL610" s="231"/>
      <c r="KKM610" s="231"/>
      <c r="KKN610" s="231"/>
      <c r="KKO610" s="231"/>
      <c r="KKP610" s="231"/>
      <c r="KKQ610" s="231"/>
      <c r="KKR610" s="231"/>
      <c r="KKS610" s="231"/>
      <c r="KKT610" s="231"/>
      <c r="KKU610" s="231"/>
      <c r="KKV610" s="231"/>
      <c r="KKW610" s="231"/>
      <c r="KKX610" s="231"/>
      <c r="KKY610" s="231"/>
      <c r="KKZ610" s="231"/>
      <c r="KLA610" s="231"/>
      <c r="KLB610" s="231"/>
      <c r="KLC610" s="231"/>
      <c r="KLD610" s="231"/>
      <c r="KLE610" s="231"/>
      <c r="KLF610" s="231"/>
      <c r="KLG610" s="231"/>
      <c r="KLH610" s="231"/>
      <c r="KLI610" s="231"/>
      <c r="KLJ610" s="231"/>
      <c r="KLK610" s="231"/>
      <c r="KLL610" s="231"/>
      <c r="KLM610" s="231"/>
      <c r="KLN610" s="231"/>
      <c r="KLO610" s="231"/>
      <c r="KLP610" s="231"/>
      <c r="KLQ610" s="231"/>
      <c r="KLR610" s="231"/>
      <c r="KLS610" s="231"/>
      <c r="KLT610" s="231"/>
      <c r="KLU610" s="231"/>
      <c r="KLV610" s="231"/>
      <c r="KLW610" s="231"/>
      <c r="KLX610" s="231"/>
      <c r="KLY610" s="231"/>
      <c r="KLZ610" s="231"/>
      <c r="KMA610" s="231"/>
      <c r="KMB610" s="231"/>
      <c r="KMC610" s="231"/>
      <c r="KMD610" s="231"/>
      <c r="KME610" s="231"/>
      <c r="KMF610" s="231"/>
      <c r="KMG610" s="231"/>
      <c r="KMH610" s="231"/>
      <c r="KMI610" s="231"/>
      <c r="KMJ610" s="231"/>
      <c r="KMK610" s="231"/>
      <c r="KML610" s="231"/>
      <c r="KMM610" s="231"/>
      <c r="KMN610" s="231"/>
      <c r="KMO610" s="231"/>
      <c r="KMP610" s="231"/>
      <c r="KMQ610" s="231"/>
      <c r="KMR610" s="231"/>
      <c r="KMS610" s="231"/>
      <c r="KMT610" s="231"/>
      <c r="KMU610" s="231"/>
      <c r="KMV610" s="231"/>
      <c r="KMW610" s="231"/>
      <c r="KMX610" s="231"/>
      <c r="KMY610" s="231"/>
      <c r="KMZ610" s="231"/>
      <c r="KNA610" s="231"/>
      <c r="KNB610" s="231"/>
      <c r="KNC610" s="231"/>
      <c r="KND610" s="231"/>
      <c r="KNE610" s="231"/>
      <c r="KNF610" s="231"/>
      <c r="KNG610" s="231"/>
      <c r="KNH610" s="231"/>
      <c r="KNI610" s="231"/>
      <c r="KNJ610" s="231"/>
      <c r="KNK610" s="231"/>
      <c r="KNL610" s="231"/>
      <c r="KNM610" s="231"/>
      <c r="KNN610" s="231"/>
      <c r="KNO610" s="231"/>
      <c r="KNP610" s="231"/>
      <c r="KNQ610" s="231"/>
      <c r="KNR610" s="231"/>
      <c r="KNS610" s="231"/>
      <c r="KNT610" s="231"/>
      <c r="KNU610" s="231"/>
      <c r="KNV610" s="231"/>
      <c r="KNW610" s="231"/>
      <c r="KNX610" s="231"/>
      <c r="KNY610" s="231"/>
      <c r="KNZ610" s="231"/>
      <c r="KOA610" s="231"/>
      <c r="KOB610" s="231"/>
      <c r="KOC610" s="231"/>
      <c r="KOD610" s="231"/>
      <c r="KOE610" s="231"/>
      <c r="KOF610" s="231"/>
      <c r="KOG610" s="231"/>
      <c r="KOH610" s="231"/>
      <c r="KOI610" s="231"/>
      <c r="KOJ610" s="231"/>
      <c r="KOK610" s="231"/>
      <c r="KOL610" s="231"/>
      <c r="KOM610" s="231"/>
      <c r="KON610" s="231"/>
      <c r="KOO610" s="231"/>
      <c r="KOP610" s="231"/>
      <c r="KOQ610" s="231"/>
      <c r="KOR610" s="231"/>
      <c r="KOS610" s="231"/>
      <c r="KOT610" s="231"/>
      <c r="KOU610" s="231"/>
      <c r="KOV610" s="231"/>
      <c r="KOW610" s="231"/>
      <c r="KOX610" s="231"/>
      <c r="KOY610" s="231"/>
      <c r="KOZ610" s="231"/>
      <c r="KPA610" s="231"/>
      <c r="KPB610" s="231"/>
      <c r="KPC610" s="231"/>
      <c r="KPD610" s="231"/>
      <c r="KPE610" s="231"/>
      <c r="KPF610" s="231"/>
      <c r="KPG610" s="231"/>
      <c r="KPH610" s="231"/>
      <c r="KPI610" s="231"/>
      <c r="KPJ610" s="231"/>
      <c r="KPK610" s="231"/>
      <c r="KPL610" s="231"/>
      <c r="KPM610" s="231"/>
      <c r="KPN610" s="231"/>
      <c r="KPO610" s="231"/>
      <c r="KPP610" s="231"/>
      <c r="KPQ610" s="231"/>
      <c r="KPR610" s="231"/>
      <c r="KPS610" s="231"/>
      <c r="KPT610" s="231"/>
      <c r="KPU610" s="231"/>
      <c r="KPV610" s="231"/>
      <c r="KPW610" s="231"/>
      <c r="KPX610" s="231"/>
      <c r="KPY610" s="231"/>
      <c r="KPZ610" s="231"/>
      <c r="KQA610" s="231"/>
      <c r="KQB610" s="231"/>
      <c r="KQC610" s="231"/>
      <c r="KQD610" s="231"/>
      <c r="KQE610" s="231"/>
      <c r="KQF610" s="231"/>
      <c r="KQG610" s="231"/>
      <c r="KQH610" s="231"/>
      <c r="KQI610" s="231"/>
      <c r="KQJ610" s="231"/>
      <c r="KQK610" s="231"/>
      <c r="KQL610" s="231"/>
      <c r="KQM610" s="231"/>
      <c r="KQN610" s="231"/>
      <c r="KQO610" s="231"/>
      <c r="KQP610" s="231"/>
      <c r="KQQ610" s="231"/>
      <c r="KQR610" s="231"/>
      <c r="KQS610" s="231"/>
      <c r="KQT610" s="231"/>
      <c r="KQU610" s="231"/>
      <c r="KQV610" s="231"/>
      <c r="KQW610" s="231"/>
      <c r="KQX610" s="231"/>
      <c r="KQY610" s="231"/>
      <c r="KQZ610" s="231"/>
      <c r="KRA610" s="231"/>
      <c r="KRB610" s="231"/>
      <c r="KRC610" s="231"/>
      <c r="KRD610" s="231"/>
      <c r="KRE610" s="231"/>
      <c r="KRF610" s="231"/>
      <c r="KRG610" s="231"/>
      <c r="KRH610" s="231"/>
      <c r="KRI610" s="231"/>
      <c r="KRJ610" s="231"/>
      <c r="KRK610" s="231"/>
      <c r="KRL610" s="231"/>
      <c r="KRM610" s="231"/>
      <c r="KRN610" s="231"/>
      <c r="KRO610" s="231"/>
      <c r="KRP610" s="231"/>
      <c r="KRQ610" s="231"/>
      <c r="KRR610" s="231"/>
      <c r="KRS610" s="231"/>
      <c r="KRT610" s="231"/>
      <c r="KRU610" s="231"/>
      <c r="KRV610" s="231"/>
      <c r="KRW610" s="231"/>
      <c r="KRX610" s="231"/>
      <c r="KRY610" s="231"/>
      <c r="KRZ610" s="231"/>
      <c r="KSA610" s="231"/>
      <c r="KSB610" s="231"/>
      <c r="KSC610" s="231"/>
      <c r="KSD610" s="231"/>
      <c r="KSE610" s="231"/>
      <c r="KSF610" s="231"/>
      <c r="KSG610" s="231"/>
      <c r="KSH610" s="231"/>
      <c r="KSI610" s="231"/>
      <c r="KSJ610" s="231"/>
      <c r="KSK610" s="231"/>
      <c r="KSL610" s="231"/>
      <c r="KSM610" s="231"/>
      <c r="KSN610" s="231"/>
      <c r="KSO610" s="231"/>
      <c r="KSP610" s="231"/>
      <c r="KSQ610" s="231"/>
      <c r="KSR610" s="231"/>
      <c r="KSS610" s="231"/>
      <c r="KST610" s="231"/>
      <c r="KSU610" s="231"/>
      <c r="KSV610" s="231"/>
      <c r="KSW610" s="231"/>
      <c r="KSX610" s="231"/>
      <c r="KSY610" s="231"/>
      <c r="KSZ610" s="231"/>
      <c r="KTA610" s="231"/>
      <c r="KTB610" s="231"/>
      <c r="KTC610" s="231"/>
      <c r="KTD610" s="231"/>
      <c r="KTE610" s="231"/>
      <c r="KTF610" s="231"/>
      <c r="KTG610" s="231"/>
      <c r="KTH610" s="231"/>
      <c r="KTI610" s="231"/>
      <c r="KTJ610" s="231"/>
      <c r="KTK610" s="231"/>
      <c r="KTL610" s="231"/>
      <c r="KTM610" s="231"/>
      <c r="KTN610" s="231"/>
      <c r="KTO610" s="231"/>
      <c r="KTP610" s="231"/>
      <c r="KTQ610" s="231"/>
      <c r="KTR610" s="231"/>
      <c r="KTS610" s="231"/>
      <c r="KTT610" s="231"/>
      <c r="KTU610" s="231"/>
      <c r="KTV610" s="231"/>
      <c r="KTW610" s="231"/>
      <c r="KTX610" s="231"/>
      <c r="KTY610" s="231"/>
      <c r="KTZ610" s="231"/>
      <c r="KUA610" s="231"/>
      <c r="KUB610" s="231"/>
      <c r="KUC610" s="231"/>
      <c r="KUD610" s="231"/>
      <c r="KUE610" s="231"/>
      <c r="KUF610" s="231"/>
      <c r="KUG610" s="231"/>
      <c r="KUH610" s="231"/>
      <c r="KUI610" s="231"/>
      <c r="KUJ610" s="231"/>
      <c r="KUK610" s="231"/>
      <c r="KUL610" s="231"/>
      <c r="KUM610" s="231"/>
      <c r="KUN610" s="231"/>
      <c r="KUO610" s="231"/>
      <c r="KUP610" s="231"/>
      <c r="KUQ610" s="231"/>
      <c r="KUR610" s="231"/>
      <c r="KUS610" s="231"/>
      <c r="KUT610" s="231"/>
      <c r="KUU610" s="231"/>
      <c r="KUV610" s="231"/>
      <c r="KUW610" s="231"/>
      <c r="KUX610" s="231"/>
      <c r="KUY610" s="231"/>
      <c r="KUZ610" s="231"/>
      <c r="KVA610" s="231"/>
      <c r="KVB610" s="231"/>
      <c r="KVC610" s="231"/>
      <c r="KVD610" s="231"/>
      <c r="KVE610" s="231"/>
      <c r="KVF610" s="231"/>
      <c r="KVG610" s="231"/>
      <c r="KVH610" s="231"/>
      <c r="KVI610" s="231"/>
      <c r="KVJ610" s="231"/>
      <c r="KVK610" s="231"/>
      <c r="KVL610" s="231"/>
      <c r="KVM610" s="231"/>
      <c r="KVN610" s="231"/>
      <c r="KVO610" s="231"/>
      <c r="KVP610" s="231"/>
      <c r="KVQ610" s="231"/>
      <c r="KVR610" s="231"/>
      <c r="KVS610" s="231"/>
      <c r="KVT610" s="231"/>
      <c r="KVU610" s="231"/>
      <c r="KVV610" s="231"/>
      <c r="KVW610" s="231"/>
      <c r="KVX610" s="231"/>
      <c r="KVY610" s="231"/>
      <c r="KVZ610" s="231"/>
      <c r="KWA610" s="231"/>
      <c r="KWB610" s="231"/>
      <c r="KWC610" s="231"/>
      <c r="KWD610" s="231"/>
      <c r="KWE610" s="231"/>
      <c r="KWF610" s="231"/>
      <c r="KWG610" s="231"/>
      <c r="KWH610" s="231"/>
      <c r="KWI610" s="231"/>
      <c r="KWJ610" s="231"/>
      <c r="KWK610" s="231"/>
      <c r="KWL610" s="231"/>
      <c r="KWM610" s="231"/>
      <c r="KWN610" s="231"/>
      <c r="KWO610" s="231"/>
      <c r="KWP610" s="231"/>
      <c r="KWQ610" s="231"/>
      <c r="KWR610" s="231"/>
      <c r="KWS610" s="231"/>
      <c r="KWT610" s="231"/>
      <c r="KWU610" s="231"/>
      <c r="KWV610" s="231"/>
      <c r="KWW610" s="231"/>
      <c r="KWX610" s="231"/>
      <c r="KWY610" s="231"/>
      <c r="KWZ610" s="231"/>
      <c r="KXA610" s="231"/>
      <c r="KXB610" s="231"/>
      <c r="KXC610" s="231"/>
      <c r="KXD610" s="231"/>
      <c r="KXE610" s="231"/>
      <c r="KXF610" s="231"/>
      <c r="KXG610" s="231"/>
      <c r="KXH610" s="231"/>
      <c r="KXI610" s="231"/>
      <c r="KXJ610" s="231"/>
      <c r="KXK610" s="231"/>
      <c r="KXL610" s="231"/>
      <c r="KXM610" s="231"/>
      <c r="KXN610" s="231"/>
      <c r="KXO610" s="231"/>
      <c r="KXP610" s="231"/>
      <c r="KXQ610" s="231"/>
      <c r="KXR610" s="231"/>
      <c r="KXS610" s="231"/>
      <c r="KXT610" s="231"/>
      <c r="KXU610" s="231"/>
      <c r="KXV610" s="231"/>
      <c r="KXW610" s="231"/>
      <c r="KXX610" s="231"/>
      <c r="KXY610" s="231"/>
      <c r="KXZ610" s="231"/>
      <c r="KYA610" s="231"/>
      <c r="KYB610" s="231"/>
      <c r="KYC610" s="231"/>
      <c r="KYD610" s="231"/>
      <c r="KYE610" s="231"/>
      <c r="KYF610" s="231"/>
      <c r="KYG610" s="231"/>
      <c r="KYH610" s="231"/>
      <c r="KYI610" s="231"/>
      <c r="KYJ610" s="231"/>
      <c r="KYK610" s="231"/>
      <c r="KYL610" s="231"/>
      <c r="KYM610" s="231"/>
      <c r="KYN610" s="231"/>
      <c r="KYO610" s="231"/>
      <c r="KYP610" s="231"/>
      <c r="KYQ610" s="231"/>
      <c r="KYR610" s="231"/>
      <c r="KYS610" s="231"/>
      <c r="KYT610" s="231"/>
      <c r="KYU610" s="231"/>
      <c r="KYV610" s="231"/>
      <c r="KYW610" s="231"/>
      <c r="KYX610" s="231"/>
      <c r="KYY610" s="231"/>
      <c r="KYZ610" s="231"/>
      <c r="KZA610" s="231"/>
      <c r="KZB610" s="231"/>
      <c r="KZC610" s="231"/>
      <c r="KZD610" s="231"/>
      <c r="KZE610" s="231"/>
      <c r="KZF610" s="231"/>
      <c r="KZG610" s="231"/>
      <c r="KZH610" s="231"/>
      <c r="KZI610" s="231"/>
      <c r="KZJ610" s="231"/>
      <c r="KZK610" s="231"/>
      <c r="KZL610" s="231"/>
      <c r="KZM610" s="231"/>
      <c r="KZN610" s="231"/>
      <c r="KZO610" s="231"/>
      <c r="KZP610" s="231"/>
      <c r="KZQ610" s="231"/>
      <c r="KZR610" s="231"/>
      <c r="KZS610" s="231"/>
      <c r="KZT610" s="231"/>
      <c r="KZU610" s="231"/>
      <c r="KZV610" s="231"/>
      <c r="KZW610" s="231"/>
      <c r="KZX610" s="231"/>
      <c r="KZY610" s="231"/>
      <c r="KZZ610" s="231"/>
      <c r="LAA610" s="231"/>
      <c r="LAB610" s="231"/>
      <c r="LAC610" s="231"/>
      <c r="LAD610" s="231"/>
      <c r="LAE610" s="231"/>
      <c r="LAF610" s="231"/>
      <c r="LAG610" s="231"/>
      <c r="LAH610" s="231"/>
      <c r="LAI610" s="231"/>
      <c r="LAJ610" s="231"/>
      <c r="LAK610" s="231"/>
      <c r="LAL610" s="231"/>
      <c r="LAM610" s="231"/>
      <c r="LAN610" s="231"/>
      <c r="LAO610" s="231"/>
      <c r="LAP610" s="231"/>
      <c r="LAQ610" s="231"/>
      <c r="LAR610" s="231"/>
      <c r="LAS610" s="231"/>
      <c r="LAT610" s="231"/>
      <c r="LAU610" s="231"/>
      <c r="LAV610" s="231"/>
      <c r="LAW610" s="231"/>
      <c r="LAX610" s="231"/>
      <c r="LAY610" s="231"/>
      <c r="LAZ610" s="231"/>
      <c r="LBA610" s="231"/>
      <c r="LBB610" s="231"/>
      <c r="LBC610" s="231"/>
      <c r="LBD610" s="231"/>
      <c r="LBE610" s="231"/>
      <c r="LBF610" s="231"/>
      <c r="LBG610" s="231"/>
      <c r="LBH610" s="231"/>
      <c r="LBI610" s="231"/>
      <c r="LBJ610" s="231"/>
      <c r="LBK610" s="231"/>
      <c r="LBL610" s="231"/>
      <c r="LBM610" s="231"/>
      <c r="LBN610" s="231"/>
      <c r="LBO610" s="231"/>
      <c r="LBP610" s="231"/>
      <c r="LBQ610" s="231"/>
      <c r="LBR610" s="231"/>
      <c r="LBS610" s="231"/>
      <c r="LBT610" s="231"/>
      <c r="LBU610" s="231"/>
      <c r="LBV610" s="231"/>
      <c r="LBW610" s="231"/>
      <c r="LBX610" s="231"/>
      <c r="LBY610" s="231"/>
      <c r="LBZ610" s="231"/>
      <c r="LCA610" s="231"/>
      <c r="LCB610" s="231"/>
      <c r="LCC610" s="231"/>
      <c r="LCD610" s="231"/>
      <c r="LCE610" s="231"/>
      <c r="LCF610" s="231"/>
      <c r="LCG610" s="231"/>
      <c r="LCH610" s="231"/>
      <c r="LCI610" s="231"/>
      <c r="LCJ610" s="231"/>
      <c r="LCK610" s="231"/>
      <c r="LCL610" s="231"/>
      <c r="LCM610" s="231"/>
      <c r="LCN610" s="231"/>
      <c r="LCO610" s="231"/>
      <c r="LCP610" s="231"/>
      <c r="LCQ610" s="231"/>
      <c r="LCR610" s="231"/>
      <c r="LCS610" s="231"/>
      <c r="LCT610" s="231"/>
      <c r="LCU610" s="231"/>
      <c r="LCV610" s="231"/>
      <c r="LCW610" s="231"/>
      <c r="LCX610" s="231"/>
      <c r="LCY610" s="231"/>
      <c r="LCZ610" s="231"/>
      <c r="LDA610" s="231"/>
      <c r="LDB610" s="231"/>
      <c r="LDC610" s="231"/>
      <c r="LDD610" s="231"/>
      <c r="LDE610" s="231"/>
      <c r="LDF610" s="231"/>
      <c r="LDG610" s="231"/>
      <c r="LDH610" s="231"/>
      <c r="LDI610" s="231"/>
      <c r="LDJ610" s="231"/>
      <c r="LDK610" s="231"/>
      <c r="LDL610" s="231"/>
      <c r="LDM610" s="231"/>
      <c r="LDN610" s="231"/>
      <c r="LDO610" s="231"/>
      <c r="LDP610" s="231"/>
      <c r="LDQ610" s="231"/>
      <c r="LDR610" s="231"/>
      <c r="LDS610" s="231"/>
      <c r="LDT610" s="231"/>
      <c r="LDU610" s="231"/>
      <c r="LDV610" s="231"/>
      <c r="LDW610" s="231"/>
      <c r="LDX610" s="231"/>
      <c r="LDY610" s="231"/>
      <c r="LDZ610" s="231"/>
      <c r="LEA610" s="231"/>
      <c r="LEB610" s="231"/>
      <c r="LEC610" s="231"/>
      <c r="LED610" s="231"/>
      <c r="LEE610" s="231"/>
      <c r="LEF610" s="231"/>
      <c r="LEG610" s="231"/>
      <c r="LEH610" s="231"/>
      <c r="LEI610" s="231"/>
      <c r="LEJ610" s="231"/>
      <c r="LEK610" s="231"/>
      <c r="LEL610" s="231"/>
      <c r="LEM610" s="231"/>
      <c r="LEN610" s="231"/>
      <c r="LEO610" s="231"/>
      <c r="LEP610" s="231"/>
      <c r="LEQ610" s="231"/>
      <c r="LER610" s="231"/>
      <c r="LES610" s="231"/>
      <c r="LET610" s="231"/>
      <c r="LEU610" s="231"/>
      <c r="LEV610" s="231"/>
      <c r="LEW610" s="231"/>
      <c r="LEX610" s="231"/>
      <c r="LEY610" s="231"/>
      <c r="LEZ610" s="231"/>
      <c r="LFA610" s="231"/>
      <c r="LFB610" s="231"/>
      <c r="LFC610" s="231"/>
      <c r="LFD610" s="231"/>
      <c r="LFE610" s="231"/>
      <c r="LFF610" s="231"/>
      <c r="LFG610" s="231"/>
      <c r="LFH610" s="231"/>
      <c r="LFI610" s="231"/>
      <c r="LFJ610" s="231"/>
      <c r="LFK610" s="231"/>
      <c r="LFL610" s="231"/>
      <c r="LFM610" s="231"/>
      <c r="LFN610" s="231"/>
      <c r="LFO610" s="231"/>
      <c r="LFP610" s="231"/>
      <c r="LFQ610" s="231"/>
      <c r="LFR610" s="231"/>
      <c r="LFS610" s="231"/>
      <c r="LFT610" s="231"/>
      <c r="LFU610" s="231"/>
      <c r="LFV610" s="231"/>
      <c r="LFW610" s="231"/>
      <c r="LFX610" s="231"/>
      <c r="LFY610" s="231"/>
      <c r="LFZ610" s="231"/>
      <c r="LGA610" s="231"/>
      <c r="LGB610" s="231"/>
      <c r="LGC610" s="231"/>
      <c r="LGD610" s="231"/>
      <c r="LGE610" s="231"/>
      <c r="LGF610" s="231"/>
      <c r="LGG610" s="231"/>
      <c r="LGH610" s="231"/>
      <c r="LGI610" s="231"/>
      <c r="LGJ610" s="231"/>
      <c r="LGK610" s="231"/>
      <c r="LGL610" s="231"/>
      <c r="LGM610" s="231"/>
      <c r="LGN610" s="231"/>
      <c r="LGO610" s="231"/>
      <c r="LGP610" s="231"/>
      <c r="LGQ610" s="231"/>
      <c r="LGR610" s="231"/>
      <c r="LGS610" s="231"/>
      <c r="LGT610" s="231"/>
      <c r="LGU610" s="231"/>
      <c r="LGV610" s="231"/>
      <c r="LGW610" s="231"/>
      <c r="LGX610" s="231"/>
      <c r="LGY610" s="231"/>
      <c r="LGZ610" s="231"/>
      <c r="LHA610" s="231"/>
      <c r="LHB610" s="231"/>
      <c r="LHC610" s="231"/>
      <c r="LHD610" s="231"/>
      <c r="LHE610" s="231"/>
      <c r="LHF610" s="231"/>
      <c r="LHG610" s="231"/>
      <c r="LHH610" s="231"/>
      <c r="LHI610" s="231"/>
      <c r="LHJ610" s="231"/>
      <c r="LHK610" s="231"/>
      <c r="LHL610" s="231"/>
      <c r="LHM610" s="231"/>
      <c r="LHN610" s="231"/>
      <c r="LHO610" s="231"/>
      <c r="LHP610" s="231"/>
      <c r="LHQ610" s="231"/>
      <c r="LHR610" s="231"/>
      <c r="LHS610" s="231"/>
      <c r="LHT610" s="231"/>
      <c r="LHU610" s="231"/>
      <c r="LHV610" s="231"/>
      <c r="LHW610" s="231"/>
      <c r="LHX610" s="231"/>
      <c r="LHY610" s="231"/>
      <c r="LHZ610" s="231"/>
      <c r="LIA610" s="231"/>
      <c r="LIB610" s="231"/>
      <c r="LIC610" s="231"/>
      <c r="LID610" s="231"/>
      <c r="LIE610" s="231"/>
      <c r="LIF610" s="231"/>
      <c r="LIG610" s="231"/>
      <c r="LIH610" s="231"/>
      <c r="LII610" s="231"/>
      <c r="LIJ610" s="231"/>
      <c r="LIK610" s="231"/>
      <c r="LIL610" s="231"/>
      <c r="LIM610" s="231"/>
      <c r="LIN610" s="231"/>
      <c r="LIO610" s="231"/>
      <c r="LIP610" s="231"/>
      <c r="LIQ610" s="231"/>
      <c r="LIR610" s="231"/>
      <c r="LIS610" s="231"/>
      <c r="LIT610" s="231"/>
      <c r="LIU610" s="231"/>
      <c r="LIV610" s="231"/>
      <c r="LIW610" s="231"/>
      <c r="LIX610" s="231"/>
      <c r="LIY610" s="231"/>
      <c r="LIZ610" s="231"/>
      <c r="LJA610" s="231"/>
      <c r="LJB610" s="231"/>
      <c r="LJC610" s="231"/>
      <c r="LJD610" s="231"/>
      <c r="LJE610" s="231"/>
      <c r="LJF610" s="231"/>
      <c r="LJG610" s="231"/>
      <c r="LJH610" s="231"/>
      <c r="LJI610" s="231"/>
      <c r="LJJ610" s="231"/>
      <c r="LJK610" s="231"/>
      <c r="LJL610" s="231"/>
      <c r="LJM610" s="231"/>
      <c r="LJN610" s="231"/>
      <c r="LJO610" s="231"/>
      <c r="LJP610" s="231"/>
      <c r="LJQ610" s="231"/>
      <c r="LJR610" s="231"/>
      <c r="LJS610" s="231"/>
      <c r="LJT610" s="231"/>
      <c r="LJU610" s="231"/>
      <c r="LJV610" s="231"/>
      <c r="LJW610" s="231"/>
      <c r="LJX610" s="231"/>
      <c r="LJY610" s="231"/>
      <c r="LJZ610" s="231"/>
      <c r="LKA610" s="231"/>
      <c r="LKB610" s="231"/>
      <c r="LKC610" s="231"/>
      <c r="LKD610" s="231"/>
      <c r="LKE610" s="231"/>
      <c r="LKF610" s="231"/>
      <c r="LKG610" s="231"/>
      <c r="LKH610" s="231"/>
      <c r="LKI610" s="231"/>
      <c r="LKJ610" s="231"/>
      <c r="LKK610" s="231"/>
      <c r="LKL610" s="231"/>
      <c r="LKM610" s="231"/>
      <c r="LKN610" s="231"/>
      <c r="LKO610" s="231"/>
      <c r="LKP610" s="231"/>
      <c r="LKQ610" s="231"/>
      <c r="LKR610" s="231"/>
      <c r="LKS610" s="231"/>
      <c r="LKT610" s="231"/>
      <c r="LKU610" s="231"/>
      <c r="LKV610" s="231"/>
      <c r="LKW610" s="231"/>
      <c r="LKX610" s="231"/>
      <c r="LKY610" s="231"/>
      <c r="LKZ610" s="231"/>
      <c r="LLA610" s="231"/>
      <c r="LLB610" s="231"/>
      <c r="LLC610" s="231"/>
      <c r="LLD610" s="231"/>
      <c r="LLE610" s="231"/>
      <c r="LLF610" s="231"/>
      <c r="LLG610" s="231"/>
      <c r="LLH610" s="231"/>
      <c r="LLI610" s="231"/>
      <c r="LLJ610" s="231"/>
      <c r="LLK610" s="231"/>
      <c r="LLL610" s="231"/>
      <c r="LLM610" s="231"/>
      <c r="LLN610" s="231"/>
      <c r="LLO610" s="231"/>
      <c r="LLP610" s="231"/>
      <c r="LLQ610" s="231"/>
      <c r="LLR610" s="231"/>
      <c r="LLS610" s="231"/>
      <c r="LLT610" s="231"/>
      <c r="LLU610" s="231"/>
      <c r="LLV610" s="231"/>
      <c r="LLW610" s="231"/>
      <c r="LLX610" s="231"/>
      <c r="LLY610" s="231"/>
      <c r="LLZ610" s="231"/>
      <c r="LMA610" s="231"/>
      <c r="LMB610" s="231"/>
      <c r="LMC610" s="231"/>
      <c r="LMD610" s="231"/>
      <c r="LME610" s="231"/>
      <c r="LMF610" s="231"/>
      <c r="LMG610" s="231"/>
      <c r="LMH610" s="231"/>
      <c r="LMI610" s="231"/>
      <c r="LMJ610" s="231"/>
      <c r="LMK610" s="231"/>
      <c r="LML610" s="231"/>
      <c r="LMM610" s="231"/>
      <c r="LMN610" s="231"/>
      <c r="LMO610" s="231"/>
      <c r="LMP610" s="231"/>
      <c r="LMQ610" s="231"/>
      <c r="LMR610" s="231"/>
      <c r="LMS610" s="231"/>
      <c r="LMT610" s="231"/>
      <c r="LMU610" s="231"/>
      <c r="LMV610" s="231"/>
      <c r="LMW610" s="231"/>
      <c r="LMX610" s="231"/>
      <c r="LMY610" s="231"/>
      <c r="LMZ610" s="231"/>
      <c r="LNA610" s="231"/>
      <c r="LNB610" s="231"/>
      <c r="LNC610" s="231"/>
      <c r="LND610" s="231"/>
      <c r="LNE610" s="231"/>
      <c r="LNF610" s="231"/>
      <c r="LNG610" s="231"/>
      <c r="LNH610" s="231"/>
      <c r="LNI610" s="231"/>
      <c r="LNJ610" s="231"/>
      <c r="LNK610" s="231"/>
      <c r="LNL610" s="231"/>
      <c r="LNM610" s="231"/>
      <c r="LNN610" s="231"/>
      <c r="LNO610" s="231"/>
      <c r="LNP610" s="231"/>
      <c r="LNQ610" s="231"/>
      <c r="LNR610" s="231"/>
      <c r="LNS610" s="231"/>
      <c r="LNT610" s="231"/>
      <c r="LNU610" s="231"/>
      <c r="LNV610" s="231"/>
      <c r="LNW610" s="231"/>
      <c r="LNX610" s="231"/>
      <c r="LNY610" s="231"/>
      <c r="LNZ610" s="231"/>
      <c r="LOA610" s="231"/>
      <c r="LOB610" s="231"/>
      <c r="LOC610" s="231"/>
      <c r="LOD610" s="231"/>
      <c r="LOE610" s="231"/>
      <c r="LOF610" s="231"/>
      <c r="LOG610" s="231"/>
      <c r="LOH610" s="231"/>
      <c r="LOI610" s="231"/>
      <c r="LOJ610" s="231"/>
      <c r="LOK610" s="231"/>
      <c r="LOL610" s="231"/>
      <c r="LOM610" s="231"/>
      <c r="LON610" s="231"/>
      <c r="LOO610" s="231"/>
      <c r="LOP610" s="231"/>
      <c r="LOQ610" s="231"/>
      <c r="LOR610" s="231"/>
      <c r="LOS610" s="231"/>
      <c r="LOT610" s="231"/>
      <c r="LOU610" s="231"/>
      <c r="LOV610" s="231"/>
      <c r="LOW610" s="231"/>
      <c r="LOX610" s="231"/>
      <c r="LOY610" s="231"/>
      <c r="LOZ610" s="231"/>
      <c r="LPA610" s="231"/>
      <c r="LPB610" s="231"/>
      <c r="LPC610" s="231"/>
      <c r="LPD610" s="231"/>
      <c r="LPE610" s="231"/>
      <c r="LPF610" s="231"/>
      <c r="LPG610" s="231"/>
      <c r="LPH610" s="231"/>
      <c r="LPI610" s="231"/>
      <c r="LPJ610" s="231"/>
      <c r="LPK610" s="231"/>
      <c r="LPL610" s="231"/>
      <c r="LPM610" s="231"/>
      <c r="LPN610" s="231"/>
      <c r="LPO610" s="231"/>
      <c r="LPP610" s="231"/>
      <c r="LPQ610" s="231"/>
      <c r="LPR610" s="231"/>
      <c r="LPS610" s="231"/>
      <c r="LPT610" s="231"/>
      <c r="LPU610" s="231"/>
      <c r="LPV610" s="231"/>
      <c r="LPW610" s="231"/>
      <c r="LPX610" s="231"/>
      <c r="LPY610" s="231"/>
      <c r="LPZ610" s="231"/>
      <c r="LQA610" s="231"/>
      <c r="LQB610" s="231"/>
      <c r="LQC610" s="231"/>
      <c r="LQD610" s="231"/>
      <c r="LQE610" s="231"/>
      <c r="LQF610" s="231"/>
      <c r="LQG610" s="231"/>
      <c r="LQH610" s="231"/>
      <c r="LQI610" s="231"/>
      <c r="LQJ610" s="231"/>
      <c r="LQK610" s="231"/>
      <c r="LQL610" s="231"/>
      <c r="LQM610" s="231"/>
      <c r="LQN610" s="231"/>
      <c r="LQO610" s="231"/>
      <c r="LQP610" s="231"/>
      <c r="LQQ610" s="231"/>
      <c r="LQR610" s="231"/>
      <c r="LQS610" s="231"/>
      <c r="LQT610" s="231"/>
      <c r="LQU610" s="231"/>
      <c r="LQV610" s="231"/>
      <c r="LQW610" s="231"/>
      <c r="LQX610" s="231"/>
      <c r="LQY610" s="231"/>
      <c r="LQZ610" s="231"/>
      <c r="LRA610" s="231"/>
      <c r="LRB610" s="231"/>
      <c r="LRC610" s="231"/>
      <c r="LRD610" s="231"/>
      <c r="LRE610" s="231"/>
      <c r="LRF610" s="231"/>
      <c r="LRG610" s="231"/>
      <c r="LRH610" s="231"/>
      <c r="LRI610" s="231"/>
      <c r="LRJ610" s="231"/>
      <c r="LRK610" s="231"/>
      <c r="LRL610" s="231"/>
      <c r="LRM610" s="231"/>
      <c r="LRN610" s="231"/>
      <c r="LRO610" s="231"/>
      <c r="LRP610" s="231"/>
      <c r="LRQ610" s="231"/>
      <c r="LRR610" s="231"/>
      <c r="LRS610" s="231"/>
      <c r="LRT610" s="231"/>
      <c r="LRU610" s="231"/>
      <c r="LRV610" s="231"/>
      <c r="LRW610" s="231"/>
      <c r="LRX610" s="231"/>
      <c r="LRY610" s="231"/>
      <c r="LRZ610" s="231"/>
      <c r="LSA610" s="231"/>
      <c r="LSB610" s="231"/>
      <c r="LSC610" s="231"/>
      <c r="LSD610" s="231"/>
      <c r="LSE610" s="231"/>
      <c r="LSF610" s="231"/>
      <c r="LSG610" s="231"/>
      <c r="LSH610" s="231"/>
      <c r="LSI610" s="231"/>
      <c r="LSJ610" s="231"/>
      <c r="LSK610" s="231"/>
      <c r="LSL610" s="231"/>
      <c r="LSM610" s="231"/>
      <c r="LSN610" s="231"/>
      <c r="LSO610" s="231"/>
      <c r="LSP610" s="231"/>
      <c r="LSQ610" s="231"/>
      <c r="LSR610" s="231"/>
      <c r="LSS610" s="231"/>
      <c r="LST610" s="231"/>
      <c r="LSU610" s="231"/>
      <c r="LSV610" s="231"/>
      <c r="LSW610" s="231"/>
      <c r="LSX610" s="231"/>
      <c r="LSY610" s="231"/>
      <c r="LSZ610" s="231"/>
      <c r="LTA610" s="231"/>
      <c r="LTB610" s="231"/>
      <c r="LTC610" s="231"/>
      <c r="LTD610" s="231"/>
      <c r="LTE610" s="231"/>
      <c r="LTF610" s="231"/>
      <c r="LTG610" s="231"/>
      <c r="LTH610" s="231"/>
      <c r="LTI610" s="231"/>
      <c r="LTJ610" s="231"/>
      <c r="LTK610" s="231"/>
      <c r="LTL610" s="231"/>
      <c r="LTM610" s="231"/>
      <c r="LTN610" s="231"/>
      <c r="LTO610" s="231"/>
      <c r="LTP610" s="231"/>
      <c r="LTQ610" s="231"/>
      <c r="LTR610" s="231"/>
      <c r="LTS610" s="231"/>
      <c r="LTT610" s="231"/>
      <c r="LTU610" s="231"/>
      <c r="LTV610" s="231"/>
      <c r="LTW610" s="231"/>
      <c r="LTX610" s="231"/>
      <c r="LTY610" s="231"/>
      <c r="LTZ610" s="231"/>
      <c r="LUA610" s="231"/>
      <c r="LUB610" s="231"/>
      <c r="LUC610" s="231"/>
      <c r="LUD610" s="231"/>
      <c r="LUE610" s="231"/>
      <c r="LUF610" s="231"/>
      <c r="LUG610" s="231"/>
      <c r="LUH610" s="231"/>
      <c r="LUI610" s="231"/>
      <c r="LUJ610" s="231"/>
      <c r="LUK610" s="231"/>
      <c r="LUL610" s="231"/>
      <c r="LUM610" s="231"/>
      <c r="LUN610" s="231"/>
      <c r="LUO610" s="231"/>
      <c r="LUP610" s="231"/>
      <c r="LUQ610" s="231"/>
      <c r="LUR610" s="231"/>
      <c r="LUS610" s="231"/>
      <c r="LUT610" s="231"/>
      <c r="LUU610" s="231"/>
      <c r="LUV610" s="231"/>
      <c r="LUW610" s="231"/>
      <c r="LUX610" s="231"/>
      <c r="LUY610" s="231"/>
      <c r="LUZ610" s="231"/>
      <c r="LVA610" s="231"/>
      <c r="LVB610" s="231"/>
      <c r="LVC610" s="231"/>
      <c r="LVD610" s="231"/>
      <c r="LVE610" s="231"/>
      <c r="LVF610" s="231"/>
      <c r="LVG610" s="231"/>
      <c r="LVH610" s="231"/>
      <c r="LVI610" s="231"/>
      <c r="LVJ610" s="231"/>
      <c r="LVK610" s="231"/>
      <c r="LVL610" s="231"/>
      <c r="LVM610" s="231"/>
      <c r="LVN610" s="231"/>
      <c r="LVO610" s="231"/>
      <c r="LVP610" s="231"/>
      <c r="LVQ610" s="231"/>
      <c r="LVR610" s="231"/>
      <c r="LVS610" s="231"/>
      <c r="LVT610" s="231"/>
      <c r="LVU610" s="231"/>
      <c r="LVV610" s="231"/>
      <c r="LVW610" s="231"/>
      <c r="LVX610" s="231"/>
      <c r="LVY610" s="231"/>
      <c r="LVZ610" s="231"/>
      <c r="LWA610" s="231"/>
      <c r="LWB610" s="231"/>
      <c r="LWC610" s="231"/>
      <c r="LWD610" s="231"/>
      <c r="LWE610" s="231"/>
      <c r="LWF610" s="231"/>
      <c r="LWG610" s="231"/>
      <c r="LWH610" s="231"/>
      <c r="LWI610" s="231"/>
      <c r="LWJ610" s="231"/>
      <c r="LWK610" s="231"/>
      <c r="LWL610" s="231"/>
      <c r="LWM610" s="231"/>
      <c r="LWN610" s="231"/>
      <c r="LWO610" s="231"/>
      <c r="LWP610" s="231"/>
      <c r="LWQ610" s="231"/>
      <c r="LWR610" s="231"/>
      <c r="LWS610" s="231"/>
      <c r="LWT610" s="231"/>
      <c r="LWU610" s="231"/>
      <c r="LWV610" s="231"/>
      <c r="LWW610" s="231"/>
      <c r="LWX610" s="231"/>
      <c r="LWY610" s="231"/>
      <c r="LWZ610" s="231"/>
      <c r="LXA610" s="231"/>
      <c r="LXB610" s="231"/>
      <c r="LXC610" s="231"/>
      <c r="LXD610" s="231"/>
      <c r="LXE610" s="231"/>
      <c r="LXF610" s="231"/>
      <c r="LXG610" s="231"/>
      <c r="LXH610" s="231"/>
      <c r="LXI610" s="231"/>
      <c r="LXJ610" s="231"/>
      <c r="LXK610" s="231"/>
      <c r="LXL610" s="231"/>
      <c r="LXM610" s="231"/>
      <c r="LXN610" s="231"/>
      <c r="LXO610" s="231"/>
      <c r="LXP610" s="231"/>
      <c r="LXQ610" s="231"/>
      <c r="LXR610" s="231"/>
      <c r="LXS610" s="231"/>
      <c r="LXT610" s="231"/>
      <c r="LXU610" s="231"/>
      <c r="LXV610" s="231"/>
      <c r="LXW610" s="231"/>
      <c r="LXX610" s="231"/>
      <c r="LXY610" s="231"/>
      <c r="LXZ610" s="231"/>
      <c r="LYA610" s="231"/>
      <c r="LYB610" s="231"/>
      <c r="LYC610" s="231"/>
      <c r="LYD610" s="231"/>
      <c r="LYE610" s="231"/>
      <c r="LYF610" s="231"/>
      <c r="LYG610" s="231"/>
      <c r="LYH610" s="231"/>
      <c r="LYI610" s="231"/>
      <c r="LYJ610" s="231"/>
      <c r="LYK610" s="231"/>
      <c r="LYL610" s="231"/>
      <c r="LYM610" s="231"/>
      <c r="LYN610" s="231"/>
      <c r="LYO610" s="231"/>
      <c r="LYP610" s="231"/>
      <c r="LYQ610" s="231"/>
      <c r="LYR610" s="231"/>
      <c r="LYS610" s="231"/>
      <c r="LYT610" s="231"/>
      <c r="LYU610" s="231"/>
      <c r="LYV610" s="231"/>
      <c r="LYW610" s="231"/>
      <c r="LYX610" s="231"/>
      <c r="LYY610" s="231"/>
      <c r="LYZ610" s="231"/>
      <c r="LZA610" s="231"/>
      <c r="LZB610" s="231"/>
      <c r="LZC610" s="231"/>
      <c r="LZD610" s="231"/>
      <c r="LZE610" s="231"/>
      <c r="LZF610" s="231"/>
      <c r="LZG610" s="231"/>
      <c r="LZH610" s="231"/>
      <c r="LZI610" s="231"/>
      <c r="LZJ610" s="231"/>
      <c r="LZK610" s="231"/>
      <c r="LZL610" s="231"/>
      <c r="LZM610" s="231"/>
      <c r="LZN610" s="231"/>
      <c r="LZO610" s="231"/>
      <c r="LZP610" s="231"/>
      <c r="LZQ610" s="231"/>
      <c r="LZR610" s="231"/>
      <c r="LZS610" s="231"/>
      <c r="LZT610" s="231"/>
      <c r="LZU610" s="231"/>
      <c r="LZV610" s="231"/>
      <c r="LZW610" s="231"/>
      <c r="LZX610" s="231"/>
      <c r="LZY610" s="231"/>
      <c r="LZZ610" s="231"/>
      <c r="MAA610" s="231"/>
      <c r="MAB610" s="231"/>
      <c r="MAC610" s="231"/>
      <c r="MAD610" s="231"/>
      <c r="MAE610" s="231"/>
      <c r="MAF610" s="231"/>
      <c r="MAG610" s="231"/>
      <c r="MAH610" s="231"/>
      <c r="MAI610" s="231"/>
      <c r="MAJ610" s="231"/>
      <c r="MAK610" s="231"/>
      <c r="MAL610" s="231"/>
      <c r="MAM610" s="231"/>
      <c r="MAN610" s="231"/>
      <c r="MAO610" s="231"/>
      <c r="MAP610" s="231"/>
      <c r="MAQ610" s="231"/>
      <c r="MAR610" s="231"/>
      <c r="MAS610" s="231"/>
      <c r="MAT610" s="231"/>
      <c r="MAU610" s="231"/>
      <c r="MAV610" s="231"/>
      <c r="MAW610" s="231"/>
      <c r="MAX610" s="231"/>
      <c r="MAY610" s="231"/>
      <c r="MAZ610" s="231"/>
      <c r="MBA610" s="231"/>
      <c r="MBB610" s="231"/>
      <c r="MBC610" s="231"/>
      <c r="MBD610" s="231"/>
      <c r="MBE610" s="231"/>
      <c r="MBF610" s="231"/>
      <c r="MBG610" s="231"/>
      <c r="MBH610" s="231"/>
      <c r="MBI610" s="231"/>
      <c r="MBJ610" s="231"/>
      <c r="MBK610" s="231"/>
      <c r="MBL610" s="231"/>
      <c r="MBM610" s="231"/>
      <c r="MBN610" s="231"/>
      <c r="MBO610" s="231"/>
      <c r="MBP610" s="231"/>
      <c r="MBQ610" s="231"/>
      <c r="MBR610" s="231"/>
      <c r="MBS610" s="231"/>
      <c r="MBT610" s="231"/>
      <c r="MBU610" s="231"/>
      <c r="MBV610" s="231"/>
      <c r="MBW610" s="231"/>
      <c r="MBX610" s="231"/>
      <c r="MBY610" s="231"/>
      <c r="MBZ610" s="231"/>
      <c r="MCA610" s="231"/>
      <c r="MCB610" s="231"/>
      <c r="MCC610" s="231"/>
      <c r="MCD610" s="231"/>
      <c r="MCE610" s="231"/>
      <c r="MCF610" s="231"/>
      <c r="MCG610" s="231"/>
      <c r="MCH610" s="231"/>
      <c r="MCI610" s="231"/>
      <c r="MCJ610" s="231"/>
      <c r="MCK610" s="231"/>
      <c r="MCL610" s="231"/>
      <c r="MCM610" s="231"/>
      <c r="MCN610" s="231"/>
      <c r="MCO610" s="231"/>
      <c r="MCP610" s="231"/>
      <c r="MCQ610" s="231"/>
      <c r="MCR610" s="231"/>
      <c r="MCS610" s="231"/>
      <c r="MCT610" s="231"/>
      <c r="MCU610" s="231"/>
      <c r="MCV610" s="231"/>
      <c r="MCW610" s="231"/>
      <c r="MCX610" s="231"/>
      <c r="MCY610" s="231"/>
      <c r="MCZ610" s="231"/>
      <c r="MDA610" s="231"/>
      <c r="MDB610" s="231"/>
      <c r="MDC610" s="231"/>
      <c r="MDD610" s="231"/>
      <c r="MDE610" s="231"/>
      <c r="MDF610" s="231"/>
      <c r="MDG610" s="231"/>
      <c r="MDH610" s="231"/>
      <c r="MDI610" s="231"/>
      <c r="MDJ610" s="231"/>
      <c r="MDK610" s="231"/>
      <c r="MDL610" s="231"/>
      <c r="MDM610" s="231"/>
      <c r="MDN610" s="231"/>
      <c r="MDO610" s="231"/>
      <c r="MDP610" s="231"/>
      <c r="MDQ610" s="231"/>
      <c r="MDR610" s="231"/>
      <c r="MDS610" s="231"/>
      <c r="MDT610" s="231"/>
      <c r="MDU610" s="231"/>
      <c r="MDV610" s="231"/>
      <c r="MDW610" s="231"/>
      <c r="MDX610" s="231"/>
      <c r="MDY610" s="231"/>
      <c r="MDZ610" s="231"/>
      <c r="MEA610" s="231"/>
      <c r="MEB610" s="231"/>
      <c r="MEC610" s="231"/>
      <c r="MED610" s="231"/>
      <c r="MEE610" s="231"/>
      <c r="MEF610" s="231"/>
      <c r="MEG610" s="231"/>
      <c r="MEH610" s="231"/>
      <c r="MEI610" s="231"/>
      <c r="MEJ610" s="231"/>
      <c r="MEK610" s="231"/>
      <c r="MEL610" s="231"/>
      <c r="MEM610" s="231"/>
      <c r="MEN610" s="231"/>
      <c r="MEO610" s="231"/>
      <c r="MEP610" s="231"/>
      <c r="MEQ610" s="231"/>
      <c r="MER610" s="231"/>
      <c r="MES610" s="231"/>
      <c r="MET610" s="231"/>
      <c r="MEU610" s="231"/>
      <c r="MEV610" s="231"/>
      <c r="MEW610" s="231"/>
      <c r="MEX610" s="231"/>
      <c r="MEY610" s="231"/>
      <c r="MEZ610" s="231"/>
      <c r="MFA610" s="231"/>
      <c r="MFB610" s="231"/>
      <c r="MFC610" s="231"/>
      <c r="MFD610" s="231"/>
      <c r="MFE610" s="231"/>
      <c r="MFF610" s="231"/>
      <c r="MFG610" s="231"/>
      <c r="MFH610" s="231"/>
      <c r="MFI610" s="231"/>
      <c r="MFJ610" s="231"/>
      <c r="MFK610" s="231"/>
      <c r="MFL610" s="231"/>
      <c r="MFM610" s="231"/>
      <c r="MFN610" s="231"/>
      <c r="MFO610" s="231"/>
      <c r="MFP610" s="231"/>
      <c r="MFQ610" s="231"/>
      <c r="MFR610" s="231"/>
      <c r="MFS610" s="231"/>
      <c r="MFT610" s="231"/>
      <c r="MFU610" s="231"/>
      <c r="MFV610" s="231"/>
      <c r="MFW610" s="231"/>
      <c r="MFX610" s="231"/>
      <c r="MFY610" s="231"/>
      <c r="MFZ610" s="231"/>
      <c r="MGA610" s="231"/>
      <c r="MGB610" s="231"/>
      <c r="MGC610" s="231"/>
      <c r="MGD610" s="231"/>
      <c r="MGE610" s="231"/>
      <c r="MGF610" s="231"/>
      <c r="MGG610" s="231"/>
      <c r="MGH610" s="231"/>
      <c r="MGI610" s="231"/>
      <c r="MGJ610" s="231"/>
      <c r="MGK610" s="231"/>
      <c r="MGL610" s="231"/>
      <c r="MGM610" s="231"/>
      <c r="MGN610" s="231"/>
      <c r="MGO610" s="231"/>
      <c r="MGP610" s="231"/>
      <c r="MGQ610" s="231"/>
      <c r="MGR610" s="231"/>
      <c r="MGS610" s="231"/>
      <c r="MGT610" s="231"/>
      <c r="MGU610" s="231"/>
      <c r="MGV610" s="231"/>
      <c r="MGW610" s="231"/>
      <c r="MGX610" s="231"/>
      <c r="MGY610" s="231"/>
      <c r="MGZ610" s="231"/>
      <c r="MHA610" s="231"/>
      <c r="MHB610" s="231"/>
      <c r="MHC610" s="231"/>
      <c r="MHD610" s="231"/>
      <c r="MHE610" s="231"/>
      <c r="MHF610" s="231"/>
      <c r="MHG610" s="231"/>
      <c r="MHH610" s="231"/>
      <c r="MHI610" s="231"/>
      <c r="MHJ610" s="231"/>
      <c r="MHK610" s="231"/>
      <c r="MHL610" s="231"/>
      <c r="MHM610" s="231"/>
      <c r="MHN610" s="231"/>
      <c r="MHO610" s="231"/>
      <c r="MHP610" s="231"/>
      <c r="MHQ610" s="231"/>
      <c r="MHR610" s="231"/>
      <c r="MHS610" s="231"/>
      <c r="MHT610" s="231"/>
      <c r="MHU610" s="231"/>
      <c r="MHV610" s="231"/>
      <c r="MHW610" s="231"/>
      <c r="MHX610" s="231"/>
      <c r="MHY610" s="231"/>
      <c r="MHZ610" s="231"/>
      <c r="MIA610" s="231"/>
      <c r="MIB610" s="231"/>
      <c r="MIC610" s="231"/>
      <c r="MID610" s="231"/>
      <c r="MIE610" s="231"/>
      <c r="MIF610" s="231"/>
      <c r="MIG610" s="231"/>
      <c r="MIH610" s="231"/>
      <c r="MII610" s="231"/>
      <c r="MIJ610" s="231"/>
      <c r="MIK610" s="231"/>
      <c r="MIL610" s="231"/>
      <c r="MIM610" s="231"/>
      <c r="MIN610" s="231"/>
      <c r="MIO610" s="231"/>
      <c r="MIP610" s="231"/>
      <c r="MIQ610" s="231"/>
      <c r="MIR610" s="231"/>
      <c r="MIS610" s="231"/>
      <c r="MIT610" s="231"/>
      <c r="MIU610" s="231"/>
      <c r="MIV610" s="231"/>
      <c r="MIW610" s="231"/>
      <c r="MIX610" s="231"/>
      <c r="MIY610" s="231"/>
      <c r="MIZ610" s="231"/>
      <c r="MJA610" s="231"/>
      <c r="MJB610" s="231"/>
      <c r="MJC610" s="231"/>
      <c r="MJD610" s="231"/>
      <c r="MJE610" s="231"/>
      <c r="MJF610" s="231"/>
      <c r="MJG610" s="231"/>
      <c r="MJH610" s="231"/>
      <c r="MJI610" s="231"/>
      <c r="MJJ610" s="231"/>
      <c r="MJK610" s="231"/>
      <c r="MJL610" s="231"/>
      <c r="MJM610" s="231"/>
      <c r="MJN610" s="231"/>
      <c r="MJO610" s="231"/>
      <c r="MJP610" s="231"/>
      <c r="MJQ610" s="231"/>
      <c r="MJR610" s="231"/>
      <c r="MJS610" s="231"/>
      <c r="MJT610" s="231"/>
      <c r="MJU610" s="231"/>
      <c r="MJV610" s="231"/>
      <c r="MJW610" s="231"/>
      <c r="MJX610" s="231"/>
      <c r="MJY610" s="231"/>
      <c r="MJZ610" s="231"/>
      <c r="MKA610" s="231"/>
      <c r="MKB610" s="231"/>
      <c r="MKC610" s="231"/>
      <c r="MKD610" s="231"/>
      <c r="MKE610" s="231"/>
      <c r="MKF610" s="231"/>
      <c r="MKG610" s="231"/>
      <c r="MKH610" s="231"/>
      <c r="MKI610" s="231"/>
      <c r="MKJ610" s="231"/>
      <c r="MKK610" s="231"/>
      <c r="MKL610" s="231"/>
      <c r="MKM610" s="231"/>
      <c r="MKN610" s="231"/>
      <c r="MKO610" s="231"/>
      <c r="MKP610" s="231"/>
      <c r="MKQ610" s="231"/>
      <c r="MKR610" s="231"/>
      <c r="MKS610" s="231"/>
      <c r="MKT610" s="231"/>
      <c r="MKU610" s="231"/>
      <c r="MKV610" s="231"/>
      <c r="MKW610" s="231"/>
      <c r="MKX610" s="231"/>
      <c r="MKY610" s="231"/>
      <c r="MKZ610" s="231"/>
      <c r="MLA610" s="231"/>
      <c r="MLB610" s="231"/>
      <c r="MLC610" s="231"/>
      <c r="MLD610" s="231"/>
      <c r="MLE610" s="231"/>
      <c r="MLF610" s="231"/>
      <c r="MLG610" s="231"/>
      <c r="MLH610" s="231"/>
      <c r="MLI610" s="231"/>
      <c r="MLJ610" s="231"/>
      <c r="MLK610" s="231"/>
      <c r="MLL610" s="231"/>
      <c r="MLM610" s="231"/>
      <c r="MLN610" s="231"/>
      <c r="MLO610" s="231"/>
      <c r="MLP610" s="231"/>
      <c r="MLQ610" s="231"/>
      <c r="MLR610" s="231"/>
      <c r="MLS610" s="231"/>
      <c r="MLT610" s="231"/>
      <c r="MLU610" s="231"/>
      <c r="MLV610" s="231"/>
      <c r="MLW610" s="231"/>
      <c r="MLX610" s="231"/>
      <c r="MLY610" s="231"/>
      <c r="MLZ610" s="231"/>
      <c r="MMA610" s="231"/>
      <c r="MMB610" s="231"/>
      <c r="MMC610" s="231"/>
      <c r="MMD610" s="231"/>
      <c r="MME610" s="231"/>
      <c r="MMF610" s="231"/>
      <c r="MMG610" s="231"/>
      <c r="MMH610" s="231"/>
      <c r="MMI610" s="231"/>
      <c r="MMJ610" s="231"/>
      <c r="MMK610" s="231"/>
      <c r="MML610" s="231"/>
      <c r="MMM610" s="231"/>
      <c r="MMN610" s="231"/>
      <c r="MMO610" s="231"/>
      <c r="MMP610" s="231"/>
      <c r="MMQ610" s="231"/>
      <c r="MMR610" s="231"/>
      <c r="MMS610" s="231"/>
      <c r="MMT610" s="231"/>
      <c r="MMU610" s="231"/>
      <c r="MMV610" s="231"/>
      <c r="MMW610" s="231"/>
      <c r="MMX610" s="231"/>
      <c r="MMY610" s="231"/>
      <c r="MMZ610" s="231"/>
      <c r="MNA610" s="231"/>
      <c r="MNB610" s="231"/>
      <c r="MNC610" s="231"/>
      <c r="MND610" s="231"/>
      <c r="MNE610" s="231"/>
      <c r="MNF610" s="231"/>
      <c r="MNG610" s="231"/>
      <c r="MNH610" s="231"/>
      <c r="MNI610" s="231"/>
      <c r="MNJ610" s="231"/>
      <c r="MNK610" s="231"/>
      <c r="MNL610" s="231"/>
      <c r="MNM610" s="231"/>
      <c r="MNN610" s="231"/>
      <c r="MNO610" s="231"/>
      <c r="MNP610" s="231"/>
      <c r="MNQ610" s="231"/>
      <c r="MNR610" s="231"/>
      <c r="MNS610" s="231"/>
      <c r="MNT610" s="231"/>
      <c r="MNU610" s="231"/>
      <c r="MNV610" s="231"/>
      <c r="MNW610" s="231"/>
      <c r="MNX610" s="231"/>
      <c r="MNY610" s="231"/>
      <c r="MNZ610" s="231"/>
      <c r="MOA610" s="231"/>
      <c r="MOB610" s="231"/>
      <c r="MOC610" s="231"/>
      <c r="MOD610" s="231"/>
      <c r="MOE610" s="231"/>
      <c r="MOF610" s="231"/>
      <c r="MOG610" s="231"/>
      <c r="MOH610" s="231"/>
      <c r="MOI610" s="231"/>
      <c r="MOJ610" s="231"/>
      <c r="MOK610" s="231"/>
      <c r="MOL610" s="231"/>
      <c r="MOM610" s="231"/>
      <c r="MON610" s="231"/>
      <c r="MOO610" s="231"/>
      <c r="MOP610" s="231"/>
      <c r="MOQ610" s="231"/>
      <c r="MOR610" s="231"/>
      <c r="MOS610" s="231"/>
      <c r="MOT610" s="231"/>
      <c r="MOU610" s="231"/>
      <c r="MOV610" s="231"/>
      <c r="MOW610" s="231"/>
      <c r="MOX610" s="231"/>
      <c r="MOY610" s="231"/>
      <c r="MOZ610" s="231"/>
      <c r="MPA610" s="231"/>
      <c r="MPB610" s="231"/>
      <c r="MPC610" s="231"/>
      <c r="MPD610" s="231"/>
      <c r="MPE610" s="231"/>
      <c r="MPF610" s="231"/>
      <c r="MPG610" s="231"/>
      <c r="MPH610" s="231"/>
      <c r="MPI610" s="231"/>
      <c r="MPJ610" s="231"/>
      <c r="MPK610" s="231"/>
      <c r="MPL610" s="231"/>
      <c r="MPM610" s="231"/>
      <c r="MPN610" s="231"/>
      <c r="MPO610" s="231"/>
      <c r="MPP610" s="231"/>
      <c r="MPQ610" s="231"/>
      <c r="MPR610" s="231"/>
      <c r="MPS610" s="231"/>
      <c r="MPT610" s="231"/>
      <c r="MPU610" s="231"/>
      <c r="MPV610" s="231"/>
      <c r="MPW610" s="231"/>
      <c r="MPX610" s="231"/>
      <c r="MPY610" s="231"/>
      <c r="MPZ610" s="231"/>
      <c r="MQA610" s="231"/>
      <c r="MQB610" s="231"/>
      <c r="MQC610" s="231"/>
      <c r="MQD610" s="231"/>
      <c r="MQE610" s="231"/>
      <c r="MQF610" s="231"/>
      <c r="MQG610" s="231"/>
      <c r="MQH610" s="231"/>
      <c r="MQI610" s="231"/>
      <c r="MQJ610" s="231"/>
      <c r="MQK610" s="231"/>
      <c r="MQL610" s="231"/>
      <c r="MQM610" s="231"/>
      <c r="MQN610" s="231"/>
      <c r="MQO610" s="231"/>
      <c r="MQP610" s="231"/>
      <c r="MQQ610" s="231"/>
      <c r="MQR610" s="231"/>
      <c r="MQS610" s="231"/>
      <c r="MQT610" s="231"/>
      <c r="MQU610" s="231"/>
      <c r="MQV610" s="231"/>
      <c r="MQW610" s="231"/>
      <c r="MQX610" s="231"/>
      <c r="MQY610" s="231"/>
      <c r="MQZ610" s="231"/>
      <c r="MRA610" s="231"/>
      <c r="MRB610" s="231"/>
      <c r="MRC610" s="231"/>
      <c r="MRD610" s="231"/>
      <c r="MRE610" s="231"/>
      <c r="MRF610" s="231"/>
      <c r="MRG610" s="231"/>
      <c r="MRH610" s="231"/>
      <c r="MRI610" s="231"/>
      <c r="MRJ610" s="231"/>
      <c r="MRK610" s="231"/>
      <c r="MRL610" s="231"/>
      <c r="MRM610" s="231"/>
      <c r="MRN610" s="231"/>
      <c r="MRO610" s="231"/>
      <c r="MRP610" s="231"/>
      <c r="MRQ610" s="231"/>
      <c r="MRR610" s="231"/>
      <c r="MRS610" s="231"/>
      <c r="MRT610" s="231"/>
      <c r="MRU610" s="231"/>
      <c r="MRV610" s="231"/>
      <c r="MRW610" s="231"/>
      <c r="MRX610" s="231"/>
      <c r="MRY610" s="231"/>
      <c r="MRZ610" s="231"/>
      <c r="MSA610" s="231"/>
      <c r="MSB610" s="231"/>
      <c r="MSC610" s="231"/>
      <c r="MSD610" s="231"/>
      <c r="MSE610" s="231"/>
      <c r="MSF610" s="231"/>
      <c r="MSG610" s="231"/>
      <c r="MSH610" s="231"/>
      <c r="MSI610" s="231"/>
      <c r="MSJ610" s="231"/>
      <c r="MSK610" s="231"/>
      <c r="MSL610" s="231"/>
      <c r="MSM610" s="231"/>
      <c r="MSN610" s="231"/>
      <c r="MSO610" s="231"/>
      <c r="MSP610" s="231"/>
      <c r="MSQ610" s="231"/>
      <c r="MSR610" s="231"/>
      <c r="MSS610" s="231"/>
      <c r="MST610" s="231"/>
      <c r="MSU610" s="231"/>
      <c r="MSV610" s="231"/>
      <c r="MSW610" s="231"/>
      <c r="MSX610" s="231"/>
      <c r="MSY610" s="231"/>
      <c r="MSZ610" s="231"/>
      <c r="MTA610" s="231"/>
      <c r="MTB610" s="231"/>
      <c r="MTC610" s="231"/>
      <c r="MTD610" s="231"/>
      <c r="MTE610" s="231"/>
      <c r="MTF610" s="231"/>
      <c r="MTG610" s="231"/>
      <c r="MTH610" s="231"/>
      <c r="MTI610" s="231"/>
      <c r="MTJ610" s="231"/>
      <c r="MTK610" s="231"/>
      <c r="MTL610" s="231"/>
      <c r="MTM610" s="231"/>
      <c r="MTN610" s="231"/>
      <c r="MTO610" s="231"/>
      <c r="MTP610" s="231"/>
      <c r="MTQ610" s="231"/>
      <c r="MTR610" s="231"/>
      <c r="MTS610" s="231"/>
      <c r="MTT610" s="231"/>
      <c r="MTU610" s="231"/>
      <c r="MTV610" s="231"/>
      <c r="MTW610" s="231"/>
      <c r="MTX610" s="231"/>
      <c r="MTY610" s="231"/>
      <c r="MTZ610" s="231"/>
      <c r="MUA610" s="231"/>
      <c r="MUB610" s="231"/>
      <c r="MUC610" s="231"/>
      <c r="MUD610" s="231"/>
      <c r="MUE610" s="231"/>
      <c r="MUF610" s="231"/>
      <c r="MUG610" s="231"/>
      <c r="MUH610" s="231"/>
      <c r="MUI610" s="231"/>
      <c r="MUJ610" s="231"/>
      <c r="MUK610" s="231"/>
      <c r="MUL610" s="231"/>
      <c r="MUM610" s="231"/>
      <c r="MUN610" s="231"/>
      <c r="MUO610" s="231"/>
      <c r="MUP610" s="231"/>
      <c r="MUQ610" s="231"/>
      <c r="MUR610" s="231"/>
      <c r="MUS610" s="231"/>
      <c r="MUT610" s="231"/>
      <c r="MUU610" s="231"/>
      <c r="MUV610" s="231"/>
      <c r="MUW610" s="231"/>
      <c r="MUX610" s="231"/>
      <c r="MUY610" s="231"/>
      <c r="MUZ610" s="231"/>
      <c r="MVA610" s="231"/>
      <c r="MVB610" s="231"/>
      <c r="MVC610" s="231"/>
      <c r="MVD610" s="231"/>
      <c r="MVE610" s="231"/>
      <c r="MVF610" s="231"/>
      <c r="MVG610" s="231"/>
      <c r="MVH610" s="231"/>
      <c r="MVI610" s="231"/>
      <c r="MVJ610" s="231"/>
      <c r="MVK610" s="231"/>
      <c r="MVL610" s="231"/>
      <c r="MVM610" s="231"/>
      <c r="MVN610" s="231"/>
      <c r="MVO610" s="231"/>
      <c r="MVP610" s="231"/>
      <c r="MVQ610" s="231"/>
      <c r="MVR610" s="231"/>
      <c r="MVS610" s="231"/>
      <c r="MVT610" s="231"/>
      <c r="MVU610" s="231"/>
      <c r="MVV610" s="231"/>
      <c r="MVW610" s="231"/>
      <c r="MVX610" s="231"/>
      <c r="MVY610" s="231"/>
      <c r="MVZ610" s="231"/>
      <c r="MWA610" s="231"/>
      <c r="MWB610" s="231"/>
      <c r="MWC610" s="231"/>
      <c r="MWD610" s="231"/>
      <c r="MWE610" s="231"/>
      <c r="MWF610" s="231"/>
      <c r="MWG610" s="231"/>
      <c r="MWH610" s="231"/>
      <c r="MWI610" s="231"/>
      <c r="MWJ610" s="231"/>
      <c r="MWK610" s="231"/>
      <c r="MWL610" s="231"/>
      <c r="MWM610" s="231"/>
      <c r="MWN610" s="231"/>
      <c r="MWO610" s="231"/>
      <c r="MWP610" s="231"/>
      <c r="MWQ610" s="231"/>
      <c r="MWR610" s="231"/>
      <c r="MWS610" s="231"/>
      <c r="MWT610" s="231"/>
      <c r="MWU610" s="231"/>
      <c r="MWV610" s="231"/>
      <c r="MWW610" s="231"/>
      <c r="MWX610" s="231"/>
      <c r="MWY610" s="231"/>
      <c r="MWZ610" s="231"/>
      <c r="MXA610" s="231"/>
      <c r="MXB610" s="231"/>
      <c r="MXC610" s="231"/>
      <c r="MXD610" s="231"/>
      <c r="MXE610" s="231"/>
      <c r="MXF610" s="231"/>
      <c r="MXG610" s="231"/>
      <c r="MXH610" s="231"/>
      <c r="MXI610" s="231"/>
      <c r="MXJ610" s="231"/>
      <c r="MXK610" s="231"/>
      <c r="MXL610" s="231"/>
      <c r="MXM610" s="231"/>
      <c r="MXN610" s="231"/>
      <c r="MXO610" s="231"/>
      <c r="MXP610" s="231"/>
      <c r="MXQ610" s="231"/>
      <c r="MXR610" s="231"/>
      <c r="MXS610" s="231"/>
      <c r="MXT610" s="231"/>
      <c r="MXU610" s="231"/>
      <c r="MXV610" s="231"/>
      <c r="MXW610" s="231"/>
      <c r="MXX610" s="231"/>
      <c r="MXY610" s="231"/>
      <c r="MXZ610" s="231"/>
      <c r="MYA610" s="231"/>
      <c r="MYB610" s="231"/>
      <c r="MYC610" s="231"/>
      <c r="MYD610" s="231"/>
      <c r="MYE610" s="231"/>
      <c r="MYF610" s="231"/>
      <c r="MYG610" s="231"/>
      <c r="MYH610" s="231"/>
      <c r="MYI610" s="231"/>
      <c r="MYJ610" s="231"/>
      <c r="MYK610" s="231"/>
      <c r="MYL610" s="231"/>
      <c r="MYM610" s="231"/>
      <c r="MYN610" s="231"/>
      <c r="MYO610" s="231"/>
      <c r="MYP610" s="231"/>
      <c r="MYQ610" s="231"/>
      <c r="MYR610" s="231"/>
      <c r="MYS610" s="231"/>
      <c r="MYT610" s="231"/>
      <c r="MYU610" s="231"/>
      <c r="MYV610" s="231"/>
      <c r="MYW610" s="231"/>
      <c r="MYX610" s="231"/>
      <c r="MYY610" s="231"/>
      <c r="MYZ610" s="231"/>
      <c r="MZA610" s="231"/>
      <c r="MZB610" s="231"/>
      <c r="MZC610" s="231"/>
      <c r="MZD610" s="231"/>
      <c r="MZE610" s="231"/>
      <c r="MZF610" s="231"/>
      <c r="MZG610" s="231"/>
      <c r="MZH610" s="231"/>
      <c r="MZI610" s="231"/>
      <c r="MZJ610" s="231"/>
      <c r="MZK610" s="231"/>
      <c r="MZL610" s="231"/>
      <c r="MZM610" s="231"/>
      <c r="MZN610" s="231"/>
      <c r="MZO610" s="231"/>
      <c r="MZP610" s="231"/>
      <c r="MZQ610" s="231"/>
      <c r="MZR610" s="231"/>
      <c r="MZS610" s="231"/>
      <c r="MZT610" s="231"/>
      <c r="MZU610" s="231"/>
      <c r="MZV610" s="231"/>
      <c r="MZW610" s="231"/>
      <c r="MZX610" s="231"/>
      <c r="MZY610" s="231"/>
      <c r="MZZ610" s="231"/>
      <c r="NAA610" s="231"/>
      <c r="NAB610" s="231"/>
      <c r="NAC610" s="231"/>
      <c r="NAD610" s="231"/>
      <c r="NAE610" s="231"/>
      <c r="NAF610" s="231"/>
      <c r="NAG610" s="231"/>
      <c r="NAH610" s="231"/>
      <c r="NAI610" s="231"/>
      <c r="NAJ610" s="231"/>
      <c r="NAK610" s="231"/>
      <c r="NAL610" s="231"/>
      <c r="NAM610" s="231"/>
      <c r="NAN610" s="231"/>
      <c r="NAO610" s="231"/>
      <c r="NAP610" s="231"/>
      <c r="NAQ610" s="231"/>
      <c r="NAR610" s="231"/>
      <c r="NAS610" s="231"/>
      <c r="NAT610" s="231"/>
      <c r="NAU610" s="231"/>
      <c r="NAV610" s="231"/>
      <c r="NAW610" s="231"/>
      <c r="NAX610" s="231"/>
      <c r="NAY610" s="231"/>
      <c r="NAZ610" s="231"/>
      <c r="NBA610" s="231"/>
      <c r="NBB610" s="231"/>
      <c r="NBC610" s="231"/>
      <c r="NBD610" s="231"/>
      <c r="NBE610" s="231"/>
      <c r="NBF610" s="231"/>
      <c r="NBG610" s="231"/>
      <c r="NBH610" s="231"/>
      <c r="NBI610" s="231"/>
      <c r="NBJ610" s="231"/>
      <c r="NBK610" s="231"/>
      <c r="NBL610" s="231"/>
      <c r="NBM610" s="231"/>
      <c r="NBN610" s="231"/>
      <c r="NBO610" s="231"/>
      <c r="NBP610" s="231"/>
      <c r="NBQ610" s="231"/>
      <c r="NBR610" s="231"/>
      <c r="NBS610" s="231"/>
      <c r="NBT610" s="231"/>
      <c r="NBU610" s="231"/>
      <c r="NBV610" s="231"/>
      <c r="NBW610" s="231"/>
      <c r="NBX610" s="231"/>
      <c r="NBY610" s="231"/>
      <c r="NBZ610" s="231"/>
      <c r="NCA610" s="231"/>
      <c r="NCB610" s="231"/>
      <c r="NCC610" s="231"/>
      <c r="NCD610" s="231"/>
      <c r="NCE610" s="231"/>
      <c r="NCF610" s="231"/>
      <c r="NCG610" s="231"/>
      <c r="NCH610" s="231"/>
      <c r="NCI610" s="231"/>
      <c r="NCJ610" s="231"/>
      <c r="NCK610" s="231"/>
      <c r="NCL610" s="231"/>
      <c r="NCM610" s="231"/>
      <c r="NCN610" s="231"/>
      <c r="NCO610" s="231"/>
      <c r="NCP610" s="231"/>
      <c r="NCQ610" s="231"/>
      <c r="NCR610" s="231"/>
      <c r="NCS610" s="231"/>
      <c r="NCT610" s="231"/>
      <c r="NCU610" s="231"/>
      <c r="NCV610" s="231"/>
      <c r="NCW610" s="231"/>
      <c r="NCX610" s="231"/>
      <c r="NCY610" s="231"/>
      <c r="NCZ610" s="231"/>
      <c r="NDA610" s="231"/>
      <c r="NDB610" s="231"/>
      <c r="NDC610" s="231"/>
      <c r="NDD610" s="231"/>
      <c r="NDE610" s="231"/>
      <c r="NDF610" s="231"/>
      <c r="NDG610" s="231"/>
      <c r="NDH610" s="231"/>
      <c r="NDI610" s="231"/>
      <c r="NDJ610" s="231"/>
      <c r="NDK610" s="231"/>
      <c r="NDL610" s="231"/>
      <c r="NDM610" s="231"/>
      <c r="NDN610" s="231"/>
      <c r="NDO610" s="231"/>
      <c r="NDP610" s="231"/>
      <c r="NDQ610" s="231"/>
      <c r="NDR610" s="231"/>
      <c r="NDS610" s="231"/>
      <c r="NDT610" s="231"/>
      <c r="NDU610" s="231"/>
      <c r="NDV610" s="231"/>
      <c r="NDW610" s="231"/>
      <c r="NDX610" s="231"/>
      <c r="NDY610" s="231"/>
      <c r="NDZ610" s="231"/>
      <c r="NEA610" s="231"/>
      <c r="NEB610" s="231"/>
      <c r="NEC610" s="231"/>
      <c r="NED610" s="231"/>
      <c r="NEE610" s="231"/>
      <c r="NEF610" s="231"/>
      <c r="NEG610" s="231"/>
      <c r="NEH610" s="231"/>
      <c r="NEI610" s="231"/>
      <c r="NEJ610" s="231"/>
      <c r="NEK610" s="231"/>
      <c r="NEL610" s="231"/>
      <c r="NEM610" s="231"/>
      <c r="NEN610" s="231"/>
      <c r="NEO610" s="231"/>
      <c r="NEP610" s="231"/>
      <c r="NEQ610" s="231"/>
      <c r="NER610" s="231"/>
      <c r="NES610" s="231"/>
      <c r="NET610" s="231"/>
      <c r="NEU610" s="231"/>
      <c r="NEV610" s="231"/>
      <c r="NEW610" s="231"/>
      <c r="NEX610" s="231"/>
      <c r="NEY610" s="231"/>
      <c r="NEZ610" s="231"/>
      <c r="NFA610" s="231"/>
      <c r="NFB610" s="231"/>
      <c r="NFC610" s="231"/>
      <c r="NFD610" s="231"/>
      <c r="NFE610" s="231"/>
      <c r="NFF610" s="231"/>
      <c r="NFG610" s="231"/>
      <c r="NFH610" s="231"/>
      <c r="NFI610" s="231"/>
      <c r="NFJ610" s="231"/>
      <c r="NFK610" s="231"/>
      <c r="NFL610" s="231"/>
      <c r="NFM610" s="231"/>
      <c r="NFN610" s="231"/>
      <c r="NFO610" s="231"/>
      <c r="NFP610" s="231"/>
      <c r="NFQ610" s="231"/>
      <c r="NFR610" s="231"/>
      <c r="NFS610" s="231"/>
      <c r="NFT610" s="231"/>
      <c r="NFU610" s="231"/>
      <c r="NFV610" s="231"/>
      <c r="NFW610" s="231"/>
      <c r="NFX610" s="231"/>
      <c r="NFY610" s="231"/>
      <c r="NFZ610" s="231"/>
      <c r="NGA610" s="231"/>
      <c r="NGB610" s="231"/>
      <c r="NGC610" s="231"/>
      <c r="NGD610" s="231"/>
      <c r="NGE610" s="231"/>
      <c r="NGF610" s="231"/>
      <c r="NGG610" s="231"/>
      <c r="NGH610" s="231"/>
      <c r="NGI610" s="231"/>
      <c r="NGJ610" s="231"/>
      <c r="NGK610" s="231"/>
      <c r="NGL610" s="231"/>
      <c r="NGM610" s="231"/>
      <c r="NGN610" s="231"/>
      <c r="NGO610" s="231"/>
      <c r="NGP610" s="231"/>
      <c r="NGQ610" s="231"/>
      <c r="NGR610" s="231"/>
      <c r="NGS610" s="231"/>
      <c r="NGT610" s="231"/>
      <c r="NGU610" s="231"/>
      <c r="NGV610" s="231"/>
      <c r="NGW610" s="231"/>
      <c r="NGX610" s="231"/>
      <c r="NGY610" s="231"/>
      <c r="NGZ610" s="231"/>
      <c r="NHA610" s="231"/>
      <c r="NHB610" s="231"/>
      <c r="NHC610" s="231"/>
      <c r="NHD610" s="231"/>
      <c r="NHE610" s="231"/>
      <c r="NHF610" s="231"/>
      <c r="NHG610" s="231"/>
      <c r="NHH610" s="231"/>
      <c r="NHI610" s="231"/>
      <c r="NHJ610" s="231"/>
      <c r="NHK610" s="231"/>
      <c r="NHL610" s="231"/>
      <c r="NHM610" s="231"/>
      <c r="NHN610" s="231"/>
      <c r="NHO610" s="231"/>
      <c r="NHP610" s="231"/>
      <c r="NHQ610" s="231"/>
      <c r="NHR610" s="231"/>
      <c r="NHS610" s="231"/>
      <c r="NHT610" s="231"/>
      <c r="NHU610" s="231"/>
      <c r="NHV610" s="231"/>
      <c r="NHW610" s="231"/>
      <c r="NHX610" s="231"/>
      <c r="NHY610" s="231"/>
      <c r="NHZ610" s="231"/>
      <c r="NIA610" s="231"/>
      <c r="NIB610" s="231"/>
      <c r="NIC610" s="231"/>
      <c r="NID610" s="231"/>
      <c r="NIE610" s="231"/>
      <c r="NIF610" s="231"/>
      <c r="NIG610" s="231"/>
      <c r="NIH610" s="231"/>
      <c r="NII610" s="231"/>
      <c r="NIJ610" s="231"/>
      <c r="NIK610" s="231"/>
      <c r="NIL610" s="231"/>
      <c r="NIM610" s="231"/>
      <c r="NIN610" s="231"/>
      <c r="NIO610" s="231"/>
      <c r="NIP610" s="231"/>
      <c r="NIQ610" s="231"/>
      <c r="NIR610" s="231"/>
      <c r="NIS610" s="231"/>
      <c r="NIT610" s="231"/>
      <c r="NIU610" s="231"/>
      <c r="NIV610" s="231"/>
      <c r="NIW610" s="231"/>
      <c r="NIX610" s="231"/>
      <c r="NIY610" s="231"/>
      <c r="NIZ610" s="231"/>
      <c r="NJA610" s="231"/>
      <c r="NJB610" s="231"/>
      <c r="NJC610" s="231"/>
      <c r="NJD610" s="231"/>
      <c r="NJE610" s="231"/>
      <c r="NJF610" s="231"/>
      <c r="NJG610" s="231"/>
      <c r="NJH610" s="231"/>
      <c r="NJI610" s="231"/>
      <c r="NJJ610" s="231"/>
      <c r="NJK610" s="231"/>
      <c r="NJL610" s="231"/>
      <c r="NJM610" s="231"/>
      <c r="NJN610" s="231"/>
      <c r="NJO610" s="231"/>
      <c r="NJP610" s="231"/>
      <c r="NJQ610" s="231"/>
      <c r="NJR610" s="231"/>
      <c r="NJS610" s="231"/>
      <c r="NJT610" s="231"/>
      <c r="NJU610" s="231"/>
      <c r="NJV610" s="231"/>
      <c r="NJW610" s="231"/>
      <c r="NJX610" s="231"/>
      <c r="NJY610" s="231"/>
      <c r="NJZ610" s="231"/>
      <c r="NKA610" s="231"/>
      <c r="NKB610" s="231"/>
      <c r="NKC610" s="231"/>
      <c r="NKD610" s="231"/>
      <c r="NKE610" s="231"/>
      <c r="NKF610" s="231"/>
      <c r="NKG610" s="231"/>
      <c r="NKH610" s="231"/>
      <c r="NKI610" s="231"/>
      <c r="NKJ610" s="231"/>
      <c r="NKK610" s="231"/>
      <c r="NKL610" s="231"/>
      <c r="NKM610" s="231"/>
      <c r="NKN610" s="231"/>
      <c r="NKO610" s="231"/>
      <c r="NKP610" s="231"/>
      <c r="NKQ610" s="231"/>
      <c r="NKR610" s="231"/>
      <c r="NKS610" s="231"/>
      <c r="NKT610" s="231"/>
      <c r="NKU610" s="231"/>
      <c r="NKV610" s="231"/>
      <c r="NKW610" s="231"/>
      <c r="NKX610" s="231"/>
      <c r="NKY610" s="231"/>
      <c r="NKZ610" s="231"/>
      <c r="NLA610" s="231"/>
      <c r="NLB610" s="231"/>
      <c r="NLC610" s="231"/>
      <c r="NLD610" s="231"/>
      <c r="NLE610" s="231"/>
      <c r="NLF610" s="231"/>
      <c r="NLG610" s="231"/>
      <c r="NLH610" s="231"/>
      <c r="NLI610" s="231"/>
      <c r="NLJ610" s="231"/>
      <c r="NLK610" s="231"/>
      <c r="NLL610" s="231"/>
      <c r="NLM610" s="231"/>
      <c r="NLN610" s="231"/>
      <c r="NLO610" s="231"/>
      <c r="NLP610" s="231"/>
      <c r="NLQ610" s="231"/>
      <c r="NLR610" s="231"/>
      <c r="NLS610" s="231"/>
      <c r="NLT610" s="231"/>
      <c r="NLU610" s="231"/>
      <c r="NLV610" s="231"/>
      <c r="NLW610" s="231"/>
      <c r="NLX610" s="231"/>
      <c r="NLY610" s="231"/>
      <c r="NLZ610" s="231"/>
      <c r="NMA610" s="231"/>
      <c r="NMB610" s="231"/>
      <c r="NMC610" s="231"/>
      <c r="NMD610" s="231"/>
      <c r="NME610" s="231"/>
      <c r="NMF610" s="231"/>
      <c r="NMG610" s="231"/>
      <c r="NMH610" s="231"/>
      <c r="NMI610" s="231"/>
      <c r="NMJ610" s="231"/>
      <c r="NMK610" s="231"/>
      <c r="NML610" s="231"/>
      <c r="NMM610" s="231"/>
      <c r="NMN610" s="231"/>
      <c r="NMO610" s="231"/>
      <c r="NMP610" s="231"/>
      <c r="NMQ610" s="231"/>
      <c r="NMR610" s="231"/>
      <c r="NMS610" s="231"/>
      <c r="NMT610" s="231"/>
      <c r="NMU610" s="231"/>
      <c r="NMV610" s="231"/>
      <c r="NMW610" s="231"/>
      <c r="NMX610" s="231"/>
      <c r="NMY610" s="231"/>
      <c r="NMZ610" s="231"/>
      <c r="NNA610" s="231"/>
      <c r="NNB610" s="231"/>
      <c r="NNC610" s="231"/>
      <c r="NND610" s="231"/>
      <c r="NNE610" s="231"/>
      <c r="NNF610" s="231"/>
      <c r="NNG610" s="231"/>
      <c r="NNH610" s="231"/>
      <c r="NNI610" s="231"/>
      <c r="NNJ610" s="231"/>
      <c r="NNK610" s="231"/>
      <c r="NNL610" s="231"/>
      <c r="NNM610" s="231"/>
      <c r="NNN610" s="231"/>
      <c r="NNO610" s="231"/>
      <c r="NNP610" s="231"/>
      <c r="NNQ610" s="231"/>
      <c r="NNR610" s="231"/>
      <c r="NNS610" s="231"/>
      <c r="NNT610" s="231"/>
      <c r="NNU610" s="231"/>
      <c r="NNV610" s="231"/>
      <c r="NNW610" s="231"/>
      <c r="NNX610" s="231"/>
      <c r="NNY610" s="231"/>
      <c r="NNZ610" s="231"/>
      <c r="NOA610" s="231"/>
      <c r="NOB610" s="231"/>
      <c r="NOC610" s="231"/>
      <c r="NOD610" s="231"/>
      <c r="NOE610" s="231"/>
      <c r="NOF610" s="231"/>
      <c r="NOG610" s="231"/>
      <c r="NOH610" s="231"/>
      <c r="NOI610" s="231"/>
      <c r="NOJ610" s="231"/>
      <c r="NOK610" s="231"/>
      <c r="NOL610" s="231"/>
      <c r="NOM610" s="231"/>
      <c r="NON610" s="231"/>
      <c r="NOO610" s="231"/>
      <c r="NOP610" s="231"/>
      <c r="NOQ610" s="231"/>
      <c r="NOR610" s="231"/>
      <c r="NOS610" s="231"/>
      <c r="NOT610" s="231"/>
      <c r="NOU610" s="231"/>
      <c r="NOV610" s="231"/>
      <c r="NOW610" s="231"/>
      <c r="NOX610" s="231"/>
      <c r="NOY610" s="231"/>
      <c r="NOZ610" s="231"/>
      <c r="NPA610" s="231"/>
      <c r="NPB610" s="231"/>
      <c r="NPC610" s="231"/>
      <c r="NPD610" s="231"/>
      <c r="NPE610" s="231"/>
      <c r="NPF610" s="231"/>
      <c r="NPG610" s="231"/>
      <c r="NPH610" s="231"/>
      <c r="NPI610" s="231"/>
      <c r="NPJ610" s="231"/>
      <c r="NPK610" s="231"/>
      <c r="NPL610" s="231"/>
      <c r="NPM610" s="231"/>
      <c r="NPN610" s="231"/>
      <c r="NPO610" s="231"/>
      <c r="NPP610" s="231"/>
      <c r="NPQ610" s="231"/>
      <c r="NPR610" s="231"/>
      <c r="NPS610" s="231"/>
      <c r="NPT610" s="231"/>
      <c r="NPU610" s="231"/>
      <c r="NPV610" s="231"/>
      <c r="NPW610" s="231"/>
      <c r="NPX610" s="231"/>
      <c r="NPY610" s="231"/>
      <c r="NPZ610" s="231"/>
      <c r="NQA610" s="231"/>
      <c r="NQB610" s="231"/>
      <c r="NQC610" s="231"/>
      <c r="NQD610" s="231"/>
      <c r="NQE610" s="231"/>
      <c r="NQF610" s="231"/>
      <c r="NQG610" s="231"/>
      <c r="NQH610" s="231"/>
      <c r="NQI610" s="231"/>
      <c r="NQJ610" s="231"/>
      <c r="NQK610" s="231"/>
      <c r="NQL610" s="231"/>
      <c r="NQM610" s="231"/>
      <c r="NQN610" s="231"/>
      <c r="NQO610" s="231"/>
      <c r="NQP610" s="231"/>
      <c r="NQQ610" s="231"/>
      <c r="NQR610" s="231"/>
      <c r="NQS610" s="231"/>
      <c r="NQT610" s="231"/>
      <c r="NQU610" s="231"/>
      <c r="NQV610" s="231"/>
      <c r="NQW610" s="231"/>
      <c r="NQX610" s="231"/>
      <c r="NQY610" s="231"/>
      <c r="NQZ610" s="231"/>
      <c r="NRA610" s="231"/>
      <c r="NRB610" s="231"/>
      <c r="NRC610" s="231"/>
      <c r="NRD610" s="231"/>
      <c r="NRE610" s="231"/>
      <c r="NRF610" s="231"/>
      <c r="NRG610" s="231"/>
      <c r="NRH610" s="231"/>
      <c r="NRI610" s="231"/>
      <c r="NRJ610" s="231"/>
      <c r="NRK610" s="231"/>
      <c r="NRL610" s="231"/>
      <c r="NRM610" s="231"/>
      <c r="NRN610" s="231"/>
      <c r="NRO610" s="231"/>
      <c r="NRP610" s="231"/>
      <c r="NRQ610" s="231"/>
      <c r="NRR610" s="231"/>
      <c r="NRS610" s="231"/>
      <c r="NRT610" s="231"/>
      <c r="NRU610" s="231"/>
      <c r="NRV610" s="231"/>
      <c r="NRW610" s="231"/>
      <c r="NRX610" s="231"/>
      <c r="NRY610" s="231"/>
      <c r="NRZ610" s="231"/>
      <c r="NSA610" s="231"/>
      <c r="NSB610" s="231"/>
      <c r="NSC610" s="231"/>
      <c r="NSD610" s="231"/>
      <c r="NSE610" s="231"/>
      <c r="NSF610" s="231"/>
      <c r="NSG610" s="231"/>
      <c r="NSH610" s="231"/>
      <c r="NSI610" s="231"/>
      <c r="NSJ610" s="231"/>
      <c r="NSK610" s="231"/>
      <c r="NSL610" s="231"/>
      <c r="NSM610" s="231"/>
      <c r="NSN610" s="231"/>
      <c r="NSO610" s="231"/>
      <c r="NSP610" s="231"/>
      <c r="NSQ610" s="231"/>
      <c r="NSR610" s="231"/>
      <c r="NSS610" s="231"/>
      <c r="NST610" s="231"/>
      <c r="NSU610" s="231"/>
      <c r="NSV610" s="231"/>
      <c r="NSW610" s="231"/>
      <c r="NSX610" s="231"/>
      <c r="NSY610" s="231"/>
      <c r="NSZ610" s="231"/>
      <c r="NTA610" s="231"/>
      <c r="NTB610" s="231"/>
      <c r="NTC610" s="231"/>
      <c r="NTD610" s="231"/>
      <c r="NTE610" s="231"/>
      <c r="NTF610" s="231"/>
      <c r="NTG610" s="231"/>
      <c r="NTH610" s="231"/>
      <c r="NTI610" s="231"/>
      <c r="NTJ610" s="231"/>
      <c r="NTK610" s="231"/>
      <c r="NTL610" s="231"/>
      <c r="NTM610" s="231"/>
      <c r="NTN610" s="231"/>
      <c r="NTO610" s="231"/>
      <c r="NTP610" s="231"/>
      <c r="NTQ610" s="231"/>
      <c r="NTR610" s="231"/>
      <c r="NTS610" s="231"/>
      <c r="NTT610" s="231"/>
      <c r="NTU610" s="231"/>
      <c r="NTV610" s="231"/>
      <c r="NTW610" s="231"/>
      <c r="NTX610" s="231"/>
      <c r="NTY610" s="231"/>
      <c r="NTZ610" s="231"/>
      <c r="NUA610" s="231"/>
      <c r="NUB610" s="231"/>
      <c r="NUC610" s="231"/>
      <c r="NUD610" s="231"/>
      <c r="NUE610" s="231"/>
      <c r="NUF610" s="231"/>
      <c r="NUG610" s="231"/>
      <c r="NUH610" s="231"/>
      <c r="NUI610" s="231"/>
      <c r="NUJ610" s="231"/>
      <c r="NUK610" s="231"/>
      <c r="NUL610" s="231"/>
      <c r="NUM610" s="231"/>
      <c r="NUN610" s="231"/>
      <c r="NUO610" s="231"/>
      <c r="NUP610" s="231"/>
      <c r="NUQ610" s="231"/>
      <c r="NUR610" s="231"/>
      <c r="NUS610" s="231"/>
      <c r="NUT610" s="231"/>
      <c r="NUU610" s="231"/>
      <c r="NUV610" s="231"/>
      <c r="NUW610" s="231"/>
      <c r="NUX610" s="231"/>
      <c r="NUY610" s="231"/>
      <c r="NUZ610" s="231"/>
      <c r="NVA610" s="231"/>
      <c r="NVB610" s="231"/>
      <c r="NVC610" s="231"/>
      <c r="NVD610" s="231"/>
      <c r="NVE610" s="231"/>
      <c r="NVF610" s="231"/>
      <c r="NVG610" s="231"/>
      <c r="NVH610" s="231"/>
      <c r="NVI610" s="231"/>
      <c r="NVJ610" s="231"/>
      <c r="NVK610" s="231"/>
      <c r="NVL610" s="231"/>
      <c r="NVM610" s="231"/>
      <c r="NVN610" s="231"/>
      <c r="NVO610" s="231"/>
      <c r="NVP610" s="231"/>
      <c r="NVQ610" s="231"/>
      <c r="NVR610" s="231"/>
      <c r="NVS610" s="231"/>
      <c r="NVT610" s="231"/>
      <c r="NVU610" s="231"/>
      <c r="NVV610" s="231"/>
      <c r="NVW610" s="231"/>
      <c r="NVX610" s="231"/>
      <c r="NVY610" s="231"/>
      <c r="NVZ610" s="231"/>
      <c r="NWA610" s="231"/>
      <c r="NWB610" s="231"/>
      <c r="NWC610" s="231"/>
      <c r="NWD610" s="231"/>
      <c r="NWE610" s="231"/>
      <c r="NWF610" s="231"/>
      <c r="NWG610" s="231"/>
      <c r="NWH610" s="231"/>
      <c r="NWI610" s="231"/>
      <c r="NWJ610" s="231"/>
      <c r="NWK610" s="231"/>
      <c r="NWL610" s="231"/>
      <c r="NWM610" s="231"/>
      <c r="NWN610" s="231"/>
      <c r="NWO610" s="231"/>
      <c r="NWP610" s="231"/>
      <c r="NWQ610" s="231"/>
      <c r="NWR610" s="231"/>
      <c r="NWS610" s="231"/>
      <c r="NWT610" s="231"/>
      <c r="NWU610" s="231"/>
      <c r="NWV610" s="231"/>
      <c r="NWW610" s="231"/>
      <c r="NWX610" s="231"/>
      <c r="NWY610" s="231"/>
      <c r="NWZ610" s="231"/>
      <c r="NXA610" s="231"/>
      <c r="NXB610" s="231"/>
      <c r="NXC610" s="231"/>
      <c r="NXD610" s="231"/>
      <c r="NXE610" s="231"/>
      <c r="NXF610" s="231"/>
      <c r="NXG610" s="231"/>
      <c r="NXH610" s="231"/>
      <c r="NXI610" s="231"/>
      <c r="NXJ610" s="231"/>
      <c r="NXK610" s="231"/>
      <c r="NXL610" s="231"/>
      <c r="NXM610" s="231"/>
      <c r="NXN610" s="231"/>
      <c r="NXO610" s="231"/>
      <c r="NXP610" s="231"/>
      <c r="NXQ610" s="231"/>
      <c r="NXR610" s="231"/>
      <c r="NXS610" s="231"/>
      <c r="NXT610" s="231"/>
      <c r="NXU610" s="231"/>
      <c r="NXV610" s="231"/>
      <c r="NXW610" s="231"/>
      <c r="NXX610" s="231"/>
      <c r="NXY610" s="231"/>
      <c r="NXZ610" s="231"/>
      <c r="NYA610" s="231"/>
      <c r="NYB610" s="231"/>
      <c r="NYC610" s="231"/>
      <c r="NYD610" s="231"/>
      <c r="NYE610" s="231"/>
      <c r="NYF610" s="231"/>
      <c r="NYG610" s="231"/>
      <c r="NYH610" s="231"/>
      <c r="NYI610" s="231"/>
      <c r="NYJ610" s="231"/>
      <c r="NYK610" s="231"/>
      <c r="NYL610" s="231"/>
      <c r="NYM610" s="231"/>
      <c r="NYN610" s="231"/>
      <c r="NYO610" s="231"/>
      <c r="NYP610" s="231"/>
      <c r="NYQ610" s="231"/>
      <c r="NYR610" s="231"/>
      <c r="NYS610" s="231"/>
      <c r="NYT610" s="231"/>
      <c r="NYU610" s="231"/>
      <c r="NYV610" s="231"/>
      <c r="NYW610" s="231"/>
      <c r="NYX610" s="231"/>
      <c r="NYY610" s="231"/>
      <c r="NYZ610" s="231"/>
      <c r="NZA610" s="231"/>
      <c r="NZB610" s="231"/>
      <c r="NZC610" s="231"/>
      <c r="NZD610" s="231"/>
      <c r="NZE610" s="231"/>
      <c r="NZF610" s="231"/>
      <c r="NZG610" s="231"/>
      <c r="NZH610" s="231"/>
      <c r="NZI610" s="231"/>
      <c r="NZJ610" s="231"/>
      <c r="NZK610" s="231"/>
      <c r="NZL610" s="231"/>
      <c r="NZM610" s="231"/>
      <c r="NZN610" s="231"/>
      <c r="NZO610" s="231"/>
      <c r="NZP610" s="231"/>
      <c r="NZQ610" s="231"/>
      <c r="NZR610" s="231"/>
      <c r="NZS610" s="231"/>
      <c r="NZT610" s="231"/>
      <c r="NZU610" s="231"/>
      <c r="NZV610" s="231"/>
      <c r="NZW610" s="231"/>
      <c r="NZX610" s="231"/>
      <c r="NZY610" s="231"/>
      <c r="NZZ610" s="231"/>
      <c r="OAA610" s="231"/>
      <c r="OAB610" s="231"/>
      <c r="OAC610" s="231"/>
      <c r="OAD610" s="231"/>
      <c r="OAE610" s="231"/>
      <c r="OAF610" s="231"/>
      <c r="OAG610" s="231"/>
      <c r="OAH610" s="231"/>
      <c r="OAI610" s="231"/>
      <c r="OAJ610" s="231"/>
      <c r="OAK610" s="231"/>
      <c r="OAL610" s="231"/>
      <c r="OAM610" s="231"/>
      <c r="OAN610" s="231"/>
      <c r="OAO610" s="231"/>
      <c r="OAP610" s="231"/>
      <c r="OAQ610" s="231"/>
      <c r="OAR610" s="231"/>
      <c r="OAS610" s="231"/>
      <c r="OAT610" s="231"/>
      <c r="OAU610" s="231"/>
      <c r="OAV610" s="231"/>
      <c r="OAW610" s="231"/>
      <c r="OAX610" s="231"/>
      <c r="OAY610" s="231"/>
      <c r="OAZ610" s="231"/>
      <c r="OBA610" s="231"/>
      <c r="OBB610" s="231"/>
      <c r="OBC610" s="231"/>
      <c r="OBD610" s="231"/>
      <c r="OBE610" s="231"/>
      <c r="OBF610" s="231"/>
      <c r="OBG610" s="231"/>
      <c r="OBH610" s="231"/>
      <c r="OBI610" s="231"/>
      <c r="OBJ610" s="231"/>
      <c r="OBK610" s="231"/>
      <c r="OBL610" s="231"/>
      <c r="OBM610" s="231"/>
      <c r="OBN610" s="231"/>
      <c r="OBO610" s="231"/>
      <c r="OBP610" s="231"/>
      <c r="OBQ610" s="231"/>
      <c r="OBR610" s="231"/>
      <c r="OBS610" s="231"/>
      <c r="OBT610" s="231"/>
      <c r="OBU610" s="231"/>
      <c r="OBV610" s="231"/>
      <c r="OBW610" s="231"/>
      <c r="OBX610" s="231"/>
      <c r="OBY610" s="231"/>
      <c r="OBZ610" s="231"/>
      <c r="OCA610" s="231"/>
      <c r="OCB610" s="231"/>
      <c r="OCC610" s="231"/>
      <c r="OCD610" s="231"/>
      <c r="OCE610" s="231"/>
      <c r="OCF610" s="231"/>
      <c r="OCG610" s="231"/>
      <c r="OCH610" s="231"/>
      <c r="OCI610" s="231"/>
      <c r="OCJ610" s="231"/>
      <c r="OCK610" s="231"/>
      <c r="OCL610" s="231"/>
      <c r="OCM610" s="231"/>
      <c r="OCN610" s="231"/>
      <c r="OCO610" s="231"/>
      <c r="OCP610" s="231"/>
      <c r="OCQ610" s="231"/>
      <c r="OCR610" s="231"/>
      <c r="OCS610" s="231"/>
      <c r="OCT610" s="231"/>
      <c r="OCU610" s="231"/>
      <c r="OCV610" s="231"/>
      <c r="OCW610" s="231"/>
      <c r="OCX610" s="231"/>
      <c r="OCY610" s="231"/>
      <c r="OCZ610" s="231"/>
      <c r="ODA610" s="231"/>
      <c r="ODB610" s="231"/>
      <c r="ODC610" s="231"/>
      <c r="ODD610" s="231"/>
      <c r="ODE610" s="231"/>
      <c r="ODF610" s="231"/>
      <c r="ODG610" s="231"/>
      <c r="ODH610" s="231"/>
      <c r="ODI610" s="231"/>
      <c r="ODJ610" s="231"/>
      <c r="ODK610" s="231"/>
      <c r="ODL610" s="231"/>
      <c r="ODM610" s="231"/>
      <c r="ODN610" s="231"/>
      <c r="ODO610" s="231"/>
      <c r="ODP610" s="231"/>
      <c r="ODQ610" s="231"/>
      <c r="ODR610" s="231"/>
      <c r="ODS610" s="231"/>
      <c r="ODT610" s="231"/>
      <c r="ODU610" s="231"/>
      <c r="ODV610" s="231"/>
      <c r="ODW610" s="231"/>
      <c r="ODX610" s="231"/>
      <c r="ODY610" s="231"/>
      <c r="ODZ610" s="231"/>
      <c r="OEA610" s="231"/>
      <c r="OEB610" s="231"/>
      <c r="OEC610" s="231"/>
      <c r="OED610" s="231"/>
      <c r="OEE610" s="231"/>
      <c r="OEF610" s="231"/>
      <c r="OEG610" s="231"/>
      <c r="OEH610" s="231"/>
      <c r="OEI610" s="231"/>
      <c r="OEJ610" s="231"/>
      <c r="OEK610" s="231"/>
      <c r="OEL610" s="231"/>
      <c r="OEM610" s="231"/>
      <c r="OEN610" s="231"/>
      <c r="OEO610" s="231"/>
      <c r="OEP610" s="231"/>
      <c r="OEQ610" s="231"/>
      <c r="OER610" s="231"/>
      <c r="OES610" s="231"/>
      <c r="OET610" s="231"/>
      <c r="OEU610" s="231"/>
      <c r="OEV610" s="231"/>
      <c r="OEW610" s="231"/>
      <c r="OEX610" s="231"/>
      <c r="OEY610" s="231"/>
      <c r="OEZ610" s="231"/>
      <c r="OFA610" s="231"/>
      <c r="OFB610" s="231"/>
      <c r="OFC610" s="231"/>
      <c r="OFD610" s="231"/>
      <c r="OFE610" s="231"/>
      <c r="OFF610" s="231"/>
      <c r="OFG610" s="231"/>
      <c r="OFH610" s="231"/>
      <c r="OFI610" s="231"/>
      <c r="OFJ610" s="231"/>
      <c r="OFK610" s="231"/>
      <c r="OFL610" s="231"/>
      <c r="OFM610" s="231"/>
      <c r="OFN610" s="231"/>
      <c r="OFO610" s="231"/>
      <c r="OFP610" s="231"/>
      <c r="OFQ610" s="231"/>
      <c r="OFR610" s="231"/>
      <c r="OFS610" s="231"/>
      <c r="OFT610" s="231"/>
      <c r="OFU610" s="231"/>
      <c r="OFV610" s="231"/>
      <c r="OFW610" s="231"/>
      <c r="OFX610" s="231"/>
      <c r="OFY610" s="231"/>
      <c r="OFZ610" s="231"/>
      <c r="OGA610" s="231"/>
      <c r="OGB610" s="231"/>
      <c r="OGC610" s="231"/>
      <c r="OGD610" s="231"/>
      <c r="OGE610" s="231"/>
      <c r="OGF610" s="231"/>
      <c r="OGG610" s="231"/>
      <c r="OGH610" s="231"/>
      <c r="OGI610" s="231"/>
      <c r="OGJ610" s="231"/>
      <c r="OGK610" s="231"/>
      <c r="OGL610" s="231"/>
      <c r="OGM610" s="231"/>
      <c r="OGN610" s="231"/>
      <c r="OGO610" s="231"/>
      <c r="OGP610" s="231"/>
      <c r="OGQ610" s="231"/>
      <c r="OGR610" s="231"/>
      <c r="OGS610" s="231"/>
      <c r="OGT610" s="231"/>
      <c r="OGU610" s="231"/>
      <c r="OGV610" s="231"/>
      <c r="OGW610" s="231"/>
      <c r="OGX610" s="231"/>
      <c r="OGY610" s="231"/>
      <c r="OGZ610" s="231"/>
      <c r="OHA610" s="231"/>
      <c r="OHB610" s="231"/>
      <c r="OHC610" s="231"/>
      <c r="OHD610" s="231"/>
      <c r="OHE610" s="231"/>
      <c r="OHF610" s="231"/>
      <c r="OHG610" s="231"/>
      <c r="OHH610" s="231"/>
      <c r="OHI610" s="231"/>
      <c r="OHJ610" s="231"/>
      <c r="OHK610" s="231"/>
      <c r="OHL610" s="231"/>
      <c r="OHM610" s="231"/>
      <c r="OHN610" s="231"/>
      <c r="OHO610" s="231"/>
      <c r="OHP610" s="231"/>
      <c r="OHQ610" s="231"/>
      <c r="OHR610" s="231"/>
      <c r="OHS610" s="231"/>
      <c r="OHT610" s="231"/>
      <c r="OHU610" s="231"/>
      <c r="OHV610" s="231"/>
      <c r="OHW610" s="231"/>
      <c r="OHX610" s="231"/>
      <c r="OHY610" s="231"/>
      <c r="OHZ610" s="231"/>
      <c r="OIA610" s="231"/>
      <c r="OIB610" s="231"/>
      <c r="OIC610" s="231"/>
      <c r="OID610" s="231"/>
      <c r="OIE610" s="231"/>
      <c r="OIF610" s="231"/>
      <c r="OIG610" s="231"/>
      <c r="OIH610" s="231"/>
      <c r="OII610" s="231"/>
      <c r="OIJ610" s="231"/>
      <c r="OIK610" s="231"/>
      <c r="OIL610" s="231"/>
      <c r="OIM610" s="231"/>
      <c r="OIN610" s="231"/>
      <c r="OIO610" s="231"/>
      <c r="OIP610" s="231"/>
      <c r="OIQ610" s="231"/>
      <c r="OIR610" s="231"/>
      <c r="OIS610" s="231"/>
      <c r="OIT610" s="231"/>
      <c r="OIU610" s="231"/>
      <c r="OIV610" s="231"/>
      <c r="OIW610" s="231"/>
      <c r="OIX610" s="231"/>
      <c r="OIY610" s="231"/>
      <c r="OIZ610" s="231"/>
      <c r="OJA610" s="231"/>
      <c r="OJB610" s="231"/>
      <c r="OJC610" s="231"/>
      <c r="OJD610" s="231"/>
      <c r="OJE610" s="231"/>
      <c r="OJF610" s="231"/>
      <c r="OJG610" s="231"/>
      <c r="OJH610" s="231"/>
      <c r="OJI610" s="231"/>
      <c r="OJJ610" s="231"/>
      <c r="OJK610" s="231"/>
      <c r="OJL610" s="231"/>
      <c r="OJM610" s="231"/>
      <c r="OJN610" s="231"/>
      <c r="OJO610" s="231"/>
      <c r="OJP610" s="231"/>
      <c r="OJQ610" s="231"/>
      <c r="OJR610" s="231"/>
      <c r="OJS610" s="231"/>
      <c r="OJT610" s="231"/>
      <c r="OJU610" s="231"/>
      <c r="OJV610" s="231"/>
      <c r="OJW610" s="231"/>
      <c r="OJX610" s="231"/>
      <c r="OJY610" s="231"/>
      <c r="OJZ610" s="231"/>
      <c r="OKA610" s="231"/>
      <c r="OKB610" s="231"/>
      <c r="OKC610" s="231"/>
      <c r="OKD610" s="231"/>
      <c r="OKE610" s="231"/>
      <c r="OKF610" s="231"/>
      <c r="OKG610" s="231"/>
      <c r="OKH610" s="231"/>
      <c r="OKI610" s="231"/>
      <c r="OKJ610" s="231"/>
      <c r="OKK610" s="231"/>
      <c r="OKL610" s="231"/>
      <c r="OKM610" s="231"/>
      <c r="OKN610" s="231"/>
      <c r="OKO610" s="231"/>
      <c r="OKP610" s="231"/>
      <c r="OKQ610" s="231"/>
      <c r="OKR610" s="231"/>
      <c r="OKS610" s="231"/>
      <c r="OKT610" s="231"/>
      <c r="OKU610" s="231"/>
      <c r="OKV610" s="231"/>
      <c r="OKW610" s="231"/>
      <c r="OKX610" s="231"/>
      <c r="OKY610" s="231"/>
      <c r="OKZ610" s="231"/>
      <c r="OLA610" s="231"/>
      <c r="OLB610" s="231"/>
      <c r="OLC610" s="231"/>
      <c r="OLD610" s="231"/>
      <c r="OLE610" s="231"/>
      <c r="OLF610" s="231"/>
      <c r="OLG610" s="231"/>
      <c r="OLH610" s="231"/>
      <c r="OLI610" s="231"/>
      <c r="OLJ610" s="231"/>
      <c r="OLK610" s="231"/>
      <c r="OLL610" s="231"/>
      <c r="OLM610" s="231"/>
      <c r="OLN610" s="231"/>
      <c r="OLO610" s="231"/>
      <c r="OLP610" s="231"/>
      <c r="OLQ610" s="231"/>
      <c r="OLR610" s="231"/>
      <c r="OLS610" s="231"/>
      <c r="OLT610" s="231"/>
      <c r="OLU610" s="231"/>
      <c r="OLV610" s="231"/>
      <c r="OLW610" s="231"/>
      <c r="OLX610" s="231"/>
      <c r="OLY610" s="231"/>
      <c r="OLZ610" s="231"/>
      <c r="OMA610" s="231"/>
      <c r="OMB610" s="231"/>
      <c r="OMC610" s="231"/>
      <c r="OMD610" s="231"/>
      <c r="OME610" s="231"/>
      <c r="OMF610" s="231"/>
      <c r="OMG610" s="231"/>
      <c r="OMH610" s="231"/>
      <c r="OMI610" s="231"/>
      <c r="OMJ610" s="231"/>
      <c r="OMK610" s="231"/>
      <c r="OML610" s="231"/>
      <c r="OMM610" s="231"/>
      <c r="OMN610" s="231"/>
      <c r="OMO610" s="231"/>
      <c r="OMP610" s="231"/>
      <c r="OMQ610" s="231"/>
      <c r="OMR610" s="231"/>
      <c r="OMS610" s="231"/>
      <c r="OMT610" s="231"/>
      <c r="OMU610" s="231"/>
      <c r="OMV610" s="231"/>
      <c r="OMW610" s="231"/>
      <c r="OMX610" s="231"/>
      <c r="OMY610" s="231"/>
      <c r="OMZ610" s="231"/>
      <c r="ONA610" s="231"/>
      <c r="ONB610" s="231"/>
      <c r="ONC610" s="231"/>
      <c r="OND610" s="231"/>
      <c r="ONE610" s="231"/>
      <c r="ONF610" s="231"/>
      <c r="ONG610" s="231"/>
      <c r="ONH610" s="231"/>
      <c r="ONI610" s="231"/>
      <c r="ONJ610" s="231"/>
      <c r="ONK610" s="231"/>
      <c r="ONL610" s="231"/>
      <c r="ONM610" s="231"/>
      <c r="ONN610" s="231"/>
      <c r="ONO610" s="231"/>
      <c r="ONP610" s="231"/>
      <c r="ONQ610" s="231"/>
      <c r="ONR610" s="231"/>
      <c r="ONS610" s="231"/>
      <c r="ONT610" s="231"/>
      <c r="ONU610" s="231"/>
      <c r="ONV610" s="231"/>
      <c r="ONW610" s="231"/>
      <c r="ONX610" s="231"/>
      <c r="ONY610" s="231"/>
      <c r="ONZ610" s="231"/>
      <c r="OOA610" s="231"/>
      <c r="OOB610" s="231"/>
      <c r="OOC610" s="231"/>
      <c r="OOD610" s="231"/>
      <c r="OOE610" s="231"/>
      <c r="OOF610" s="231"/>
      <c r="OOG610" s="231"/>
      <c r="OOH610" s="231"/>
      <c r="OOI610" s="231"/>
      <c r="OOJ610" s="231"/>
      <c r="OOK610" s="231"/>
      <c r="OOL610" s="231"/>
      <c r="OOM610" s="231"/>
      <c r="OON610" s="231"/>
      <c r="OOO610" s="231"/>
      <c r="OOP610" s="231"/>
      <c r="OOQ610" s="231"/>
      <c r="OOR610" s="231"/>
      <c r="OOS610" s="231"/>
      <c r="OOT610" s="231"/>
      <c r="OOU610" s="231"/>
      <c r="OOV610" s="231"/>
      <c r="OOW610" s="231"/>
      <c r="OOX610" s="231"/>
      <c r="OOY610" s="231"/>
      <c r="OOZ610" s="231"/>
      <c r="OPA610" s="231"/>
      <c r="OPB610" s="231"/>
      <c r="OPC610" s="231"/>
      <c r="OPD610" s="231"/>
      <c r="OPE610" s="231"/>
      <c r="OPF610" s="231"/>
      <c r="OPG610" s="231"/>
      <c r="OPH610" s="231"/>
      <c r="OPI610" s="231"/>
      <c r="OPJ610" s="231"/>
      <c r="OPK610" s="231"/>
      <c r="OPL610" s="231"/>
      <c r="OPM610" s="231"/>
      <c r="OPN610" s="231"/>
      <c r="OPO610" s="231"/>
      <c r="OPP610" s="231"/>
      <c r="OPQ610" s="231"/>
      <c r="OPR610" s="231"/>
      <c r="OPS610" s="231"/>
      <c r="OPT610" s="231"/>
      <c r="OPU610" s="231"/>
      <c r="OPV610" s="231"/>
      <c r="OPW610" s="231"/>
      <c r="OPX610" s="231"/>
      <c r="OPY610" s="231"/>
      <c r="OPZ610" s="231"/>
      <c r="OQA610" s="231"/>
      <c r="OQB610" s="231"/>
      <c r="OQC610" s="231"/>
      <c r="OQD610" s="231"/>
      <c r="OQE610" s="231"/>
      <c r="OQF610" s="231"/>
      <c r="OQG610" s="231"/>
      <c r="OQH610" s="231"/>
      <c r="OQI610" s="231"/>
      <c r="OQJ610" s="231"/>
      <c r="OQK610" s="231"/>
      <c r="OQL610" s="231"/>
      <c r="OQM610" s="231"/>
      <c r="OQN610" s="231"/>
      <c r="OQO610" s="231"/>
      <c r="OQP610" s="231"/>
      <c r="OQQ610" s="231"/>
      <c r="OQR610" s="231"/>
      <c r="OQS610" s="231"/>
      <c r="OQT610" s="231"/>
      <c r="OQU610" s="231"/>
      <c r="OQV610" s="231"/>
      <c r="OQW610" s="231"/>
      <c r="OQX610" s="231"/>
      <c r="OQY610" s="231"/>
      <c r="OQZ610" s="231"/>
      <c r="ORA610" s="231"/>
      <c r="ORB610" s="231"/>
      <c r="ORC610" s="231"/>
      <c r="ORD610" s="231"/>
      <c r="ORE610" s="231"/>
      <c r="ORF610" s="231"/>
      <c r="ORG610" s="231"/>
      <c r="ORH610" s="231"/>
      <c r="ORI610" s="231"/>
      <c r="ORJ610" s="231"/>
      <c r="ORK610" s="231"/>
      <c r="ORL610" s="231"/>
      <c r="ORM610" s="231"/>
      <c r="ORN610" s="231"/>
      <c r="ORO610" s="231"/>
      <c r="ORP610" s="231"/>
      <c r="ORQ610" s="231"/>
      <c r="ORR610" s="231"/>
      <c r="ORS610" s="231"/>
      <c r="ORT610" s="231"/>
      <c r="ORU610" s="231"/>
      <c r="ORV610" s="231"/>
      <c r="ORW610" s="231"/>
      <c r="ORX610" s="231"/>
      <c r="ORY610" s="231"/>
      <c r="ORZ610" s="231"/>
      <c r="OSA610" s="231"/>
      <c r="OSB610" s="231"/>
      <c r="OSC610" s="231"/>
      <c r="OSD610" s="231"/>
      <c r="OSE610" s="231"/>
      <c r="OSF610" s="231"/>
      <c r="OSG610" s="231"/>
      <c r="OSH610" s="231"/>
      <c r="OSI610" s="231"/>
      <c r="OSJ610" s="231"/>
      <c r="OSK610" s="231"/>
      <c r="OSL610" s="231"/>
      <c r="OSM610" s="231"/>
      <c r="OSN610" s="231"/>
      <c r="OSO610" s="231"/>
      <c r="OSP610" s="231"/>
      <c r="OSQ610" s="231"/>
      <c r="OSR610" s="231"/>
      <c r="OSS610" s="231"/>
      <c r="OST610" s="231"/>
      <c r="OSU610" s="231"/>
      <c r="OSV610" s="231"/>
      <c r="OSW610" s="231"/>
      <c r="OSX610" s="231"/>
      <c r="OSY610" s="231"/>
      <c r="OSZ610" s="231"/>
      <c r="OTA610" s="231"/>
      <c r="OTB610" s="231"/>
      <c r="OTC610" s="231"/>
      <c r="OTD610" s="231"/>
      <c r="OTE610" s="231"/>
      <c r="OTF610" s="231"/>
      <c r="OTG610" s="231"/>
      <c r="OTH610" s="231"/>
      <c r="OTI610" s="231"/>
      <c r="OTJ610" s="231"/>
      <c r="OTK610" s="231"/>
      <c r="OTL610" s="231"/>
      <c r="OTM610" s="231"/>
      <c r="OTN610" s="231"/>
      <c r="OTO610" s="231"/>
      <c r="OTP610" s="231"/>
      <c r="OTQ610" s="231"/>
      <c r="OTR610" s="231"/>
      <c r="OTS610" s="231"/>
      <c r="OTT610" s="231"/>
      <c r="OTU610" s="231"/>
      <c r="OTV610" s="231"/>
      <c r="OTW610" s="231"/>
      <c r="OTX610" s="231"/>
      <c r="OTY610" s="231"/>
      <c r="OTZ610" s="231"/>
      <c r="OUA610" s="231"/>
      <c r="OUB610" s="231"/>
      <c r="OUC610" s="231"/>
      <c r="OUD610" s="231"/>
      <c r="OUE610" s="231"/>
      <c r="OUF610" s="231"/>
      <c r="OUG610" s="231"/>
      <c r="OUH610" s="231"/>
      <c r="OUI610" s="231"/>
      <c r="OUJ610" s="231"/>
      <c r="OUK610" s="231"/>
      <c r="OUL610" s="231"/>
      <c r="OUM610" s="231"/>
      <c r="OUN610" s="231"/>
      <c r="OUO610" s="231"/>
      <c r="OUP610" s="231"/>
      <c r="OUQ610" s="231"/>
      <c r="OUR610" s="231"/>
      <c r="OUS610" s="231"/>
      <c r="OUT610" s="231"/>
      <c r="OUU610" s="231"/>
      <c r="OUV610" s="231"/>
      <c r="OUW610" s="231"/>
      <c r="OUX610" s="231"/>
      <c r="OUY610" s="231"/>
      <c r="OUZ610" s="231"/>
      <c r="OVA610" s="231"/>
      <c r="OVB610" s="231"/>
      <c r="OVC610" s="231"/>
      <c r="OVD610" s="231"/>
      <c r="OVE610" s="231"/>
      <c r="OVF610" s="231"/>
      <c r="OVG610" s="231"/>
      <c r="OVH610" s="231"/>
      <c r="OVI610" s="231"/>
      <c r="OVJ610" s="231"/>
      <c r="OVK610" s="231"/>
      <c r="OVL610" s="231"/>
      <c r="OVM610" s="231"/>
      <c r="OVN610" s="231"/>
      <c r="OVO610" s="231"/>
      <c r="OVP610" s="231"/>
      <c r="OVQ610" s="231"/>
      <c r="OVR610" s="231"/>
      <c r="OVS610" s="231"/>
      <c r="OVT610" s="231"/>
      <c r="OVU610" s="231"/>
      <c r="OVV610" s="231"/>
      <c r="OVW610" s="231"/>
      <c r="OVX610" s="231"/>
      <c r="OVY610" s="231"/>
      <c r="OVZ610" s="231"/>
      <c r="OWA610" s="231"/>
      <c r="OWB610" s="231"/>
      <c r="OWC610" s="231"/>
      <c r="OWD610" s="231"/>
      <c r="OWE610" s="231"/>
      <c r="OWF610" s="231"/>
      <c r="OWG610" s="231"/>
      <c r="OWH610" s="231"/>
      <c r="OWI610" s="231"/>
      <c r="OWJ610" s="231"/>
      <c r="OWK610" s="231"/>
      <c r="OWL610" s="231"/>
      <c r="OWM610" s="231"/>
      <c r="OWN610" s="231"/>
      <c r="OWO610" s="231"/>
      <c r="OWP610" s="231"/>
      <c r="OWQ610" s="231"/>
      <c r="OWR610" s="231"/>
      <c r="OWS610" s="231"/>
      <c r="OWT610" s="231"/>
      <c r="OWU610" s="231"/>
      <c r="OWV610" s="231"/>
      <c r="OWW610" s="231"/>
      <c r="OWX610" s="231"/>
      <c r="OWY610" s="231"/>
      <c r="OWZ610" s="231"/>
      <c r="OXA610" s="231"/>
      <c r="OXB610" s="231"/>
      <c r="OXC610" s="231"/>
      <c r="OXD610" s="231"/>
      <c r="OXE610" s="231"/>
      <c r="OXF610" s="231"/>
      <c r="OXG610" s="231"/>
      <c r="OXH610" s="231"/>
      <c r="OXI610" s="231"/>
      <c r="OXJ610" s="231"/>
      <c r="OXK610" s="231"/>
      <c r="OXL610" s="231"/>
      <c r="OXM610" s="231"/>
      <c r="OXN610" s="231"/>
      <c r="OXO610" s="231"/>
      <c r="OXP610" s="231"/>
      <c r="OXQ610" s="231"/>
      <c r="OXR610" s="231"/>
      <c r="OXS610" s="231"/>
      <c r="OXT610" s="231"/>
      <c r="OXU610" s="231"/>
      <c r="OXV610" s="231"/>
      <c r="OXW610" s="231"/>
      <c r="OXX610" s="231"/>
      <c r="OXY610" s="231"/>
      <c r="OXZ610" s="231"/>
      <c r="OYA610" s="231"/>
      <c r="OYB610" s="231"/>
      <c r="OYC610" s="231"/>
      <c r="OYD610" s="231"/>
      <c r="OYE610" s="231"/>
      <c r="OYF610" s="231"/>
      <c r="OYG610" s="231"/>
      <c r="OYH610" s="231"/>
      <c r="OYI610" s="231"/>
      <c r="OYJ610" s="231"/>
      <c r="OYK610" s="231"/>
      <c r="OYL610" s="231"/>
      <c r="OYM610" s="231"/>
      <c r="OYN610" s="231"/>
      <c r="OYO610" s="231"/>
      <c r="OYP610" s="231"/>
      <c r="OYQ610" s="231"/>
      <c r="OYR610" s="231"/>
      <c r="OYS610" s="231"/>
      <c r="OYT610" s="231"/>
      <c r="OYU610" s="231"/>
      <c r="OYV610" s="231"/>
      <c r="OYW610" s="231"/>
      <c r="OYX610" s="231"/>
      <c r="OYY610" s="231"/>
      <c r="OYZ610" s="231"/>
      <c r="OZA610" s="231"/>
      <c r="OZB610" s="231"/>
      <c r="OZC610" s="231"/>
      <c r="OZD610" s="231"/>
      <c r="OZE610" s="231"/>
      <c r="OZF610" s="231"/>
      <c r="OZG610" s="231"/>
      <c r="OZH610" s="231"/>
      <c r="OZI610" s="231"/>
      <c r="OZJ610" s="231"/>
      <c r="OZK610" s="231"/>
      <c r="OZL610" s="231"/>
      <c r="OZM610" s="231"/>
      <c r="OZN610" s="231"/>
      <c r="OZO610" s="231"/>
      <c r="OZP610" s="231"/>
      <c r="OZQ610" s="231"/>
      <c r="OZR610" s="231"/>
      <c r="OZS610" s="231"/>
      <c r="OZT610" s="231"/>
      <c r="OZU610" s="231"/>
      <c r="OZV610" s="231"/>
      <c r="OZW610" s="231"/>
      <c r="OZX610" s="231"/>
      <c r="OZY610" s="231"/>
      <c r="OZZ610" s="231"/>
      <c r="PAA610" s="231"/>
      <c r="PAB610" s="231"/>
      <c r="PAC610" s="231"/>
      <c r="PAD610" s="231"/>
      <c r="PAE610" s="231"/>
      <c r="PAF610" s="231"/>
      <c r="PAG610" s="231"/>
      <c r="PAH610" s="231"/>
      <c r="PAI610" s="231"/>
      <c r="PAJ610" s="231"/>
      <c r="PAK610" s="231"/>
      <c r="PAL610" s="231"/>
      <c r="PAM610" s="231"/>
      <c r="PAN610" s="231"/>
      <c r="PAO610" s="231"/>
      <c r="PAP610" s="231"/>
      <c r="PAQ610" s="231"/>
      <c r="PAR610" s="231"/>
      <c r="PAS610" s="231"/>
      <c r="PAT610" s="231"/>
      <c r="PAU610" s="231"/>
      <c r="PAV610" s="231"/>
      <c r="PAW610" s="231"/>
      <c r="PAX610" s="231"/>
      <c r="PAY610" s="231"/>
      <c r="PAZ610" s="231"/>
      <c r="PBA610" s="231"/>
      <c r="PBB610" s="231"/>
      <c r="PBC610" s="231"/>
      <c r="PBD610" s="231"/>
      <c r="PBE610" s="231"/>
      <c r="PBF610" s="231"/>
      <c r="PBG610" s="231"/>
      <c r="PBH610" s="231"/>
      <c r="PBI610" s="231"/>
      <c r="PBJ610" s="231"/>
      <c r="PBK610" s="231"/>
      <c r="PBL610" s="231"/>
      <c r="PBM610" s="231"/>
      <c r="PBN610" s="231"/>
      <c r="PBO610" s="231"/>
      <c r="PBP610" s="231"/>
      <c r="PBQ610" s="231"/>
      <c r="PBR610" s="231"/>
      <c r="PBS610" s="231"/>
      <c r="PBT610" s="231"/>
      <c r="PBU610" s="231"/>
      <c r="PBV610" s="231"/>
      <c r="PBW610" s="231"/>
      <c r="PBX610" s="231"/>
      <c r="PBY610" s="231"/>
      <c r="PBZ610" s="231"/>
      <c r="PCA610" s="231"/>
      <c r="PCB610" s="231"/>
      <c r="PCC610" s="231"/>
      <c r="PCD610" s="231"/>
      <c r="PCE610" s="231"/>
      <c r="PCF610" s="231"/>
      <c r="PCG610" s="231"/>
      <c r="PCH610" s="231"/>
      <c r="PCI610" s="231"/>
      <c r="PCJ610" s="231"/>
      <c r="PCK610" s="231"/>
      <c r="PCL610" s="231"/>
      <c r="PCM610" s="231"/>
      <c r="PCN610" s="231"/>
      <c r="PCO610" s="231"/>
      <c r="PCP610" s="231"/>
      <c r="PCQ610" s="231"/>
      <c r="PCR610" s="231"/>
      <c r="PCS610" s="231"/>
      <c r="PCT610" s="231"/>
      <c r="PCU610" s="231"/>
      <c r="PCV610" s="231"/>
      <c r="PCW610" s="231"/>
      <c r="PCX610" s="231"/>
      <c r="PCY610" s="231"/>
      <c r="PCZ610" s="231"/>
      <c r="PDA610" s="231"/>
      <c r="PDB610" s="231"/>
      <c r="PDC610" s="231"/>
      <c r="PDD610" s="231"/>
      <c r="PDE610" s="231"/>
      <c r="PDF610" s="231"/>
      <c r="PDG610" s="231"/>
      <c r="PDH610" s="231"/>
      <c r="PDI610" s="231"/>
      <c r="PDJ610" s="231"/>
      <c r="PDK610" s="231"/>
      <c r="PDL610" s="231"/>
      <c r="PDM610" s="231"/>
      <c r="PDN610" s="231"/>
      <c r="PDO610" s="231"/>
      <c r="PDP610" s="231"/>
      <c r="PDQ610" s="231"/>
      <c r="PDR610" s="231"/>
      <c r="PDS610" s="231"/>
      <c r="PDT610" s="231"/>
      <c r="PDU610" s="231"/>
      <c r="PDV610" s="231"/>
      <c r="PDW610" s="231"/>
      <c r="PDX610" s="231"/>
      <c r="PDY610" s="231"/>
      <c r="PDZ610" s="231"/>
      <c r="PEA610" s="231"/>
      <c r="PEB610" s="231"/>
      <c r="PEC610" s="231"/>
      <c r="PED610" s="231"/>
      <c r="PEE610" s="231"/>
      <c r="PEF610" s="231"/>
      <c r="PEG610" s="231"/>
      <c r="PEH610" s="231"/>
      <c r="PEI610" s="231"/>
      <c r="PEJ610" s="231"/>
      <c r="PEK610" s="231"/>
      <c r="PEL610" s="231"/>
      <c r="PEM610" s="231"/>
      <c r="PEN610" s="231"/>
      <c r="PEO610" s="231"/>
      <c r="PEP610" s="231"/>
      <c r="PEQ610" s="231"/>
      <c r="PER610" s="231"/>
      <c r="PES610" s="231"/>
      <c r="PET610" s="231"/>
      <c r="PEU610" s="231"/>
      <c r="PEV610" s="231"/>
      <c r="PEW610" s="231"/>
      <c r="PEX610" s="231"/>
      <c r="PEY610" s="231"/>
      <c r="PEZ610" s="231"/>
      <c r="PFA610" s="231"/>
      <c r="PFB610" s="231"/>
      <c r="PFC610" s="231"/>
      <c r="PFD610" s="231"/>
      <c r="PFE610" s="231"/>
      <c r="PFF610" s="231"/>
      <c r="PFG610" s="231"/>
      <c r="PFH610" s="231"/>
      <c r="PFI610" s="231"/>
      <c r="PFJ610" s="231"/>
      <c r="PFK610" s="231"/>
      <c r="PFL610" s="231"/>
      <c r="PFM610" s="231"/>
      <c r="PFN610" s="231"/>
      <c r="PFO610" s="231"/>
      <c r="PFP610" s="231"/>
      <c r="PFQ610" s="231"/>
      <c r="PFR610" s="231"/>
      <c r="PFS610" s="231"/>
      <c r="PFT610" s="231"/>
      <c r="PFU610" s="231"/>
      <c r="PFV610" s="231"/>
      <c r="PFW610" s="231"/>
      <c r="PFX610" s="231"/>
      <c r="PFY610" s="231"/>
      <c r="PFZ610" s="231"/>
      <c r="PGA610" s="231"/>
      <c r="PGB610" s="231"/>
      <c r="PGC610" s="231"/>
      <c r="PGD610" s="231"/>
      <c r="PGE610" s="231"/>
      <c r="PGF610" s="231"/>
      <c r="PGG610" s="231"/>
      <c r="PGH610" s="231"/>
      <c r="PGI610" s="231"/>
      <c r="PGJ610" s="231"/>
      <c r="PGK610" s="231"/>
      <c r="PGL610" s="231"/>
      <c r="PGM610" s="231"/>
      <c r="PGN610" s="231"/>
      <c r="PGO610" s="231"/>
      <c r="PGP610" s="231"/>
      <c r="PGQ610" s="231"/>
      <c r="PGR610" s="231"/>
      <c r="PGS610" s="231"/>
      <c r="PGT610" s="231"/>
      <c r="PGU610" s="231"/>
      <c r="PGV610" s="231"/>
      <c r="PGW610" s="231"/>
      <c r="PGX610" s="231"/>
      <c r="PGY610" s="231"/>
      <c r="PGZ610" s="231"/>
      <c r="PHA610" s="231"/>
      <c r="PHB610" s="231"/>
      <c r="PHC610" s="231"/>
      <c r="PHD610" s="231"/>
      <c r="PHE610" s="231"/>
      <c r="PHF610" s="231"/>
      <c r="PHG610" s="231"/>
      <c r="PHH610" s="231"/>
      <c r="PHI610" s="231"/>
      <c r="PHJ610" s="231"/>
      <c r="PHK610" s="231"/>
      <c r="PHL610" s="231"/>
      <c r="PHM610" s="231"/>
      <c r="PHN610" s="231"/>
      <c r="PHO610" s="231"/>
      <c r="PHP610" s="231"/>
      <c r="PHQ610" s="231"/>
      <c r="PHR610" s="231"/>
      <c r="PHS610" s="231"/>
      <c r="PHT610" s="231"/>
      <c r="PHU610" s="231"/>
      <c r="PHV610" s="231"/>
      <c r="PHW610" s="231"/>
      <c r="PHX610" s="231"/>
      <c r="PHY610" s="231"/>
      <c r="PHZ610" s="231"/>
      <c r="PIA610" s="231"/>
      <c r="PIB610" s="231"/>
      <c r="PIC610" s="231"/>
      <c r="PID610" s="231"/>
      <c r="PIE610" s="231"/>
      <c r="PIF610" s="231"/>
      <c r="PIG610" s="231"/>
      <c r="PIH610" s="231"/>
      <c r="PII610" s="231"/>
      <c r="PIJ610" s="231"/>
      <c r="PIK610" s="231"/>
      <c r="PIL610" s="231"/>
      <c r="PIM610" s="231"/>
      <c r="PIN610" s="231"/>
      <c r="PIO610" s="231"/>
      <c r="PIP610" s="231"/>
      <c r="PIQ610" s="231"/>
      <c r="PIR610" s="231"/>
      <c r="PIS610" s="231"/>
      <c r="PIT610" s="231"/>
      <c r="PIU610" s="231"/>
      <c r="PIV610" s="231"/>
      <c r="PIW610" s="231"/>
      <c r="PIX610" s="231"/>
      <c r="PIY610" s="231"/>
      <c r="PIZ610" s="231"/>
      <c r="PJA610" s="231"/>
      <c r="PJB610" s="231"/>
      <c r="PJC610" s="231"/>
      <c r="PJD610" s="231"/>
      <c r="PJE610" s="231"/>
      <c r="PJF610" s="231"/>
      <c r="PJG610" s="231"/>
      <c r="PJH610" s="231"/>
      <c r="PJI610" s="231"/>
      <c r="PJJ610" s="231"/>
      <c r="PJK610" s="231"/>
      <c r="PJL610" s="231"/>
      <c r="PJM610" s="231"/>
      <c r="PJN610" s="231"/>
      <c r="PJO610" s="231"/>
      <c r="PJP610" s="231"/>
      <c r="PJQ610" s="231"/>
      <c r="PJR610" s="231"/>
      <c r="PJS610" s="231"/>
      <c r="PJT610" s="231"/>
      <c r="PJU610" s="231"/>
      <c r="PJV610" s="231"/>
      <c r="PJW610" s="231"/>
      <c r="PJX610" s="231"/>
      <c r="PJY610" s="231"/>
      <c r="PJZ610" s="231"/>
      <c r="PKA610" s="231"/>
      <c r="PKB610" s="231"/>
      <c r="PKC610" s="231"/>
      <c r="PKD610" s="231"/>
      <c r="PKE610" s="231"/>
      <c r="PKF610" s="231"/>
      <c r="PKG610" s="231"/>
      <c r="PKH610" s="231"/>
      <c r="PKI610" s="231"/>
      <c r="PKJ610" s="231"/>
      <c r="PKK610" s="231"/>
      <c r="PKL610" s="231"/>
      <c r="PKM610" s="231"/>
      <c r="PKN610" s="231"/>
      <c r="PKO610" s="231"/>
      <c r="PKP610" s="231"/>
      <c r="PKQ610" s="231"/>
      <c r="PKR610" s="231"/>
      <c r="PKS610" s="231"/>
      <c r="PKT610" s="231"/>
      <c r="PKU610" s="231"/>
      <c r="PKV610" s="231"/>
      <c r="PKW610" s="231"/>
      <c r="PKX610" s="231"/>
      <c r="PKY610" s="231"/>
      <c r="PKZ610" s="231"/>
      <c r="PLA610" s="231"/>
      <c r="PLB610" s="231"/>
      <c r="PLC610" s="231"/>
      <c r="PLD610" s="231"/>
      <c r="PLE610" s="231"/>
      <c r="PLF610" s="231"/>
      <c r="PLG610" s="231"/>
      <c r="PLH610" s="231"/>
      <c r="PLI610" s="231"/>
      <c r="PLJ610" s="231"/>
      <c r="PLK610" s="231"/>
      <c r="PLL610" s="231"/>
      <c r="PLM610" s="231"/>
      <c r="PLN610" s="231"/>
      <c r="PLO610" s="231"/>
      <c r="PLP610" s="231"/>
      <c r="PLQ610" s="231"/>
      <c r="PLR610" s="231"/>
      <c r="PLS610" s="231"/>
      <c r="PLT610" s="231"/>
      <c r="PLU610" s="231"/>
      <c r="PLV610" s="231"/>
      <c r="PLW610" s="231"/>
      <c r="PLX610" s="231"/>
      <c r="PLY610" s="231"/>
      <c r="PLZ610" s="231"/>
      <c r="PMA610" s="231"/>
      <c r="PMB610" s="231"/>
      <c r="PMC610" s="231"/>
      <c r="PMD610" s="231"/>
      <c r="PME610" s="231"/>
      <c r="PMF610" s="231"/>
      <c r="PMG610" s="231"/>
      <c r="PMH610" s="231"/>
      <c r="PMI610" s="231"/>
      <c r="PMJ610" s="231"/>
      <c r="PMK610" s="231"/>
      <c r="PML610" s="231"/>
      <c r="PMM610" s="231"/>
      <c r="PMN610" s="231"/>
      <c r="PMO610" s="231"/>
      <c r="PMP610" s="231"/>
      <c r="PMQ610" s="231"/>
      <c r="PMR610" s="231"/>
      <c r="PMS610" s="231"/>
      <c r="PMT610" s="231"/>
      <c r="PMU610" s="231"/>
      <c r="PMV610" s="231"/>
      <c r="PMW610" s="231"/>
      <c r="PMX610" s="231"/>
      <c r="PMY610" s="231"/>
      <c r="PMZ610" s="231"/>
      <c r="PNA610" s="231"/>
      <c r="PNB610" s="231"/>
      <c r="PNC610" s="231"/>
      <c r="PND610" s="231"/>
      <c r="PNE610" s="231"/>
      <c r="PNF610" s="231"/>
      <c r="PNG610" s="231"/>
      <c r="PNH610" s="231"/>
      <c r="PNI610" s="231"/>
      <c r="PNJ610" s="231"/>
      <c r="PNK610" s="231"/>
      <c r="PNL610" s="231"/>
      <c r="PNM610" s="231"/>
      <c r="PNN610" s="231"/>
      <c r="PNO610" s="231"/>
      <c r="PNP610" s="231"/>
      <c r="PNQ610" s="231"/>
      <c r="PNR610" s="231"/>
      <c r="PNS610" s="231"/>
      <c r="PNT610" s="231"/>
      <c r="PNU610" s="231"/>
      <c r="PNV610" s="231"/>
      <c r="PNW610" s="231"/>
      <c r="PNX610" s="231"/>
      <c r="PNY610" s="231"/>
      <c r="PNZ610" s="231"/>
      <c r="POA610" s="231"/>
      <c r="POB610" s="231"/>
      <c r="POC610" s="231"/>
      <c r="POD610" s="231"/>
      <c r="POE610" s="231"/>
      <c r="POF610" s="231"/>
      <c r="POG610" s="231"/>
      <c r="POH610" s="231"/>
      <c r="POI610" s="231"/>
      <c r="POJ610" s="231"/>
      <c r="POK610" s="231"/>
      <c r="POL610" s="231"/>
      <c r="POM610" s="231"/>
      <c r="PON610" s="231"/>
      <c r="POO610" s="231"/>
      <c r="POP610" s="231"/>
      <c r="POQ610" s="231"/>
      <c r="POR610" s="231"/>
      <c r="POS610" s="231"/>
      <c r="POT610" s="231"/>
      <c r="POU610" s="231"/>
      <c r="POV610" s="231"/>
      <c r="POW610" s="231"/>
      <c r="POX610" s="231"/>
      <c r="POY610" s="231"/>
      <c r="POZ610" s="231"/>
      <c r="PPA610" s="231"/>
      <c r="PPB610" s="231"/>
      <c r="PPC610" s="231"/>
      <c r="PPD610" s="231"/>
      <c r="PPE610" s="231"/>
      <c r="PPF610" s="231"/>
      <c r="PPG610" s="231"/>
      <c r="PPH610" s="231"/>
      <c r="PPI610" s="231"/>
      <c r="PPJ610" s="231"/>
      <c r="PPK610" s="231"/>
      <c r="PPL610" s="231"/>
      <c r="PPM610" s="231"/>
      <c r="PPN610" s="231"/>
      <c r="PPO610" s="231"/>
      <c r="PPP610" s="231"/>
      <c r="PPQ610" s="231"/>
      <c r="PPR610" s="231"/>
      <c r="PPS610" s="231"/>
      <c r="PPT610" s="231"/>
      <c r="PPU610" s="231"/>
      <c r="PPV610" s="231"/>
      <c r="PPW610" s="231"/>
      <c r="PPX610" s="231"/>
      <c r="PPY610" s="231"/>
      <c r="PPZ610" s="231"/>
      <c r="PQA610" s="231"/>
      <c r="PQB610" s="231"/>
      <c r="PQC610" s="231"/>
      <c r="PQD610" s="231"/>
      <c r="PQE610" s="231"/>
      <c r="PQF610" s="231"/>
      <c r="PQG610" s="231"/>
      <c r="PQH610" s="231"/>
      <c r="PQI610" s="231"/>
      <c r="PQJ610" s="231"/>
      <c r="PQK610" s="231"/>
      <c r="PQL610" s="231"/>
      <c r="PQM610" s="231"/>
      <c r="PQN610" s="231"/>
      <c r="PQO610" s="231"/>
      <c r="PQP610" s="231"/>
      <c r="PQQ610" s="231"/>
      <c r="PQR610" s="231"/>
      <c r="PQS610" s="231"/>
      <c r="PQT610" s="231"/>
      <c r="PQU610" s="231"/>
      <c r="PQV610" s="231"/>
      <c r="PQW610" s="231"/>
      <c r="PQX610" s="231"/>
      <c r="PQY610" s="231"/>
      <c r="PQZ610" s="231"/>
      <c r="PRA610" s="231"/>
      <c r="PRB610" s="231"/>
      <c r="PRC610" s="231"/>
      <c r="PRD610" s="231"/>
      <c r="PRE610" s="231"/>
      <c r="PRF610" s="231"/>
      <c r="PRG610" s="231"/>
      <c r="PRH610" s="231"/>
      <c r="PRI610" s="231"/>
      <c r="PRJ610" s="231"/>
      <c r="PRK610" s="231"/>
      <c r="PRL610" s="231"/>
      <c r="PRM610" s="231"/>
      <c r="PRN610" s="231"/>
      <c r="PRO610" s="231"/>
      <c r="PRP610" s="231"/>
      <c r="PRQ610" s="231"/>
      <c r="PRR610" s="231"/>
      <c r="PRS610" s="231"/>
      <c r="PRT610" s="231"/>
      <c r="PRU610" s="231"/>
      <c r="PRV610" s="231"/>
      <c r="PRW610" s="231"/>
      <c r="PRX610" s="231"/>
      <c r="PRY610" s="231"/>
      <c r="PRZ610" s="231"/>
      <c r="PSA610" s="231"/>
      <c r="PSB610" s="231"/>
      <c r="PSC610" s="231"/>
      <c r="PSD610" s="231"/>
      <c r="PSE610" s="231"/>
      <c r="PSF610" s="231"/>
      <c r="PSG610" s="231"/>
      <c r="PSH610" s="231"/>
      <c r="PSI610" s="231"/>
      <c r="PSJ610" s="231"/>
      <c r="PSK610" s="231"/>
      <c r="PSL610" s="231"/>
      <c r="PSM610" s="231"/>
      <c r="PSN610" s="231"/>
      <c r="PSO610" s="231"/>
      <c r="PSP610" s="231"/>
      <c r="PSQ610" s="231"/>
      <c r="PSR610" s="231"/>
      <c r="PSS610" s="231"/>
      <c r="PST610" s="231"/>
      <c r="PSU610" s="231"/>
      <c r="PSV610" s="231"/>
      <c r="PSW610" s="231"/>
      <c r="PSX610" s="231"/>
      <c r="PSY610" s="231"/>
      <c r="PSZ610" s="231"/>
      <c r="PTA610" s="231"/>
      <c r="PTB610" s="231"/>
      <c r="PTC610" s="231"/>
      <c r="PTD610" s="231"/>
      <c r="PTE610" s="231"/>
      <c r="PTF610" s="231"/>
      <c r="PTG610" s="231"/>
      <c r="PTH610" s="231"/>
      <c r="PTI610" s="231"/>
      <c r="PTJ610" s="231"/>
      <c r="PTK610" s="231"/>
      <c r="PTL610" s="231"/>
      <c r="PTM610" s="231"/>
      <c r="PTN610" s="231"/>
      <c r="PTO610" s="231"/>
      <c r="PTP610" s="231"/>
      <c r="PTQ610" s="231"/>
      <c r="PTR610" s="231"/>
      <c r="PTS610" s="231"/>
      <c r="PTT610" s="231"/>
      <c r="PTU610" s="231"/>
      <c r="PTV610" s="231"/>
      <c r="PTW610" s="231"/>
      <c r="PTX610" s="231"/>
      <c r="PTY610" s="231"/>
      <c r="PTZ610" s="231"/>
      <c r="PUA610" s="231"/>
      <c r="PUB610" s="231"/>
      <c r="PUC610" s="231"/>
      <c r="PUD610" s="231"/>
      <c r="PUE610" s="231"/>
      <c r="PUF610" s="231"/>
      <c r="PUG610" s="231"/>
      <c r="PUH610" s="231"/>
      <c r="PUI610" s="231"/>
      <c r="PUJ610" s="231"/>
      <c r="PUK610" s="231"/>
      <c r="PUL610" s="231"/>
      <c r="PUM610" s="231"/>
      <c r="PUN610" s="231"/>
      <c r="PUO610" s="231"/>
      <c r="PUP610" s="231"/>
      <c r="PUQ610" s="231"/>
      <c r="PUR610" s="231"/>
      <c r="PUS610" s="231"/>
      <c r="PUT610" s="231"/>
      <c r="PUU610" s="231"/>
      <c r="PUV610" s="231"/>
      <c r="PUW610" s="231"/>
      <c r="PUX610" s="231"/>
      <c r="PUY610" s="231"/>
      <c r="PUZ610" s="231"/>
      <c r="PVA610" s="231"/>
      <c r="PVB610" s="231"/>
      <c r="PVC610" s="231"/>
      <c r="PVD610" s="231"/>
      <c r="PVE610" s="231"/>
      <c r="PVF610" s="231"/>
      <c r="PVG610" s="231"/>
      <c r="PVH610" s="231"/>
      <c r="PVI610" s="231"/>
      <c r="PVJ610" s="231"/>
      <c r="PVK610" s="231"/>
      <c r="PVL610" s="231"/>
      <c r="PVM610" s="231"/>
      <c r="PVN610" s="231"/>
      <c r="PVO610" s="231"/>
      <c r="PVP610" s="231"/>
      <c r="PVQ610" s="231"/>
      <c r="PVR610" s="231"/>
      <c r="PVS610" s="231"/>
      <c r="PVT610" s="231"/>
      <c r="PVU610" s="231"/>
      <c r="PVV610" s="231"/>
      <c r="PVW610" s="231"/>
      <c r="PVX610" s="231"/>
      <c r="PVY610" s="231"/>
      <c r="PVZ610" s="231"/>
      <c r="PWA610" s="231"/>
      <c r="PWB610" s="231"/>
      <c r="PWC610" s="231"/>
      <c r="PWD610" s="231"/>
      <c r="PWE610" s="231"/>
      <c r="PWF610" s="231"/>
      <c r="PWG610" s="231"/>
      <c r="PWH610" s="231"/>
      <c r="PWI610" s="231"/>
      <c r="PWJ610" s="231"/>
      <c r="PWK610" s="231"/>
      <c r="PWL610" s="231"/>
      <c r="PWM610" s="231"/>
      <c r="PWN610" s="231"/>
      <c r="PWO610" s="231"/>
      <c r="PWP610" s="231"/>
      <c r="PWQ610" s="231"/>
      <c r="PWR610" s="231"/>
      <c r="PWS610" s="231"/>
      <c r="PWT610" s="231"/>
      <c r="PWU610" s="231"/>
      <c r="PWV610" s="231"/>
      <c r="PWW610" s="231"/>
      <c r="PWX610" s="231"/>
      <c r="PWY610" s="231"/>
      <c r="PWZ610" s="231"/>
      <c r="PXA610" s="231"/>
      <c r="PXB610" s="231"/>
      <c r="PXC610" s="231"/>
      <c r="PXD610" s="231"/>
      <c r="PXE610" s="231"/>
      <c r="PXF610" s="231"/>
      <c r="PXG610" s="231"/>
      <c r="PXH610" s="231"/>
      <c r="PXI610" s="231"/>
      <c r="PXJ610" s="231"/>
      <c r="PXK610" s="231"/>
      <c r="PXL610" s="231"/>
      <c r="PXM610" s="231"/>
      <c r="PXN610" s="231"/>
      <c r="PXO610" s="231"/>
      <c r="PXP610" s="231"/>
      <c r="PXQ610" s="231"/>
      <c r="PXR610" s="231"/>
      <c r="PXS610" s="231"/>
      <c r="PXT610" s="231"/>
      <c r="PXU610" s="231"/>
      <c r="PXV610" s="231"/>
      <c r="PXW610" s="231"/>
      <c r="PXX610" s="231"/>
      <c r="PXY610" s="231"/>
      <c r="PXZ610" s="231"/>
      <c r="PYA610" s="231"/>
      <c r="PYB610" s="231"/>
      <c r="PYC610" s="231"/>
      <c r="PYD610" s="231"/>
      <c r="PYE610" s="231"/>
      <c r="PYF610" s="231"/>
      <c r="PYG610" s="231"/>
      <c r="PYH610" s="231"/>
      <c r="PYI610" s="231"/>
      <c r="PYJ610" s="231"/>
      <c r="PYK610" s="231"/>
      <c r="PYL610" s="231"/>
      <c r="PYM610" s="231"/>
      <c r="PYN610" s="231"/>
      <c r="PYO610" s="231"/>
      <c r="PYP610" s="231"/>
      <c r="PYQ610" s="231"/>
      <c r="PYR610" s="231"/>
      <c r="PYS610" s="231"/>
      <c r="PYT610" s="231"/>
      <c r="PYU610" s="231"/>
      <c r="PYV610" s="231"/>
      <c r="PYW610" s="231"/>
      <c r="PYX610" s="231"/>
      <c r="PYY610" s="231"/>
      <c r="PYZ610" s="231"/>
      <c r="PZA610" s="231"/>
      <c r="PZB610" s="231"/>
      <c r="PZC610" s="231"/>
      <c r="PZD610" s="231"/>
      <c r="PZE610" s="231"/>
      <c r="PZF610" s="231"/>
      <c r="PZG610" s="231"/>
      <c r="PZH610" s="231"/>
      <c r="PZI610" s="231"/>
      <c r="PZJ610" s="231"/>
      <c r="PZK610" s="231"/>
      <c r="PZL610" s="231"/>
      <c r="PZM610" s="231"/>
      <c r="PZN610" s="231"/>
      <c r="PZO610" s="231"/>
      <c r="PZP610" s="231"/>
      <c r="PZQ610" s="231"/>
      <c r="PZR610" s="231"/>
      <c r="PZS610" s="231"/>
      <c r="PZT610" s="231"/>
      <c r="PZU610" s="231"/>
      <c r="PZV610" s="231"/>
      <c r="PZW610" s="231"/>
      <c r="PZX610" s="231"/>
      <c r="PZY610" s="231"/>
      <c r="PZZ610" s="231"/>
      <c r="QAA610" s="231"/>
      <c r="QAB610" s="231"/>
      <c r="QAC610" s="231"/>
      <c r="QAD610" s="231"/>
      <c r="QAE610" s="231"/>
      <c r="QAF610" s="231"/>
      <c r="QAG610" s="231"/>
      <c r="QAH610" s="231"/>
      <c r="QAI610" s="231"/>
      <c r="QAJ610" s="231"/>
      <c r="QAK610" s="231"/>
      <c r="QAL610" s="231"/>
      <c r="QAM610" s="231"/>
      <c r="QAN610" s="231"/>
      <c r="QAO610" s="231"/>
      <c r="QAP610" s="231"/>
      <c r="QAQ610" s="231"/>
      <c r="QAR610" s="231"/>
      <c r="QAS610" s="231"/>
      <c r="QAT610" s="231"/>
      <c r="QAU610" s="231"/>
      <c r="QAV610" s="231"/>
      <c r="QAW610" s="231"/>
      <c r="QAX610" s="231"/>
      <c r="QAY610" s="231"/>
      <c r="QAZ610" s="231"/>
      <c r="QBA610" s="231"/>
      <c r="QBB610" s="231"/>
      <c r="QBC610" s="231"/>
      <c r="QBD610" s="231"/>
      <c r="QBE610" s="231"/>
      <c r="QBF610" s="231"/>
      <c r="QBG610" s="231"/>
      <c r="QBH610" s="231"/>
      <c r="QBI610" s="231"/>
      <c r="QBJ610" s="231"/>
      <c r="QBK610" s="231"/>
      <c r="QBL610" s="231"/>
      <c r="QBM610" s="231"/>
      <c r="QBN610" s="231"/>
      <c r="QBO610" s="231"/>
      <c r="QBP610" s="231"/>
      <c r="QBQ610" s="231"/>
      <c r="QBR610" s="231"/>
      <c r="QBS610" s="231"/>
      <c r="QBT610" s="231"/>
      <c r="QBU610" s="231"/>
      <c r="QBV610" s="231"/>
      <c r="QBW610" s="231"/>
      <c r="QBX610" s="231"/>
      <c r="QBY610" s="231"/>
      <c r="QBZ610" s="231"/>
      <c r="QCA610" s="231"/>
      <c r="QCB610" s="231"/>
      <c r="QCC610" s="231"/>
      <c r="QCD610" s="231"/>
      <c r="QCE610" s="231"/>
      <c r="QCF610" s="231"/>
      <c r="QCG610" s="231"/>
      <c r="QCH610" s="231"/>
      <c r="QCI610" s="231"/>
      <c r="QCJ610" s="231"/>
      <c r="QCK610" s="231"/>
      <c r="QCL610" s="231"/>
      <c r="QCM610" s="231"/>
      <c r="QCN610" s="231"/>
      <c r="QCO610" s="231"/>
      <c r="QCP610" s="231"/>
      <c r="QCQ610" s="231"/>
      <c r="QCR610" s="231"/>
      <c r="QCS610" s="231"/>
      <c r="QCT610" s="231"/>
      <c r="QCU610" s="231"/>
      <c r="QCV610" s="231"/>
      <c r="QCW610" s="231"/>
      <c r="QCX610" s="231"/>
      <c r="QCY610" s="231"/>
      <c r="QCZ610" s="231"/>
      <c r="QDA610" s="231"/>
      <c r="QDB610" s="231"/>
      <c r="QDC610" s="231"/>
      <c r="QDD610" s="231"/>
      <c r="QDE610" s="231"/>
      <c r="QDF610" s="231"/>
      <c r="QDG610" s="231"/>
      <c r="QDH610" s="231"/>
      <c r="QDI610" s="231"/>
      <c r="QDJ610" s="231"/>
      <c r="QDK610" s="231"/>
      <c r="QDL610" s="231"/>
      <c r="QDM610" s="231"/>
      <c r="QDN610" s="231"/>
      <c r="QDO610" s="231"/>
      <c r="QDP610" s="231"/>
      <c r="QDQ610" s="231"/>
      <c r="QDR610" s="231"/>
      <c r="QDS610" s="231"/>
      <c r="QDT610" s="231"/>
      <c r="QDU610" s="231"/>
      <c r="QDV610" s="231"/>
      <c r="QDW610" s="231"/>
      <c r="QDX610" s="231"/>
      <c r="QDY610" s="231"/>
      <c r="QDZ610" s="231"/>
      <c r="QEA610" s="231"/>
      <c r="QEB610" s="231"/>
      <c r="QEC610" s="231"/>
      <c r="QED610" s="231"/>
      <c r="QEE610" s="231"/>
      <c r="QEF610" s="231"/>
      <c r="QEG610" s="231"/>
      <c r="QEH610" s="231"/>
      <c r="QEI610" s="231"/>
      <c r="QEJ610" s="231"/>
      <c r="QEK610" s="231"/>
      <c r="QEL610" s="231"/>
      <c r="QEM610" s="231"/>
      <c r="QEN610" s="231"/>
      <c r="QEO610" s="231"/>
      <c r="QEP610" s="231"/>
      <c r="QEQ610" s="231"/>
      <c r="QER610" s="231"/>
      <c r="QES610" s="231"/>
      <c r="QET610" s="231"/>
      <c r="QEU610" s="231"/>
      <c r="QEV610" s="231"/>
      <c r="QEW610" s="231"/>
      <c r="QEX610" s="231"/>
      <c r="QEY610" s="231"/>
      <c r="QEZ610" s="231"/>
      <c r="QFA610" s="231"/>
      <c r="QFB610" s="231"/>
      <c r="QFC610" s="231"/>
      <c r="QFD610" s="231"/>
      <c r="QFE610" s="231"/>
      <c r="QFF610" s="231"/>
      <c r="QFG610" s="231"/>
      <c r="QFH610" s="231"/>
      <c r="QFI610" s="231"/>
      <c r="QFJ610" s="231"/>
      <c r="QFK610" s="231"/>
      <c r="QFL610" s="231"/>
      <c r="QFM610" s="231"/>
      <c r="QFN610" s="231"/>
      <c r="QFO610" s="231"/>
      <c r="QFP610" s="231"/>
      <c r="QFQ610" s="231"/>
      <c r="QFR610" s="231"/>
      <c r="QFS610" s="231"/>
      <c r="QFT610" s="231"/>
      <c r="QFU610" s="231"/>
      <c r="QFV610" s="231"/>
      <c r="QFW610" s="231"/>
      <c r="QFX610" s="231"/>
      <c r="QFY610" s="231"/>
      <c r="QFZ610" s="231"/>
      <c r="QGA610" s="231"/>
      <c r="QGB610" s="231"/>
      <c r="QGC610" s="231"/>
      <c r="QGD610" s="231"/>
      <c r="QGE610" s="231"/>
      <c r="QGF610" s="231"/>
      <c r="QGG610" s="231"/>
      <c r="QGH610" s="231"/>
      <c r="QGI610" s="231"/>
      <c r="QGJ610" s="231"/>
      <c r="QGK610" s="231"/>
      <c r="QGL610" s="231"/>
      <c r="QGM610" s="231"/>
      <c r="QGN610" s="231"/>
      <c r="QGO610" s="231"/>
      <c r="QGP610" s="231"/>
      <c r="QGQ610" s="231"/>
      <c r="QGR610" s="231"/>
      <c r="QGS610" s="231"/>
      <c r="QGT610" s="231"/>
      <c r="QGU610" s="231"/>
      <c r="QGV610" s="231"/>
      <c r="QGW610" s="231"/>
      <c r="QGX610" s="231"/>
      <c r="QGY610" s="231"/>
      <c r="QGZ610" s="231"/>
      <c r="QHA610" s="231"/>
      <c r="QHB610" s="231"/>
      <c r="QHC610" s="231"/>
      <c r="QHD610" s="231"/>
      <c r="QHE610" s="231"/>
      <c r="QHF610" s="231"/>
      <c r="QHG610" s="231"/>
      <c r="QHH610" s="231"/>
      <c r="QHI610" s="231"/>
      <c r="QHJ610" s="231"/>
      <c r="QHK610" s="231"/>
      <c r="QHL610" s="231"/>
      <c r="QHM610" s="231"/>
      <c r="QHN610" s="231"/>
      <c r="QHO610" s="231"/>
      <c r="QHP610" s="231"/>
      <c r="QHQ610" s="231"/>
      <c r="QHR610" s="231"/>
      <c r="QHS610" s="231"/>
      <c r="QHT610" s="231"/>
      <c r="QHU610" s="231"/>
      <c r="QHV610" s="231"/>
      <c r="QHW610" s="231"/>
      <c r="QHX610" s="231"/>
      <c r="QHY610" s="231"/>
      <c r="QHZ610" s="231"/>
      <c r="QIA610" s="231"/>
      <c r="QIB610" s="231"/>
      <c r="QIC610" s="231"/>
      <c r="QID610" s="231"/>
      <c r="QIE610" s="231"/>
      <c r="QIF610" s="231"/>
      <c r="QIG610" s="231"/>
      <c r="QIH610" s="231"/>
      <c r="QII610" s="231"/>
      <c r="QIJ610" s="231"/>
      <c r="QIK610" s="231"/>
      <c r="QIL610" s="231"/>
      <c r="QIM610" s="231"/>
      <c r="QIN610" s="231"/>
      <c r="QIO610" s="231"/>
      <c r="QIP610" s="231"/>
      <c r="QIQ610" s="231"/>
      <c r="QIR610" s="231"/>
      <c r="QIS610" s="231"/>
      <c r="QIT610" s="231"/>
      <c r="QIU610" s="231"/>
      <c r="QIV610" s="231"/>
      <c r="QIW610" s="231"/>
      <c r="QIX610" s="231"/>
      <c r="QIY610" s="231"/>
      <c r="QIZ610" s="231"/>
      <c r="QJA610" s="231"/>
      <c r="QJB610" s="231"/>
      <c r="QJC610" s="231"/>
      <c r="QJD610" s="231"/>
      <c r="QJE610" s="231"/>
      <c r="QJF610" s="231"/>
      <c r="QJG610" s="231"/>
      <c r="QJH610" s="231"/>
      <c r="QJI610" s="231"/>
      <c r="QJJ610" s="231"/>
      <c r="QJK610" s="231"/>
      <c r="QJL610" s="231"/>
      <c r="QJM610" s="231"/>
      <c r="QJN610" s="231"/>
      <c r="QJO610" s="231"/>
      <c r="QJP610" s="231"/>
      <c r="QJQ610" s="231"/>
      <c r="QJR610" s="231"/>
      <c r="QJS610" s="231"/>
      <c r="QJT610" s="231"/>
      <c r="QJU610" s="231"/>
      <c r="QJV610" s="231"/>
      <c r="QJW610" s="231"/>
      <c r="QJX610" s="231"/>
      <c r="QJY610" s="231"/>
      <c r="QJZ610" s="231"/>
      <c r="QKA610" s="231"/>
      <c r="QKB610" s="231"/>
      <c r="QKC610" s="231"/>
      <c r="QKD610" s="231"/>
      <c r="QKE610" s="231"/>
      <c r="QKF610" s="231"/>
      <c r="QKG610" s="231"/>
      <c r="QKH610" s="231"/>
      <c r="QKI610" s="231"/>
      <c r="QKJ610" s="231"/>
      <c r="QKK610" s="231"/>
      <c r="QKL610" s="231"/>
      <c r="QKM610" s="231"/>
      <c r="QKN610" s="231"/>
      <c r="QKO610" s="231"/>
      <c r="QKP610" s="231"/>
      <c r="QKQ610" s="231"/>
      <c r="QKR610" s="231"/>
      <c r="QKS610" s="231"/>
      <c r="QKT610" s="231"/>
      <c r="QKU610" s="231"/>
      <c r="QKV610" s="231"/>
      <c r="QKW610" s="231"/>
      <c r="QKX610" s="231"/>
      <c r="QKY610" s="231"/>
      <c r="QKZ610" s="231"/>
      <c r="QLA610" s="231"/>
      <c r="QLB610" s="231"/>
      <c r="QLC610" s="231"/>
      <c r="QLD610" s="231"/>
      <c r="QLE610" s="231"/>
      <c r="QLF610" s="231"/>
      <c r="QLG610" s="231"/>
      <c r="QLH610" s="231"/>
      <c r="QLI610" s="231"/>
      <c r="QLJ610" s="231"/>
      <c r="QLK610" s="231"/>
      <c r="QLL610" s="231"/>
      <c r="QLM610" s="231"/>
      <c r="QLN610" s="231"/>
      <c r="QLO610" s="231"/>
      <c r="QLP610" s="231"/>
      <c r="QLQ610" s="231"/>
      <c r="QLR610" s="231"/>
      <c r="QLS610" s="231"/>
      <c r="QLT610" s="231"/>
      <c r="QLU610" s="231"/>
      <c r="QLV610" s="231"/>
      <c r="QLW610" s="231"/>
      <c r="QLX610" s="231"/>
      <c r="QLY610" s="231"/>
      <c r="QLZ610" s="231"/>
      <c r="QMA610" s="231"/>
      <c r="QMB610" s="231"/>
      <c r="QMC610" s="231"/>
      <c r="QMD610" s="231"/>
      <c r="QME610" s="231"/>
      <c r="QMF610" s="231"/>
      <c r="QMG610" s="231"/>
      <c r="QMH610" s="231"/>
      <c r="QMI610" s="231"/>
      <c r="QMJ610" s="231"/>
      <c r="QMK610" s="231"/>
      <c r="QML610" s="231"/>
      <c r="QMM610" s="231"/>
      <c r="QMN610" s="231"/>
      <c r="QMO610" s="231"/>
      <c r="QMP610" s="231"/>
      <c r="QMQ610" s="231"/>
      <c r="QMR610" s="231"/>
      <c r="QMS610" s="231"/>
      <c r="QMT610" s="231"/>
      <c r="QMU610" s="231"/>
      <c r="QMV610" s="231"/>
      <c r="QMW610" s="231"/>
      <c r="QMX610" s="231"/>
      <c r="QMY610" s="231"/>
      <c r="QMZ610" s="231"/>
      <c r="QNA610" s="231"/>
      <c r="QNB610" s="231"/>
      <c r="QNC610" s="231"/>
      <c r="QND610" s="231"/>
      <c r="QNE610" s="231"/>
      <c r="QNF610" s="231"/>
      <c r="QNG610" s="231"/>
      <c r="QNH610" s="231"/>
      <c r="QNI610" s="231"/>
      <c r="QNJ610" s="231"/>
      <c r="QNK610" s="231"/>
      <c r="QNL610" s="231"/>
      <c r="QNM610" s="231"/>
      <c r="QNN610" s="231"/>
      <c r="QNO610" s="231"/>
      <c r="QNP610" s="231"/>
      <c r="QNQ610" s="231"/>
      <c r="QNR610" s="231"/>
      <c r="QNS610" s="231"/>
      <c r="QNT610" s="231"/>
      <c r="QNU610" s="231"/>
      <c r="QNV610" s="231"/>
      <c r="QNW610" s="231"/>
      <c r="QNX610" s="231"/>
      <c r="QNY610" s="231"/>
      <c r="QNZ610" s="231"/>
      <c r="QOA610" s="231"/>
      <c r="QOB610" s="231"/>
      <c r="QOC610" s="231"/>
      <c r="QOD610" s="231"/>
      <c r="QOE610" s="231"/>
      <c r="QOF610" s="231"/>
      <c r="QOG610" s="231"/>
      <c r="QOH610" s="231"/>
      <c r="QOI610" s="231"/>
      <c r="QOJ610" s="231"/>
      <c r="QOK610" s="231"/>
      <c r="QOL610" s="231"/>
      <c r="QOM610" s="231"/>
      <c r="QON610" s="231"/>
      <c r="QOO610" s="231"/>
      <c r="QOP610" s="231"/>
      <c r="QOQ610" s="231"/>
      <c r="QOR610" s="231"/>
      <c r="QOS610" s="231"/>
      <c r="QOT610" s="231"/>
      <c r="QOU610" s="231"/>
      <c r="QOV610" s="231"/>
      <c r="QOW610" s="231"/>
      <c r="QOX610" s="231"/>
      <c r="QOY610" s="231"/>
      <c r="QOZ610" s="231"/>
      <c r="QPA610" s="231"/>
      <c r="QPB610" s="231"/>
      <c r="QPC610" s="231"/>
      <c r="QPD610" s="231"/>
      <c r="QPE610" s="231"/>
      <c r="QPF610" s="231"/>
      <c r="QPG610" s="231"/>
      <c r="QPH610" s="231"/>
      <c r="QPI610" s="231"/>
      <c r="QPJ610" s="231"/>
      <c r="QPK610" s="231"/>
      <c r="QPL610" s="231"/>
      <c r="QPM610" s="231"/>
      <c r="QPN610" s="231"/>
      <c r="QPO610" s="231"/>
      <c r="QPP610" s="231"/>
      <c r="QPQ610" s="231"/>
      <c r="QPR610" s="231"/>
      <c r="QPS610" s="231"/>
      <c r="QPT610" s="231"/>
      <c r="QPU610" s="231"/>
      <c r="QPV610" s="231"/>
      <c r="QPW610" s="231"/>
      <c r="QPX610" s="231"/>
      <c r="QPY610" s="231"/>
      <c r="QPZ610" s="231"/>
      <c r="QQA610" s="231"/>
      <c r="QQB610" s="231"/>
      <c r="QQC610" s="231"/>
      <c r="QQD610" s="231"/>
      <c r="QQE610" s="231"/>
      <c r="QQF610" s="231"/>
      <c r="QQG610" s="231"/>
      <c r="QQH610" s="231"/>
      <c r="QQI610" s="231"/>
      <c r="QQJ610" s="231"/>
      <c r="QQK610" s="231"/>
      <c r="QQL610" s="231"/>
      <c r="QQM610" s="231"/>
      <c r="QQN610" s="231"/>
      <c r="QQO610" s="231"/>
      <c r="QQP610" s="231"/>
      <c r="QQQ610" s="231"/>
      <c r="QQR610" s="231"/>
      <c r="QQS610" s="231"/>
      <c r="QQT610" s="231"/>
      <c r="QQU610" s="231"/>
      <c r="QQV610" s="231"/>
      <c r="QQW610" s="231"/>
      <c r="QQX610" s="231"/>
      <c r="QQY610" s="231"/>
      <c r="QQZ610" s="231"/>
      <c r="QRA610" s="231"/>
      <c r="QRB610" s="231"/>
      <c r="QRC610" s="231"/>
      <c r="QRD610" s="231"/>
      <c r="QRE610" s="231"/>
      <c r="QRF610" s="231"/>
      <c r="QRG610" s="231"/>
      <c r="QRH610" s="231"/>
      <c r="QRI610" s="231"/>
      <c r="QRJ610" s="231"/>
      <c r="QRK610" s="231"/>
      <c r="QRL610" s="231"/>
      <c r="QRM610" s="231"/>
      <c r="QRN610" s="231"/>
      <c r="QRO610" s="231"/>
      <c r="QRP610" s="231"/>
      <c r="QRQ610" s="231"/>
      <c r="QRR610" s="231"/>
      <c r="QRS610" s="231"/>
      <c r="QRT610" s="231"/>
      <c r="QRU610" s="231"/>
      <c r="QRV610" s="231"/>
      <c r="QRW610" s="231"/>
      <c r="QRX610" s="231"/>
      <c r="QRY610" s="231"/>
      <c r="QRZ610" s="231"/>
      <c r="QSA610" s="231"/>
      <c r="QSB610" s="231"/>
      <c r="QSC610" s="231"/>
      <c r="QSD610" s="231"/>
      <c r="QSE610" s="231"/>
      <c r="QSF610" s="231"/>
      <c r="QSG610" s="231"/>
      <c r="QSH610" s="231"/>
      <c r="QSI610" s="231"/>
      <c r="QSJ610" s="231"/>
      <c r="QSK610" s="231"/>
      <c r="QSL610" s="231"/>
      <c r="QSM610" s="231"/>
      <c r="QSN610" s="231"/>
      <c r="QSO610" s="231"/>
      <c r="QSP610" s="231"/>
      <c r="QSQ610" s="231"/>
      <c r="QSR610" s="231"/>
      <c r="QSS610" s="231"/>
      <c r="QST610" s="231"/>
      <c r="QSU610" s="231"/>
      <c r="QSV610" s="231"/>
      <c r="QSW610" s="231"/>
      <c r="QSX610" s="231"/>
      <c r="QSY610" s="231"/>
      <c r="QSZ610" s="231"/>
      <c r="QTA610" s="231"/>
      <c r="QTB610" s="231"/>
      <c r="QTC610" s="231"/>
      <c r="QTD610" s="231"/>
      <c r="QTE610" s="231"/>
      <c r="QTF610" s="231"/>
      <c r="QTG610" s="231"/>
      <c r="QTH610" s="231"/>
      <c r="QTI610" s="231"/>
      <c r="QTJ610" s="231"/>
      <c r="QTK610" s="231"/>
      <c r="QTL610" s="231"/>
      <c r="QTM610" s="231"/>
      <c r="QTN610" s="231"/>
      <c r="QTO610" s="231"/>
      <c r="QTP610" s="231"/>
      <c r="QTQ610" s="231"/>
      <c r="QTR610" s="231"/>
      <c r="QTS610" s="231"/>
      <c r="QTT610" s="231"/>
      <c r="QTU610" s="231"/>
      <c r="QTV610" s="231"/>
      <c r="QTW610" s="231"/>
      <c r="QTX610" s="231"/>
      <c r="QTY610" s="231"/>
      <c r="QTZ610" s="231"/>
      <c r="QUA610" s="231"/>
      <c r="QUB610" s="231"/>
      <c r="QUC610" s="231"/>
      <c r="QUD610" s="231"/>
      <c r="QUE610" s="231"/>
      <c r="QUF610" s="231"/>
      <c r="QUG610" s="231"/>
      <c r="QUH610" s="231"/>
      <c r="QUI610" s="231"/>
      <c r="QUJ610" s="231"/>
      <c r="QUK610" s="231"/>
      <c r="QUL610" s="231"/>
      <c r="QUM610" s="231"/>
      <c r="QUN610" s="231"/>
      <c r="QUO610" s="231"/>
      <c r="QUP610" s="231"/>
      <c r="QUQ610" s="231"/>
      <c r="QUR610" s="231"/>
      <c r="QUS610" s="231"/>
      <c r="QUT610" s="231"/>
      <c r="QUU610" s="231"/>
      <c r="QUV610" s="231"/>
      <c r="QUW610" s="231"/>
      <c r="QUX610" s="231"/>
      <c r="QUY610" s="231"/>
      <c r="QUZ610" s="231"/>
      <c r="QVA610" s="231"/>
      <c r="QVB610" s="231"/>
      <c r="QVC610" s="231"/>
      <c r="QVD610" s="231"/>
      <c r="QVE610" s="231"/>
      <c r="QVF610" s="231"/>
      <c r="QVG610" s="231"/>
      <c r="QVH610" s="231"/>
      <c r="QVI610" s="231"/>
      <c r="QVJ610" s="231"/>
      <c r="QVK610" s="231"/>
      <c r="QVL610" s="231"/>
      <c r="QVM610" s="231"/>
      <c r="QVN610" s="231"/>
      <c r="QVO610" s="231"/>
      <c r="QVP610" s="231"/>
      <c r="QVQ610" s="231"/>
      <c r="QVR610" s="231"/>
      <c r="QVS610" s="231"/>
      <c r="QVT610" s="231"/>
      <c r="QVU610" s="231"/>
      <c r="QVV610" s="231"/>
      <c r="QVW610" s="231"/>
      <c r="QVX610" s="231"/>
      <c r="QVY610" s="231"/>
      <c r="QVZ610" s="231"/>
      <c r="QWA610" s="231"/>
      <c r="QWB610" s="231"/>
      <c r="QWC610" s="231"/>
      <c r="QWD610" s="231"/>
      <c r="QWE610" s="231"/>
      <c r="QWF610" s="231"/>
      <c r="QWG610" s="231"/>
      <c r="QWH610" s="231"/>
      <c r="QWI610" s="231"/>
      <c r="QWJ610" s="231"/>
      <c r="QWK610" s="231"/>
      <c r="QWL610" s="231"/>
      <c r="QWM610" s="231"/>
      <c r="QWN610" s="231"/>
      <c r="QWO610" s="231"/>
      <c r="QWP610" s="231"/>
      <c r="QWQ610" s="231"/>
      <c r="QWR610" s="231"/>
      <c r="QWS610" s="231"/>
      <c r="QWT610" s="231"/>
      <c r="QWU610" s="231"/>
      <c r="QWV610" s="231"/>
      <c r="QWW610" s="231"/>
      <c r="QWX610" s="231"/>
      <c r="QWY610" s="231"/>
      <c r="QWZ610" s="231"/>
      <c r="QXA610" s="231"/>
      <c r="QXB610" s="231"/>
      <c r="QXC610" s="231"/>
      <c r="QXD610" s="231"/>
      <c r="QXE610" s="231"/>
      <c r="QXF610" s="231"/>
      <c r="QXG610" s="231"/>
      <c r="QXH610" s="231"/>
      <c r="QXI610" s="231"/>
      <c r="QXJ610" s="231"/>
      <c r="QXK610" s="231"/>
      <c r="QXL610" s="231"/>
      <c r="QXM610" s="231"/>
      <c r="QXN610" s="231"/>
      <c r="QXO610" s="231"/>
      <c r="QXP610" s="231"/>
      <c r="QXQ610" s="231"/>
      <c r="QXR610" s="231"/>
      <c r="QXS610" s="231"/>
      <c r="QXT610" s="231"/>
      <c r="QXU610" s="231"/>
      <c r="QXV610" s="231"/>
      <c r="QXW610" s="231"/>
      <c r="QXX610" s="231"/>
      <c r="QXY610" s="231"/>
      <c r="QXZ610" s="231"/>
      <c r="QYA610" s="231"/>
      <c r="QYB610" s="231"/>
      <c r="QYC610" s="231"/>
      <c r="QYD610" s="231"/>
      <c r="QYE610" s="231"/>
      <c r="QYF610" s="231"/>
      <c r="QYG610" s="231"/>
      <c r="QYH610" s="231"/>
      <c r="QYI610" s="231"/>
      <c r="QYJ610" s="231"/>
      <c r="QYK610" s="231"/>
      <c r="QYL610" s="231"/>
      <c r="QYM610" s="231"/>
      <c r="QYN610" s="231"/>
      <c r="QYO610" s="231"/>
      <c r="QYP610" s="231"/>
      <c r="QYQ610" s="231"/>
      <c r="QYR610" s="231"/>
      <c r="QYS610" s="231"/>
      <c r="QYT610" s="231"/>
      <c r="QYU610" s="231"/>
      <c r="QYV610" s="231"/>
      <c r="QYW610" s="231"/>
      <c r="QYX610" s="231"/>
      <c r="QYY610" s="231"/>
      <c r="QYZ610" s="231"/>
      <c r="QZA610" s="231"/>
      <c r="QZB610" s="231"/>
      <c r="QZC610" s="231"/>
      <c r="QZD610" s="231"/>
      <c r="QZE610" s="231"/>
      <c r="QZF610" s="231"/>
      <c r="QZG610" s="231"/>
      <c r="QZH610" s="231"/>
      <c r="QZI610" s="231"/>
      <c r="QZJ610" s="231"/>
      <c r="QZK610" s="231"/>
      <c r="QZL610" s="231"/>
      <c r="QZM610" s="231"/>
      <c r="QZN610" s="231"/>
      <c r="QZO610" s="231"/>
      <c r="QZP610" s="231"/>
      <c r="QZQ610" s="231"/>
      <c r="QZR610" s="231"/>
      <c r="QZS610" s="231"/>
      <c r="QZT610" s="231"/>
      <c r="QZU610" s="231"/>
      <c r="QZV610" s="231"/>
      <c r="QZW610" s="231"/>
      <c r="QZX610" s="231"/>
      <c r="QZY610" s="231"/>
      <c r="QZZ610" s="231"/>
      <c r="RAA610" s="231"/>
      <c r="RAB610" s="231"/>
      <c r="RAC610" s="231"/>
      <c r="RAD610" s="231"/>
      <c r="RAE610" s="231"/>
      <c r="RAF610" s="231"/>
      <c r="RAG610" s="231"/>
      <c r="RAH610" s="231"/>
      <c r="RAI610" s="231"/>
      <c r="RAJ610" s="231"/>
      <c r="RAK610" s="231"/>
      <c r="RAL610" s="231"/>
      <c r="RAM610" s="231"/>
      <c r="RAN610" s="231"/>
      <c r="RAO610" s="231"/>
      <c r="RAP610" s="231"/>
      <c r="RAQ610" s="231"/>
      <c r="RAR610" s="231"/>
      <c r="RAS610" s="231"/>
      <c r="RAT610" s="231"/>
      <c r="RAU610" s="231"/>
      <c r="RAV610" s="231"/>
      <c r="RAW610" s="231"/>
      <c r="RAX610" s="231"/>
      <c r="RAY610" s="231"/>
      <c r="RAZ610" s="231"/>
      <c r="RBA610" s="231"/>
      <c r="RBB610" s="231"/>
      <c r="RBC610" s="231"/>
      <c r="RBD610" s="231"/>
      <c r="RBE610" s="231"/>
      <c r="RBF610" s="231"/>
      <c r="RBG610" s="231"/>
      <c r="RBH610" s="231"/>
      <c r="RBI610" s="231"/>
      <c r="RBJ610" s="231"/>
      <c r="RBK610" s="231"/>
      <c r="RBL610" s="231"/>
      <c r="RBM610" s="231"/>
      <c r="RBN610" s="231"/>
      <c r="RBO610" s="231"/>
      <c r="RBP610" s="231"/>
      <c r="RBQ610" s="231"/>
      <c r="RBR610" s="231"/>
      <c r="RBS610" s="231"/>
      <c r="RBT610" s="231"/>
      <c r="RBU610" s="231"/>
      <c r="RBV610" s="231"/>
      <c r="RBW610" s="231"/>
      <c r="RBX610" s="231"/>
      <c r="RBY610" s="231"/>
      <c r="RBZ610" s="231"/>
      <c r="RCA610" s="231"/>
      <c r="RCB610" s="231"/>
      <c r="RCC610" s="231"/>
      <c r="RCD610" s="231"/>
      <c r="RCE610" s="231"/>
      <c r="RCF610" s="231"/>
      <c r="RCG610" s="231"/>
      <c r="RCH610" s="231"/>
      <c r="RCI610" s="231"/>
      <c r="RCJ610" s="231"/>
      <c r="RCK610" s="231"/>
      <c r="RCL610" s="231"/>
      <c r="RCM610" s="231"/>
      <c r="RCN610" s="231"/>
      <c r="RCO610" s="231"/>
      <c r="RCP610" s="231"/>
      <c r="RCQ610" s="231"/>
      <c r="RCR610" s="231"/>
      <c r="RCS610" s="231"/>
      <c r="RCT610" s="231"/>
      <c r="RCU610" s="231"/>
      <c r="RCV610" s="231"/>
      <c r="RCW610" s="231"/>
      <c r="RCX610" s="231"/>
      <c r="RCY610" s="231"/>
      <c r="RCZ610" s="231"/>
      <c r="RDA610" s="231"/>
      <c r="RDB610" s="231"/>
      <c r="RDC610" s="231"/>
      <c r="RDD610" s="231"/>
      <c r="RDE610" s="231"/>
      <c r="RDF610" s="231"/>
      <c r="RDG610" s="231"/>
      <c r="RDH610" s="231"/>
      <c r="RDI610" s="231"/>
      <c r="RDJ610" s="231"/>
      <c r="RDK610" s="231"/>
      <c r="RDL610" s="231"/>
      <c r="RDM610" s="231"/>
      <c r="RDN610" s="231"/>
      <c r="RDO610" s="231"/>
      <c r="RDP610" s="231"/>
      <c r="RDQ610" s="231"/>
      <c r="RDR610" s="231"/>
      <c r="RDS610" s="231"/>
      <c r="RDT610" s="231"/>
      <c r="RDU610" s="231"/>
      <c r="RDV610" s="231"/>
      <c r="RDW610" s="231"/>
      <c r="RDX610" s="231"/>
      <c r="RDY610" s="231"/>
      <c r="RDZ610" s="231"/>
      <c r="REA610" s="231"/>
      <c r="REB610" s="231"/>
      <c r="REC610" s="231"/>
      <c r="RED610" s="231"/>
      <c r="REE610" s="231"/>
      <c r="REF610" s="231"/>
      <c r="REG610" s="231"/>
      <c r="REH610" s="231"/>
      <c r="REI610" s="231"/>
      <c r="REJ610" s="231"/>
      <c r="REK610" s="231"/>
      <c r="REL610" s="231"/>
      <c r="REM610" s="231"/>
      <c r="REN610" s="231"/>
      <c r="REO610" s="231"/>
      <c r="REP610" s="231"/>
      <c r="REQ610" s="231"/>
      <c r="RER610" s="231"/>
      <c r="RES610" s="231"/>
      <c r="RET610" s="231"/>
      <c r="REU610" s="231"/>
      <c r="REV610" s="231"/>
      <c r="REW610" s="231"/>
      <c r="REX610" s="231"/>
      <c r="REY610" s="231"/>
      <c r="REZ610" s="231"/>
      <c r="RFA610" s="231"/>
      <c r="RFB610" s="231"/>
      <c r="RFC610" s="231"/>
      <c r="RFD610" s="231"/>
      <c r="RFE610" s="231"/>
      <c r="RFF610" s="231"/>
      <c r="RFG610" s="231"/>
      <c r="RFH610" s="231"/>
      <c r="RFI610" s="231"/>
      <c r="RFJ610" s="231"/>
      <c r="RFK610" s="231"/>
      <c r="RFL610" s="231"/>
      <c r="RFM610" s="231"/>
      <c r="RFN610" s="231"/>
      <c r="RFO610" s="231"/>
      <c r="RFP610" s="231"/>
      <c r="RFQ610" s="231"/>
      <c r="RFR610" s="231"/>
      <c r="RFS610" s="231"/>
      <c r="RFT610" s="231"/>
      <c r="RFU610" s="231"/>
      <c r="RFV610" s="231"/>
      <c r="RFW610" s="231"/>
      <c r="RFX610" s="231"/>
      <c r="RFY610" s="231"/>
      <c r="RFZ610" s="231"/>
      <c r="RGA610" s="231"/>
      <c r="RGB610" s="231"/>
      <c r="RGC610" s="231"/>
      <c r="RGD610" s="231"/>
      <c r="RGE610" s="231"/>
      <c r="RGF610" s="231"/>
      <c r="RGG610" s="231"/>
      <c r="RGH610" s="231"/>
      <c r="RGI610" s="231"/>
      <c r="RGJ610" s="231"/>
      <c r="RGK610" s="231"/>
      <c r="RGL610" s="231"/>
      <c r="RGM610" s="231"/>
      <c r="RGN610" s="231"/>
      <c r="RGO610" s="231"/>
      <c r="RGP610" s="231"/>
      <c r="RGQ610" s="231"/>
      <c r="RGR610" s="231"/>
      <c r="RGS610" s="231"/>
      <c r="RGT610" s="231"/>
      <c r="RGU610" s="231"/>
      <c r="RGV610" s="231"/>
      <c r="RGW610" s="231"/>
      <c r="RGX610" s="231"/>
      <c r="RGY610" s="231"/>
      <c r="RGZ610" s="231"/>
      <c r="RHA610" s="231"/>
      <c r="RHB610" s="231"/>
      <c r="RHC610" s="231"/>
      <c r="RHD610" s="231"/>
      <c r="RHE610" s="231"/>
      <c r="RHF610" s="231"/>
      <c r="RHG610" s="231"/>
      <c r="RHH610" s="231"/>
      <c r="RHI610" s="231"/>
      <c r="RHJ610" s="231"/>
      <c r="RHK610" s="231"/>
      <c r="RHL610" s="231"/>
      <c r="RHM610" s="231"/>
      <c r="RHN610" s="231"/>
      <c r="RHO610" s="231"/>
      <c r="RHP610" s="231"/>
      <c r="RHQ610" s="231"/>
      <c r="RHR610" s="231"/>
      <c r="RHS610" s="231"/>
      <c r="RHT610" s="231"/>
      <c r="RHU610" s="231"/>
      <c r="RHV610" s="231"/>
      <c r="RHW610" s="231"/>
      <c r="RHX610" s="231"/>
      <c r="RHY610" s="231"/>
      <c r="RHZ610" s="231"/>
      <c r="RIA610" s="231"/>
      <c r="RIB610" s="231"/>
      <c r="RIC610" s="231"/>
      <c r="RID610" s="231"/>
      <c r="RIE610" s="231"/>
      <c r="RIF610" s="231"/>
      <c r="RIG610" s="231"/>
      <c r="RIH610" s="231"/>
      <c r="RII610" s="231"/>
      <c r="RIJ610" s="231"/>
      <c r="RIK610" s="231"/>
      <c r="RIL610" s="231"/>
      <c r="RIM610" s="231"/>
      <c r="RIN610" s="231"/>
      <c r="RIO610" s="231"/>
      <c r="RIP610" s="231"/>
      <c r="RIQ610" s="231"/>
      <c r="RIR610" s="231"/>
      <c r="RIS610" s="231"/>
      <c r="RIT610" s="231"/>
      <c r="RIU610" s="231"/>
      <c r="RIV610" s="231"/>
      <c r="RIW610" s="231"/>
      <c r="RIX610" s="231"/>
      <c r="RIY610" s="231"/>
      <c r="RIZ610" s="231"/>
      <c r="RJA610" s="231"/>
      <c r="RJB610" s="231"/>
      <c r="RJC610" s="231"/>
      <c r="RJD610" s="231"/>
      <c r="RJE610" s="231"/>
      <c r="RJF610" s="231"/>
      <c r="RJG610" s="231"/>
      <c r="RJH610" s="231"/>
      <c r="RJI610" s="231"/>
      <c r="RJJ610" s="231"/>
      <c r="RJK610" s="231"/>
      <c r="RJL610" s="231"/>
      <c r="RJM610" s="231"/>
      <c r="RJN610" s="231"/>
      <c r="RJO610" s="231"/>
      <c r="RJP610" s="231"/>
      <c r="RJQ610" s="231"/>
      <c r="RJR610" s="231"/>
      <c r="RJS610" s="231"/>
      <c r="RJT610" s="231"/>
      <c r="RJU610" s="231"/>
      <c r="RJV610" s="231"/>
      <c r="RJW610" s="231"/>
      <c r="RJX610" s="231"/>
      <c r="RJY610" s="231"/>
      <c r="RJZ610" s="231"/>
      <c r="RKA610" s="231"/>
      <c r="RKB610" s="231"/>
      <c r="RKC610" s="231"/>
      <c r="RKD610" s="231"/>
      <c r="RKE610" s="231"/>
      <c r="RKF610" s="231"/>
      <c r="RKG610" s="231"/>
      <c r="RKH610" s="231"/>
      <c r="RKI610" s="231"/>
      <c r="RKJ610" s="231"/>
      <c r="RKK610" s="231"/>
      <c r="RKL610" s="231"/>
      <c r="RKM610" s="231"/>
      <c r="RKN610" s="231"/>
      <c r="RKO610" s="231"/>
      <c r="RKP610" s="231"/>
      <c r="RKQ610" s="231"/>
      <c r="RKR610" s="231"/>
      <c r="RKS610" s="231"/>
      <c r="RKT610" s="231"/>
      <c r="RKU610" s="231"/>
      <c r="RKV610" s="231"/>
      <c r="RKW610" s="231"/>
      <c r="RKX610" s="231"/>
      <c r="RKY610" s="231"/>
      <c r="RKZ610" s="231"/>
      <c r="RLA610" s="231"/>
      <c r="RLB610" s="231"/>
      <c r="RLC610" s="231"/>
      <c r="RLD610" s="231"/>
      <c r="RLE610" s="231"/>
      <c r="RLF610" s="231"/>
      <c r="RLG610" s="231"/>
      <c r="RLH610" s="231"/>
      <c r="RLI610" s="231"/>
      <c r="RLJ610" s="231"/>
      <c r="RLK610" s="231"/>
      <c r="RLL610" s="231"/>
      <c r="RLM610" s="231"/>
      <c r="RLN610" s="231"/>
      <c r="RLO610" s="231"/>
      <c r="RLP610" s="231"/>
      <c r="RLQ610" s="231"/>
      <c r="RLR610" s="231"/>
      <c r="RLS610" s="231"/>
      <c r="RLT610" s="231"/>
      <c r="RLU610" s="231"/>
      <c r="RLV610" s="231"/>
      <c r="RLW610" s="231"/>
      <c r="RLX610" s="231"/>
      <c r="RLY610" s="231"/>
      <c r="RLZ610" s="231"/>
      <c r="RMA610" s="231"/>
      <c r="RMB610" s="231"/>
      <c r="RMC610" s="231"/>
      <c r="RMD610" s="231"/>
      <c r="RME610" s="231"/>
      <c r="RMF610" s="231"/>
      <c r="RMG610" s="231"/>
      <c r="RMH610" s="231"/>
      <c r="RMI610" s="231"/>
      <c r="RMJ610" s="231"/>
      <c r="RMK610" s="231"/>
      <c r="RML610" s="231"/>
      <c r="RMM610" s="231"/>
      <c r="RMN610" s="231"/>
      <c r="RMO610" s="231"/>
      <c r="RMP610" s="231"/>
      <c r="RMQ610" s="231"/>
      <c r="RMR610" s="231"/>
      <c r="RMS610" s="231"/>
      <c r="RMT610" s="231"/>
      <c r="RMU610" s="231"/>
      <c r="RMV610" s="231"/>
      <c r="RMW610" s="231"/>
      <c r="RMX610" s="231"/>
      <c r="RMY610" s="231"/>
      <c r="RMZ610" s="231"/>
      <c r="RNA610" s="231"/>
      <c r="RNB610" s="231"/>
      <c r="RNC610" s="231"/>
      <c r="RND610" s="231"/>
      <c r="RNE610" s="231"/>
      <c r="RNF610" s="231"/>
      <c r="RNG610" s="231"/>
      <c r="RNH610" s="231"/>
      <c r="RNI610" s="231"/>
      <c r="RNJ610" s="231"/>
      <c r="RNK610" s="231"/>
      <c r="RNL610" s="231"/>
      <c r="RNM610" s="231"/>
      <c r="RNN610" s="231"/>
      <c r="RNO610" s="231"/>
      <c r="RNP610" s="231"/>
      <c r="RNQ610" s="231"/>
      <c r="RNR610" s="231"/>
      <c r="RNS610" s="231"/>
      <c r="RNT610" s="231"/>
      <c r="RNU610" s="231"/>
      <c r="RNV610" s="231"/>
      <c r="RNW610" s="231"/>
      <c r="RNX610" s="231"/>
      <c r="RNY610" s="231"/>
      <c r="RNZ610" s="231"/>
      <c r="ROA610" s="231"/>
      <c r="ROB610" s="231"/>
      <c r="ROC610" s="231"/>
      <c r="ROD610" s="231"/>
      <c r="ROE610" s="231"/>
      <c r="ROF610" s="231"/>
      <c r="ROG610" s="231"/>
      <c r="ROH610" s="231"/>
      <c r="ROI610" s="231"/>
      <c r="ROJ610" s="231"/>
      <c r="ROK610" s="231"/>
      <c r="ROL610" s="231"/>
      <c r="ROM610" s="231"/>
      <c r="RON610" s="231"/>
      <c r="ROO610" s="231"/>
      <c r="ROP610" s="231"/>
      <c r="ROQ610" s="231"/>
      <c r="ROR610" s="231"/>
      <c r="ROS610" s="231"/>
      <c r="ROT610" s="231"/>
      <c r="ROU610" s="231"/>
      <c r="ROV610" s="231"/>
      <c r="ROW610" s="231"/>
      <c r="ROX610" s="231"/>
      <c r="ROY610" s="231"/>
      <c r="ROZ610" s="231"/>
      <c r="RPA610" s="231"/>
      <c r="RPB610" s="231"/>
      <c r="RPC610" s="231"/>
      <c r="RPD610" s="231"/>
      <c r="RPE610" s="231"/>
      <c r="RPF610" s="231"/>
      <c r="RPG610" s="231"/>
      <c r="RPH610" s="231"/>
      <c r="RPI610" s="231"/>
      <c r="RPJ610" s="231"/>
      <c r="RPK610" s="231"/>
      <c r="RPL610" s="231"/>
      <c r="RPM610" s="231"/>
      <c r="RPN610" s="231"/>
      <c r="RPO610" s="231"/>
      <c r="RPP610" s="231"/>
      <c r="RPQ610" s="231"/>
      <c r="RPR610" s="231"/>
      <c r="RPS610" s="231"/>
      <c r="RPT610" s="231"/>
      <c r="RPU610" s="231"/>
      <c r="RPV610" s="231"/>
      <c r="RPW610" s="231"/>
      <c r="RPX610" s="231"/>
      <c r="RPY610" s="231"/>
      <c r="RPZ610" s="231"/>
      <c r="RQA610" s="231"/>
      <c r="RQB610" s="231"/>
      <c r="RQC610" s="231"/>
      <c r="RQD610" s="231"/>
      <c r="RQE610" s="231"/>
      <c r="RQF610" s="231"/>
      <c r="RQG610" s="231"/>
      <c r="RQH610" s="231"/>
      <c r="RQI610" s="231"/>
      <c r="RQJ610" s="231"/>
      <c r="RQK610" s="231"/>
      <c r="RQL610" s="231"/>
      <c r="RQM610" s="231"/>
      <c r="RQN610" s="231"/>
      <c r="RQO610" s="231"/>
      <c r="RQP610" s="231"/>
      <c r="RQQ610" s="231"/>
      <c r="RQR610" s="231"/>
      <c r="RQS610" s="231"/>
      <c r="RQT610" s="231"/>
      <c r="RQU610" s="231"/>
      <c r="RQV610" s="231"/>
      <c r="RQW610" s="231"/>
      <c r="RQX610" s="231"/>
      <c r="RQY610" s="231"/>
      <c r="RQZ610" s="231"/>
      <c r="RRA610" s="231"/>
      <c r="RRB610" s="231"/>
      <c r="RRC610" s="231"/>
      <c r="RRD610" s="231"/>
      <c r="RRE610" s="231"/>
      <c r="RRF610" s="231"/>
      <c r="RRG610" s="231"/>
      <c r="RRH610" s="231"/>
      <c r="RRI610" s="231"/>
      <c r="RRJ610" s="231"/>
      <c r="RRK610" s="231"/>
      <c r="RRL610" s="231"/>
      <c r="RRM610" s="231"/>
      <c r="RRN610" s="231"/>
      <c r="RRO610" s="231"/>
      <c r="RRP610" s="231"/>
      <c r="RRQ610" s="231"/>
      <c r="RRR610" s="231"/>
      <c r="RRS610" s="231"/>
      <c r="RRT610" s="231"/>
      <c r="RRU610" s="231"/>
      <c r="RRV610" s="231"/>
      <c r="RRW610" s="231"/>
      <c r="RRX610" s="231"/>
      <c r="RRY610" s="231"/>
      <c r="RRZ610" s="231"/>
      <c r="RSA610" s="231"/>
      <c r="RSB610" s="231"/>
      <c r="RSC610" s="231"/>
      <c r="RSD610" s="231"/>
      <c r="RSE610" s="231"/>
      <c r="RSF610" s="231"/>
      <c r="RSG610" s="231"/>
      <c r="RSH610" s="231"/>
      <c r="RSI610" s="231"/>
      <c r="RSJ610" s="231"/>
      <c r="RSK610" s="231"/>
      <c r="RSL610" s="231"/>
      <c r="RSM610" s="231"/>
      <c r="RSN610" s="231"/>
      <c r="RSO610" s="231"/>
      <c r="RSP610" s="231"/>
      <c r="RSQ610" s="231"/>
      <c r="RSR610" s="231"/>
      <c r="RSS610" s="231"/>
      <c r="RST610" s="231"/>
      <c r="RSU610" s="231"/>
      <c r="RSV610" s="231"/>
      <c r="RSW610" s="231"/>
      <c r="RSX610" s="231"/>
      <c r="RSY610" s="231"/>
      <c r="RSZ610" s="231"/>
      <c r="RTA610" s="231"/>
      <c r="RTB610" s="231"/>
      <c r="RTC610" s="231"/>
      <c r="RTD610" s="231"/>
      <c r="RTE610" s="231"/>
      <c r="RTF610" s="231"/>
      <c r="RTG610" s="231"/>
      <c r="RTH610" s="231"/>
      <c r="RTI610" s="231"/>
      <c r="RTJ610" s="231"/>
      <c r="RTK610" s="231"/>
      <c r="RTL610" s="231"/>
      <c r="RTM610" s="231"/>
      <c r="RTN610" s="231"/>
      <c r="RTO610" s="231"/>
      <c r="RTP610" s="231"/>
      <c r="RTQ610" s="231"/>
      <c r="RTR610" s="231"/>
      <c r="RTS610" s="231"/>
      <c r="RTT610" s="231"/>
      <c r="RTU610" s="231"/>
      <c r="RTV610" s="231"/>
      <c r="RTW610" s="231"/>
      <c r="RTX610" s="231"/>
      <c r="RTY610" s="231"/>
      <c r="RTZ610" s="231"/>
      <c r="RUA610" s="231"/>
      <c r="RUB610" s="231"/>
      <c r="RUC610" s="231"/>
      <c r="RUD610" s="231"/>
      <c r="RUE610" s="231"/>
      <c r="RUF610" s="231"/>
      <c r="RUG610" s="231"/>
      <c r="RUH610" s="231"/>
      <c r="RUI610" s="231"/>
      <c r="RUJ610" s="231"/>
      <c r="RUK610" s="231"/>
      <c r="RUL610" s="231"/>
      <c r="RUM610" s="231"/>
      <c r="RUN610" s="231"/>
      <c r="RUO610" s="231"/>
      <c r="RUP610" s="231"/>
      <c r="RUQ610" s="231"/>
      <c r="RUR610" s="231"/>
      <c r="RUS610" s="231"/>
      <c r="RUT610" s="231"/>
      <c r="RUU610" s="231"/>
      <c r="RUV610" s="231"/>
      <c r="RUW610" s="231"/>
      <c r="RUX610" s="231"/>
      <c r="RUY610" s="231"/>
      <c r="RUZ610" s="231"/>
      <c r="RVA610" s="231"/>
      <c r="RVB610" s="231"/>
      <c r="RVC610" s="231"/>
      <c r="RVD610" s="231"/>
      <c r="RVE610" s="231"/>
      <c r="RVF610" s="231"/>
      <c r="RVG610" s="231"/>
      <c r="RVH610" s="231"/>
      <c r="RVI610" s="231"/>
      <c r="RVJ610" s="231"/>
      <c r="RVK610" s="231"/>
      <c r="RVL610" s="231"/>
      <c r="RVM610" s="231"/>
      <c r="RVN610" s="231"/>
      <c r="RVO610" s="231"/>
      <c r="RVP610" s="231"/>
      <c r="RVQ610" s="231"/>
      <c r="RVR610" s="231"/>
      <c r="RVS610" s="231"/>
      <c r="RVT610" s="231"/>
      <c r="RVU610" s="231"/>
      <c r="RVV610" s="231"/>
      <c r="RVW610" s="231"/>
      <c r="RVX610" s="231"/>
      <c r="RVY610" s="231"/>
      <c r="RVZ610" s="231"/>
      <c r="RWA610" s="231"/>
      <c r="RWB610" s="231"/>
      <c r="RWC610" s="231"/>
      <c r="RWD610" s="231"/>
      <c r="RWE610" s="231"/>
      <c r="RWF610" s="231"/>
      <c r="RWG610" s="231"/>
      <c r="RWH610" s="231"/>
      <c r="RWI610" s="231"/>
      <c r="RWJ610" s="231"/>
      <c r="RWK610" s="231"/>
      <c r="RWL610" s="231"/>
      <c r="RWM610" s="231"/>
      <c r="RWN610" s="231"/>
      <c r="RWO610" s="231"/>
      <c r="RWP610" s="231"/>
      <c r="RWQ610" s="231"/>
      <c r="RWR610" s="231"/>
      <c r="RWS610" s="231"/>
      <c r="RWT610" s="231"/>
      <c r="RWU610" s="231"/>
      <c r="RWV610" s="231"/>
      <c r="RWW610" s="231"/>
      <c r="RWX610" s="231"/>
      <c r="RWY610" s="231"/>
      <c r="RWZ610" s="231"/>
      <c r="RXA610" s="231"/>
      <c r="RXB610" s="231"/>
      <c r="RXC610" s="231"/>
      <c r="RXD610" s="231"/>
      <c r="RXE610" s="231"/>
      <c r="RXF610" s="231"/>
      <c r="RXG610" s="231"/>
      <c r="RXH610" s="231"/>
      <c r="RXI610" s="231"/>
      <c r="RXJ610" s="231"/>
      <c r="RXK610" s="231"/>
      <c r="RXL610" s="231"/>
      <c r="RXM610" s="231"/>
      <c r="RXN610" s="231"/>
      <c r="RXO610" s="231"/>
      <c r="RXP610" s="231"/>
      <c r="RXQ610" s="231"/>
      <c r="RXR610" s="231"/>
      <c r="RXS610" s="231"/>
      <c r="RXT610" s="231"/>
      <c r="RXU610" s="231"/>
      <c r="RXV610" s="231"/>
      <c r="RXW610" s="231"/>
      <c r="RXX610" s="231"/>
      <c r="RXY610" s="231"/>
      <c r="RXZ610" s="231"/>
      <c r="RYA610" s="231"/>
      <c r="RYB610" s="231"/>
      <c r="RYC610" s="231"/>
      <c r="RYD610" s="231"/>
      <c r="RYE610" s="231"/>
      <c r="RYF610" s="231"/>
      <c r="RYG610" s="231"/>
      <c r="RYH610" s="231"/>
      <c r="RYI610" s="231"/>
      <c r="RYJ610" s="231"/>
      <c r="RYK610" s="231"/>
      <c r="RYL610" s="231"/>
      <c r="RYM610" s="231"/>
      <c r="RYN610" s="231"/>
      <c r="RYO610" s="231"/>
      <c r="RYP610" s="231"/>
      <c r="RYQ610" s="231"/>
      <c r="RYR610" s="231"/>
      <c r="RYS610" s="231"/>
      <c r="RYT610" s="231"/>
      <c r="RYU610" s="231"/>
      <c r="RYV610" s="231"/>
      <c r="RYW610" s="231"/>
      <c r="RYX610" s="231"/>
      <c r="RYY610" s="231"/>
      <c r="RYZ610" s="231"/>
      <c r="RZA610" s="231"/>
      <c r="RZB610" s="231"/>
      <c r="RZC610" s="231"/>
      <c r="RZD610" s="231"/>
      <c r="RZE610" s="231"/>
      <c r="RZF610" s="231"/>
      <c r="RZG610" s="231"/>
      <c r="RZH610" s="231"/>
      <c r="RZI610" s="231"/>
      <c r="RZJ610" s="231"/>
      <c r="RZK610" s="231"/>
      <c r="RZL610" s="231"/>
      <c r="RZM610" s="231"/>
      <c r="RZN610" s="231"/>
      <c r="RZO610" s="231"/>
      <c r="RZP610" s="231"/>
      <c r="RZQ610" s="231"/>
      <c r="RZR610" s="231"/>
      <c r="RZS610" s="231"/>
      <c r="RZT610" s="231"/>
      <c r="RZU610" s="231"/>
      <c r="RZV610" s="231"/>
      <c r="RZW610" s="231"/>
      <c r="RZX610" s="231"/>
      <c r="RZY610" s="231"/>
      <c r="RZZ610" s="231"/>
      <c r="SAA610" s="231"/>
      <c r="SAB610" s="231"/>
      <c r="SAC610" s="231"/>
      <c r="SAD610" s="231"/>
      <c r="SAE610" s="231"/>
      <c r="SAF610" s="231"/>
      <c r="SAG610" s="231"/>
      <c r="SAH610" s="231"/>
      <c r="SAI610" s="231"/>
      <c r="SAJ610" s="231"/>
      <c r="SAK610" s="231"/>
      <c r="SAL610" s="231"/>
      <c r="SAM610" s="231"/>
      <c r="SAN610" s="231"/>
      <c r="SAO610" s="231"/>
      <c r="SAP610" s="231"/>
      <c r="SAQ610" s="231"/>
      <c r="SAR610" s="231"/>
      <c r="SAS610" s="231"/>
      <c r="SAT610" s="231"/>
      <c r="SAU610" s="231"/>
      <c r="SAV610" s="231"/>
      <c r="SAW610" s="231"/>
      <c r="SAX610" s="231"/>
      <c r="SAY610" s="231"/>
      <c r="SAZ610" s="231"/>
      <c r="SBA610" s="231"/>
      <c r="SBB610" s="231"/>
      <c r="SBC610" s="231"/>
      <c r="SBD610" s="231"/>
      <c r="SBE610" s="231"/>
      <c r="SBF610" s="231"/>
      <c r="SBG610" s="231"/>
      <c r="SBH610" s="231"/>
      <c r="SBI610" s="231"/>
      <c r="SBJ610" s="231"/>
      <c r="SBK610" s="231"/>
      <c r="SBL610" s="231"/>
      <c r="SBM610" s="231"/>
      <c r="SBN610" s="231"/>
      <c r="SBO610" s="231"/>
      <c r="SBP610" s="231"/>
      <c r="SBQ610" s="231"/>
      <c r="SBR610" s="231"/>
      <c r="SBS610" s="231"/>
      <c r="SBT610" s="231"/>
      <c r="SBU610" s="231"/>
      <c r="SBV610" s="231"/>
      <c r="SBW610" s="231"/>
      <c r="SBX610" s="231"/>
      <c r="SBY610" s="231"/>
      <c r="SBZ610" s="231"/>
      <c r="SCA610" s="231"/>
      <c r="SCB610" s="231"/>
      <c r="SCC610" s="231"/>
      <c r="SCD610" s="231"/>
      <c r="SCE610" s="231"/>
      <c r="SCF610" s="231"/>
      <c r="SCG610" s="231"/>
      <c r="SCH610" s="231"/>
      <c r="SCI610" s="231"/>
      <c r="SCJ610" s="231"/>
      <c r="SCK610" s="231"/>
      <c r="SCL610" s="231"/>
      <c r="SCM610" s="231"/>
      <c r="SCN610" s="231"/>
      <c r="SCO610" s="231"/>
      <c r="SCP610" s="231"/>
      <c r="SCQ610" s="231"/>
      <c r="SCR610" s="231"/>
      <c r="SCS610" s="231"/>
      <c r="SCT610" s="231"/>
      <c r="SCU610" s="231"/>
      <c r="SCV610" s="231"/>
      <c r="SCW610" s="231"/>
      <c r="SCX610" s="231"/>
      <c r="SCY610" s="231"/>
      <c r="SCZ610" s="231"/>
      <c r="SDA610" s="231"/>
      <c r="SDB610" s="231"/>
      <c r="SDC610" s="231"/>
      <c r="SDD610" s="231"/>
      <c r="SDE610" s="231"/>
      <c r="SDF610" s="231"/>
      <c r="SDG610" s="231"/>
      <c r="SDH610" s="231"/>
      <c r="SDI610" s="231"/>
      <c r="SDJ610" s="231"/>
      <c r="SDK610" s="231"/>
      <c r="SDL610" s="231"/>
      <c r="SDM610" s="231"/>
      <c r="SDN610" s="231"/>
      <c r="SDO610" s="231"/>
      <c r="SDP610" s="231"/>
      <c r="SDQ610" s="231"/>
      <c r="SDR610" s="231"/>
      <c r="SDS610" s="231"/>
      <c r="SDT610" s="231"/>
      <c r="SDU610" s="231"/>
      <c r="SDV610" s="231"/>
      <c r="SDW610" s="231"/>
      <c r="SDX610" s="231"/>
      <c r="SDY610" s="231"/>
      <c r="SDZ610" s="231"/>
      <c r="SEA610" s="231"/>
      <c r="SEB610" s="231"/>
      <c r="SEC610" s="231"/>
      <c r="SED610" s="231"/>
      <c r="SEE610" s="231"/>
      <c r="SEF610" s="231"/>
      <c r="SEG610" s="231"/>
      <c r="SEH610" s="231"/>
      <c r="SEI610" s="231"/>
      <c r="SEJ610" s="231"/>
      <c r="SEK610" s="231"/>
      <c r="SEL610" s="231"/>
      <c r="SEM610" s="231"/>
      <c r="SEN610" s="231"/>
      <c r="SEO610" s="231"/>
      <c r="SEP610" s="231"/>
      <c r="SEQ610" s="231"/>
      <c r="SER610" s="231"/>
      <c r="SES610" s="231"/>
      <c r="SET610" s="231"/>
      <c r="SEU610" s="231"/>
      <c r="SEV610" s="231"/>
      <c r="SEW610" s="231"/>
      <c r="SEX610" s="231"/>
      <c r="SEY610" s="231"/>
      <c r="SEZ610" s="231"/>
      <c r="SFA610" s="231"/>
      <c r="SFB610" s="231"/>
      <c r="SFC610" s="231"/>
      <c r="SFD610" s="231"/>
      <c r="SFE610" s="231"/>
      <c r="SFF610" s="231"/>
      <c r="SFG610" s="231"/>
      <c r="SFH610" s="231"/>
      <c r="SFI610" s="231"/>
      <c r="SFJ610" s="231"/>
      <c r="SFK610" s="231"/>
      <c r="SFL610" s="231"/>
      <c r="SFM610" s="231"/>
      <c r="SFN610" s="231"/>
      <c r="SFO610" s="231"/>
      <c r="SFP610" s="231"/>
      <c r="SFQ610" s="231"/>
      <c r="SFR610" s="231"/>
      <c r="SFS610" s="231"/>
      <c r="SFT610" s="231"/>
      <c r="SFU610" s="231"/>
      <c r="SFV610" s="231"/>
      <c r="SFW610" s="231"/>
      <c r="SFX610" s="231"/>
      <c r="SFY610" s="231"/>
      <c r="SFZ610" s="231"/>
      <c r="SGA610" s="231"/>
      <c r="SGB610" s="231"/>
      <c r="SGC610" s="231"/>
      <c r="SGD610" s="231"/>
      <c r="SGE610" s="231"/>
      <c r="SGF610" s="231"/>
      <c r="SGG610" s="231"/>
      <c r="SGH610" s="231"/>
      <c r="SGI610" s="231"/>
      <c r="SGJ610" s="231"/>
      <c r="SGK610" s="231"/>
      <c r="SGL610" s="231"/>
      <c r="SGM610" s="231"/>
      <c r="SGN610" s="231"/>
      <c r="SGO610" s="231"/>
      <c r="SGP610" s="231"/>
      <c r="SGQ610" s="231"/>
      <c r="SGR610" s="231"/>
      <c r="SGS610" s="231"/>
      <c r="SGT610" s="231"/>
      <c r="SGU610" s="231"/>
      <c r="SGV610" s="231"/>
      <c r="SGW610" s="231"/>
      <c r="SGX610" s="231"/>
      <c r="SGY610" s="231"/>
      <c r="SGZ610" s="231"/>
      <c r="SHA610" s="231"/>
      <c r="SHB610" s="231"/>
      <c r="SHC610" s="231"/>
      <c r="SHD610" s="231"/>
      <c r="SHE610" s="231"/>
      <c r="SHF610" s="231"/>
      <c r="SHG610" s="231"/>
      <c r="SHH610" s="231"/>
      <c r="SHI610" s="231"/>
      <c r="SHJ610" s="231"/>
      <c r="SHK610" s="231"/>
      <c r="SHL610" s="231"/>
      <c r="SHM610" s="231"/>
      <c r="SHN610" s="231"/>
      <c r="SHO610" s="231"/>
      <c r="SHP610" s="231"/>
      <c r="SHQ610" s="231"/>
      <c r="SHR610" s="231"/>
      <c r="SHS610" s="231"/>
      <c r="SHT610" s="231"/>
      <c r="SHU610" s="231"/>
      <c r="SHV610" s="231"/>
      <c r="SHW610" s="231"/>
      <c r="SHX610" s="231"/>
      <c r="SHY610" s="231"/>
      <c r="SHZ610" s="231"/>
      <c r="SIA610" s="231"/>
      <c r="SIB610" s="231"/>
      <c r="SIC610" s="231"/>
      <c r="SID610" s="231"/>
      <c r="SIE610" s="231"/>
      <c r="SIF610" s="231"/>
      <c r="SIG610" s="231"/>
      <c r="SIH610" s="231"/>
      <c r="SII610" s="231"/>
      <c r="SIJ610" s="231"/>
      <c r="SIK610" s="231"/>
      <c r="SIL610" s="231"/>
      <c r="SIM610" s="231"/>
      <c r="SIN610" s="231"/>
      <c r="SIO610" s="231"/>
      <c r="SIP610" s="231"/>
      <c r="SIQ610" s="231"/>
      <c r="SIR610" s="231"/>
      <c r="SIS610" s="231"/>
      <c r="SIT610" s="231"/>
      <c r="SIU610" s="231"/>
      <c r="SIV610" s="231"/>
      <c r="SIW610" s="231"/>
      <c r="SIX610" s="231"/>
      <c r="SIY610" s="231"/>
      <c r="SIZ610" s="231"/>
      <c r="SJA610" s="231"/>
      <c r="SJB610" s="231"/>
      <c r="SJC610" s="231"/>
      <c r="SJD610" s="231"/>
      <c r="SJE610" s="231"/>
      <c r="SJF610" s="231"/>
      <c r="SJG610" s="231"/>
      <c r="SJH610" s="231"/>
      <c r="SJI610" s="231"/>
      <c r="SJJ610" s="231"/>
      <c r="SJK610" s="231"/>
      <c r="SJL610" s="231"/>
      <c r="SJM610" s="231"/>
      <c r="SJN610" s="231"/>
      <c r="SJO610" s="231"/>
      <c r="SJP610" s="231"/>
      <c r="SJQ610" s="231"/>
      <c r="SJR610" s="231"/>
      <c r="SJS610" s="231"/>
      <c r="SJT610" s="231"/>
      <c r="SJU610" s="231"/>
      <c r="SJV610" s="231"/>
      <c r="SJW610" s="231"/>
      <c r="SJX610" s="231"/>
      <c r="SJY610" s="231"/>
      <c r="SJZ610" s="231"/>
      <c r="SKA610" s="231"/>
      <c r="SKB610" s="231"/>
      <c r="SKC610" s="231"/>
      <c r="SKD610" s="231"/>
      <c r="SKE610" s="231"/>
      <c r="SKF610" s="231"/>
      <c r="SKG610" s="231"/>
      <c r="SKH610" s="231"/>
      <c r="SKI610" s="231"/>
      <c r="SKJ610" s="231"/>
      <c r="SKK610" s="231"/>
      <c r="SKL610" s="231"/>
      <c r="SKM610" s="231"/>
      <c r="SKN610" s="231"/>
      <c r="SKO610" s="231"/>
      <c r="SKP610" s="231"/>
      <c r="SKQ610" s="231"/>
      <c r="SKR610" s="231"/>
      <c r="SKS610" s="231"/>
      <c r="SKT610" s="231"/>
      <c r="SKU610" s="231"/>
      <c r="SKV610" s="231"/>
      <c r="SKW610" s="231"/>
      <c r="SKX610" s="231"/>
      <c r="SKY610" s="231"/>
      <c r="SKZ610" s="231"/>
      <c r="SLA610" s="231"/>
      <c r="SLB610" s="231"/>
      <c r="SLC610" s="231"/>
      <c r="SLD610" s="231"/>
      <c r="SLE610" s="231"/>
      <c r="SLF610" s="231"/>
      <c r="SLG610" s="231"/>
      <c r="SLH610" s="231"/>
      <c r="SLI610" s="231"/>
      <c r="SLJ610" s="231"/>
      <c r="SLK610" s="231"/>
      <c r="SLL610" s="231"/>
      <c r="SLM610" s="231"/>
      <c r="SLN610" s="231"/>
      <c r="SLO610" s="231"/>
      <c r="SLP610" s="231"/>
      <c r="SLQ610" s="231"/>
      <c r="SLR610" s="231"/>
      <c r="SLS610" s="231"/>
      <c r="SLT610" s="231"/>
      <c r="SLU610" s="231"/>
      <c r="SLV610" s="231"/>
      <c r="SLW610" s="231"/>
      <c r="SLX610" s="231"/>
      <c r="SLY610" s="231"/>
      <c r="SLZ610" s="231"/>
      <c r="SMA610" s="231"/>
      <c r="SMB610" s="231"/>
      <c r="SMC610" s="231"/>
      <c r="SMD610" s="231"/>
      <c r="SME610" s="231"/>
      <c r="SMF610" s="231"/>
      <c r="SMG610" s="231"/>
      <c r="SMH610" s="231"/>
      <c r="SMI610" s="231"/>
      <c r="SMJ610" s="231"/>
      <c r="SMK610" s="231"/>
      <c r="SML610" s="231"/>
      <c r="SMM610" s="231"/>
      <c r="SMN610" s="231"/>
      <c r="SMO610" s="231"/>
      <c r="SMP610" s="231"/>
      <c r="SMQ610" s="231"/>
      <c r="SMR610" s="231"/>
      <c r="SMS610" s="231"/>
      <c r="SMT610" s="231"/>
      <c r="SMU610" s="231"/>
      <c r="SMV610" s="231"/>
      <c r="SMW610" s="231"/>
      <c r="SMX610" s="231"/>
      <c r="SMY610" s="231"/>
      <c r="SMZ610" s="231"/>
      <c r="SNA610" s="231"/>
      <c r="SNB610" s="231"/>
      <c r="SNC610" s="231"/>
      <c r="SND610" s="231"/>
      <c r="SNE610" s="231"/>
      <c r="SNF610" s="231"/>
      <c r="SNG610" s="231"/>
      <c r="SNH610" s="231"/>
      <c r="SNI610" s="231"/>
      <c r="SNJ610" s="231"/>
      <c r="SNK610" s="231"/>
      <c r="SNL610" s="231"/>
      <c r="SNM610" s="231"/>
      <c r="SNN610" s="231"/>
      <c r="SNO610" s="231"/>
      <c r="SNP610" s="231"/>
      <c r="SNQ610" s="231"/>
      <c r="SNR610" s="231"/>
      <c r="SNS610" s="231"/>
      <c r="SNT610" s="231"/>
      <c r="SNU610" s="231"/>
      <c r="SNV610" s="231"/>
      <c r="SNW610" s="231"/>
      <c r="SNX610" s="231"/>
      <c r="SNY610" s="231"/>
      <c r="SNZ610" s="231"/>
      <c r="SOA610" s="231"/>
      <c r="SOB610" s="231"/>
      <c r="SOC610" s="231"/>
      <c r="SOD610" s="231"/>
      <c r="SOE610" s="231"/>
      <c r="SOF610" s="231"/>
      <c r="SOG610" s="231"/>
      <c r="SOH610" s="231"/>
      <c r="SOI610" s="231"/>
      <c r="SOJ610" s="231"/>
      <c r="SOK610" s="231"/>
      <c r="SOL610" s="231"/>
      <c r="SOM610" s="231"/>
      <c r="SON610" s="231"/>
      <c r="SOO610" s="231"/>
      <c r="SOP610" s="231"/>
      <c r="SOQ610" s="231"/>
      <c r="SOR610" s="231"/>
      <c r="SOS610" s="231"/>
      <c r="SOT610" s="231"/>
      <c r="SOU610" s="231"/>
      <c r="SOV610" s="231"/>
      <c r="SOW610" s="231"/>
      <c r="SOX610" s="231"/>
      <c r="SOY610" s="231"/>
      <c r="SOZ610" s="231"/>
      <c r="SPA610" s="231"/>
      <c r="SPB610" s="231"/>
      <c r="SPC610" s="231"/>
      <c r="SPD610" s="231"/>
      <c r="SPE610" s="231"/>
      <c r="SPF610" s="231"/>
      <c r="SPG610" s="231"/>
      <c r="SPH610" s="231"/>
      <c r="SPI610" s="231"/>
      <c r="SPJ610" s="231"/>
      <c r="SPK610" s="231"/>
      <c r="SPL610" s="231"/>
      <c r="SPM610" s="231"/>
      <c r="SPN610" s="231"/>
      <c r="SPO610" s="231"/>
      <c r="SPP610" s="231"/>
      <c r="SPQ610" s="231"/>
      <c r="SPR610" s="231"/>
      <c r="SPS610" s="231"/>
      <c r="SPT610" s="231"/>
      <c r="SPU610" s="231"/>
      <c r="SPV610" s="231"/>
      <c r="SPW610" s="231"/>
      <c r="SPX610" s="231"/>
      <c r="SPY610" s="231"/>
      <c r="SPZ610" s="231"/>
      <c r="SQA610" s="231"/>
      <c r="SQB610" s="231"/>
      <c r="SQC610" s="231"/>
      <c r="SQD610" s="231"/>
      <c r="SQE610" s="231"/>
      <c r="SQF610" s="231"/>
      <c r="SQG610" s="231"/>
      <c r="SQH610" s="231"/>
      <c r="SQI610" s="231"/>
      <c r="SQJ610" s="231"/>
      <c r="SQK610" s="231"/>
      <c r="SQL610" s="231"/>
      <c r="SQM610" s="231"/>
      <c r="SQN610" s="231"/>
      <c r="SQO610" s="231"/>
      <c r="SQP610" s="231"/>
      <c r="SQQ610" s="231"/>
      <c r="SQR610" s="231"/>
      <c r="SQS610" s="231"/>
      <c r="SQT610" s="231"/>
      <c r="SQU610" s="231"/>
      <c r="SQV610" s="231"/>
      <c r="SQW610" s="231"/>
      <c r="SQX610" s="231"/>
      <c r="SQY610" s="231"/>
      <c r="SQZ610" s="231"/>
      <c r="SRA610" s="231"/>
      <c r="SRB610" s="231"/>
      <c r="SRC610" s="231"/>
      <c r="SRD610" s="231"/>
      <c r="SRE610" s="231"/>
      <c r="SRF610" s="231"/>
      <c r="SRG610" s="231"/>
      <c r="SRH610" s="231"/>
      <c r="SRI610" s="231"/>
      <c r="SRJ610" s="231"/>
      <c r="SRK610" s="231"/>
      <c r="SRL610" s="231"/>
      <c r="SRM610" s="231"/>
      <c r="SRN610" s="231"/>
      <c r="SRO610" s="231"/>
      <c r="SRP610" s="231"/>
      <c r="SRQ610" s="231"/>
      <c r="SRR610" s="231"/>
      <c r="SRS610" s="231"/>
      <c r="SRT610" s="231"/>
      <c r="SRU610" s="231"/>
      <c r="SRV610" s="231"/>
      <c r="SRW610" s="231"/>
      <c r="SRX610" s="231"/>
      <c r="SRY610" s="231"/>
      <c r="SRZ610" s="231"/>
      <c r="SSA610" s="231"/>
      <c r="SSB610" s="231"/>
      <c r="SSC610" s="231"/>
      <c r="SSD610" s="231"/>
      <c r="SSE610" s="231"/>
      <c r="SSF610" s="231"/>
      <c r="SSG610" s="231"/>
      <c r="SSH610" s="231"/>
      <c r="SSI610" s="231"/>
      <c r="SSJ610" s="231"/>
      <c r="SSK610" s="231"/>
      <c r="SSL610" s="231"/>
      <c r="SSM610" s="231"/>
      <c r="SSN610" s="231"/>
      <c r="SSO610" s="231"/>
      <c r="SSP610" s="231"/>
      <c r="SSQ610" s="231"/>
      <c r="SSR610" s="231"/>
      <c r="SSS610" s="231"/>
      <c r="SST610" s="231"/>
      <c r="SSU610" s="231"/>
      <c r="SSV610" s="231"/>
      <c r="SSW610" s="231"/>
      <c r="SSX610" s="231"/>
      <c r="SSY610" s="231"/>
      <c r="SSZ610" s="231"/>
      <c r="STA610" s="231"/>
      <c r="STB610" s="231"/>
      <c r="STC610" s="231"/>
      <c r="STD610" s="231"/>
      <c r="STE610" s="231"/>
      <c r="STF610" s="231"/>
      <c r="STG610" s="231"/>
      <c r="STH610" s="231"/>
      <c r="STI610" s="231"/>
      <c r="STJ610" s="231"/>
      <c r="STK610" s="231"/>
      <c r="STL610" s="231"/>
      <c r="STM610" s="231"/>
      <c r="STN610" s="231"/>
      <c r="STO610" s="231"/>
      <c r="STP610" s="231"/>
      <c r="STQ610" s="231"/>
      <c r="STR610" s="231"/>
      <c r="STS610" s="231"/>
      <c r="STT610" s="231"/>
      <c r="STU610" s="231"/>
      <c r="STV610" s="231"/>
      <c r="STW610" s="231"/>
      <c r="STX610" s="231"/>
      <c r="STY610" s="231"/>
      <c r="STZ610" s="231"/>
      <c r="SUA610" s="231"/>
      <c r="SUB610" s="231"/>
      <c r="SUC610" s="231"/>
      <c r="SUD610" s="231"/>
      <c r="SUE610" s="231"/>
      <c r="SUF610" s="231"/>
      <c r="SUG610" s="231"/>
      <c r="SUH610" s="231"/>
      <c r="SUI610" s="231"/>
      <c r="SUJ610" s="231"/>
      <c r="SUK610" s="231"/>
      <c r="SUL610" s="231"/>
      <c r="SUM610" s="231"/>
      <c r="SUN610" s="231"/>
      <c r="SUO610" s="231"/>
      <c r="SUP610" s="231"/>
      <c r="SUQ610" s="231"/>
      <c r="SUR610" s="231"/>
      <c r="SUS610" s="231"/>
      <c r="SUT610" s="231"/>
      <c r="SUU610" s="231"/>
      <c r="SUV610" s="231"/>
      <c r="SUW610" s="231"/>
      <c r="SUX610" s="231"/>
      <c r="SUY610" s="231"/>
      <c r="SUZ610" s="231"/>
      <c r="SVA610" s="231"/>
      <c r="SVB610" s="231"/>
      <c r="SVC610" s="231"/>
      <c r="SVD610" s="231"/>
      <c r="SVE610" s="231"/>
      <c r="SVF610" s="231"/>
      <c r="SVG610" s="231"/>
      <c r="SVH610" s="231"/>
      <c r="SVI610" s="231"/>
      <c r="SVJ610" s="231"/>
      <c r="SVK610" s="231"/>
      <c r="SVL610" s="231"/>
      <c r="SVM610" s="231"/>
      <c r="SVN610" s="231"/>
      <c r="SVO610" s="231"/>
      <c r="SVP610" s="231"/>
      <c r="SVQ610" s="231"/>
      <c r="SVR610" s="231"/>
      <c r="SVS610" s="231"/>
      <c r="SVT610" s="231"/>
      <c r="SVU610" s="231"/>
      <c r="SVV610" s="231"/>
      <c r="SVW610" s="231"/>
      <c r="SVX610" s="231"/>
      <c r="SVY610" s="231"/>
      <c r="SVZ610" s="231"/>
      <c r="SWA610" s="231"/>
      <c r="SWB610" s="231"/>
      <c r="SWC610" s="231"/>
      <c r="SWD610" s="231"/>
      <c r="SWE610" s="231"/>
      <c r="SWF610" s="231"/>
      <c r="SWG610" s="231"/>
      <c r="SWH610" s="231"/>
      <c r="SWI610" s="231"/>
      <c r="SWJ610" s="231"/>
      <c r="SWK610" s="231"/>
      <c r="SWL610" s="231"/>
      <c r="SWM610" s="231"/>
      <c r="SWN610" s="231"/>
      <c r="SWO610" s="231"/>
      <c r="SWP610" s="231"/>
      <c r="SWQ610" s="231"/>
      <c r="SWR610" s="231"/>
      <c r="SWS610" s="231"/>
      <c r="SWT610" s="231"/>
      <c r="SWU610" s="231"/>
      <c r="SWV610" s="231"/>
      <c r="SWW610" s="231"/>
      <c r="SWX610" s="231"/>
      <c r="SWY610" s="231"/>
      <c r="SWZ610" s="231"/>
      <c r="SXA610" s="231"/>
      <c r="SXB610" s="231"/>
      <c r="SXC610" s="231"/>
      <c r="SXD610" s="231"/>
      <c r="SXE610" s="231"/>
      <c r="SXF610" s="231"/>
      <c r="SXG610" s="231"/>
      <c r="SXH610" s="231"/>
      <c r="SXI610" s="231"/>
      <c r="SXJ610" s="231"/>
      <c r="SXK610" s="231"/>
      <c r="SXL610" s="231"/>
      <c r="SXM610" s="231"/>
      <c r="SXN610" s="231"/>
      <c r="SXO610" s="231"/>
      <c r="SXP610" s="231"/>
      <c r="SXQ610" s="231"/>
      <c r="SXR610" s="231"/>
      <c r="SXS610" s="231"/>
      <c r="SXT610" s="231"/>
      <c r="SXU610" s="231"/>
      <c r="SXV610" s="231"/>
      <c r="SXW610" s="231"/>
      <c r="SXX610" s="231"/>
      <c r="SXY610" s="231"/>
      <c r="SXZ610" s="231"/>
      <c r="SYA610" s="231"/>
      <c r="SYB610" s="231"/>
      <c r="SYC610" s="231"/>
      <c r="SYD610" s="231"/>
      <c r="SYE610" s="231"/>
      <c r="SYF610" s="231"/>
      <c r="SYG610" s="231"/>
      <c r="SYH610" s="231"/>
      <c r="SYI610" s="231"/>
      <c r="SYJ610" s="231"/>
      <c r="SYK610" s="231"/>
      <c r="SYL610" s="231"/>
      <c r="SYM610" s="231"/>
      <c r="SYN610" s="231"/>
      <c r="SYO610" s="231"/>
      <c r="SYP610" s="231"/>
      <c r="SYQ610" s="231"/>
      <c r="SYR610" s="231"/>
      <c r="SYS610" s="231"/>
      <c r="SYT610" s="231"/>
      <c r="SYU610" s="231"/>
      <c r="SYV610" s="231"/>
      <c r="SYW610" s="231"/>
      <c r="SYX610" s="231"/>
      <c r="SYY610" s="231"/>
      <c r="SYZ610" s="231"/>
      <c r="SZA610" s="231"/>
      <c r="SZB610" s="231"/>
      <c r="SZC610" s="231"/>
      <c r="SZD610" s="231"/>
      <c r="SZE610" s="231"/>
      <c r="SZF610" s="231"/>
      <c r="SZG610" s="231"/>
      <c r="SZH610" s="231"/>
      <c r="SZI610" s="231"/>
      <c r="SZJ610" s="231"/>
      <c r="SZK610" s="231"/>
      <c r="SZL610" s="231"/>
      <c r="SZM610" s="231"/>
      <c r="SZN610" s="231"/>
      <c r="SZO610" s="231"/>
      <c r="SZP610" s="231"/>
      <c r="SZQ610" s="231"/>
      <c r="SZR610" s="231"/>
      <c r="SZS610" s="231"/>
      <c r="SZT610" s="231"/>
      <c r="SZU610" s="231"/>
      <c r="SZV610" s="231"/>
      <c r="SZW610" s="231"/>
      <c r="SZX610" s="231"/>
      <c r="SZY610" s="231"/>
      <c r="SZZ610" s="231"/>
      <c r="TAA610" s="231"/>
      <c r="TAB610" s="231"/>
      <c r="TAC610" s="231"/>
      <c r="TAD610" s="231"/>
      <c r="TAE610" s="231"/>
      <c r="TAF610" s="231"/>
      <c r="TAG610" s="231"/>
      <c r="TAH610" s="231"/>
      <c r="TAI610" s="231"/>
      <c r="TAJ610" s="231"/>
      <c r="TAK610" s="231"/>
      <c r="TAL610" s="231"/>
      <c r="TAM610" s="231"/>
      <c r="TAN610" s="231"/>
      <c r="TAO610" s="231"/>
      <c r="TAP610" s="231"/>
      <c r="TAQ610" s="231"/>
      <c r="TAR610" s="231"/>
      <c r="TAS610" s="231"/>
      <c r="TAT610" s="231"/>
      <c r="TAU610" s="231"/>
      <c r="TAV610" s="231"/>
      <c r="TAW610" s="231"/>
      <c r="TAX610" s="231"/>
      <c r="TAY610" s="231"/>
      <c r="TAZ610" s="231"/>
      <c r="TBA610" s="231"/>
      <c r="TBB610" s="231"/>
      <c r="TBC610" s="231"/>
      <c r="TBD610" s="231"/>
      <c r="TBE610" s="231"/>
      <c r="TBF610" s="231"/>
      <c r="TBG610" s="231"/>
      <c r="TBH610" s="231"/>
      <c r="TBI610" s="231"/>
      <c r="TBJ610" s="231"/>
      <c r="TBK610" s="231"/>
      <c r="TBL610" s="231"/>
      <c r="TBM610" s="231"/>
      <c r="TBN610" s="231"/>
      <c r="TBO610" s="231"/>
      <c r="TBP610" s="231"/>
      <c r="TBQ610" s="231"/>
      <c r="TBR610" s="231"/>
      <c r="TBS610" s="231"/>
      <c r="TBT610" s="231"/>
      <c r="TBU610" s="231"/>
      <c r="TBV610" s="231"/>
      <c r="TBW610" s="231"/>
      <c r="TBX610" s="231"/>
      <c r="TBY610" s="231"/>
      <c r="TBZ610" s="231"/>
      <c r="TCA610" s="231"/>
      <c r="TCB610" s="231"/>
      <c r="TCC610" s="231"/>
      <c r="TCD610" s="231"/>
      <c r="TCE610" s="231"/>
      <c r="TCF610" s="231"/>
      <c r="TCG610" s="231"/>
      <c r="TCH610" s="231"/>
      <c r="TCI610" s="231"/>
      <c r="TCJ610" s="231"/>
      <c r="TCK610" s="231"/>
      <c r="TCL610" s="231"/>
      <c r="TCM610" s="231"/>
      <c r="TCN610" s="231"/>
      <c r="TCO610" s="231"/>
      <c r="TCP610" s="231"/>
      <c r="TCQ610" s="231"/>
      <c r="TCR610" s="231"/>
      <c r="TCS610" s="231"/>
      <c r="TCT610" s="231"/>
      <c r="TCU610" s="231"/>
      <c r="TCV610" s="231"/>
      <c r="TCW610" s="231"/>
      <c r="TCX610" s="231"/>
      <c r="TCY610" s="231"/>
      <c r="TCZ610" s="231"/>
      <c r="TDA610" s="231"/>
      <c r="TDB610" s="231"/>
      <c r="TDC610" s="231"/>
      <c r="TDD610" s="231"/>
      <c r="TDE610" s="231"/>
      <c r="TDF610" s="231"/>
      <c r="TDG610" s="231"/>
      <c r="TDH610" s="231"/>
      <c r="TDI610" s="231"/>
      <c r="TDJ610" s="231"/>
      <c r="TDK610" s="231"/>
      <c r="TDL610" s="231"/>
      <c r="TDM610" s="231"/>
      <c r="TDN610" s="231"/>
      <c r="TDO610" s="231"/>
      <c r="TDP610" s="231"/>
      <c r="TDQ610" s="231"/>
      <c r="TDR610" s="231"/>
      <c r="TDS610" s="231"/>
      <c r="TDT610" s="231"/>
      <c r="TDU610" s="231"/>
      <c r="TDV610" s="231"/>
      <c r="TDW610" s="231"/>
      <c r="TDX610" s="231"/>
      <c r="TDY610" s="231"/>
      <c r="TDZ610" s="231"/>
      <c r="TEA610" s="231"/>
      <c r="TEB610" s="231"/>
      <c r="TEC610" s="231"/>
      <c r="TED610" s="231"/>
      <c r="TEE610" s="231"/>
      <c r="TEF610" s="231"/>
      <c r="TEG610" s="231"/>
      <c r="TEH610" s="231"/>
      <c r="TEI610" s="231"/>
      <c r="TEJ610" s="231"/>
      <c r="TEK610" s="231"/>
      <c r="TEL610" s="231"/>
      <c r="TEM610" s="231"/>
      <c r="TEN610" s="231"/>
      <c r="TEO610" s="231"/>
      <c r="TEP610" s="231"/>
      <c r="TEQ610" s="231"/>
      <c r="TER610" s="231"/>
      <c r="TES610" s="231"/>
      <c r="TET610" s="231"/>
      <c r="TEU610" s="231"/>
      <c r="TEV610" s="231"/>
      <c r="TEW610" s="231"/>
      <c r="TEX610" s="231"/>
      <c r="TEY610" s="231"/>
      <c r="TEZ610" s="231"/>
      <c r="TFA610" s="231"/>
      <c r="TFB610" s="231"/>
      <c r="TFC610" s="231"/>
      <c r="TFD610" s="231"/>
      <c r="TFE610" s="231"/>
      <c r="TFF610" s="231"/>
      <c r="TFG610" s="231"/>
      <c r="TFH610" s="231"/>
      <c r="TFI610" s="231"/>
      <c r="TFJ610" s="231"/>
      <c r="TFK610" s="231"/>
      <c r="TFL610" s="231"/>
      <c r="TFM610" s="231"/>
      <c r="TFN610" s="231"/>
      <c r="TFO610" s="231"/>
      <c r="TFP610" s="231"/>
      <c r="TFQ610" s="231"/>
      <c r="TFR610" s="231"/>
      <c r="TFS610" s="231"/>
      <c r="TFT610" s="231"/>
      <c r="TFU610" s="231"/>
      <c r="TFV610" s="231"/>
      <c r="TFW610" s="231"/>
      <c r="TFX610" s="231"/>
      <c r="TFY610" s="231"/>
      <c r="TFZ610" s="231"/>
      <c r="TGA610" s="231"/>
      <c r="TGB610" s="231"/>
      <c r="TGC610" s="231"/>
      <c r="TGD610" s="231"/>
      <c r="TGE610" s="231"/>
      <c r="TGF610" s="231"/>
      <c r="TGG610" s="231"/>
      <c r="TGH610" s="231"/>
      <c r="TGI610" s="231"/>
      <c r="TGJ610" s="231"/>
      <c r="TGK610" s="231"/>
      <c r="TGL610" s="231"/>
      <c r="TGM610" s="231"/>
      <c r="TGN610" s="231"/>
      <c r="TGO610" s="231"/>
      <c r="TGP610" s="231"/>
      <c r="TGQ610" s="231"/>
      <c r="TGR610" s="231"/>
      <c r="TGS610" s="231"/>
      <c r="TGT610" s="231"/>
      <c r="TGU610" s="231"/>
      <c r="TGV610" s="231"/>
      <c r="TGW610" s="231"/>
      <c r="TGX610" s="231"/>
      <c r="TGY610" s="231"/>
      <c r="TGZ610" s="231"/>
      <c r="THA610" s="231"/>
      <c r="THB610" s="231"/>
      <c r="THC610" s="231"/>
      <c r="THD610" s="231"/>
      <c r="THE610" s="231"/>
      <c r="THF610" s="231"/>
      <c r="THG610" s="231"/>
      <c r="THH610" s="231"/>
      <c r="THI610" s="231"/>
      <c r="THJ610" s="231"/>
      <c r="THK610" s="231"/>
      <c r="THL610" s="231"/>
      <c r="THM610" s="231"/>
      <c r="THN610" s="231"/>
      <c r="THO610" s="231"/>
      <c r="THP610" s="231"/>
      <c r="THQ610" s="231"/>
      <c r="THR610" s="231"/>
      <c r="THS610" s="231"/>
      <c r="THT610" s="231"/>
      <c r="THU610" s="231"/>
      <c r="THV610" s="231"/>
      <c r="THW610" s="231"/>
      <c r="THX610" s="231"/>
      <c r="THY610" s="231"/>
      <c r="THZ610" s="231"/>
      <c r="TIA610" s="231"/>
      <c r="TIB610" s="231"/>
      <c r="TIC610" s="231"/>
      <c r="TID610" s="231"/>
      <c r="TIE610" s="231"/>
      <c r="TIF610" s="231"/>
      <c r="TIG610" s="231"/>
      <c r="TIH610" s="231"/>
      <c r="TII610" s="231"/>
      <c r="TIJ610" s="231"/>
      <c r="TIK610" s="231"/>
      <c r="TIL610" s="231"/>
      <c r="TIM610" s="231"/>
      <c r="TIN610" s="231"/>
      <c r="TIO610" s="231"/>
      <c r="TIP610" s="231"/>
      <c r="TIQ610" s="231"/>
      <c r="TIR610" s="231"/>
      <c r="TIS610" s="231"/>
      <c r="TIT610" s="231"/>
      <c r="TIU610" s="231"/>
      <c r="TIV610" s="231"/>
      <c r="TIW610" s="231"/>
      <c r="TIX610" s="231"/>
      <c r="TIY610" s="231"/>
      <c r="TIZ610" s="231"/>
      <c r="TJA610" s="231"/>
      <c r="TJB610" s="231"/>
      <c r="TJC610" s="231"/>
      <c r="TJD610" s="231"/>
      <c r="TJE610" s="231"/>
      <c r="TJF610" s="231"/>
      <c r="TJG610" s="231"/>
      <c r="TJH610" s="231"/>
      <c r="TJI610" s="231"/>
      <c r="TJJ610" s="231"/>
      <c r="TJK610" s="231"/>
      <c r="TJL610" s="231"/>
      <c r="TJM610" s="231"/>
      <c r="TJN610" s="231"/>
      <c r="TJO610" s="231"/>
      <c r="TJP610" s="231"/>
      <c r="TJQ610" s="231"/>
      <c r="TJR610" s="231"/>
      <c r="TJS610" s="231"/>
      <c r="TJT610" s="231"/>
      <c r="TJU610" s="231"/>
      <c r="TJV610" s="231"/>
      <c r="TJW610" s="231"/>
      <c r="TJX610" s="231"/>
      <c r="TJY610" s="231"/>
      <c r="TJZ610" s="231"/>
      <c r="TKA610" s="231"/>
      <c r="TKB610" s="231"/>
      <c r="TKC610" s="231"/>
      <c r="TKD610" s="231"/>
      <c r="TKE610" s="231"/>
      <c r="TKF610" s="231"/>
      <c r="TKG610" s="231"/>
      <c r="TKH610" s="231"/>
      <c r="TKI610" s="231"/>
      <c r="TKJ610" s="231"/>
      <c r="TKK610" s="231"/>
      <c r="TKL610" s="231"/>
      <c r="TKM610" s="231"/>
      <c r="TKN610" s="231"/>
      <c r="TKO610" s="231"/>
      <c r="TKP610" s="231"/>
      <c r="TKQ610" s="231"/>
      <c r="TKR610" s="231"/>
      <c r="TKS610" s="231"/>
      <c r="TKT610" s="231"/>
      <c r="TKU610" s="231"/>
      <c r="TKV610" s="231"/>
      <c r="TKW610" s="231"/>
      <c r="TKX610" s="231"/>
      <c r="TKY610" s="231"/>
      <c r="TKZ610" s="231"/>
      <c r="TLA610" s="231"/>
      <c r="TLB610" s="231"/>
      <c r="TLC610" s="231"/>
      <c r="TLD610" s="231"/>
      <c r="TLE610" s="231"/>
      <c r="TLF610" s="231"/>
      <c r="TLG610" s="231"/>
      <c r="TLH610" s="231"/>
      <c r="TLI610" s="231"/>
      <c r="TLJ610" s="231"/>
      <c r="TLK610" s="231"/>
      <c r="TLL610" s="231"/>
      <c r="TLM610" s="231"/>
      <c r="TLN610" s="231"/>
      <c r="TLO610" s="231"/>
      <c r="TLP610" s="231"/>
      <c r="TLQ610" s="231"/>
      <c r="TLR610" s="231"/>
      <c r="TLS610" s="231"/>
      <c r="TLT610" s="231"/>
      <c r="TLU610" s="231"/>
      <c r="TLV610" s="231"/>
      <c r="TLW610" s="231"/>
      <c r="TLX610" s="231"/>
      <c r="TLY610" s="231"/>
      <c r="TLZ610" s="231"/>
      <c r="TMA610" s="231"/>
      <c r="TMB610" s="231"/>
      <c r="TMC610" s="231"/>
      <c r="TMD610" s="231"/>
      <c r="TME610" s="231"/>
      <c r="TMF610" s="231"/>
      <c r="TMG610" s="231"/>
      <c r="TMH610" s="231"/>
      <c r="TMI610" s="231"/>
      <c r="TMJ610" s="231"/>
      <c r="TMK610" s="231"/>
      <c r="TML610" s="231"/>
      <c r="TMM610" s="231"/>
      <c r="TMN610" s="231"/>
      <c r="TMO610" s="231"/>
      <c r="TMP610" s="231"/>
      <c r="TMQ610" s="231"/>
      <c r="TMR610" s="231"/>
      <c r="TMS610" s="231"/>
      <c r="TMT610" s="231"/>
      <c r="TMU610" s="231"/>
      <c r="TMV610" s="231"/>
      <c r="TMW610" s="231"/>
      <c r="TMX610" s="231"/>
      <c r="TMY610" s="231"/>
      <c r="TMZ610" s="231"/>
      <c r="TNA610" s="231"/>
      <c r="TNB610" s="231"/>
      <c r="TNC610" s="231"/>
      <c r="TND610" s="231"/>
      <c r="TNE610" s="231"/>
      <c r="TNF610" s="231"/>
      <c r="TNG610" s="231"/>
      <c r="TNH610" s="231"/>
      <c r="TNI610" s="231"/>
      <c r="TNJ610" s="231"/>
      <c r="TNK610" s="231"/>
      <c r="TNL610" s="231"/>
      <c r="TNM610" s="231"/>
      <c r="TNN610" s="231"/>
      <c r="TNO610" s="231"/>
      <c r="TNP610" s="231"/>
      <c r="TNQ610" s="231"/>
      <c r="TNR610" s="231"/>
      <c r="TNS610" s="231"/>
      <c r="TNT610" s="231"/>
      <c r="TNU610" s="231"/>
      <c r="TNV610" s="231"/>
      <c r="TNW610" s="231"/>
      <c r="TNX610" s="231"/>
      <c r="TNY610" s="231"/>
      <c r="TNZ610" s="231"/>
      <c r="TOA610" s="231"/>
      <c r="TOB610" s="231"/>
      <c r="TOC610" s="231"/>
      <c r="TOD610" s="231"/>
      <c r="TOE610" s="231"/>
      <c r="TOF610" s="231"/>
      <c r="TOG610" s="231"/>
      <c r="TOH610" s="231"/>
      <c r="TOI610" s="231"/>
      <c r="TOJ610" s="231"/>
      <c r="TOK610" s="231"/>
      <c r="TOL610" s="231"/>
      <c r="TOM610" s="231"/>
      <c r="TON610" s="231"/>
      <c r="TOO610" s="231"/>
      <c r="TOP610" s="231"/>
      <c r="TOQ610" s="231"/>
      <c r="TOR610" s="231"/>
      <c r="TOS610" s="231"/>
      <c r="TOT610" s="231"/>
      <c r="TOU610" s="231"/>
      <c r="TOV610" s="231"/>
      <c r="TOW610" s="231"/>
      <c r="TOX610" s="231"/>
      <c r="TOY610" s="231"/>
      <c r="TOZ610" s="231"/>
      <c r="TPA610" s="231"/>
      <c r="TPB610" s="231"/>
      <c r="TPC610" s="231"/>
      <c r="TPD610" s="231"/>
      <c r="TPE610" s="231"/>
      <c r="TPF610" s="231"/>
      <c r="TPG610" s="231"/>
      <c r="TPH610" s="231"/>
      <c r="TPI610" s="231"/>
      <c r="TPJ610" s="231"/>
      <c r="TPK610" s="231"/>
      <c r="TPL610" s="231"/>
      <c r="TPM610" s="231"/>
      <c r="TPN610" s="231"/>
      <c r="TPO610" s="231"/>
      <c r="TPP610" s="231"/>
      <c r="TPQ610" s="231"/>
      <c r="TPR610" s="231"/>
      <c r="TPS610" s="231"/>
      <c r="TPT610" s="231"/>
      <c r="TPU610" s="231"/>
      <c r="TPV610" s="231"/>
      <c r="TPW610" s="231"/>
      <c r="TPX610" s="231"/>
      <c r="TPY610" s="231"/>
      <c r="TPZ610" s="231"/>
      <c r="TQA610" s="231"/>
      <c r="TQB610" s="231"/>
      <c r="TQC610" s="231"/>
      <c r="TQD610" s="231"/>
      <c r="TQE610" s="231"/>
      <c r="TQF610" s="231"/>
      <c r="TQG610" s="231"/>
      <c r="TQH610" s="231"/>
      <c r="TQI610" s="231"/>
      <c r="TQJ610" s="231"/>
      <c r="TQK610" s="231"/>
      <c r="TQL610" s="231"/>
      <c r="TQM610" s="231"/>
      <c r="TQN610" s="231"/>
      <c r="TQO610" s="231"/>
      <c r="TQP610" s="231"/>
      <c r="TQQ610" s="231"/>
      <c r="TQR610" s="231"/>
      <c r="TQS610" s="231"/>
      <c r="TQT610" s="231"/>
      <c r="TQU610" s="231"/>
      <c r="TQV610" s="231"/>
      <c r="TQW610" s="231"/>
      <c r="TQX610" s="231"/>
      <c r="TQY610" s="231"/>
      <c r="TQZ610" s="231"/>
      <c r="TRA610" s="231"/>
      <c r="TRB610" s="231"/>
      <c r="TRC610" s="231"/>
      <c r="TRD610" s="231"/>
      <c r="TRE610" s="231"/>
      <c r="TRF610" s="231"/>
      <c r="TRG610" s="231"/>
      <c r="TRH610" s="231"/>
      <c r="TRI610" s="231"/>
      <c r="TRJ610" s="231"/>
      <c r="TRK610" s="231"/>
      <c r="TRL610" s="231"/>
      <c r="TRM610" s="231"/>
      <c r="TRN610" s="231"/>
      <c r="TRO610" s="231"/>
      <c r="TRP610" s="231"/>
      <c r="TRQ610" s="231"/>
      <c r="TRR610" s="231"/>
      <c r="TRS610" s="231"/>
      <c r="TRT610" s="231"/>
      <c r="TRU610" s="231"/>
      <c r="TRV610" s="231"/>
      <c r="TRW610" s="231"/>
      <c r="TRX610" s="231"/>
      <c r="TRY610" s="231"/>
      <c r="TRZ610" s="231"/>
      <c r="TSA610" s="231"/>
      <c r="TSB610" s="231"/>
      <c r="TSC610" s="231"/>
      <c r="TSD610" s="231"/>
      <c r="TSE610" s="231"/>
      <c r="TSF610" s="231"/>
      <c r="TSG610" s="231"/>
      <c r="TSH610" s="231"/>
      <c r="TSI610" s="231"/>
      <c r="TSJ610" s="231"/>
      <c r="TSK610" s="231"/>
      <c r="TSL610" s="231"/>
      <c r="TSM610" s="231"/>
      <c r="TSN610" s="231"/>
      <c r="TSO610" s="231"/>
      <c r="TSP610" s="231"/>
      <c r="TSQ610" s="231"/>
      <c r="TSR610" s="231"/>
      <c r="TSS610" s="231"/>
      <c r="TST610" s="231"/>
      <c r="TSU610" s="231"/>
      <c r="TSV610" s="231"/>
      <c r="TSW610" s="231"/>
      <c r="TSX610" s="231"/>
      <c r="TSY610" s="231"/>
      <c r="TSZ610" s="231"/>
      <c r="TTA610" s="231"/>
      <c r="TTB610" s="231"/>
      <c r="TTC610" s="231"/>
      <c r="TTD610" s="231"/>
      <c r="TTE610" s="231"/>
      <c r="TTF610" s="231"/>
      <c r="TTG610" s="231"/>
      <c r="TTH610" s="231"/>
      <c r="TTI610" s="231"/>
      <c r="TTJ610" s="231"/>
      <c r="TTK610" s="231"/>
      <c r="TTL610" s="231"/>
      <c r="TTM610" s="231"/>
      <c r="TTN610" s="231"/>
      <c r="TTO610" s="231"/>
      <c r="TTP610" s="231"/>
      <c r="TTQ610" s="231"/>
      <c r="TTR610" s="231"/>
      <c r="TTS610" s="231"/>
      <c r="TTT610" s="231"/>
      <c r="TTU610" s="231"/>
      <c r="TTV610" s="231"/>
      <c r="TTW610" s="231"/>
      <c r="TTX610" s="231"/>
      <c r="TTY610" s="231"/>
      <c r="TTZ610" s="231"/>
      <c r="TUA610" s="231"/>
      <c r="TUB610" s="231"/>
      <c r="TUC610" s="231"/>
      <c r="TUD610" s="231"/>
      <c r="TUE610" s="231"/>
      <c r="TUF610" s="231"/>
      <c r="TUG610" s="231"/>
      <c r="TUH610" s="231"/>
      <c r="TUI610" s="231"/>
      <c r="TUJ610" s="231"/>
      <c r="TUK610" s="231"/>
      <c r="TUL610" s="231"/>
      <c r="TUM610" s="231"/>
      <c r="TUN610" s="231"/>
      <c r="TUO610" s="231"/>
      <c r="TUP610" s="231"/>
      <c r="TUQ610" s="231"/>
      <c r="TUR610" s="231"/>
      <c r="TUS610" s="231"/>
      <c r="TUT610" s="231"/>
      <c r="TUU610" s="231"/>
      <c r="TUV610" s="231"/>
      <c r="TUW610" s="231"/>
      <c r="TUX610" s="231"/>
      <c r="TUY610" s="231"/>
      <c r="TUZ610" s="231"/>
      <c r="TVA610" s="231"/>
      <c r="TVB610" s="231"/>
      <c r="TVC610" s="231"/>
      <c r="TVD610" s="231"/>
      <c r="TVE610" s="231"/>
      <c r="TVF610" s="231"/>
      <c r="TVG610" s="231"/>
      <c r="TVH610" s="231"/>
      <c r="TVI610" s="231"/>
      <c r="TVJ610" s="231"/>
      <c r="TVK610" s="231"/>
      <c r="TVL610" s="231"/>
      <c r="TVM610" s="231"/>
      <c r="TVN610" s="231"/>
      <c r="TVO610" s="231"/>
      <c r="TVP610" s="231"/>
      <c r="TVQ610" s="231"/>
      <c r="TVR610" s="231"/>
      <c r="TVS610" s="231"/>
      <c r="TVT610" s="231"/>
      <c r="TVU610" s="231"/>
      <c r="TVV610" s="231"/>
      <c r="TVW610" s="231"/>
      <c r="TVX610" s="231"/>
      <c r="TVY610" s="231"/>
      <c r="TVZ610" s="231"/>
      <c r="TWA610" s="231"/>
      <c r="TWB610" s="231"/>
      <c r="TWC610" s="231"/>
      <c r="TWD610" s="231"/>
      <c r="TWE610" s="231"/>
      <c r="TWF610" s="231"/>
      <c r="TWG610" s="231"/>
      <c r="TWH610" s="231"/>
      <c r="TWI610" s="231"/>
      <c r="TWJ610" s="231"/>
      <c r="TWK610" s="231"/>
      <c r="TWL610" s="231"/>
      <c r="TWM610" s="231"/>
      <c r="TWN610" s="231"/>
      <c r="TWO610" s="231"/>
      <c r="TWP610" s="231"/>
      <c r="TWQ610" s="231"/>
      <c r="TWR610" s="231"/>
      <c r="TWS610" s="231"/>
      <c r="TWT610" s="231"/>
      <c r="TWU610" s="231"/>
      <c r="TWV610" s="231"/>
      <c r="TWW610" s="231"/>
      <c r="TWX610" s="231"/>
      <c r="TWY610" s="231"/>
      <c r="TWZ610" s="231"/>
      <c r="TXA610" s="231"/>
      <c r="TXB610" s="231"/>
      <c r="TXC610" s="231"/>
      <c r="TXD610" s="231"/>
      <c r="TXE610" s="231"/>
      <c r="TXF610" s="231"/>
      <c r="TXG610" s="231"/>
      <c r="TXH610" s="231"/>
      <c r="TXI610" s="231"/>
      <c r="TXJ610" s="231"/>
      <c r="TXK610" s="231"/>
      <c r="TXL610" s="231"/>
      <c r="TXM610" s="231"/>
      <c r="TXN610" s="231"/>
      <c r="TXO610" s="231"/>
      <c r="TXP610" s="231"/>
      <c r="TXQ610" s="231"/>
      <c r="TXR610" s="231"/>
      <c r="TXS610" s="231"/>
      <c r="TXT610" s="231"/>
      <c r="TXU610" s="231"/>
      <c r="TXV610" s="231"/>
      <c r="TXW610" s="231"/>
      <c r="TXX610" s="231"/>
      <c r="TXY610" s="231"/>
      <c r="TXZ610" s="231"/>
      <c r="TYA610" s="231"/>
      <c r="TYB610" s="231"/>
      <c r="TYC610" s="231"/>
      <c r="TYD610" s="231"/>
      <c r="TYE610" s="231"/>
      <c r="TYF610" s="231"/>
      <c r="TYG610" s="231"/>
      <c r="TYH610" s="231"/>
      <c r="TYI610" s="231"/>
      <c r="TYJ610" s="231"/>
      <c r="TYK610" s="231"/>
      <c r="TYL610" s="231"/>
      <c r="TYM610" s="231"/>
      <c r="TYN610" s="231"/>
      <c r="TYO610" s="231"/>
      <c r="TYP610" s="231"/>
      <c r="TYQ610" s="231"/>
      <c r="TYR610" s="231"/>
      <c r="TYS610" s="231"/>
      <c r="TYT610" s="231"/>
      <c r="TYU610" s="231"/>
      <c r="TYV610" s="231"/>
      <c r="TYW610" s="231"/>
      <c r="TYX610" s="231"/>
      <c r="TYY610" s="231"/>
      <c r="TYZ610" s="231"/>
      <c r="TZA610" s="231"/>
      <c r="TZB610" s="231"/>
      <c r="TZC610" s="231"/>
      <c r="TZD610" s="231"/>
      <c r="TZE610" s="231"/>
      <c r="TZF610" s="231"/>
      <c r="TZG610" s="231"/>
      <c r="TZH610" s="231"/>
      <c r="TZI610" s="231"/>
      <c r="TZJ610" s="231"/>
      <c r="TZK610" s="231"/>
      <c r="TZL610" s="231"/>
      <c r="TZM610" s="231"/>
      <c r="TZN610" s="231"/>
      <c r="TZO610" s="231"/>
      <c r="TZP610" s="231"/>
      <c r="TZQ610" s="231"/>
      <c r="TZR610" s="231"/>
      <c r="TZS610" s="231"/>
      <c r="TZT610" s="231"/>
      <c r="TZU610" s="231"/>
      <c r="TZV610" s="231"/>
      <c r="TZW610" s="231"/>
      <c r="TZX610" s="231"/>
      <c r="TZY610" s="231"/>
      <c r="TZZ610" s="231"/>
      <c r="UAA610" s="231"/>
      <c r="UAB610" s="231"/>
      <c r="UAC610" s="231"/>
      <c r="UAD610" s="231"/>
      <c r="UAE610" s="231"/>
      <c r="UAF610" s="231"/>
      <c r="UAG610" s="231"/>
      <c r="UAH610" s="231"/>
      <c r="UAI610" s="231"/>
      <c r="UAJ610" s="231"/>
      <c r="UAK610" s="231"/>
      <c r="UAL610" s="231"/>
      <c r="UAM610" s="231"/>
      <c r="UAN610" s="231"/>
      <c r="UAO610" s="231"/>
      <c r="UAP610" s="231"/>
      <c r="UAQ610" s="231"/>
      <c r="UAR610" s="231"/>
      <c r="UAS610" s="231"/>
      <c r="UAT610" s="231"/>
      <c r="UAU610" s="231"/>
      <c r="UAV610" s="231"/>
      <c r="UAW610" s="231"/>
      <c r="UAX610" s="231"/>
      <c r="UAY610" s="231"/>
      <c r="UAZ610" s="231"/>
      <c r="UBA610" s="231"/>
      <c r="UBB610" s="231"/>
      <c r="UBC610" s="231"/>
      <c r="UBD610" s="231"/>
      <c r="UBE610" s="231"/>
      <c r="UBF610" s="231"/>
      <c r="UBG610" s="231"/>
      <c r="UBH610" s="231"/>
      <c r="UBI610" s="231"/>
      <c r="UBJ610" s="231"/>
      <c r="UBK610" s="231"/>
      <c r="UBL610" s="231"/>
      <c r="UBM610" s="231"/>
      <c r="UBN610" s="231"/>
      <c r="UBO610" s="231"/>
      <c r="UBP610" s="231"/>
      <c r="UBQ610" s="231"/>
      <c r="UBR610" s="231"/>
      <c r="UBS610" s="231"/>
      <c r="UBT610" s="231"/>
      <c r="UBU610" s="231"/>
      <c r="UBV610" s="231"/>
      <c r="UBW610" s="231"/>
      <c r="UBX610" s="231"/>
      <c r="UBY610" s="231"/>
      <c r="UBZ610" s="231"/>
      <c r="UCA610" s="231"/>
      <c r="UCB610" s="231"/>
      <c r="UCC610" s="231"/>
      <c r="UCD610" s="231"/>
      <c r="UCE610" s="231"/>
      <c r="UCF610" s="231"/>
      <c r="UCG610" s="231"/>
      <c r="UCH610" s="231"/>
      <c r="UCI610" s="231"/>
      <c r="UCJ610" s="231"/>
      <c r="UCK610" s="231"/>
      <c r="UCL610" s="231"/>
      <c r="UCM610" s="231"/>
      <c r="UCN610" s="231"/>
      <c r="UCO610" s="231"/>
      <c r="UCP610" s="231"/>
      <c r="UCQ610" s="231"/>
      <c r="UCR610" s="231"/>
      <c r="UCS610" s="231"/>
      <c r="UCT610" s="231"/>
      <c r="UCU610" s="231"/>
      <c r="UCV610" s="231"/>
      <c r="UCW610" s="231"/>
      <c r="UCX610" s="231"/>
      <c r="UCY610" s="231"/>
      <c r="UCZ610" s="231"/>
      <c r="UDA610" s="231"/>
      <c r="UDB610" s="231"/>
      <c r="UDC610" s="231"/>
      <c r="UDD610" s="231"/>
      <c r="UDE610" s="231"/>
      <c r="UDF610" s="231"/>
      <c r="UDG610" s="231"/>
      <c r="UDH610" s="231"/>
      <c r="UDI610" s="231"/>
      <c r="UDJ610" s="231"/>
      <c r="UDK610" s="231"/>
      <c r="UDL610" s="231"/>
      <c r="UDM610" s="231"/>
      <c r="UDN610" s="231"/>
      <c r="UDO610" s="231"/>
      <c r="UDP610" s="231"/>
      <c r="UDQ610" s="231"/>
      <c r="UDR610" s="231"/>
      <c r="UDS610" s="231"/>
      <c r="UDT610" s="231"/>
      <c r="UDU610" s="231"/>
      <c r="UDV610" s="231"/>
      <c r="UDW610" s="231"/>
      <c r="UDX610" s="231"/>
      <c r="UDY610" s="231"/>
      <c r="UDZ610" s="231"/>
      <c r="UEA610" s="231"/>
      <c r="UEB610" s="231"/>
      <c r="UEC610" s="231"/>
      <c r="UED610" s="231"/>
      <c r="UEE610" s="231"/>
      <c r="UEF610" s="231"/>
      <c r="UEG610" s="231"/>
      <c r="UEH610" s="231"/>
      <c r="UEI610" s="231"/>
      <c r="UEJ610" s="231"/>
      <c r="UEK610" s="231"/>
      <c r="UEL610" s="231"/>
      <c r="UEM610" s="231"/>
      <c r="UEN610" s="231"/>
      <c r="UEO610" s="231"/>
      <c r="UEP610" s="231"/>
      <c r="UEQ610" s="231"/>
      <c r="UER610" s="231"/>
      <c r="UES610" s="231"/>
      <c r="UET610" s="231"/>
      <c r="UEU610" s="231"/>
      <c r="UEV610" s="231"/>
      <c r="UEW610" s="231"/>
      <c r="UEX610" s="231"/>
      <c r="UEY610" s="231"/>
      <c r="UEZ610" s="231"/>
      <c r="UFA610" s="231"/>
      <c r="UFB610" s="231"/>
      <c r="UFC610" s="231"/>
      <c r="UFD610" s="231"/>
      <c r="UFE610" s="231"/>
      <c r="UFF610" s="231"/>
      <c r="UFG610" s="231"/>
      <c r="UFH610" s="231"/>
      <c r="UFI610" s="231"/>
      <c r="UFJ610" s="231"/>
      <c r="UFK610" s="231"/>
      <c r="UFL610" s="231"/>
      <c r="UFM610" s="231"/>
      <c r="UFN610" s="231"/>
      <c r="UFO610" s="231"/>
      <c r="UFP610" s="231"/>
      <c r="UFQ610" s="231"/>
      <c r="UFR610" s="231"/>
      <c r="UFS610" s="231"/>
      <c r="UFT610" s="231"/>
      <c r="UFU610" s="231"/>
      <c r="UFV610" s="231"/>
      <c r="UFW610" s="231"/>
      <c r="UFX610" s="231"/>
      <c r="UFY610" s="231"/>
      <c r="UFZ610" s="231"/>
      <c r="UGA610" s="231"/>
      <c r="UGB610" s="231"/>
      <c r="UGC610" s="231"/>
      <c r="UGD610" s="231"/>
      <c r="UGE610" s="231"/>
      <c r="UGF610" s="231"/>
      <c r="UGG610" s="231"/>
      <c r="UGH610" s="231"/>
      <c r="UGI610" s="231"/>
      <c r="UGJ610" s="231"/>
      <c r="UGK610" s="231"/>
      <c r="UGL610" s="231"/>
      <c r="UGM610" s="231"/>
      <c r="UGN610" s="231"/>
      <c r="UGO610" s="231"/>
      <c r="UGP610" s="231"/>
      <c r="UGQ610" s="231"/>
      <c r="UGR610" s="231"/>
      <c r="UGS610" s="231"/>
      <c r="UGT610" s="231"/>
      <c r="UGU610" s="231"/>
      <c r="UGV610" s="231"/>
      <c r="UGW610" s="231"/>
      <c r="UGX610" s="231"/>
      <c r="UGY610" s="231"/>
      <c r="UGZ610" s="231"/>
      <c r="UHA610" s="231"/>
      <c r="UHB610" s="231"/>
      <c r="UHC610" s="231"/>
      <c r="UHD610" s="231"/>
      <c r="UHE610" s="231"/>
      <c r="UHF610" s="231"/>
      <c r="UHG610" s="231"/>
      <c r="UHH610" s="231"/>
      <c r="UHI610" s="231"/>
      <c r="UHJ610" s="231"/>
      <c r="UHK610" s="231"/>
      <c r="UHL610" s="231"/>
      <c r="UHM610" s="231"/>
      <c r="UHN610" s="231"/>
      <c r="UHO610" s="231"/>
      <c r="UHP610" s="231"/>
      <c r="UHQ610" s="231"/>
      <c r="UHR610" s="231"/>
      <c r="UHS610" s="231"/>
      <c r="UHT610" s="231"/>
      <c r="UHU610" s="231"/>
      <c r="UHV610" s="231"/>
      <c r="UHW610" s="231"/>
      <c r="UHX610" s="231"/>
      <c r="UHY610" s="231"/>
      <c r="UHZ610" s="231"/>
      <c r="UIA610" s="231"/>
      <c r="UIB610" s="231"/>
      <c r="UIC610" s="231"/>
      <c r="UID610" s="231"/>
      <c r="UIE610" s="231"/>
      <c r="UIF610" s="231"/>
      <c r="UIG610" s="231"/>
      <c r="UIH610" s="231"/>
      <c r="UII610" s="231"/>
      <c r="UIJ610" s="231"/>
      <c r="UIK610" s="231"/>
      <c r="UIL610" s="231"/>
      <c r="UIM610" s="231"/>
      <c r="UIN610" s="231"/>
      <c r="UIO610" s="231"/>
      <c r="UIP610" s="231"/>
      <c r="UIQ610" s="231"/>
      <c r="UIR610" s="231"/>
      <c r="UIS610" s="231"/>
      <c r="UIT610" s="231"/>
      <c r="UIU610" s="231"/>
      <c r="UIV610" s="231"/>
      <c r="UIW610" s="231"/>
      <c r="UIX610" s="231"/>
      <c r="UIY610" s="231"/>
      <c r="UIZ610" s="231"/>
      <c r="UJA610" s="231"/>
      <c r="UJB610" s="231"/>
      <c r="UJC610" s="231"/>
      <c r="UJD610" s="231"/>
      <c r="UJE610" s="231"/>
      <c r="UJF610" s="231"/>
      <c r="UJG610" s="231"/>
      <c r="UJH610" s="231"/>
      <c r="UJI610" s="231"/>
      <c r="UJJ610" s="231"/>
      <c r="UJK610" s="231"/>
      <c r="UJL610" s="231"/>
      <c r="UJM610" s="231"/>
      <c r="UJN610" s="231"/>
      <c r="UJO610" s="231"/>
      <c r="UJP610" s="231"/>
      <c r="UJQ610" s="231"/>
      <c r="UJR610" s="231"/>
      <c r="UJS610" s="231"/>
      <c r="UJT610" s="231"/>
      <c r="UJU610" s="231"/>
      <c r="UJV610" s="231"/>
      <c r="UJW610" s="231"/>
      <c r="UJX610" s="231"/>
      <c r="UJY610" s="231"/>
      <c r="UJZ610" s="231"/>
      <c r="UKA610" s="231"/>
      <c r="UKB610" s="231"/>
      <c r="UKC610" s="231"/>
      <c r="UKD610" s="231"/>
      <c r="UKE610" s="231"/>
      <c r="UKF610" s="231"/>
      <c r="UKG610" s="231"/>
      <c r="UKH610" s="231"/>
      <c r="UKI610" s="231"/>
      <c r="UKJ610" s="231"/>
      <c r="UKK610" s="231"/>
      <c r="UKL610" s="231"/>
      <c r="UKM610" s="231"/>
      <c r="UKN610" s="231"/>
      <c r="UKO610" s="231"/>
      <c r="UKP610" s="231"/>
      <c r="UKQ610" s="231"/>
      <c r="UKR610" s="231"/>
      <c r="UKS610" s="231"/>
      <c r="UKT610" s="231"/>
      <c r="UKU610" s="231"/>
      <c r="UKV610" s="231"/>
      <c r="UKW610" s="231"/>
      <c r="UKX610" s="231"/>
      <c r="UKY610" s="231"/>
      <c r="UKZ610" s="231"/>
      <c r="ULA610" s="231"/>
      <c r="ULB610" s="231"/>
      <c r="ULC610" s="231"/>
      <c r="ULD610" s="231"/>
      <c r="ULE610" s="231"/>
      <c r="ULF610" s="231"/>
      <c r="ULG610" s="231"/>
      <c r="ULH610" s="231"/>
      <c r="ULI610" s="231"/>
      <c r="ULJ610" s="231"/>
      <c r="ULK610" s="231"/>
      <c r="ULL610" s="231"/>
      <c r="ULM610" s="231"/>
      <c r="ULN610" s="231"/>
      <c r="ULO610" s="231"/>
      <c r="ULP610" s="231"/>
      <c r="ULQ610" s="231"/>
      <c r="ULR610" s="231"/>
      <c r="ULS610" s="231"/>
      <c r="ULT610" s="231"/>
      <c r="ULU610" s="231"/>
      <c r="ULV610" s="231"/>
      <c r="ULW610" s="231"/>
      <c r="ULX610" s="231"/>
      <c r="ULY610" s="231"/>
      <c r="ULZ610" s="231"/>
      <c r="UMA610" s="231"/>
      <c r="UMB610" s="231"/>
      <c r="UMC610" s="231"/>
      <c r="UMD610" s="231"/>
      <c r="UME610" s="231"/>
      <c r="UMF610" s="231"/>
      <c r="UMG610" s="231"/>
      <c r="UMH610" s="231"/>
      <c r="UMI610" s="231"/>
      <c r="UMJ610" s="231"/>
      <c r="UMK610" s="231"/>
      <c r="UML610" s="231"/>
      <c r="UMM610" s="231"/>
      <c r="UMN610" s="231"/>
      <c r="UMO610" s="231"/>
      <c r="UMP610" s="231"/>
      <c r="UMQ610" s="231"/>
      <c r="UMR610" s="231"/>
      <c r="UMS610" s="231"/>
      <c r="UMT610" s="231"/>
      <c r="UMU610" s="231"/>
      <c r="UMV610" s="231"/>
      <c r="UMW610" s="231"/>
      <c r="UMX610" s="231"/>
      <c r="UMY610" s="231"/>
      <c r="UMZ610" s="231"/>
      <c r="UNA610" s="231"/>
      <c r="UNB610" s="231"/>
      <c r="UNC610" s="231"/>
      <c r="UND610" s="231"/>
      <c r="UNE610" s="231"/>
      <c r="UNF610" s="231"/>
      <c r="UNG610" s="231"/>
      <c r="UNH610" s="231"/>
      <c r="UNI610" s="231"/>
      <c r="UNJ610" s="231"/>
      <c r="UNK610" s="231"/>
      <c r="UNL610" s="231"/>
      <c r="UNM610" s="231"/>
      <c r="UNN610" s="231"/>
      <c r="UNO610" s="231"/>
      <c r="UNP610" s="231"/>
      <c r="UNQ610" s="231"/>
      <c r="UNR610" s="231"/>
      <c r="UNS610" s="231"/>
      <c r="UNT610" s="231"/>
      <c r="UNU610" s="231"/>
      <c r="UNV610" s="231"/>
      <c r="UNW610" s="231"/>
      <c r="UNX610" s="231"/>
      <c r="UNY610" s="231"/>
      <c r="UNZ610" s="231"/>
      <c r="UOA610" s="231"/>
      <c r="UOB610" s="231"/>
      <c r="UOC610" s="231"/>
      <c r="UOD610" s="231"/>
      <c r="UOE610" s="231"/>
      <c r="UOF610" s="231"/>
      <c r="UOG610" s="231"/>
      <c r="UOH610" s="231"/>
      <c r="UOI610" s="231"/>
      <c r="UOJ610" s="231"/>
      <c r="UOK610" s="231"/>
      <c r="UOL610" s="231"/>
      <c r="UOM610" s="231"/>
      <c r="UON610" s="231"/>
      <c r="UOO610" s="231"/>
      <c r="UOP610" s="231"/>
      <c r="UOQ610" s="231"/>
      <c r="UOR610" s="231"/>
      <c r="UOS610" s="231"/>
      <c r="UOT610" s="231"/>
      <c r="UOU610" s="231"/>
      <c r="UOV610" s="231"/>
      <c r="UOW610" s="231"/>
      <c r="UOX610" s="231"/>
      <c r="UOY610" s="231"/>
      <c r="UOZ610" s="231"/>
      <c r="UPA610" s="231"/>
      <c r="UPB610" s="231"/>
      <c r="UPC610" s="231"/>
      <c r="UPD610" s="231"/>
      <c r="UPE610" s="231"/>
      <c r="UPF610" s="231"/>
      <c r="UPG610" s="231"/>
      <c r="UPH610" s="231"/>
      <c r="UPI610" s="231"/>
      <c r="UPJ610" s="231"/>
      <c r="UPK610" s="231"/>
      <c r="UPL610" s="231"/>
      <c r="UPM610" s="231"/>
      <c r="UPN610" s="231"/>
      <c r="UPO610" s="231"/>
      <c r="UPP610" s="231"/>
      <c r="UPQ610" s="231"/>
      <c r="UPR610" s="231"/>
      <c r="UPS610" s="231"/>
      <c r="UPT610" s="231"/>
      <c r="UPU610" s="231"/>
      <c r="UPV610" s="231"/>
      <c r="UPW610" s="231"/>
      <c r="UPX610" s="231"/>
      <c r="UPY610" s="231"/>
      <c r="UPZ610" s="231"/>
      <c r="UQA610" s="231"/>
      <c r="UQB610" s="231"/>
      <c r="UQC610" s="231"/>
      <c r="UQD610" s="231"/>
      <c r="UQE610" s="231"/>
      <c r="UQF610" s="231"/>
      <c r="UQG610" s="231"/>
      <c r="UQH610" s="231"/>
      <c r="UQI610" s="231"/>
      <c r="UQJ610" s="231"/>
      <c r="UQK610" s="231"/>
      <c r="UQL610" s="231"/>
      <c r="UQM610" s="231"/>
      <c r="UQN610" s="231"/>
      <c r="UQO610" s="231"/>
      <c r="UQP610" s="231"/>
      <c r="UQQ610" s="231"/>
      <c r="UQR610" s="231"/>
      <c r="UQS610" s="231"/>
      <c r="UQT610" s="231"/>
      <c r="UQU610" s="231"/>
      <c r="UQV610" s="231"/>
      <c r="UQW610" s="231"/>
      <c r="UQX610" s="231"/>
      <c r="UQY610" s="231"/>
      <c r="UQZ610" s="231"/>
      <c r="URA610" s="231"/>
      <c r="URB610" s="231"/>
      <c r="URC610" s="231"/>
      <c r="URD610" s="231"/>
      <c r="URE610" s="231"/>
      <c r="URF610" s="231"/>
      <c r="URG610" s="231"/>
      <c r="URH610" s="231"/>
      <c r="URI610" s="231"/>
      <c r="URJ610" s="231"/>
      <c r="URK610" s="231"/>
      <c r="URL610" s="231"/>
      <c r="URM610" s="231"/>
      <c r="URN610" s="231"/>
      <c r="URO610" s="231"/>
      <c r="URP610" s="231"/>
      <c r="URQ610" s="231"/>
      <c r="URR610" s="231"/>
      <c r="URS610" s="231"/>
      <c r="URT610" s="231"/>
      <c r="URU610" s="231"/>
      <c r="URV610" s="231"/>
      <c r="URW610" s="231"/>
      <c r="URX610" s="231"/>
      <c r="URY610" s="231"/>
      <c r="URZ610" s="231"/>
      <c r="USA610" s="231"/>
      <c r="USB610" s="231"/>
      <c r="USC610" s="231"/>
      <c r="USD610" s="231"/>
      <c r="USE610" s="231"/>
      <c r="USF610" s="231"/>
      <c r="USG610" s="231"/>
      <c r="USH610" s="231"/>
      <c r="USI610" s="231"/>
      <c r="USJ610" s="231"/>
      <c r="USK610" s="231"/>
      <c r="USL610" s="231"/>
      <c r="USM610" s="231"/>
      <c r="USN610" s="231"/>
      <c r="USO610" s="231"/>
      <c r="USP610" s="231"/>
      <c r="USQ610" s="231"/>
      <c r="USR610" s="231"/>
      <c r="USS610" s="231"/>
      <c r="UST610" s="231"/>
      <c r="USU610" s="231"/>
      <c r="USV610" s="231"/>
      <c r="USW610" s="231"/>
      <c r="USX610" s="231"/>
      <c r="USY610" s="231"/>
      <c r="USZ610" s="231"/>
      <c r="UTA610" s="231"/>
      <c r="UTB610" s="231"/>
      <c r="UTC610" s="231"/>
      <c r="UTD610" s="231"/>
      <c r="UTE610" s="231"/>
      <c r="UTF610" s="231"/>
      <c r="UTG610" s="231"/>
      <c r="UTH610" s="231"/>
      <c r="UTI610" s="231"/>
      <c r="UTJ610" s="231"/>
      <c r="UTK610" s="231"/>
      <c r="UTL610" s="231"/>
      <c r="UTM610" s="231"/>
      <c r="UTN610" s="231"/>
      <c r="UTO610" s="231"/>
      <c r="UTP610" s="231"/>
      <c r="UTQ610" s="231"/>
      <c r="UTR610" s="231"/>
      <c r="UTS610" s="231"/>
      <c r="UTT610" s="231"/>
      <c r="UTU610" s="231"/>
      <c r="UTV610" s="231"/>
      <c r="UTW610" s="231"/>
      <c r="UTX610" s="231"/>
      <c r="UTY610" s="231"/>
      <c r="UTZ610" s="231"/>
      <c r="UUA610" s="231"/>
      <c r="UUB610" s="231"/>
      <c r="UUC610" s="231"/>
      <c r="UUD610" s="231"/>
      <c r="UUE610" s="231"/>
      <c r="UUF610" s="231"/>
      <c r="UUG610" s="231"/>
      <c r="UUH610" s="231"/>
      <c r="UUI610" s="231"/>
      <c r="UUJ610" s="231"/>
      <c r="UUK610" s="231"/>
      <c r="UUL610" s="231"/>
      <c r="UUM610" s="231"/>
      <c r="UUN610" s="231"/>
      <c r="UUO610" s="231"/>
      <c r="UUP610" s="231"/>
      <c r="UUQ610" s="231"/>
      <c r="UUR610" s="231"/>
      <c r="UUS610" s="231"/>
      <c r="UUT610" s="231"/>
      <c r="UUU610" s="231"/>
      <c r="UUV610" s="231"/>
      <c r="UUW610" s="231"/>
      <c r="UUX610" s="231"/>
      <c r="UUY610" s="231"/>
      <c r="UUZ610" s="231"/>
      <c r="UVA610" s="231"/>
      <c r="UVB610" s="231"/>
      <c r="UVC610" s="231"/>
      <c r="UVD610" s="231"/>
      <c r="UVE610" s="231"/>
      <c r="UVF610" s="231"/>
      <c r="UVG610" s="231"/>
      <c r="UVH610" s="231"/>
      <c r="UVI610" s="231"/>
      <c r="UVJ610" s="231"/>
      <c r="UVK610" s="231"/>
      <c r="UVL610" s="231"/>
      <c r="UVM610" s="231"/>
      <c r="UVN610" s="231"/>
      <c r="UVO610" s="231"/>
      <c r="UVP610" s="231"/>
      <c r="UVQ610" s="231"/>
      <c r="UVR610" s="231"/>
      <c r="UVS610" s="231"/>
      <c r="UVT610" s="231"/>
      <c r="UVU610" s="231"/>
      <c r="UVV610" s="231"/>
      <c r="UVW610" s="231"/>
      <c r="UVX610" s="231"/>
      <c r="UVY610" s="231"/>
      <c r="UVZ610" s="231"/>
      <c r="UWA610" s="231"/>
      <c r="UWB610" s="231"/>
      <c r="UWC610" s="231"/>
      <c r="UWD610" s="231"/>
      <c r="UWE610" s="231"/>
      <c r="UWF610" s="231"/>
      <c r="UWG610" s="231"/>
      <c r="UWH610" s="231"/>
      <c r="UWI610" s="231"/>
      <c r="UWJ610" s="231"/>
      <c r="UWK610" s="231"/>
      <c r="UWL610" s="231"/>
      <c r="UWM610" s="231"/>
      <c r="UWN610" s="231"/>
      <c r="UWO610" s="231"/>
      <c r="UWP610" s="231"/>
      <c r="UWQ610" s="231"/>
      <c r="UWR610" s="231"/>
      <c r="UWS610" s="231"/>
      <c r="UWT610" s="231"/>
      <c r="UWU610" s="231"/>
      <c r="UWV610" s="231"/>
      <c r="UWW610" s="231"/>
      <c r="UWX610" s="231"/>
      <c r="UWY610" s="231"/>
      <c r="UWZ610" s="231"/>
      <c r="UXA610" s="231"/>
      <c r="UXB610" s="231"/>
      <c r="UXC610" s="231"/>
      <c r="UXD610" s="231"/>
      <c r="UXE610" s="231"/>
      <c r="UXF610" s="231"/>
      <c r="UXG610" s="231"/>
      <c r="UXH610" s="231"/>
      <c r="UXI610" s="231"/>
      <c r="UXJ610" s="231"/>
      <c r="UXK610" s="231"/>
      <c r="UXL610" s="231"/>
      <c r="UXM610" s="231"/>
      <c r="UXN610" s="231"/>
      <c r="UXO610" s="231"/>
      <c r="UXP610" s="231"/>
      <c r="UXQ610" s="231"/>
      <c r="UXR610" s="231"/>
      <c r="UXS610" s="231"/>
      <c r="UXT610" s="231"/>
      <c r="UXU610" s="231"/>
      <c r="UXV610" s="231"/>
      <c r="UXW610" s="231"/>
      <c r="UXX610" s="231"/>
      <c r="UXY610" s="231"/>
      <c r="UXZ610" s="231"/>
      <c r="UYA610" s="231"/>
      <c r="UYB610" s="231"/>
      <c r="UYC610" s="231"/>
      <c r="UYD610" s="231"/>
      <c r="UYE610" s="231"/>
      <c r="UYF610" s="231"/>
      <c r="UYG610" s="231"/>
      <c r="UYH610" s="231"/>
      <c r="UYI610" s="231"/>
      <c r="UYJ610" s="231"/>
      <c r="UYK610" s="231"/>
      <c r="UYL610" s="231"/>
      <c r="UYM610" s="231"/>
      <c r="UYN610" s="231"/>
      <c r="UYO610" s="231"/>
      <c r="UYP610" s="231"/>
      <c r="UYQ610" s="231"/>
      <c r="UYR610" s="231"/>
      <c r="UYS610" s="231"/>
      <c r="UYT610" s="231"/>
      <c r="UYU610" s="231"/>
      <c r="UYV610" s="231"/>
      <c r="UYW610" s="231"/>
      <c r="UYX610" s="231"/>
      <c r="UYY610" s="231"/>
      <c r="UYZ610" s="231"/>
      <c r="UZA610" s="231"/>
      <c r="UZB610" s="231"/>
      <c r="UZC610" s="231"/>
      <c r="UZD610" s="231"/>
      <c r="UZE610" s="231"/>
      <c r="UZF610" s="231"/>
      <c r="UZG610" s="231"/>
      <c r="UZH610" s="231"/>
      <c r="UZI610" s="231"/>
      <c r="UZJ610" s="231"/>
      <c r="UZK610" s="231"/>
      <c r="UZL610" s="231"/>
      <c r="UZM610" s="231"/>
      <c r="UZN610" s="231"/>
      <c r="UZO610" s="231"/>
      <c r="UZP610" s="231"/>
      <c r="UZQ610" s="231"/>
      <c r="UZR610" s="231"/>
      <c r="UZS610" s="231"/>
      <c r="UZT610" s="231"/>
      <c r="UZU610" s="231"/>
      <c r="UZV610" s="231"/>
      <c r="UZW610" s="231"/>
      <c r="UZX610" s="231"/>
      <c r="UZY610" s="231"/>
      <c r="UZZ610" s="231"/>
      <c r="VAA610" s="231"/>
      <c r="VAB610" s="231"/>
      <c r="VAC610" s="231"/>
      <c r="VAD610" s="231"/>
      <c r="VAE610" s="231"/>
      <c r="VAF610" s="231"/>
      <c r="VAG610" s="231"/>
      <c r="VAH610" s="231"/>
      <c r="VAI610" s="231"/>
      <c r="VAJ610" s="231"/>
      <c r="VAK610" s="231"/>
      <c r="VAL610" s="231"/>
      <c r="VAM610" s="231"/>
      <c r="VAN610" s="231"/>
      <c r="VAO610" s="231"/>
      <c r="VAP610" s="231"/>
      <c r="VAQ610" s="231"/>
      <c r="VAR610" s="231"/>
      <c r="VAS610" s="231"/>
      <c r="VAT610" s="231"/>
      <c r="VAU610" s="231"/>
      <c r="VAV610" s="231"/>
      <c r="VAW610" s="231"/>
      <c r="VAX610" s="231"/>
      <c r="VAY610" s="231"/>
      <c r="VAZ610" s="231"/>
      <c r="VBA610" s="231"/>
      <c r="VBB610" s="231"/>
      <c r="VBC610" s="231"/>
      <c r="VBD610" s="231"/>
      <c r="VBE610" s="231"/>
      <c r="VBF610" s="231"/>
      <c r="VBG610" s="231"/>
      <c r="VBH610" s="231"/>
      <c r="VBI610" s="231"/>
      <c r="VBJ610" s="231"/>
      <c r="VBK610" s="231"/>
      <c r="VBL610" s="231"/>
      <c r="VBM610" s="231"/>
      <c r="VBN610" s="231"/>
      <c r="VBO610" s="231"/>
      <c r="VBP610" s="231"/>
      <c r="VBQ610" s="231"/>
      <c r="VBR610" s="231"/>
      <c r="VBS610" s="231"/>
      <c r="VBT610" s="231"/>
      <c r="VBU610" s="231"/>
      <c r="VBV610" s="231"/>
      <c r="VBW610" s="231"/>
      <c r="VBX610" s="231"/>
      <c r="VBY610" s="231"/>
      <c r="VBZ610" s="231"/>
      <c r="VCA610" s="231"/>
      <c r="VCB610" s="231"/>
      <c r="VCC610" s="231"/>
      <c r="VCD610" s="231"/>
      <c r="VCE610" s="231"/>
      <c r="VCF610" s="231"/>
      <c r="VCG610" s="231"/>
      <c r="VCH610" s="231"/>
      <c r="VCI610" s="231"/>
      <c r="VCJ610" s="231"/>
      <c r="VCK610" s="231"/>
      <c r="VCL610" s="231"/>
      <c r="VCM610" s="231"/>
      <c r="VCN610" s="231"/>
      <c r="VCO610" s="231"/>
      <c r="VCP610" s="231"/>
      <c r="VCQ610" s="231"/>
      <c r="VCR610" s="231"/>
      <c r="VCS610" s="231"/>
      <c r="VCT610" s="231"/>
      <c r="VCU610" s="231"/>
      <c r="VCV610" s="231"/>
      <c r="VCW610" s="231"/>
      <c r="VCX610" s="231"/>
      <c r="VCY610" s="231"/>
      <c r="VCZ610" s="231"/>
      <c r="VDA610" s="231"/>
      <c r="VDB610" s="231"/>
      <c r="VDC610" s="231"/>
      <c r="VDD610" s="231"/>
      <c r="VDE610" s="231"/>
      <c r="VDF610" s="231"/>
      <c r="VDG610" s="231"/>
      <c r="VDH610" s="231"/>
      <c r="VDI610" s="231"/>
      <c r="VDJ610" s="231"/>
      <c r="VDK610" s="231"/>
      <c r="VDL610" s="231"/>
      <c r="VDM610" s="231"/>
      <c r="VDN610" s="231"/>
      <c r="VDO610" s="231"/>
      <c r="VDP610" s="231"/>
      <c r="VDQ610" s="231"/>
      <c r="VDR610" s="231"/>
      <c r="VDS610" s="231"/>
      <c r="VDT610" s="231"/>
      <c r="VDU610" s="231"/>
      <c r="VDV610" s="231"/>
      <c r="VDW610" s="231"/>
      <c r="VDX610" s="231"/>
      <c r="VDY610" s="231"/>
      <c r="VDZ610" s="231"/>
      <c r="VEA610" s="231"/>
      <c r="VEB610" s="231"/>
      <c r="VEC610" s="231"/>
      <c r="VED610" s="231"/>
      <c r="VEE610" s="231"/>
      <c r="VEF610" s="231"/>
      <c r="VEG610" s="231"/>
      <c r="VEH610" s="231"/>
      <c r="VEI610" s="231"/>
      <c r="VEJ610" s="231"/>
      <c r="VEK610" s="231"/>
      <c r="VEL610" s="231"/>
      <c r="VEM610" s="231"/>
      <c r="VEN610" s="231"/>
      <c r="VEO610" s="231"/>
      <c r="VEP610" s="231"/>
      <c r="VEQ610" s="231"/>
      <c r="VER610" s="231"/>
      <c r="VES610" s="231"/>
      <c r="VET610" s="231"/>
      <c r="VEU610" s="231"/>
      <c r="VEV610" s="231"/>
      <c r="VEW610" s="231"/>
      <c r="VEX610" s="231"/>
      <c r="VEY610" s="231"/>
      <c r="VEZ610" s="231"/>
      <c r="VFA610" s="231"/>
      <c r="VFB610" s="231"/>
      <c r="VFC610" s="231"/>
      <c r="VFD610" s="231"/>
      <c r="VFE610" s="231"/>
      <c r="VFF610" s="231"/>
      <c r="VFG610" s="231"/>
      <c r="VFH610" s="231"/>
      <c r="VFI610" s="231"/>
      <c r="VFJ610" s="231"/>
      <c r="VFK610" s="231"/>
      <c r="VFL610" s="231"/>
      <c r="VFM610" s="231"/>
      <c r="VFN610" s="231"/>
      <c r="VFO610" s="231"/>
      <c r="VFP610" s="231"/>
      <c r="VFQ610" s="231"/>
      <c r="VFR610" s="231"/>
      <c r="VFS610" s="231"/>
      <c r="VFT610" s="231"/>
      <c r="VFU610" s="231"/>
      <c r="VFV610" s="231"/>
      <c r="VFW610" s="231"/>
      <c r="VFX610" s="231"/>
      <c r="VFY610" s="231"/>
      <c r="VFZ610" s="231"/>
      <c r="VGA610" s="231"/>
      <c r="VGB610" s="231"/>
      <c r="VGC610" s="231"/>
      <c r="VGD610" s="231"/>
      <c r="VGE610" s="231"/>
      <c r="VGF610" s="231"/>
      <c r="VGG610" s="231"/>
      <c r="VGH610" s="231"/>
      <c r="VGI610" s="231"/>
      <c r="VGJ610" s="231"/>
      <c r="VGK610" s="231"/>
      <c r="VGL610" s="231"/>
      <c r="VGM610" s="231"/>
      <c r="VGN610" s="231"/>
      <c r="VGO610" s="231"/>
      <c r="VGP610" s="231"/>
      <c r="VGQ610" s="231"/>
      <c r="VGR610" s="231"/>
      <c r="VGS610" s="231"/>
      <c r="VGT610" s="231"/>
      <c r="VGU610" s="231"/>
      <c r="VGV610" s="231"/>
      <c r="VGW610" s="231"/>
      <c r="VGX610" s="231"/>
      <c r="VGY610" s="231"/>
      <c r="VGZ610" s="231"/>
      <c r="VHA610" s="231"/>
      <c r="VHB610" s="231"/>
      <c r="VHC610" s="231"/>
      <c r="VHD610" s="231"/>
      <c r="VHE610" s="231"/>
      <c r="VHF610" s="231"/>
      <c r="VHG610" s="231"/>
      <c r="VHH610" s="231"/>
      <c r="VHI610" s="231"/>
      <c r="VHJ610" s="231"/>
      <c r="VHK610" s="231"/>
      <c r="VHL610" s="231"/>
      <c r="VHM610" s="231"/>
      <c r="VHN610" s="231"/>
      <c r="VHO610" s="231"/>
      <c r="VHP610" s="231"/>
      <c r="VHQ610" s="231"/>
      <c r="VHR610" s="231"/>
      <c r="VHS610" s="231"/>
      <c r="VHT610" s="231"/>
      <c r="VHU610" s="231"/>
      <c r="VHV610" s="231"/>
      <c r="VHW610" s="231"/>
      <c r="VHX610" s="231"/>
      <c r="VHY610" s="231"/>
      <c r="VHZ610" s="231"/>
      <c r="VIA610" s="231"/>
      <c r="VIB610" s="231"/>
      <c r="VIC610" s="231"/>
      <c r="VID610" s="231"/>
      <c r="VIE610" s="231"/>
      <c r="VIF610" s="231"/>
      <c r="VIG610" s="231"/>
      <c r="VIH610" s="231"/>
      <c r="VII610" s="231"/>
      <c r="VIJ610" s="231"/>
      <c r="VIK610" s="231"/>
      <c r="VIL610" s="231"/>
      <c r="VIM610" s="231"/>
      <c r="VIN610" s="231"/>
      <c r="VIO610" s="231"/>
      <c r="VIP610" s="231"/>
      <c r="VIQ610" s="231"/>
      <c r="VIR610" s="231"/>
      <c r="VIS610" s="231"/>
      <c r="VIT610" s="231"/>
      <c r="VIU610" s="231"/>
      <c r="VIV610" s="231"/>
      <c r="VIW610" s="231"/>
      <c r="VIX610" s="231"/>
      <c r="VIY610" s="231"/>
      <c r="VIZ610" s="231"/>
      <c r="VJA610" s="231"/>
      <c r="VJB610" s="231"/>
      <c r="VJC610" s="231"/>
      <c r="VJD610" s="231"/>
      <c r="VJE610" s="231"/>
      <c r="VJF610" s="231"/>
      <c r="VJG610" s="231"/>
      <c r="VJH610" s="231"/>
      <c r="VJI610" s="231"/>
      <c r="VJJ610" s="231"/>
      <c r="VJK610" s="231"/>
      <c r="VJL610" s="231"/>
      <c r="VJM610" s="231"/>
      <c r="VJN610" s="231"/>
      <c r="VJO610" s="231"/>
      <c r="VJP610" s="231"/>
      <c r="VJQ610" s="231"/>
      <c r="VJR610" s="231"/>
      <c r="VJS610" s="231"/>
      <c r="VJT610" s="231"/>
      <c r="VJU610" s="231"/>
      <c r="VJV610" s="231"/>
      <c r="VJW610" s="231"/>
      <c r="VJX610" s="231"/>
      <c r="VJY610" s="231"/>
      <c r="VJZ610" s="231"/>
      <c r="VKA610" s="231"/>
      <c r="VKB610" s="231"/>
      <c r="VKC610" s="231"/>
      <c r="VKD610" s="231"/>
      <c r="VKE610" s="231"/>
      <c r="VKF610" s="231"/>
      <c r="VKG610" s="231"/>
      <c r="VKH610" s="231"/>
      <c r="VKI610" s="231"/>
      <c r="VKJ610" s="231"/>
      <c r="VKK610" s="231"/>
      <c r="VKL610" s="231"/>
      <c r="VKM610" s="231"/>
      <c r="VKN610" s="231"/>
      <c r="VKO610" s="231"/>
      <c r="VKP610" s="231"/>
      <c r="VKQ610" s="231"/>
      <c r="VKR610" s="231"/>
      <c r="VKS610" s="231"/>
      <c r="VKT610" s="231"/>
      <c r="VKU610" s="231"/>
      <c r="VKV610" s="231"/>
      <c r="VKW610" s="231"/>
      <c r="VKX610" s="231"/>
      <c r="VKY610" s="231"/>
      <c r="VKZ610" s="231"/>
      <c r="VLA610" s="231"/>
      <c r="VLB610" s="231"/>
      <c r="VLC610" s="231"/>
      <c r="VLD610" s="231"/>
      <c r="VLE610" s="231"/>
      <c r="VLF610" s="231"/>
      <c r="VLG610" s="231"/>
      <c r="VLH610" s="231"/>
      <c r="VLI610" s="231"/>
      <c r="VLJ610" s="231"/>
      <c r="VLK610" s="231"/>
      <c r="VLL610" s="231"/>
      <c r="VLM610" s="231"/>
      <c r="VLN610" s="231"/>
      <c r="VLO610" s="231"/>
      <c r="VLP610" s="231"/>
      <c r="VLQ610" s="231"/>
      <c r="VLR610" s="231"/>
      <c r="VLS610" s="231"/>
      <c r="VLT610" s="231"/>
      <c r="VLU610" s="231"/>
      <c r="VLV610" s="231"/>
      <c r="VLW610" s="231"/>
      <c r="VLX610" s="231"/>
      <c r="VLY610" s="231"/>
      <c r="VLZ610" s="231"/>
      <c r="VMA610" s="231"/>
      <c r="VMB610" s="231"/>
      <c r="VMC610" s="231"/>
      <c r="VMD610" s="231"/>
      <c r="VME610" s="231"/>
      <c r="VMF610" s="231"/>
      <c r="VMG610" s="231"/>
      <c r="VMH610" s="231"/>
      <c r="VMI610" s="231"/>
      <c r="VMJ610" s="231"/>
      <c r="VMK610" s="231"/>
      <c r="VML610" s="231"/>
      <c r="VMM610" s="231"/>
      <c r="VMN610" s="231"/>
      <c r="VMO610" s="231"/>
      <c r="VMP610" s="231"/>
      <c r="VMQ610" s="231"/>
      <c r="VMR610" s="231"/>
      <c r="VMS610" s="231"/>
      <c r="VMT610" s="231"/>
      <c r="VMU610" s="231"/>
      <c r="VMV610" s="231"/>
      <c r="VMW610" s="231"/>
      <c r="VMX610" s="231"/>
      <c r="VMY610" s="231"/>
      <c r="VMZ610" s="231"/>
      <c r="VNA610" s="231"/>
      <c r="VNB610" s="231"/>
      <c r="VNC610" s="231"/>
      <c r="VND610" s="231"/>
      <c r="VNE610" s="231"/>
      <c r="VNF610" s="231"/>
      <c r="VNG610" s="231"/>
      <c r="VNH610" s="231"/>
      <c r="VNI610" s="231"/>
      <c r="VNJ610" s="231"/>
      <c r="VNK610" s="231"/>
      <c r="VNL610" s="231"/>
      <c r="VNM610" s="231"/>
      <c r="VNN610" s="231"/>
      <c r="VNO610" s="231"/>
      <c r="VNP610" s="231"/>
      <c r="VNQ610" s="231"/>
      <c r="VNR610" s="231"/>
      <c r="VNS610" s="231"/>
      <c r="VNT610" s="231"/>
      <c r="VNU610" s="231"/>
      <c r="VNV610" s="231"/>
      <c r="VNW610" s="231"/>
      <c r="VNX610" s="231"/>
      <c r="VNY610" s="231"/>
      <c r="VNZ610" s="231"/>
      <c r="VOA610" s="231"/>
      <c r="VOB610" s="231"/>
      <c r="VOC610" s="231"/>
      <c r="VOD610" s="231"/>
      <c r="VOE610" s="231"/>
      <c r="VOF610" s="231"/>
      <c r="VOG610" s="231"/>
      <c r="VOH610" s="231"/>
      <c r="VOI610" s="231"/>
      <c r="VOJ610" s="231"/>
      <c r="VOK610" s="231"/>
      <c r="VOL610" s="231"/>
      <c r="VOM610" s="231"/>
      <c r="VON610" s="231"/>
      <c r="VOO610" s="231"/>
      <c r="VOP610" s="231"/>
      <c r="VOQ610" s="231"/>
      <c r="VOR610" s="231"/>
      <c r="VOS610" s="231"/>
      <c r="VOT610" s="231"/>
      <c r="VOU610" s="231"/>
      <c r="VOV610" s="231"/>
      <c r="VOW610" s="231"/>
      <c r="VOX610" s="231"/>
      <c r="VOY610" s="231"/>
      <c r="VOZ610" s="231"/>
      <c r="VPA610" s="231"/>
      <c r="VPB610" s="231"/>
      <c r="VPC610" s="231"/>
      <c r="VPD610" s="231"/>
      <c r="VPE610" s="231"/>
      <c r="VPF610" s="231"/>
      <c r="VPG610" s="231"/>
      <c r="VPH610" s="231"/>
      <c r="VPI610" s="231"/>
      <c r="VPJ610" s="231"/>
      <c r="VPK610" s="231"/>
      <c r="VPL610" s="231"/>
      <c r="VPM610" s="231"/>
      <c r="VPN610" s="231"/>
      <c r="VPO610" s="231"/>
      <c r="VPP610" s="231"/>
      <c r="VPQ610" s="231"/>
      <c r="VPR610" s="231"/>
      <c r="VPS610" s="231"/>
      <c r="VPT610" s="231"/>
      <c r="VPU610" s="231"/>
      <c r="VPV610" s="231"/>
      <c r="VPW610" s="231"/>
      <c r="VPX610" s="231"/>
      <c r="VPY610" s="231"/>
      <c r="VPZ610" s="231"/>
      <c r="VQA610" s="231"/>
      <c r="VQB610" s="231"/>
      <c r="VQC610" s="231"/>
      <c r="VQD610" s="231"/>
      <c r="VQE610" s="231"/>
      <c r="VQF610" s="231"/>
      <c r="VQG610" s="231"/>
      <c r="VQH610" s="231"/>
      <c r="VQI610" s="231"/>
      <c r="VQJ610" s="231"/>
      <c r="VQK610" s="231"/>
      <c r="VQL610" s="231"/>
      <c r="VQM610" s="231"/>
      <c r="VQN610" s="231"/>
      <c r="VQO610" s="231"/>
      <c r="VQP610" s="231"/>
      <c r="VQQ610" s="231"/>
      <c r="VQR610" s="231"/>
      <c r="VQS610" s="231"/>
      <c r="VQT610" s="231"/>
      <c r="VQU610" s="231"/>
      <c r="VQV610" s="231"/>
      <c r="VQW610" s="231"/>
      <c r="VQX610" s="231"/>
      <c r="VQY610" s="231"/>
      <c r="VQZ610" s="231"/>
      <c r="VRA610" s="231"/>
      <c r="VRB610" s="231"/>
      <c r="VRC610" s="231"/>
      <c r="VRD610" s="231"/>
      <c r="VRE610" s="231"/>
      <c r="VRF610" s="231"/>
      <c r="VRG610" s="231"/>
      <c r="VRH610" s="231"/>
      <c r="VRI610" s="231"/>
      <c r="VRJ610" s="231"/>
      <c r="VRK610" s="231"/>
      <c r="VRL610" s="231"/>
      <c r="VRM610" s="231"/>
      <c r="VRN610" s="231"/>
      <c r="VRO610" s="231"/>
      <c r="VRP610" s="231"/>
      <c r="VRQ610" s="231"/>
      <c r="VRR610" s="231"/>
      <c r="VRS610" s="231"/>
      <c r="VRT610" s="231"/>
      <c r="VRU610" s="231"/>
      <c r="VRV610" s="231"/>
      <c r="VRW610" s="231"/>
      <c r="VRX610" s="231"/>
      <c r="VRY610" s="231"/>
      <c r="VRZ610" s="231"/>
      <c r="VSA610" s="231"/>
      <c r="VSB610" s="231"/>
      <c r="VSC610" s="231"/>
      <c r="VSD610" s="231"/>
      <c r="VSE610" s="231"/>
      <c r="VSF610" s="231"/>
      <c r="VSG610" s="231"/>
      <c r="VSH610" s="231"/>
      <c r="VSI610" s="231"/>
      <c r="VSJ610" s="231"/>
      <c r="VSK610" s="231"/>
      <c r="VSL610" s="231"/>
      <c r="VSM610" s="231"/>
      <c r="VSN610" s="231"/>
      <c r="VSO610" s="231"/>
      <c r="VSP610" s="231"/>
      <c r="VSQ610" s="231"/>
      <c r="VSR610" s="231"/>
      <c r="VSS610" s="231"/>
      <c r="VST610" s="231"/>
      <c r="VSU610" s="231"/>
      <c r="VSV610" s="231"/>
      <c r="VSW610" s="231"/>
      <c r="VSX610" s="231"/>
      <c r="VSY610" s="231"/>
      <c r="VSZ610" s="231"/>
      <c r="VTA610" s="231"/>
      <c r="VTB610" s="231"/>
      <c r="VTC610" s="231"/>
      <c r="VTD610" s="231"/>
      <c r="VTE610" s="231"/>
      <c r="VTF610" s="231"/>
      <c r="VTG610" s="231"/>
      <c r="VTH610" s="231"/>
      <c r="VTI610" s="231"/>
      <c r="VTJ610" s="231"/>
      <c r="VTK610" s="231"/>
      <c r="VTL610" s="231"/>
      <c r="VTM610" s="231"/>
      <c r="VTN610" s="231"/>
      <c r="VTO610" s="231"/>
      <c r="VTP610" s="231"/>
      <c r="VTQ610" s="231"/>
      <c r="VTR610" s="231"/>
      <c r="VTS610" s="231"/>
      <c r="VTT610" s="231"/>
      <c r="VTU610" s="231"/>
      <c r="VTV610" s="231"/>
      <c r="VTW610" s="231"/>
      <c r="VTX610" s="231"/>
      <c r="VTY610" s="231"/>
      <c r="VTZ610" s="231"/>
      <c r="VUA610" s="231"/>
      <c r="VUB610" s="231"/>
      <c r="VUC610" s="231"/>
      <c r="VUD610" s="231"/>
      <c r="VUE610" s="231"/>
      <c r="VUF610" s="231"/>
      <c r="VUG610" s="231"/>
      <c r="VUH610" s="231"/>
      <c r="VUI610" s="231"/>
      <c r="VUJ610" s="231"/>
      <c r="VUK610" s="231"/>
      <c r="VUL610" s="231"/>
      <c r="VUM610" s="231"/>
      <c r="VUN610" s="231"/>
      <c r="VUO610" s="231"/>
      <c r="VUP610" s="231"/>
      <c r="VUQ610" s="231"/>
      <c r="VUR610" s="231"/>
      <c r="VUS610" s="231"/>
      <c r="VUT610" s="231"/>
      <c r="VUU610" s="231"/>
      <c r="VUV610" s="231"/>
      <c r="VUW610" s="231"/>
      <c r="VUX610" s="231"/>
      <c r="VUY610" s="231"/>
      <c r="VUZ610" s="231"/>
      <c r="VVA610" s="231"/>
      <c r="VVB610" s="231"/>
      <c r="VVC610" s="231"/>
      <c r="VVD610" s="231"/>
      <c r="VVE610" s="231"/>
      <c r="VVF610" s="231"/>
      <c r="VVG610" s="231"/>
      <c r="VVH610" s="231"/>
      <c r="VVI610" s="231"/>
      <c r="VVJ610" s="231"/>
      <c r="VVK610" s="231"/>
      <c r="VVL610" s="231"/>
      <c r="VVM610" s="231"/>
      <c r="VVN610" s="231"/>
      <c r="VVO610" s="231"/>
      <c r="VVP610" s="231"/>
      <c r="VVQ610" s="231"/>
      <c r="VVR610" s="231"/>
      <c r="VVS610" s="231"/>
      <c r="VVT610" s="231"/>
      <c r="VVU610" s="231"/>
      <c r="VVV610" s="231"/>
      <c r="VVW610" s="231"/>
      <c r="VVX610" s="231"/>
      <c r="VVY610" s="231"/>
      <c r="VVZ610" s="231"/>
      <c r="VWA610" s="231"/>
      <c r="VWB610" s="231"/>
      <c r="VWC610" s="231"/>
      <c r="VWD610" s="231"/>
      <c r="VWE610" s="231"/>
      <c r="VWF610" s="231"/>
      <c r="VWG610" s="231"/>
      <c r="VWH610" s="231"/>
      <c r="VWI610" s="231"/>
      <c r="VWJ610" s="231"/>
      <c r="VWK610" s="231"/>
      <c r="VWL610" s="231"/>
      <c r="VWM610" s="231"/>
      <c r="VWN610" s="231"/>
      <c r="VWO610" s="231"/>
      <c r="VWP610" s="231"/>
      <c r="VWQ610" s="231"/>
      <c r="VWR610" s="231"/>
      <c r="VWS610" s="231"/>
      <c r="VWT610" s="231"/>
      <c r="VWU610" s="231"/>
      <c r="VWV610" s="231"/>
      <c r="VWW610" s="231"/>
      <c r="VWX610" s="231"/>
      <c r="VWY610" s="231"/>
      <c r="VWZ610" s="231"/>
      <c r="VXA610" s="231"/>
      <c r="VXB610" s="231"/>
      <c r="VXC610" s="231"/>
      <c r="VXD610" s="231"/>
      <c r="VXE610" s="231"/>
      <c r="VXF610" s="231"/>
      <c r="VXG610" s="231"/>
      <c r="VXH610" s="231"/>
      <c r="VXI610" s="231"/>
      <c r="VXJ610" s="231"/>
      <c r="VXK610" s="231"/>
      <c r="VXL610" s="231"/>
      <c r="VXM610" s="231"/>
      <c r="VXN610" s="231"/>
      <c r="VXO610" s="231"/>
      <c r="VXP610" s="231"/>
      <c r="VXQ610" s="231"/>
      <c r="VXR610" s="231"/>
      <c r="VXS610" s="231"/>
      <c r="VXT610" s="231"/>
      <c r="VXU610" s="231"/>
      <c r="VXV610" s="231"/>
      <c r="VXW610" s="231"/>
      <c r="VXX610" s="231"/>
      <c r="VXY610" s="231"/>
      <c r="VXZ610" s="231"/>
      <c r="VYA610" s="231"/>
      <c r="VYB610" s="231"/>
      <c r="VYC610" s="231"/>
      <c r="VYD610" s="231"/>
      <c r="VYE610" s="231"/>
      <c r="VYF610" s="231"/>
      <c r="VYG610" s="231"/>
      <c r="VYH610" s="231"/>
      <c r="VYI610" s="231"/>
      <c r="VYJ610" s="231"/>
      <c r="VYK610" s="231"/>
      <c r="VYL610" s="231"/>
      <c r="VYM610" s="231"/>
      <c r="VYN610" s="231"/>
      <c r="VYO610" s="231"/>
      <c r="VYP610" s="231"/>
      <c r="VYQ610" s="231"/>
      <c r="VYR610" s="231"/>
      <c r="VYS610" s="231"/>
      <c r="VYT610" s="231"/>
      <c r="VYU610" s="231"/>
      <c r="VYV610" s="231"/>
      <c r="VYW610" s="231"/>
      <c r="VYX610" s="231"/>
      <c r="VYY610" s="231"/>
      <c r="VYZ610" s="231"/>
      <c r="VZA610" s="231"/>
      <c r="VZB610" s="231"/>
      <c r="VZC610" s="231"/>
      <c r="VZD610" s="231"/>
      <c r="VZE610" s="231"/>
      <c r="VZF610" s="231"/>
      <c r="VZG610" s="231"/>
      <c r="VZH610" s="231"/>
      <c r="VZI610" s="231"/>
      <c r="VZJ610" s="231"/>
      <c r="VZK610" s="231"/>
      <c r="VZL610" s="231"/>
      <c r="VZM610" s="231"/>
      <c r="VZN610" s="231"/>
      <c r="VZO610" s="231"/>
      <c r="VZP610" s="231"/>
      <c r="VZQ610" s="231"/>
      <c r="VZR610" s="231"/>
      <c r="VZS610" s="231"/>
      <c r="VZT610" s="231"/>
      <c r="VZU610" s="231"/>
      <c r="VZV610" s="231"/>
      <c r="VZW610" s="231"/>
      <c r="VZX610" s="231"/>
      <c r="VZY610" s="231"/>
      <c r="VZZ610" s="231"/>
      <c r="WAA610" s="231"/>
      <c r="WAB610" s="231"/>
      <c r="WAC610" s="231"/>
      <c r="WAD610" s="231"/>
      <c r="WAE610" s="231"/>
      <c r="WAF610" s="231"/>
      <c r="WAG610" s="231"/>
      <c r="WAH610" s="231"/>
      <c r="WAI610" s="231"/>
      <c r="WAJ610" s="231"/>
      <c r="WAK610" s="231"/>
      <c r="WAL610" s="231"/>
      <c r="WAM610" s="231"/>
      <c r="WAN610" s="231"/>
      <c r="WAO610" s="231"/>
      <c r="WAP610" s="231"/>
      <c r="WAQ610" s="231"/>
      <c r="WAR610" s="231"/>
      <c r="WAS610" s="231"/>
      <c r="WAT610" s="231"/>
      <c r="WAU610" s="231"/>
      <c r="WAV610" s="231"/>
      <c r="WAW610" s="231"/>
      <c r="WAX610" s="231"/>
      <c r="WAY610" s="231"/>
      <c r="WAZ610" s="231"/>
      <c r="WBA610" s="231"/>
      <c r="WBB610" s="231"/>
      <c r="WBC610" s="231"/>
      <c r="WBD610" s="231"/>
      <c r="WBE610" s="231"/>
      <c r="WBF610" s="231"/>
      <c r="WBG610" s="231"/>
      <c r="WBH610" s="231"/>
      <c r="WBI610" s="231"/>
      <c r="WBJ610" s="231"/>
      <c r="WBK610" s="231"/>
      <c r="WBL610" s="231"/>
      <c r="WBM610" s="231"/>
      <c r="WBN610" s="231"/>
      <c r="WBO610" s="231"/>
      <c r="WBP610" s="231"/>
      <c r="WBQ610" s="231"/>
      <c r="WBR610" s="231"/>
      <c r="WBS610" s="231"/>
      <c r="WBT610" s="231"/>
      <c r="WBU610" s="231"/>
      <c r="WBV610" s="231"/>
      <c r="WBW610" s="231"/>
      <c r="WBX610" s="231"/>
      <c r="WBY610" s="231"/>
      <c r="WBZ610" s="231"/>
      <c r="WCA610" s="231"/>
      <c r="WCB610" s="231"/>
      <c r="WCC610" s="231"/>
      <c r="WCD610" s="231"/>
      <c r="WCE610" s="231"/>
      <c r="WCF610" s="231"/>
      <c r="WCG610" s="231"/>
      <c r="WCH610" s="231"/>
      <c r="WCI610" s="231"/>
      <c r="WCJ610" s="231"/>
      <c r="WCK610" s="231"/>
      <c r="WCL610" s="231"/>
      <c r="WCM610" s="231"/>
      <c r="WCN610" s="231"/>
      <c r="WCO610" s="231"/>
      <c r="WCP610" s="231"/>
      <c r="WCQ610" s="231"/>
      <c r="WCR610" s="231"/>
      <c r="WCS610" s="231"/>
      <c r="WCT610" s="231"/>
      <c r="WCU610" s="231"/>
      <c r="WCV610" s="231"/>
      <c r="WCW610" s="231"/>
      <c r="WCX610" s="231"/>
      <c r="WCY610" s="231"/>
      <c r="WCZ610" s="231"/>
      <c r="WDA610" s="231"/>
      <c r="WDB610" s="231"/>
      <c r="WDC610" s="231"/>
      <c r="WDD610" s="231"/>
      <c r="WDE610" s="231"/>
      <c r="WDF610" s="231"/>
      <c r="WDG610" s="231"/>
      <c r="WDH610" s="231"/>
      <c r="WDI610" s="231"/>
      <c r="WDJ610" s="231"/>
      <c r="WDK610" s="231"/>
      <c r="WDL610" s="231"/>
      <c r="WDM610" s="231"/>
      <c r="WDN610" s="231"/>
      <c r="WDO610" s="231"/>
      <c r="WDP610" s="231"/>
      <c r="WDQ610" s="231"/>
      <c r="WDR610" s="231"/>
      <c r="WDS610" s="231"/>
      <c r="WDT610" s="231"/>
      <c r="WDU610" s="231"/>
      <c r="WDV610" s="231"/>
      <c r="WDW610" s="231"/>
      <c r="WDX610" s="231"/>
      <c r="WDY610" s="231"/>
      <c r="WDZ610" s="231"/>
      <c r="WEA610" s="231"/>
      <c r="WEB610" s="231"/>
      <c r="WEC610" s="231"/>
      <c r="WED610" s="231"/>
      <c r="WEE610" s="231"/>
      <c r="WEF610" s="231"/>
      <c r="WEG610" s="231"/>
      <c r="WEH610" s="231"/>
      <c r="WEI610" s="231"/>
      <c r="WEJ610" s="231"/>
      <c r="WEK610" s="231"/>
      <c r="WEL610" s="231"/>
      <c r="WEM610" s="231"/>
      <c r="WEN610" s="231"/>
      <c r="WEO610" s="231"/>
      <c r="WEP610" s="231"/>
      <c r="WEQ610" s="231"/>
      <c r="WER610" s="231"/>
      <c r="WES610" s="231"/>
      <c r="WET610" s="231"/>
      <c r="WEU610" s="231"/>
      <c r="WEV610" s="231"/>
      <c r="WEW610" s="231"/>
      <c r="WEX610" s="231"/>
      <c r="WEY610" s="231"/>
      <c r="WEZ610" s="231"/>
      <c r="WFA610" s="231"/>
      <c r="WFB610" s="231"/>
      <c r="WFC610" s="231"/>
      <c r="WFD610" s="231"/>
      <c r="WFE610" s="231"/>
      <c r="WFF610" s="231"/>
      <c r="WFG610" s="231"/>
      <c r="WFH610" s="231"/>
      <c r="WFI610" s="231"/>
      <c r="WFJ610" s="231"/>
      <c r="WFK610" s="231"/>
      <c r="WFL610" s="231"/>
      <c r="WFM610" s="231"/>
      <c r="WFN610" s="231"/>
      <c r="WFO610" s="231"/>
      <c r="WFP610" s="231"/>
      <c r="WFQ610" s="231"/>
      <c r="WFR610" s="231"/>
      <c r="WFS610" s="231"/>
      <c r="WFT610" s="231"/>
      <c r="WFU610" s="231"/>
      <c r="WFV610" s="231"/>
      <c r="WFW610" s="231"/>
      <c r="WFX610" s="231"/>
      <c r="WFY610" s="231"/>
      <c r="WFZ610" s="231"/>
      <c r="WGA610" s="231"/>
      <c r="WGB610" s="231"/>
      <c r="WGC610" s="231"/>
      <c r="WGD610" s="231"/>
      <c r="WGE610" s="231"/>
      <c r="WGF610" s="231"/>
      <c r="WGG610" s="231"/>
      <c r="WGH610" s="231"/>
      <c r="WGI610" s="231"/>
      <c r="WGJ610" s="231"/>
      <c r="WGK610" s="231"/>
      <c r="WGL610" s="231"/>
      <c r="WGM610" s="231"/>
      <c r="WGN610" s="231"/>
      <c r="WGO610" s="231"/>
      <c r="WGP610" s="231"/>
      <c r="WGQ610" s="231"/>
      <c r="WGR610" s="231"/>
      <c r="WGS610" s="231"/>
      <c r="WGT610" s="231"/>
      <c r="WGU610" s="231"/>
      <c r="WGV610" s="231"/>
      <c r="WGW610" s="231"/>
      <c r="WGX610" s="231"/>
      <c r="WGY610" s="231"/>
      <c r="WGZ610" s="231"/>
      <c r="WHA610" s="231"/>
      <c r="WHB610" s="231"/>
      <c r="WHC610" s="231"/>
      <c r="WHD610" s="231"/>
      <c r="WHE610" s="231"/>
      <c r="WHF610" s="231"/>
      <c r="WHG610" s="231"/>
      <c r="WHH610" s="231"/>
      <c r="WHI610" s="231"/>
      <c r="WHJ610" s="231"/>
      <c r="WHK610" s="231"/>
      <c r="WHL610" s="231"/>
      <c r="WHM610" s="231"/>
      <c r="WHN610" s="231"/>
      <c r="WHO610" s="231"/>
      <c r="WHP610" s="231"/>
      <c r="WHQ610" s="231"/>
      <c r="WHR610" s="231"/>
      <c r="WHS610" s="231"/>
      <c r="WHT610" s="231"/>
      <c r="WHU610" s="231"/>
      <c r="WHV610" s="231"/>
      <c r="WHW610" s="231"/>
      <c r="WHX610" s="231"/>
      <c r="WHY610" s="231"/>
      <c r="WHZ610" s="231"/>
      <c r="WIA610" s="231"/>
      <c r="WIB610" s="231"/>
      <c r="WIC610" s="231"/>
      <c r="WID610" s="231"/>
      <c r="WIE610" s="231"/>
      <c r="WIF610" s="231"/>
      <c r="WIG610" s="231"/>
      <c r="WIH610" s="231"/>
      <c r="WII610" s="231"/>
      <c r="WIJ610" s="231"/>
      <c r="WIK610" s="231"/>
      <c r="WIL610" s="231"/>
      <c r="WIM610" s="231"/>
      <c r="WIN610" s="231"/>
      <c r="WIO610" s="231"/>
      <c r="WIP610" s="231"/>
      <c r="WIQ610" s="231"/>
      <c r="WIR610" s="231"/>
      <c r="WIS610" s="231"/>
      <c r="WIT610" s="231"/>
      <c r="WIU610" s="231"/>
      <c r="WIV610" s="231"/>
      <c r="WIW610" s="231"/>
      <c r="WIX610" s="231"/>
      <c r="WIY610" s="231"/>
      <c r="WIZ610" s="231"/>
      <c r="WJA610" s="231"/>
      <c r="WJB610" s="231"/>
      <c r="WJC610" s="231"/>
      <c r="WJD610" s="231"/>
      <c r="WJE610" s="231"/>
      <c r="WJF610" s="231"/>
      <c r="WJG610" s="231"/>
      <c r="WJH610" s="231"/>
      <c r="WJI610" s="231"/>
      <c r="WJJ610" s="231"/>
      <c r="WJK610" s="231"/>
      <c r="WJL610" s="231"/>
      <c r="WJM610" s="231"/>
      <c r="WJN610" s="231"/>
      <c r="WJO610" s="231"/>
      <c r="WJP610" s="231"/>
      <c r="WJQ610" s="231"/>
      <c r="WJR610" s="231"/>
      <c r="WJS610" s="231"/>
      <c r="WJT610" s="231"/>
      <c r="WJU610" s="231"/>
      <c r="WJV610" s="231"/>
      <c r="WJW610" s="231"/>
      <c r="WJX610" s="231"/>
      <c r="WJY610" s="231"/>
      <c r="WJZ610" s="231"/>
      <c r="WKA610" s="231"/>
      <c r="WKB610" s="231"/>
      <c r="WKC610" s="231"/>
      <c r="WKD610" s="231"/>
      <c r="WKE610" s="231"/>
      <c r="WKF610" s="231"/>
      <c r="WKG610" s="231"/>
      <c r="WKH610" s="231"/>
      <c r="WKI610" s="231"/>
      <c r="WKJ610" s="231"/>
      <c r="WKK610" s="231"/>
      <c r="WKL610" s="231"/>
      <c r="WKM610" s="231"/>
      <c r="WKN610" s="231"/>
      <c r="WKO610" s="231"/>
      <c r="WKP610" s="231"/>
      <c r="WKQ610" s="231"/>
      <c r="WKR610" s="231"/>
      <c r="WKS610" s="231"/>
      <c r="WKT610" s="231"/>
      <c r="WKU610" s="231"/>
      <c r="WKV610" s="231"/>
      <c r="WKW610" s="231"/>
      <c r="WKX610" s="231"/>
      <c r="WKY610" s="231"/>
      <c r="WKZ610" s="231"/>
      <c r="WLA610" s="231"/>
      <c r="WLB610" s="231"/>
      <c r="WLC610" s="231"/>
      <c r="WLD610" s="231"/>
      <c r="WLE610" s="231"/>
      <c r="WLF610" s="231"/>
      <c r="WLG610" s="231"/>
      <c r="WLH610" s="231"/>
      <c r="WLI610" s="231"/>
      <c r="WLJ610" s="231"/>
      <c r="WLK610" s="231"/>
      <c r="WLL610" s="231"/>
      <c r="WLM610" s="231"/>
      <c r="WLN610" s="231"/>
      <c r="WLO610" s="231"/>
      <c r="WLP610" s="231"/>
      <c r="WLQ610" s="231"/>
      <c r="WLR610" s="231"/>
      <c r="WLS610" s="231"/>
      <c r="WLT610" s="231"/>
      <c r="WLU610" s="231"/>
      <c r="WLV610" s="231"/>
      <c r="WLW610" s="231"/>
      <c r="WLX610" s="231"/>
      <c r="WLY610" s="231"/>
      <c r="WLZ610" s="231"/>
      <c r="WMA610" s="231"/>
      <c r="WMB610" s="231"/>
      <c r="WMC610" s="231"/>
      <c r="WMD610" s="231"/>
      <c r="WME610" s="231"/>
      <c r="WMF610" s="231"/>
      <c r="WMG610" s="231"/>
      <c r="WMH610" s="231"/>
      <c r="WMI610" s="231"/>
      <c r="WMJ610" s="231"/>
      <c r="WMK610" s="231"/>
      <c r="WML610" s="231"/>
      <c r="WMM610" s="231"/>
      <c r="WMN610" s="231"/>
      <c r="WMO610" s="231"/>
      <c r="WMP610" s="231"/>
      <c r="WMQ610" s="231"/>
      <c r="WMR610" s="231"/>
      <c r="WMS610" s="231"/>
      <c r="WMT610" s="231"/>
      <c r="WMU610" s="231"/>
      <c r="WMV610" s="231"/>
      <c r="WMW610" s="231"/>
      <c r="WMX610" s="231"/>
      <c r="WMY610" s="231"/>
      <c r="WMZ610" s="231"/>
      <c r="WNA610" s="231"/>
      <c r="WNB610" s="231"/>
      <c r="WNC610" s="231"/>
      <c r="WND610" s="231"/>
      <c r="WNE610" s="231"/>
      <c r="WNF610" s="231"/>
      <c r="WNG610" s="231"/>
      <c r="WNH610" s="231"/>
      <c r="WNI610" s="231"/>
      <c r="WNJ610" s="231"/>
      <c r="WNK610" s="231"/>
      <c r="WNL610" s="231"/>
      <c r="WNM610" s="231"/>
      <c r="WNN610" s="231"/>
      <c r="WNO610" s="231"/>
      <c r="WNP610" s="231"/>
      <c r="WNQ610" s="231"/>
      <c r="WNR610" s="231"/>
      <c r="WNS610" s="231"/>
      <c r="WNT610" s="231"/>
      <c r="WNU610" s="231"/>
      <c r="WNV610" s="231"/>
      <c r="WNW610" s="231"/>
      <c r="WNX610" s="231"/>
      <c r="WNY610" s="231"/>
      <c r="WNZ610" s="231"/>
      <c r="WOA610" s="231"/>
      <c r="WOB610" s="231"/>
      <c r="WOC610" s="231"/>
      <c r="WOD610" s="231"/>
      <c r="WOE610" s="231"/>
      <c r="WOF610" s="231"/>
      <c r="WOG610" s="231"/>
      <c r="WOH610" s="231"/>
      <c r="WOI610" s="231"/>
      <c r="WOJ610" s="231"/>
      <c r="WOK610" s="231"/>
      <c r="WOL610" s="231"/>
      <c r="WOM610" s="231"/>
      <c r="WON610" s="231"/>
      <c r="WOO610" s="231"/>
      <c r="WOP610" s="231"/>
      <c r="WOQ610" s="231"/>
      <c r="WOR610" s="231"/>
      <c r="WOS610" s="231"/>
      <c r="WOT610" s="231"/>
      <c r="WOU610" s="231"/>
      <c r="WOV610" s="231"/>
      <c r="WOW610" s="231"/>
      <c r="WOX610" s="231"/>
      <c r="WOY610" s="231"/>
      <c r="WOZ610" s="231"/>
      <c r="WPA610" s="231"/>
      <c r="WPB610" s="231"/>
      <c r="WPC610" s="231"/>
      <c r="WPD610" s="231"/>
      <c r="WPE610" s="231"/>
      <c r="WPF610" s="231"/>
      <c r="WPG610" s="231"/>
      <c r="WPH610" s="231"/>
      <c r="WPI610" s="231"/>
      <c r="WPJ610" s="231"/>
      <c r="WPK610" s="231"/>
      <c r="WPL610" s="231"/>
      <c r="WPM610" s="231"/>
      <c r="WPN610" s="231"/>
      <c r="WPO610" s="231"/>
      <c r="WPP610" s="231"/>
      <c r="WPQ610" s="231"/>
      <c r="WPR610" s="231"/>
      <c r="WPS610" s="231"/>
      <c r="WPT610" s="231"/>
      <c r="WPU610" s="231"/>
      <c r="WPV610" s="231"/>
      <c r="WPW610" s="231"/>
      <c r="WPX610" s="231"/>
      <c r="WPY610" s="231"/>
      <c r="WPZ610" s="231"/>
      <c r="WQA610" s="231"/>
      <c r="WQB610" s="231"/>
      <c r="WQC610" s="231"/>
      <c r="WQD610" s="231"/>
      <c r="WQE610" s="231"/>
      <c r="WQF610" s="231"/>
      <c r="WQG610" s="231"/>
      <c r="WQH610" s="231"/>
      <c r="WQI610" s="231"/>
      <c r="WQJ610" s="231"/>
      <c r="WQK610" s="231"/>
      <c r="WQL610" s="231"/>
      <c r="WQM610" s="231"/>
      <c r="WQN610" s="231"/>
      <c r="WQO610" s="231"/>
      <c r="WQP610" s="231"/>
      <c r="WQQ610" s="231"/>
      <c r="WQR610" s="231"/>
      <c r="WQS610" s="231"/>
      <c r="WQT610" s="231"/>
      <c r="WQU610" s="231"/>
      <c r="WQV610" s="231"/>
      <c r="WQW610" s="231"/>
      <c r="WQX610" s="231"/>
      <c r="WQY610" s="231"/>
      <c r="WQZ610" s="231"/>
      <c r="WRA610" s="231"/>
      <c r="WRB610" s="231"/>
      <c r="WRC610" s="231"/>
      <c r="WRD610" s="231"/>
      <c r="WRE610" s="231"/>
      <c r="WRF610" s="231"/>
      <c r="WRG610" s="231"/>
      <c r="WRH610" s="231"/>
      <c r="WRI610" s="231"/>
      <c r="WRJ610" s="231"/>
      <c r="WRK610" s="231"/>
      <c r="WRL610" s="231"/>
      <c r="WRM610" s="231"/>
      <c r="WRN610" s="231"/>
      <c r="WRO610" s="231"/>
      <c r="WRP610" s="231"/>
      <c r="WRQ610" s="231"/>
      <c r="WRR610" s="231"/>
      <c r="WRS610" s="231"/>
      <c r="WRT610" s="231"/>
      <c r="WRU610" s="231"/>
      <c r="WRV610" s="231"/>
      <c r="WRW610" s="231"/>
      <c r="WRX610" s="231"/>
      <c r="WRY610" s="231"/>
      <c r="WRZ610" s="231"/>
      <c r="WSA610" s="231"/>
      <c r="WSB610" s="231"/>
      <c r="WSC610" s="231"/>
      <c r="WSD610" s="231"/>
      <c r="WSE610" s="231"/>
      <c r="WSF610" s="231"/>
      <c r="WSG610" s="231"/>
      <c r="WSH610" s="231"/>
      <c r="WSI610" s="231"/>
      <c r="WSJ610" s="231"/>
      <c r="WSK610" s="231"/>
      <c r="WSL610" s="231"/>
      <c r="WSM610" s="231"/>
      <c r="WSN610" s="231"/>
      <c r="WSO610" s="231"/>
      <c r="WSP610" s="231"/>
      <c r="WSQ610" s="231"/>
      <c r="WSR610" s="231"/>
      <c r="WSS610" s="231"/>
      <c r="WST610" s="231"/>
      <c r="WSU610" s="231"/>
      <c r="WSV610" s="231"/>
      <c r="WSW610" s="231"/>
      <c r="WSX610" s="231"/>
      <c r="WSY610" s="231"/>
      <c r="WSZ610" s="231"/>
      <c r="WTA610" s="231"/>
      <c r="WTB610" s="231"/>
      <c r="WTC610" s="231"/>
      <c r="WTD610" s="231"/>
      <c r="WTE610" s="231"/>
      <c r="WTF610" s="231"/>
      <c r="WTG610" s="231"/>
      <c r="WTH610" s="231"/>
      <c r="WTI610" s="231"/>
      <c r="WTJ610" s="231"/>
      <c r="WTK610" s="231"/>
      <c r="WTL610" s="231"/>
      <c r="WTM610" s="231"/>
      <c r="WTN610" s="231"/>
      <c r="WTO610" s="231"/>
      <c r="WTP610" s="231"/>
      <c r="WTQ610" s="231"/>
      <c r="WTR610" s="231"/>
      <c r="WTS610" s="231"/>
      <c r="WTT610" s="231"/>
      <c r="WTU610" s="231"/>
      <c r="WTV610" s="231"/>
      <c r="WTW610" s="231"/>
      <c r="WTX610" s="231"/>
      <c r="WTY610" s="231"/>
      <c r="WTZ610" s="231"/>
      <c r="WUA610" s="231"/>
      <c r="WUB610" s="231"/>
      <c r="WUC610" s="231"/>
      <c r="WUD610" s="231"/>
      <c r="WUE610" s="231"/>
      <c r="WUF610" s="231"/>
      <c r="WUG610" s="231"/>
      <c r="WUH610" s="231"/>
      <c r="WUI610" s="231"/>
      <c r="WUJ610" s="231"/>
      <c r="WUK610" s="231"/>
      <c r="WUL610" s="231"/>
      <c r="WUM610" s="231"/>
      <c r="WUN610" s="231"/>
      <c r="WUO610" s="231"/>
      <c r="WUP610" s="231"/>
      <c r="WUQ610" s="231"/>
      <c r="WUR610" s="231"/>
      <c r="WUS610" s="231"/>
      <c r="WUT610" s="231"/>
      <c r="WUU610" s="231"/>
      <c r="WUV610" s="231"/>
      <c r="WUW610" s="231"/>
      <c r="WUX610" s="231"/>
      <c r="WUY610" s="231"/>
      <c r="WUZ610" s="231"/>
      <c r="WVA610" s="231"/>
      <c r="WVB610" s="231"/>
      <c r="WVC610" s="231"/>
      <c r="WVD610" s="231"/>
      <c r="WVE610" s="231"/>
      <c r="WVF610" s="231"/>
      <c r="WVG610" s="231"/>
      <c r="WVH610" s="231"/>
      <c r="WVI610" s="231"/>
      <c r="WVJ610" s="231"/>
      <c r="WVK610" s="231"/>
      <c r="WVL610" s="231"/>
      <c r="WVM610" s="231"/>
      <c r="WVN610" s="231"/>
      <c r="WVO610" s="231"/>
      <c r="WVP610" s="231"/>
      <c r="WVQ610" s="231"/>
      <c r="WVR610" s="231"/>
      <c r="WVS610" s="231"/>
      <c r="WVT610" s="231"/>
      <c r="WVU610" s="231"/>
      <c r="WVV610" s="231"/>
      <c r="WVW610" s="231"/>
      <c r="WVX610" s="231"/>
      <c r="WVY610" s="231"/>
      <c r="WVZ610" s="231"/>
      <c r="WWA610" s="231"/>
      <c r="WWB610" s="231"/>
      <c r="WWC610" s="231"/>
      <c r="WWD610" s="231"/>
      <c r="WWE610" s="231"/>
      <c r="WWF610" s="231"/>
      <c r="WWG610" s="231"/>
      <c r="WWH610" s="231"/>
      <c r="WWI610" s="231"/>
      <c r="WWJ610" s="231"/>
      <c r="WWK610" s="231"/>
      <c r="WWL610" s="231"/>
      <c r="WWM610" s="231"/>
      <c r="WWN610" s="231"/>
      <c r="WWO610" s="231"/>
      <c r="WWP610" s="231"/>
      <c r="WWQ610" s="231"/>
      <c r="WWR610" s="231"/>
      <c r="WWS610" s="231"/>
      <c r="WWT610" s="231"/>
      <c r="WWU610" s="231"/>
      <c r="WWV610" s="231"/>
      <c r="WWW610" s="231"/>
      <c r="WWX610" s="231"/>
      <c r="WWY610" s="231"/>
      <c r="WWZ610" s="231"/>
      <c r="WXA610" s="231"/>
      <c r="WXB610" s="231"/>
      <c r="WXC610" s="231"/>
      <c r="WXD610" s="231"/>
      <c r="WXE610" s="231"/>
      <c r="WXF610" s="231"/>
      <c r="WXG610" s="231"/>
      <c r="WXH610" s="231"/>
      <c r="WXI610" s="231"/>
      <c r="WXJ610" s="231"/>
      <c r="WXK610" s="231"/>
      <c r="WXL610" s="231"/>
      <c r="WXM610" s="231"/>
      <c r="WXN610" s="231"/>
      <c r="WXO610" s="231"/>
      <c r="WXP610" s="231"/>
      <c r="WXQ610" s="231"/>
      <c r="WXR610" s="231"/>
      <c r="WXS610" s="231"/>
      <c r="WXT610" s="231"/>
      <c r="WXU610" s="231"/>
      <c r="WXV610" s="231"/>
      <c r="WXW610" s="231"/>
      <c r="WXX610" s="231"/>
      <c r="WXY610" s="231"/>
      <c r="WXZ610" s="231"/>
      <c r="WYA610" s="231"/>
      <c r="WYB610" s="231"/>
      <c r="WYC610" s="231"/>
      <c r="WYD610" s="231"/>
      <c r="WYE610" s="231"/>
      <c r="WYF610" s="231"/>
      <c r="WYG610" s="231"/>
      <c r="WYH610" s="231"/>
      <c r="WYI610" s="231"/>
      <c r="WYJ610" s="231"/>
      <c r="WYK610" s="231"/>
      <c r="WYL610" s="231"/>
      <c r="WYM610" s="231"/>
      <c r="WYN610" s="231"/>
      <c r="WYO610" s="231"/>
      <c r="WYP610" s="231"/>
      <c r="WYQ610" s="231"/>
      <c r="WYR610" s="231"/>
      <c r="WYS610" s="231"/>
      <c r="WYT610" s="231"/>
      <c r="WYU610" s="231"/>
      <c r="WYV610" s="231"/>
      <c r="WYW610" s="231"/>
      <c r="WYX610" s="231"/>
      <c r="WYY610" s="231"/>
      <c r="WYZ610" s="231"/>
      <c r="WZA610" s="231"/>
      <c r="WZB610" s="231"/>
      <c r="WZC610" s="231"/>
      <c r="WZD610" s="231"/>
      <c r="WZE610" s="231"/>
      <c r="WZF610" s="231"/>
      <c r="WZG610" s="231"/>
      <c r="WZH610" s="231"/>
      <c r="WZI610" s="231"/>
      <c r="WZJ610" s="231"/>
      <c r="WZK610" s="231"/>
      <c r="WZL610" s="231"/>
      <c r="WZM610" s="231"/>
      <c r="WZN610" s="231"/>
      <c r="WZO610" s="231"/>
      <c r="WZP610" s="231"/>
      <c r="WZQ610" s="231"/>
      <c r="WZR610" s="231"/>
      <c r="WZS610" s="231"/>
      <c r="WZT610" s="231"/>
      <c r="WZU610" s="231"/>
      <c r="WZV610" s="231"/>
      <c r="WZW610" s="231"/>
      <c r="WZX610" s="231"/>
      <c r="WZY610" s="231"/>
      <c r="WZZ610" s="231"/>
      <c r="XAA610" s="231"/>
      <c r="XAB610" s="231"/>
      <c r="XAC610" s="231"/>
      <c r="XAD610" s="231"/>
      <c r="XAE610" s="231"/>
      <c r="XAF610" s="231"/>
      <c r="XAG610" s="231"/>
      <c r="XAH610" s="231"/>
      <c r="XAI610" s="231"/>
      <c r="XAJ610" s="231"/>
      <c r="XAK610" s="231"/>
      <c r="XAL610" s="231"/>
      <c r="XAM610" s="231"/>
      <c r="XAN610" s="231"/>
      <c r="XAO610" s="231"/>
      <c r="XAP610" s="231"/>
      <c r="XAQ610" s="231"/>
      <c r="XAR610" s="231"/>
      <c r="XAS610" s="231"/>
      <c r="XAT610" s="231"/>
      <c r="XAU610" s="231"/>
      <c r="XAV610" s="231"/>
      <c r="XAW610" s="231"/>
      <c r="XAX610" s="231"/>
      <c r="XAY610" s="231"/>
      <c r="XAZ610" s="231"/>
      <c r="XBA610" s="231"/>
      <c r="XBB610" s="231"/>
      <c r="XBC610" s="231"/>
      <c r="XBD610" s="231"/>
      <c r="XBE610" s="231"/>
      <c r="XBF610" s="231"/>
      <c r="XBG610" s="231"/>
      <c r="XBH610" s="231"/>
      <c r="XBI610" s="231"/>
      <c r="XBJ610" s="231"/>
      <c r="XBK610" s="231"/>
      <c r="XBL610" s="231"/>
      <c r="XBM610" s="231"/>
      <c r="XBN610" s="231"/>
      <c r="XBO610" s="231"/>
      <c r="XBP610" s="231"/>
      <c r="XBQ610" s="231"/>
      <c r="XBR610" s="231"/>
      <c r="XBS610" s="231"/>
      <c r="XBT610" s="231"/>
      <c r="XBU610" s="231"/>
      <c r="XBV610" s="231"/>
      <c r="XBW610" s="231"/>
      <c r="XBX610" s="231"/>
      <c r="XBY610" s="231"/>
      <c r="XBZ610" s="231"/>
      <c r="XCA610" s="231"/>
      <c r="XCB610" s="231"/>
      <c r="XCC610" s="231"/>
      <c r="XCD610" s="231"/>
      <c r="XCE610" s="231"/>
      <c r="XCF610" s="231"/>
      <c r="XCG610" s="231"/>
      <c r="XCH610" s="231"/>
      <c r="XCI610" s="231"/>
      <c r="XCJ610" s="231"/>
      <c r="XCK610" s="231"/>
      <c r="XCL610" s="231"/>
      <c r="XCM610" s="231"/>
      <c r="XCN610" s="231"/>
      <c r="XCO610" s="231"/>
      <c r="XCP610" s="231"/>
      <c r="XCQ610" s="231"/>
      <c r="XCR610" s="231"/>
      <c r="XCS610" s="231"/>
      <c r="XCT610" s="231"/>
      <c r="XCU610" s="231"/>
      <c r="XCV610" s="231"/>
      <c r="XCW610" s="231"/>
      <c r="XCX610" s="231"/>
      <c r="XCY610" s="231"/>
      <c r="XCZ610" s="231"/>
      <c r="XDA610" s="231"/>
      <c r="XDB610" s="231"/>
      <c r="XDC610" s="231"/>
      <c r="XDD610" s="231"/>
      <c r="XDE610" s="231"/>
      <c r="XDF610" s="231"/>
      <c r="XDG610" s="231"/>
      <c r="XDH610" s="231"/>
      <c r="XDI610" s="231"/>
      <c r="XDJ610" s="231"/>
      <c r="XDK610" s="231"/>
      <c r="XDL610" s="231"/>
      <c r="XDM610" s="231"/>
      <c r="XDN610" s="231"/>
      <c r="XDO610" s="231"/>
      <c r="XDP610" s="231"/>
      <c r="XDQ610" s="231"/>
      <c r="XDR610" s="231"/>
      <c r="XDS610" s="231"/>
      <c r="XDT610" s="231"/>
      <c r="XDU610" s="231"/>
      <c r="XDV610" s="231"/>
      <c r="XDW610" s="231"/>
      <c r="XDX610" s="231"/>
      <c r="XDY610" s="231"/>
      <c r="XDZ610" s="231"/>
      <c r="XEA610" s="231"/>
      <c r="XEB610" s="231"/>
      <c r="XEC610" s="231"/>
      <c r="XED610" s="231"/>
      <c r="XEE610" s="231"/>
      <c r="XEF610" s="231"/>
      <c r="XEG610" s="231"/>
      <c r="XEH610" s="231"/>
      <c r="XEI610" s="231"/>
      <c r="XEJ610" s="231"/>
      <c r="XEK610" s="231"/>
      <c r="XEL610" s="231"/>
      <c r="XEM610" s="231"/>
      <c r="XEN610" s="231"/>
      <c r="XEO610" s="231"/>
      <c r="XEP610" s="231"/>
      <c r="XEQ610" s="231"/>
      <c r="XER610" s="231"/>
    </row>
    <row r="611" spans="1:16372" s="1" customFormat="1" ht="20.149999999999999" customHeight="1">
      <c r="A611" s="98"/>
      <c r="B611" s="166" t="s">
        <v>129</v>
      </c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  <c r="DZ611" s="60"/>
      <c r="EA611" s="60"/>
      <c r="EB611" s="60"/>
      <c r="EC611" s="60"/>
      <c r="ED611" s="60"/>
      <c r="EE611" s="60"/>
      <c r="EF611" s="60"/>
      <c r="EG611" s="60"/>
      <c r="EH611" s="60"/>
      <c r="EI611" s="60"/>
      <c r="EJ611" s="60"/>
    </row>
    <row r="612" spans="1:16372" s="1" customFormat="1" ht="20.149999999999999" customHeight="1">
      <c r="A612" s="98"/>
      <c r="B612" s="104"/>
      <c r="C612" s="203">
        <f>C587</f>
        <v>2014</v>
      </c>
      <c r="D612" s="203">
        <f t="shared" ref="D612:AM612" si="55">C612+1</f>
        <v>2015</v>
      </c>
      <c r="E612" s="203">
        <f t="shared" si="55"/>
        <v>2016</v>
      </c>
      <c r="F612" s="203">
        <f t="shared" si="55"/>
        <v>2017</v>
      </c>
      <c r="G612" s="203">
        <f t="shared" si="55"/>
        <v>2018</v>
      </c>
      <c r="H612" s="203">
        <f t="shared" si="55"/>
        <v>2019</v>
      </c>
      <c r="I612" s="203">
        <f t="shared" si="55"/>
        <v>2020</v>
      </c>
      <c r="J612" s="203">
        <f t="shared" si="55"/>
        <v>2021</v>
      </c>
      <c r="K612" s="203">
        <f t="shared" si="55"/>
        <v>2022</v>
      </c>
      <c r="L612" s="203">
        <f t="shared" si="55"/>
        <v>2023</v>
      </c>
      <c r="M612" s="203">
        <f t="shared" si="55"/>
        <v>2024</v>
      </c>
      <c r="N612" s="203">
        <f t="shared" si="55"/>
        <v>2025</v>
      </c>
      <c r="O612" s="203">
        <f t="shared" si="55"/>
        <v>2026</v>
      </c>
      <c r="P612" s="203">
        <f t="shared" si="55"/>
        <v>2027</v>
      </c>
      <c r="Q612" s="203">
        <f t="shared" si="55"/>
        <v>2028</v>
      </c>
      <c r="R612" s="203">
        <f t="shared" si="55"/>
        <v>2029</v>
      </c>
      <c r="S612" s="203">
        <f t="shared" si="55"/>
        <v>2030</v>
      </c>
      <c r="T612" s="203">
        <f t="shared" si="55"/>
        <v>2031</v>
      </c>
      <c r="U612" s="203">
        <f t="shared" si="55"/>
        <v>2032</v>
      </c>
      <c r="V612" s="203">
        <f t="shared" si="55"/>
        <v>2033</v>
      </c>
      <c r="W612" s="203">
        <f t="shared" si="55"/>
        <v>2034</v>
      </c>
      <c r="X612" s="203">
        <f t="shared" si="55"/>
        <v>2035</v>
      </c>
      <c r="Y612" s="203">
        <f t="shared" si="55"/>
        <v>2036</v>
      </c>
      <c r="Z612" s="203">
        <f t="shared" si="55"/>
        <v>2037</v>
      </c>
      <c r="AA612" s="203">
        <f t="shared" si="55"/>
        <v>2038</v>
      </c>
      <c r="AB612" s="203">
        <f t="shared" si="55"/>
        <v>2039</v>
      </c>
      <c r="AC612" s="203">
        <f t="shared" si="55"/>
        <v>2040</v>
      </c>
      <c r="AD612" s="203">
        <f t="shared" si="55"/>
        <v>2041</v>
      </c>
      <c r="AE612" s="203">
        <f t="shared" si="55"/>
        <v>2042</v>
      </c>
      <c r="AF612" s="203">
        <f t="shared" si="55"/>
        <v>2043</v>
      </c>
      <c r="AG612" s="203">
        <f t="shared" si="55"/>
        <v>2044</v>
      </c>
      <c r="AH612" s="203">
        <f t="shared" si="55"/>
        <v>2045</v>
      </c>
      <c r="AI612" s="203">
        <f t="shared" si="55"/>
        <v>2046</v>
      </c>
      <c r="AJ612" s="203">
        <f t="shared" si="55"/>
        <v>2047</v>
      </c>
      <c r="AK612" s="203">
        <f t="shared" si="55"/>
        <v>2048</v>
      </c>
      <c r="AL612" s="203">
        <f t="shared" si="55"/>
        <v>2049</v>
      </c>
      <c r="AM612" s="203">
        <f t="shared" si="55"/>
        <v>2050</v>
      </c>
      <c r="AN612" s="203">
        <f t="shared" ref="AN612:AW612" si="56">AM612+1</f>
        <v>2051</v>
      </c>
      <c r="AO612" s="203">
        <f t="shared" si="56"/>
        <v>2052</v>
      </c>
      <c r="AP612" s="203">
        <f t="shared" si="56"/>
        <v>2053</v>
      </c>
      <c r="AQ612" s="203">
        <f t="shared" si="56"/>
        <v>2054</v>
      </c>
      <c r="AR612" s="203">
        <f t="shared" si="56"/>
        <v>2055</v>
      </c>
      <c r="AS612" s="203">
        <f t="shared" si="56"/>
        <v>2056</v>
      </c>
      <c r="AT612" s="203">
        <f t="shared" si="56"/>
        <v>2057</v>
      </c>
      <c r="AU612" s="203">
        <f t="shared" si="56"/>
        <v>2058</v>
      </c>
      <c r="AV612" s="203">
        <f t="shared" si="56"/>
        <v>2059</v>
      </c>
      <c r="AW612" s="203">
        <f t="shared" si="56"/>
        <v>2060</v>
      </c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  <c r="DZ612" s="60"/>
      <c r="EA612" s="60"/>
      <c r="EB612" s="60"/>
      <c r="EC612" s="60"/>
      <c r="ED612" s="60"/>
      <c r="EE612" s="60"/>
      <c r="EF612" s="60"/>
      <c r="EG612" s="60"/>
      <c r="EH612" s="60"/>
      <c r="EI612" s="60"/>
      <c r="EJ612" s="60"/>
    </row>
    <row r="613" spans="1:16372" s="60" customFormat="1" ht="27.75" customHeight="1">
      <c r="A613" s="103"/>
      <c r="B613" s="234" t="s">
        <v>237</v>
      </c>
      <c r="C613" s="162"/>
      <c r="D613" s="162"/>
      <c r="E613" s="215">
        <f t="shared" ref="E613:I613" si="57">E588</f>
        <v>103.1</v>
      </c>
      <c r="F613" s="215">
        <f t="shared" si="57"/>
        <v>104.8</v>
      </c>
      <c r="G613" s="215">
        <f t="shared" si="57"/>
        <v>105.4</v>
      </c>
      <c r="H613" s="215">
        <f t="shared" si="57"/>
        <v>104.7</v>
      </c>
      <c r="I613" s="215">
        <f t="shared" si="57"/>
        <v>97.8</v>
      </c>
      <c r="J613" s="215">
        <f>J588</f>
        <v>105.9</v>
      </c>
      <c r="K613" s="90">
        <v>103.8</v>
      </c>
      <c r="L613" s="90">
        <v>103.2</v>
      </c>
      <c r="M613" s="90">
        <v>103</v>
      </c>
      <c r="N613" s="90">
        <v>103.1</v>
      </c>
      <c r="O613" s="90">
        <v>103</v>
      </c>
      <c r="P613" s="90">
        <v>103</v>
      </c>
      <c r="Q613" s="90">
        <v>102.9</v>
      </c>
      <c r="R613" s="90">
        <v>102.8</v>
      </c>
      <c r="S613" s="90">
        <v>102.7</v>
      </c>
      <c r="T613" s="90">
        <v>102.7</v>
      </c>
      <c r="U613" s="90">
        <v>102.6</v>
      </c>
      <c r="V613" s="90">
        <v>102.6</v>
      </c>
      <c r="W613" s="90">
        <v>102.5</v>
      </c>
      <c r="X613" s="90">
        <v>102.4</v>
      </c>
      <c r="Y613" s="90">
        <v>102.3</v>
      </c>
      <c r="Z613" s="90">
        <v>102.2</v>
      </c>
      <c r="AA613" s="90">
        <v>102.1</v>
      </c>
      <c r="AB613" s="90">
        <v>102</v>
      </c>
      <c r="AC613" s="90">
        <v>102</v>
      </c>
      <c r="AD613" s="90">
        <v>101.8</v>
      </c>
      <c r="AE613" s="90">
        <v>101.8</v>
      </c>
      <c r="AF613" s="90">
        <v>101.8</v>
      </c>
      <c r="AG613" s="90">
        <v>101.7</v>
      </c>
      <c r="AH613" s="90">
        <v>101.6</v>
      </c>
      <c r="AI613" s="90">
        <v>101.5</v>
      </c>
      <c r="AJ613" s="90">
        <v>101.5</v>
      </c>
      <c r="AK613" s="90">
        <v>101.5</v>
      </c>
      <c r="AL613" s="90">
        <v>101.5</v>
      </c>
      <c r="AM613" s="90">
        <v>101.4</v>
      </c>
      <c r="AN613" s="90">
        <v>101.4</v>
      </c>
      <c r="AO613" s="90">
        <v>101.4</v>
      </c>
      <c r="AP613" s="90">
        <v>101.4</v>
      </c>
      <c r="AQ613" s="90">
        <v>101.4</v>
      </c>
      <c r="AR613" s="90">
        <v>101.4</v>
      </c>
      <c r="AS613" s="90">
        <v>101.5</v>
      </c>
      <c r="AT613" s="90">
        <v>101.5</v>
      </c>
      <c r="AU613" s="90">
        <v>101.5</v>
      </c>
      <c r="AV613" s="90">
        <v>101.6</v>
      </c>
      <c r="AW613" s="90">
        <v>101.6</v>
      </c>
    </row>
    <row r="614" spans="1:16372" s="1" customFormat="1" ht="20.149999999999999" customHeight="1">
      <c r="A614" s="98"/>
      <c r="B614" s="274" t="s">
        <v>274</v>
      </c>
      <c r="C614" s="275"/>
      <c r="D614" s="275"/>
      <c r="E614" s="275"/>
      <c r="F614" s="275"/>
      <c r="G614" s="275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63"/>
      <c r="AK614" s="63"/>
      <c r="AL614" s="104"/>
      <c r="AM614" s="154" t="s">
        <v>238</v>
      </c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  <c r="DZ614" s="60"/>
      <c r="EA614" s="60"/>
      <c r="EB614" s="60"/>
      <c r="EC614" s="60"/>
      <c r="ED614" s="60"/>
      <c r="EE614" s="60"/>
      <c r="EF614" s="60"/>
      <c r="EG614" s="60"/>
      <c r="EH614" s="60"/>
      <c r="EI614" s="60"/>
      <c r="EJ614" s="60"/>
    </row>
    <row r="615" spans="1:16372" s="1" customFormat="1" ht="20.149999999999999" customHeight="1">
      <c r="A615" s="98"/>
      <c r="B615" s="104"/>
      <c r="C615" s="203">
        <f>C587</f>
        <v>2014</v>
      </c>
      <c r="D615" s="203">
        <f t="shared" ref="D615:AM615" si="58">C615+1</f>
        <v>2015</v>
      </c>
      <c r="E615" s="203">
        <f t="shared" si="58"/>
        <v>2016</v>
      </c>
      <c r="F615" s="203">
        <f t="shared" si="58"/>
        <v>2017</v>
      </c>
      <c r="G615" s="203">
        <f t="shared" si="58"/>
        <v>2018</v>
      </c>
      <c r="H615" s="203">
        <f t="shared" si="58"/>
        <v>2019</v>
      </c>
      <c r="I615" s="203">
        <f t="shared" si="58"/>
        <v>2020</v>
      </c>
      <c r="J615" s="203">
        <f t="shared" si="58"/>
        <v>2021</v>
      </c>
      <c r="K615" s="203">
        <f t="shared" si="58"/>
        <v>2022</v>
      </c>
      <c r="L615" s="203">
        <f t="shared" si="58"/>
        <v>2023</v>
      </c>
      <c r="M615" s="203">
        <f t="shared" si="58"/>
        <v>2024</v>
      </c>
      <c r="N615" s="203">
        <f t="shared" si="58"/>
        <v>2025</v>
      </c>
      <c r="O615" s="203">
        <f t="shared" si="58"/>
        <v>2026</v>
      </c>
      <c r="P615" s="203">
        <f t="shared" si="58"/>
        <v>2027</v>
      </c>
      <c r="Q615" s="203">
        <f t="shared" si="58"/>
        <v>2028</v>
      </c>
      <c r="R615" s="203">
        <f t="shared" si="58"/>
        <v>2029</v>
      </c>
      <c r="S615" s="203">
        <f t="shared" si="58"/>
        <v>2030</v>
      </c>
      <c r="T615" s="203">
        <f t="shared" si="58"/>
        <v>2031</v>
      </c>
      <c r="U615" s="203">
        <f t="shared" si="58"/>
        <v>2032</v>
      </c>
      <c r="V615" s="203">
        <f t="shared" si="58"/>
        <v>2033</v>
      </c>
      <c r="W615" s="203">
        <f t="shared" si="58"/>
        <v>2034</v>
      </c>
      <c r="X615" s="203">
        <f t="shared" si="58"/>
        <v>2035</v>
      </c>
      <c r="Y615" s="203">
        <f t="shared" si="58"/>
        <v>2036</v>
      </c>
      <c r="Z615" s="203">
        <f t="shared" si="58"/>
        <v>2037</v>
      </c>
      <c r="AA615" s="203">
        <f t="shared" si="58"/>
        <v>2038</v>
      </c>
      <c r="AB615" s="203">
        <f t="shared" si="58"/>
        <v>2039</v>
      </c>
      <c r="AC615" s="203">
        <f t="shared" si="58"/>
        <v>2040</v>
      </c>
      <c r="AD615" s="203">
        <f t="shared" si="58"/>
        <v>2041</v>
      </c>
      <c r="AE615" s="203">
        <f t="shared" si="58"/>
        <v>2042</v>
      </c>
      <c r="AF615" s="203">
        <f t="shared" si="58"/>
        <v>2043</v>
      </c>
      <c r="AG615" s="203">
        <f t="shared" si="58"/>
        <v>2044</v>
      </c>
      <c r="AH615" s="203">
        <f t="shared" si="58"/>
        <v>2045</v>
      </c>
      <c r="AI615" s="203">
        <f t="shared" si="58"/>
        <v>2046</v>
      </c>
      <c r="AJ615" s="203">
        <f t="shared" si="58"/>
        <v>2047</v>
      </c>
      <c r="AK615" s="203">
        <f t="shared" si="58"/>
        <v>2048</v>
      </c>
      <c r="AL615" s="203">
        <f t="shared" si="58"/>
        <v>2049</v>
      </c>
      <c r="AM615" s="203">
        <f t="shared" si="58"/>
        <v>2050</v>
      </c>
      <c r="AN615" s="203">
        <f t="shared" ref="AN615:AW615" si="59">AM615+1</f>
        <v>2051</v>
      </c>
      <c r="AO615" s="203">
        <f t="shared" si="59"/>
        <v>2052</v>
      </c>
      <c r="AP615" s="203">
        <f t="shared" si="59"/>
        <v>2053</v>
      </c>
      <c r="AQ615" s="203">
        <f t="shared" si="59"/>
        <v>2054</v>
      </c>
      <c r="AR615" s="203">
        <f t="shared" si="59"/>
        <v>2055</v>
      </c>
      <c r="AS615" s="203">
        <f t="shared" si="59"/>
        <v>2056</v>
      </c>
      <c r="AT615" s="203">
        <f t="shared" si="59"/>
        <v>2057</v>
      </c>
      <c r="AU615" s="203">
        <f t="shared" si="59"/>
        <v>2058</v>
      </c>
      <c r="AV615" s="203">
        <f t="shared" si="59"/>
        <v>2059</v>
      </c>
      <c r="AW615" s="203">
        <f t="shared" si="59"/>
        <v>2060</v>
      </c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  <c r="DZ615" s="60"/>
      <c r="EA615" s="60"/>
      <c r="EB615" s="60"/>
      <c r="EC615" s="60"/>
      <c r="ED615" s="60"/>
      <c r="EE615" s="60"/>
      <c r="EF615" s="60"/>
      <c r="EG615" s="60"/>
      <c r="EH615" s="60"/>
      <c r="EI615" s="60"/>
      <c r="EJ615" s="60"/>
    </row>
    <row r="616" spans="1:16372" s="1" customFormat="1" ht="20.149999999999999" customHeight="1">
      <c r="A616" s="98"/>
      <c r="B616" s="201" t="s">
        <v>205</v>
      </c>
      <c r="C616" s="163"/>
      <c r="D616" s="164">
        <v>38419006</v>
      </c>
      <c r="E616" s="165">
        <v>38369390</v>
      </c>
      <c r="F616" s="164">
        <v>38315463</v>
      </c>
      <c r="G616" s="164">
        <v>38259532</v>
      </c>
      <c r="H616" s="164">
        <v>38200552</v>
      </c>
      <c r="I616" s="164">
        <v>38137804</v>
      </c>
      <c r="J616" s="164">
        <v>38070314</v>
      </c>
      <c r="K616" s="164">
        <v>37997408</v>
      </c>
      <c r="L616" s="164">
        <v>37918575</v>
      </c>
      <c r="M616" s="164">
        <v>37833310</v>
      </c>
      <c r="N616" s="164">
        <v>37741462</v>
      </c>
      <c r="O616" s="164">
        <v>37643028</v>
      </c>
      <c r="P616" s="164">
        <v>37538019</v>
      </c>
      <c r="Q616" s="155">
        <v>37426538</v>
      </c>
      <c r="R616" s="155">
        <v>37308801</v>
      </c>
      <c r="S616" s="155">
        <v>37185073</v>
      </c>
      <c r="T616" s="155">
        <v>37054634</v>
      </c>
      <c r="U616" s="155">
        <v>36917987</v>
      </c>
      <c r="V616" s="155">
        <v>36775688</v>
      </c>
      <c r="W616" s="155">
        <v>36628362</v>
      </c>
      <c r="X616" s="155">
        <v>36476771</v>
      </c>
      <c r="Y616" s="155">
        <v>36321005</v>
      </c>
      <c r="Z616" s="155">
        <v>36161695</v>
      </c>
      <c r="AA616" s="155">
        <v>35999436</v>
      </c>
      <c r="AB616" s="155">
        <v>35834847</v>
      </c>
      <c r="AC616" s="155">
        <v>35668232</v>
      </c>
      <c r="AD616" s="155">
        <v>35500249</v>
      </c>
      <c r="AE616" s="155">
        <v>35330941</v>
      </c>
      <c r="AF616" s="155">
        <v>35160664</v>
      </c>
      <c r="AG616" s="155">
        <v>34989421</v>
      </c>
      <c r="AH616" s="155">
        <v>34817385</v>
      </c>
      <c r="AI616" s="155">
        <v>34644715</v>
      </c>
      <c r="AJ616" s="155">
        <v>34471413</v>
      </c>
      <c r="AK616" s="155">
        <v>34297846</v>
      </c>
      <c r="AL616" s="155">
        <v>34124130</v>
      </c>
      <c r="AM616" s="155">
        <v>33950569</v>
      </c>
      <c r="AN616" s="235">
        <f>AM616*$AM$618</f>
        <v>33783419.402831256</v>
      </c>
      <c r="AO616" s="235">
        <f t="shared" ref="AO616:AW616" si="60">AN616*$AM$618</f>
        <v>33617092.737019971</v>
      </c>
      <c r="AP616" s="235">
        <f t="shared" si="60"/>
        <v>33451584.95100975</v>
      </c>
      <c r="AQ616" s="235">
        <f t="shared" si="60"/>
        <v>33286892.01319132</v>
      </c>
      <c r="AR616" s="235">
        <f t="shared" si="60"/>
        <v>33123009.911804315</v>
      </c>
      <c r="AS616" s="235">
        <f t="shared" si="60"/>
        <v>32959934.654839564</v>
      </c>
      <c r="AT616" s="235">
        <f t="shared" si="60"/>
        <v>32797662.269941844</v>
      </c>
      <c r="AU616" s="235">
        <f t="shared" si="60"/>
        <v>32636188.804313112</v>
      </c>
      <c r="AV616" s="235">
        <f t="shared" si="60"/>
        <v>32475510.324616231</v>
      </c>
      <c r="AW616" s="235">
        <f t="shared" si="60"/>
        <v>32315622.916879144</v>
      </c>
      <c r="AX616" s="112"/>
      <c r="AY616" s="112"/>
      <c r="AZ616" s="112"/>
      <c r="BA616" s="112"/>
      <c r="BB616" s="112"/>
      <c r="BC616" s="112"/>
      <c r="BD616" s="112"/>
      <c r="BE616" s="112"/>
      <c r="BF616" s="112"/>
      <c r="BG616" s="112"/>
      <c r="BH616" s="112"/>
      <c r="BI616" s="112"/>
      <c r="BJ616" s="112"/>
      <c r="BK616" s="112"/>
      <c r="BL616" s="112"/>
      <c r="BM616" s="112"/>
      <c r="BN616" s="112"/>
      <c r="BO616" s="112"/>
      <c r="BP616" s="112"/>
      <c r="BQ616" s="112"/>
      <c r="BR616" s="112"/>
      <c r="BS616" s="112"/>
      <c r="BT616" s="112"/>
      <c r="BU616" s="112"/>
      <c r="BV616" s="112"/>
      <c r="BW616" s="112"/>
      <c r="BX616" s="112"/>
      <c r="BY616" s="112"/>
      <c r="BZ616" s="112"/>
      <c r="CA616" s="112"/>
      <c r="CB616" s="112"/>
      <c r="CC616" s="112"/>
      <c r="CD616" s="112"/>
      <c r="CE616" s="112"/>
      <c r="CF616" s="112"/>
      <c r="CG616" s="112"/>
      <c r="CH616" s="112"/>
      <c r="CI616" s="112"/>
      <c r="CJ616" s="112"/>
      <c r="CK616" s="112"/>
      <c r="CL616" s="112"/>
      <c r="CM616" s="112"/>
      <c r="CN616" s="112"/>
      <c r="CO616" s="112"/>
      <c r="CP616" s="112"/>
      <c r="CQ616" s="112"/>
      <c r="CR616" s="112"/>
      <c r="CS616" s="112"/>
      <c r="CT616" s="112"/>
      <c r="CU616" s="112"/>
      <c r="CV616" s="112"/>
      <c r="CW616" s="112"/>
      <c r="CX616" s="112"/>
      <c r="CY616" s="112"/>
      <c r="CZ616" s="112"/>
      <c r="DA616" s="112"/>
      <c r="DB616" s="112"/>
      <c r="DC616" s="112"/>
      <c r="DD616" s="112"/>
      <c r="DE616" s="112"/>
      <c r="DF616" s="112"/>
      <c r="DG616" s="112"/>
      <c r="DH616" s="112"/>
      <c r="DI616" s="112"/>
      <c r="DJ616" s="112"/>
      <c r="DK616" s="112"/>
      <c r="DL616" s="112"/>
      <c r="DM616" s="112"/>
      <c r="DN616" s="112"/>
      <c r="DO616" s="112"/>
      <c r="DP616" s="112"/>
      <c r="DQ616" s="112"/>
      <c r="DR616" s="112"/>
      <c r="DS616" s="112"/>
      <c r="DT616" s="112"/>
      <c r="DU616" s="112"/>
      <c r="DV616" s="112"/>
      <c r="DW616" s="112"/>
      <c r="DX616" s="112"/>
      <c r="DY616" s="112"/>
      <c r="DZ616" s="112"/>
      <c r="EA616" s="112"/>
      <c r="EB616" s="112"/>
      <c r="EC616" s="112"/>
      <c r="ED616" s="112"/>
      <c r="EE616" s="112"/>
      <c r="EF616" s="112"/>
      <c r="EG616" s="112"/>
      <c r="EH616" s="112"/>
      <c r="EI616" s="112"/>
      <c r="EJ616" s="112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  <c r="IZ616"/>
      <c r="JA616"/>
      <c r="JB616"/>
      <c r="JC616"/>
      <c r="JD616"/>
      <c r="JE616"/>
      <c r="JF616"/>
      <c r="JG616"/>
      <c r="JH616"/>
      <c r="JI616"/>
      <c r="JJ616"/>
      <c r="JK616"/>
      <c r="JL616"/>
      <c r="JM616"/>
      <c r="JN616"/>
      <c r="JO616"/>
      <c r="JP616"/>
      <c r="JQ616"/>
      <c r="JR616"/>
      <c r="JS616"/>
      <c r="JT616"/>
      <c r="JU616"/>
      <c r="JV616"/>
      <c r="JW616"/>
      <c r="JX616"/>
      <c r="JY616"/>
      <c r="JZ616"/>
      <c r="KA616"/>
      <c r="KB616"/>
      <c r="KC616"/>
      <c r="KD616"/>
      <c r="KE616"/>
      <c r="KF616"/>
      <c r="KG616"/>
      <c r="KH616"/>
      <c r="KI616"/>
      <c r="KJ616"/>
      <c r="KK616"/>
      <c r="KL616"/>
      <c r="KM616"/>
      <c r="KN616"/>
      <c r="KO616"/>
      <c r="KP616"/>
      <c r="KQ616"/>
      <c r="KR616"/>
      <c r="KS616"/>
      <c r="KT616"/>
      <c r="KU616"/>
      <c r="KV616"/>
      <c r="KW616"/>
      <c r="KX616"/>
      <c r="KY616"/>
      <c r="KZ616"/>
      <c r="LA616"/>
      <c r="LB616"/>
      <c r="LC616"/>
      <c r="LD616"/>
      <c r="LE616"/>
      <c r="LF616"/>
      <c r="LG616"/>
      <c r="LH616"/>
      <c r="LI616"/>
      <c r="LJ616"/>
      <c r="LK616"/>
      <c r="LL616"/>
      <c r="LM616"/>
      <c r="LN616"/>
      <c r="LO616"/>
      <c r="LP616"/>
      <c r="LQ616"/>
      <c r="LR616"/>
      <c r="LS616"/>
      <c r="LT616"/>
      <c r="LU616"/>
      <c r="LV616"/>
      <c r="LW616"/>
      <c r="LX616"/>
      <c r="LY616"/>
      <c r="LZ616"/>
      <c r="MA616"/>
      <c r="MB616"/>
      <c r="MC616"/>
      <c r="MD616"/>
      <c r="ME616"/>
      <c r="MF616"/>
      <c r="MG616"/>
      <c r="MH616"/>
      <c r="MI616"/>
      <c r="MJ616"/>
      <c r="MK616"/>
      <c r="ML616"/>
      <c r="MM616"/>
      <c r="MN616"/>
      <c r="MO616"/>
      <c r="MP616"/>
      <c r="MQ616"/>
      <c r="MR616"/>
      <c r="MS616"/>
      <c r="MT616"/>
      <c r="MU616"/>
      <c r="MV616"/>
      <c r="MW616"/>
      <c r="MX616"/>
      <c r="MY616"/>
      <c r="MZ616"/>
      <c r="NA616"/>
      <c r="NB616"/>
      <c r="NC616"/>
      <c r="ND616"/>
      <c r="NE616"/>
      <c r="NF616"/>
      <c r="NG616"/>
      <c r="NH616"/>
      <c r="NI616"/>
      <c r="NJ616"/>
      <c r="NK616"/>
      <c r="NL616"/>
      <c r="NM616"/>
      <c r="NN616"/>
      <c r="NO616"/>
      <c r="NP616"/>
      <c r="NQ616"/>
      <c r="NR616"/>
      <c r="NS616"/>
      <c r="NT616"/>
      <c r="NU616"/>
      <c r="NV616"/>
      <c r="NW616"/>
      <c r="NX616"/>
      <c r="NY616"/>
      <c r="NZ616"/>
      <c r="OA616"/>
      <c r="OB616"/>
      <c r="OC616"/>
      <c r="OD616"/>
      <c r="OE616"/>
      <c r="OF616"/>
      <c r="OG616"/>
      <c r="OH616"/>
      <c r="OI616"/>
      <c r="OJ616"/>
      <c r="OK616"/>
      <c r="OL616"/>
      <c r="OM616"/>
      <c r="ON616"/>
      <c r="OO616"/>
      <c r="OP616"/>
      <c r="OQ616"/>
      <c r="OR616"/>
      <c r="OS616"/>
      <c r="OT616"/>
      <c r="OU616"/>
      <c r="OV616"/>
      <c r="OW616"/>
      <c r="OX616"/>
      <c r="OY616"/>
      <c r="OZ616"/>
      <c r="PA616"/>
      <c r="PB616"/>
      <c r="PC616"/>
      <c r="PD616"/>
      <c r="PE616"/>
      <c r="PF616"/>
      <c r="PG616"/>
      <c r="PH616"/>
      <c r="PI616"/>
      <c r="PJ616"/>
      <c r="PK616"/>
      <c r="PL616"/>
      <c r="PM616"/>
      <c r="PN616"/>
      <c r="PO616"/>
      <c r="PP616"/>
      <c r="PQ616"/>
      <c r="PR616"/>
      <c r="PS616"/>
      <c r="PT616"/>
      <c r="PU616"/>
      <c r="PV616"/>
      <c r="PW616"/>
      <c r="PX616"/>
      <c r="PY616"/>
      <c r="PZ616"/>
      <c r="QA616"/>
      <c r="QB616"/>
      <c r="QC616"/>
      <c r="QD616"/>
      <c r="QE616"/>
      <c r="QF616"/>
      <c r="QG616"/>
      <c r="QH616"/>
      <c r="QI616"/>
      <c r="QJ616"/>
      <c r="QK616"/>
      <c r="QL616"/>
      <c r="QM616"/>
      <c r="QN616"/>
      <c r="QO616"/>
      <c r="QP616"/>
      <c r="QQ616"/>
      <c r="QR616"/>
      <c r="QS616"/>
      <c r="QT616"/>
      <c r="QU616"/>
      <c r="QV616"/>
      <c r="QW616"/>
      <c r="QX616"/>
      <c r="QY616"/>
      <c r="QZ616"/>
      <c r="RA616"/>
      <c r="RB616"/>
      <c r="RC616"/>
      <c r="RD616"/>
      <c r="RE616"/>
      <c r="RF616"/>
      <c r="RG616"/>
      <c r="RH616"/>
      <c r="RI616"/>
      <c r="RJ616"/>
      <c r="RK616"/>
      <c r="RL616"/>
      <c r="RM616"/>
      <c r="RN616"/>
      <c r="RO616"/>
      <c r="RP616"/>
      <c r="RQ616"/>
      <c r="RR616"/>
      <c r="RS616"/>
      <c r="RT616"/>
      <c r="RU616"/>
      <c r="RV616"/>
      <c r="RW616"/>
      <c r="RX616"/>
      <c r="RY616"/>
      <c r="RZ616"/>
      <c r="SA616"/>
      <c r="SB616"/>
      <c r="SC616"/>
      <c r="SD616"/>
      <c r="SE616"/>
      <c r="SF616"/>
      <c r="SG616"/>
      <c r="SH616"/>
      <c r="SI616"/>
      <c r="SJ616"/>
      <c r="SK616"/>
      <c r="SL616"/>
      <c r="SM616"/>
      <c r="SN616"/>
      <c r="SO616"/>
      <c r="SP616"/>
      <c r="SQ616"/>
      <c r="SR616"/>
      <c r="SS616"/>
      <c r="ST616"/>
      <c r="SU616"/>
      <c r="SV616"/>
      <c r="SW616"/>
      <c r="SX616"/>
      <c r="SY616"/>
      <c r="SZ616"/>
      <c r="TA616"/>
      <c r="TB616"/>
      <c r="TC616"/>
      <c r="TD616"/>
      <c r="TE616"/>
      <c r="TF616"/>
      <c r="TG616"/>
      <c r="TH616"/>
      <c r="TI616"/>
      <c r="TJ616"/>
      <c r="TK616"/>
      <c r="TL616"/>
      <c r="TM616"/>
      <c r="TN616"/>
      <c r="TO616"/>
      <c r="TP616"/>
      <c r="TQ616"/>
      <c r="TR616"/>
      <c r="TS616"/>
      <c r="TT616"/>
      <c r="TU616"/>
      <c r="TV616"/>
      <c r="TW616"/>
      <c r="TX616"/>
      <c r="TY616"/>
      <c r="TZ616"/>
      <c r="UA616"/>
      <c r="UB616"/>
      <c r="UC616"/>
      <c r="UD616"/>
      <c r="UE616"/>
      <c r="UF616"/>
      <c r="UG616"/>
      <c r="UH616"/>
      <c r="UI616"/>
      <c r="UJ616"/>
      <c r="UK616"/>
      <c r="UL616"/>
      <c r="UM616"/>
      <c r="UN616"/>
      <c r="UO616"/>
      <c r="UP616"/>
      <c r="UQ616"/>
      <c r="UR616"/>
      <c r="US616"/>
      <c r="UT616"/>
      <c r="UU616"/>
      <c r="UV616"/>
      <c r="UW616"/>
      <c r="UX616"/>
      <c r="UY616"/>
      <c r="UZ616"/>
      <c r="VA616"/>
      <c r="VB616"/>
      <c r="VC616"/>
      <c r="VD616"/>
      <c r="VE616"/>
      <c r="VF616"/>
      <c r="VG616"/>
      <c r="VH616"/>
      <c r="VI616"/>
      <c r="VJ616"/>
      <c r="VK616"/>
      <c r="VL616"/>
      <c r="VM616"/>
      <c r="VN616"/>
      <c r="VO616"/>
      <c r="VP616"/>
      <c r="VQ616"/>
      <c r="VR616"/>
      <c r="VS616"/>
      <c r="VT616"/>
      <c r="VU616"/>
      <c r="VV616"/>
      <c r="VW616"/>
      <c r="VX616"/>
      <c r="VY616"/>
      <c r="VZ616"/>
      <c r="WA616"/>
      <c r="WB616"/>
      <c r="WC616"/>
      <c r="WD616"/>
      <c r="WE616"/>
      <c r="WF616"/>
      <c r="WG616"/>
      <c r="WH616"/>
      <c r="WI616"/>
      <c r="WJ616"/>
      <c r="WK616"/>
      <c r="WL616"/>
      <c r="WM616"/>
      <c r="WN616"/>
      <c r="WO616"/>
      <c r="WP616"/>
      <c r="WQ616"/>
      <c r="WR616"/>
      <c r="WS616"/>
      <c r="WT616"/>
      <c r="WU616"/>
      <c r="WV616"/>
      <c r="WW616"/>
      <c r="WX616"/>
      <c r="WY616"/>
      <c r="WZ616"/>
      <c r="XA616"/>
      <c r="XB616"/>
      <c r="XC616"/>
      <c r="XD616"/>
      <c r="XE616"/>
      <c r="XF616"/>
      <c r="XG616"/>
      <c r="XH616"/>
      <c r="XI616"/>
      <c r="XJ616"/>
      <c r="XK616"/>
      <c r="XL616"/>
      <c r="XM616"/>
      <c r="XN616"/>
      <c r="XO616"/>
      <c r="XP616"/>
      <c r="XQ616"/>
      <c r="XR616"/>
      <c r="XS616"/>
      <c r="XT616"/>
      <c r="XU616"/>
      <c r="XV616"/>
      <c r="XW616"/>
      <c r="XX616"/>
      <c r="XY616"/>
      <c r="XZ616"/>
      <c r="YA616"/>
      <c r="YB616"/>
      <c r="YC616"/>
      <c r="YD616"/>
      <c r="YE616"/>
      <c r="YF616"/>
      <c r="YG616"/>
      <c r="YH616"/>
      <c r="YI616"/>
      <c r="YJ616"/>
      <c r="YK616"/>
      <c r="YL616"/>
      <c r="YM616"/>
      <c r="YN616"/>
      <c r="YO616"/>
      <c r="YP616"/>
      <c r="YQ616"/>
      <c r="YR616"/>
      <c r="YS616"/>
      <c r="YT616"/>
      <c r="YU616"/>
      <c r="YV616"/>
      <c r="YW616"/>
      <c r="YX616"/>
      <c r="YY616"/>
      <c r="YZ616"/>
      <c r="ZA616"/>
      <c r="ZB616"/>
      <c r="ZC616"/>
      <c r="ZD616"/>
      <c r="ZE616"/>
      <c r="ZF616"/>
      <c r="ZG616"/>
      <c r="ZH616"/>
      <c r="ZI616"/>
      <c r="ZJ616"/>
      <c r="ZK616"/>
      <c r="ZL616"/>
      <c r="ZM616"/>
      <c r="ZN616"/>
      <c r="ZO616"/>
      <c r="ZP616"/>
      <c r="ZQ616"/>
      <c r="ZR616"/>
      <c r="ZS616"/>
      <c r="ZT616"/>
      <c r="ZU616"/>
      <c r="ZV616"/>
      <c r="ZW616"/>
      <c r="ZX616"/>
      <c r="ZY616"/>
      <c r="ZZ616"/>
      <c r="AAA616"/>
      <c r="AAB616"/>
      <c r="AAC616"/>
      <c r="AAD616"/>
      <c r="AAE616"/>
      <c r="AAF616"/>
      <c r="AAG616"/>
      <c r="AAH616"/>
      <c r="AAI616"/>
      <c r="AAJ616"/>
      <c r="AAK616"/>
      <c r="AAL616"/>
      <c r="AAM616"/>
      <c r="AAN616"/>
      <c r="AAO616"/>
      <c r="AAP616"/>
      <c r="AAQ616"/>
      <c r="AAR616"/>
      <c r="AAS616"/>
      <c r="AAT616"/>
      <c r="AAU616"/>
      <c r="AAV616"/>
      <c r="AAW616"/>
      <c r="AAX616"/>
      <c r="AAY616"/>
      <c r="AAZ616"/>
      <c r="ABA616"/>
      <c r="ABB616"/>
      <c r="ABC616"/>
      <c r="ABD616"/>
      <c r="ABE616"/>
      <c r="ABF616"/>
      <c r="ABG616"/>
      <c r="ABH616"/>
      <c r="ABI616"/>
      <c r="ABJ616"/>
      <c r="ABK616"/>
      <c r="ABL616"/>
      <c r="ABM616"/>
      <c r="ABN616"/>
      <c r="ABO616"/>
      <c r="ABP616"/>
      <c r="ABQ616"/>
      <c r="ABR616"/>
      <c r="ABS616"/>
      <c r="ABT616"/>
      <c r="ABU616"/>
      <c r="ABV616"/>
      <c r="ABW616"/>
      <c r="ABX616"/>
      <c r="ABY616"/>
      <c r="ABZ616"/>
      <c r="ACA616"/>
      <c r="ACB616"/>
      <c r="ACC616"/>
      <c r="ACD616"/>
      <c r="ACE616"/>
      <c r="ACF616"/>
      <c r="ACG616"/>
      <c r="ACH616"/>
      <c r="ACI616"/>
      <c r="ACJ616"/>
      <c r="ACK616"/>
      <c r="ACL616"/>
      <c r="ACM616"/>
      <c r="ACN616"/>
      <c r="ACO616"/>
      <c r="ACP616"/>
      <c r="ACQ616"/>
      <c r="ACR616"/>
      <c r="ACS616"/>
      <c r="ACT616"/>
      <c r="ACU616"/>
      <c r="ACV616"/>
      <c r="ACW616"/>
      <c r="ACX616"/>
      <c r="ACY616"/>
      <c r="ACZ616"/>
      <c r="ADA616"/>
      <c r="ADB616"/>
      <c r="ADC616"/>
      <c r="ADD616"/>
      <c r="ADE616"/>
      <c r="ADF616"/>
      <c r="ADG616"/>
      <c r="ADH616"/>
      <c r="ADI616"/>
      <c r="ADJ616"/>
      <c r="ADK616"/>
      <c r="ADL616"/>
      <c r="ADM616"/>
      <c r="ADN616"/>
      <c r="ADO616"/>
      <c r="ADP616"/>
      <c r="ADQ616"/>
      <c r="ADR616"/>
      <c r="ADS616"/>
      <c r="ADT616"/>
      <c r="ADU616"/>
      <c r="ADV616"/>
      <c r="ADW616"/>
      <c r="ADX616"/>
      <c r="ADY616"/>
      <c r="ADZ616"/>
      <c r="AEA616"/>
      <c r="AEB616"/>
      <c r="AEC616"/>
      <c r="AED616"/>
      <c r="AEE616"/>
      <c r="AEF616"/>
      <c r="AEG616"/>
      <c r="AEH616"/>
      <c r="AEI616"/>
      <c r="AEJ616"/>
      <c r="AEK616"/>
      <c r="AEL616"/>
      <c r="AEM616"/>
      <c r="AEN616"/>
      <c r="AEO616"/>
      <c r="AEP616"/>
      <c r="AEQ616"/>
      <c r="AER616"/>
      <c r="AES616"/>
      <c r="AET616"/>
      <c r="AEU616"/>
      <c r="AEV616"/>
      <c r="AEW616"/>
      <c r="AEX616"/>
      <c r="AEY616"/>
      <c r="AEZ616"/>
      <c r="AFA616"/>
      <c r="AFB616"/>
      <c r="AFC616"/>
      <c r="AFD616"/>
      <c r="AFE616"/>
      <c r="AFF616"/>
      <c r="AFG616"/>
      <c r="AFH616"/>
      <c r="AFI616"/>
      <c r="AFJ616"/>
      <c r="AFK616"/>
      <c r="AFL616"/>
      <c r="AFM616"/>
      <c r="AFN616"/>
      <c r="AFO616"/>
      <c r="AFP616"/>
      <c r="AFQ616"/>
      <c r="AFR616"/>
      <c r="AFS616"/>
      <c r="AFT616"/>
      <c r="AFU616"/>
      <c r="AFV616"/>
      <c r="AFW616"/>
      <c r="AFX616"/>
      <c r="AFY616"/>
      <c r="AFZ616"/>
      <c r="AGA616"/>
      <c r="AGB616"/>
      <c r="AGC616"/>
      <c r="AGD616"/>
      <c r="AGE616"/>
      <c r="AGF616"/>
      <c r="AGG616"/>
      <c r="AGH616"/>
      <c r="AGI616"/>
      <c r="AGJ616"/>
      <c r="AGK616"/>
      <c r="AGL616"/>
      <c r="AGM616"/>
      <c r="AGN616"/>
      <c r="AGO616"/>
      <c r="AGP616"/>
      <c r="AGQ616"/>
      <c r="AGR616"/>
      <c r="AGS616"/>
      <c r="AGT616"/>
      <c r="AGU616"/>
      <c r="AGV616"/>
      <c r="AGW616"/>
      <c r="AGX616"/>
      <c r="AGY616"/>
      <c r="AGZ616"/>
      <c r="AHA616"/>
      <c r="AHB616"/>
      <c r="AHC616"/>
      <c r="AHD616"/>
      <c r="AHE616"/>
      <c r="AHF616"/>
      <c r="AHG616"/>
      <c r="AHH616"/>
      <c r="AHI616"/>
      <c r="AHJ616"/>
      <c r="AHK616"/>
      <c r="AHL616"/>
      <c r="AHM616"/>
      <c r="AHN616"/>
      <c r="AHO616"/>
      <c r="AHP616"/>
      <c r="AHQ616"/>
      <c r="AHR616"/>
      <c r="AHS616"/>
      <c r="AHT616"/>
      <c r="AHU616"/>
      <c r="AHV616"/>
      <c r="AHW616"/>
      <c r="AHX616"/>
      <c r="AHY616"/>
      <c r="AHZ616"/>
      <c r="AIA616"/>
      <c r="AIB616"/>
      <c r="AIC616"/>
      <c r="AID616"/>
      <c r="AIE616"/>
      <c r="AIF616"/>
      <c r="AIG616"/>
      <c r="AIH616"/>
      <c r="AII616"/>
      <c r="AIJ616"/>
      <c r="AIK616"/>
      <c r="AIL616"/>
      <c r="AIM616"/>
      <c r="AIN616"/>
      <c r="AIO616"/>
      <c r="AIP616"/>
      <c r="AIQ616"/>
      <c r="AIR616"/>
      <c r="AIS616"/>
      <c r="AIT616"/>
      <c r="AIU616"/>
      <c r="AIV616"/>
      <c r="AIW616"/>
      <c r="AIX616"/>
      <c r="AIY616"/>
      <c r="AIZ616"/>
      <c r="AJA616"/>
      <c r="AJB616"/>
      <c r="AJC616"/>
      <c r="AJD616"/>
      <c r="AJE616"/>
      <c r="AJF616"/>
      <c r="AJG616"/>
      <c r="AJH616"/>
      <c r="AJI616"/>
      <c r="AJJ616"/>
      <c r="AJK616"/>
      <c r="AJL616"/>
      <c r="AJM616"/>
      <c r="AJN616"/>
      <c r="AJO616"/>
      <c r="AJP616"/>
      <c r="AJQ616"/>
      <c r="AJR616"/>
      <c r="AJS616"/>
      <c r="AJT616"/>
      <c r="AJU616"/>
      <c r="AJV616"/>
      <c r="AJW616"/>
      <c r="AJX616"/>
      <c r="AJY616"/>
      <c r="AJZ616"/>
      <c r="AKA616"/>
      <c r="AKB616"/>
      <c r="AKC616"/>
      <c r="AKD616"/>
      <c r="AKE616"/>
      <c r="AKF616"/>
      <c r="AKG616"/>
      <c r="AKH616"/>
      <c r="AKI616"/>
      <c r="AKJ616"/>
      <c r="AKK616"/>
      <c r="AKL616"/>
      <c r="AKM616"/>
      <c r="AKN616"/>
      <c r="AKO616"/>
      <c r="AKP616"/>
      <c r="AKQ616"/>
      <c r="AKR616"/>
      <c r="AKS616"/>
      <c r="AKT616"/>
      <c r="AKU616"/>
      <c r="AKV616"/>
      <c r="AKW616"/>
      <c r="AKX616"/>
      <c r="AKY616"/>
      <c r="AKZ616"/>
      <c r="ALA616"/>
      <c r="ALB616"/>
      <c r="ALC616"/>
      <c r="ALD616"/>
      <c r="ALE616"/>
      <c r="ALF616"/>
      <c r="ALG616"/>
      <c r="ALH616"/>
      <c r="ALI616"/>
      <c r="ALJ616"/>
      <c r="ALK616"/>
      <c r="ALL616"/>
      <c r="ALM616"/>
      <c r="ALN616"/>
      <c r="ALO616"/>
      <c r="ALP616"/>
      <c r="ALQ616"/>
      <c r="ALR616"/>
      <c r="ALS616"/>
      <c r="ALT616"/>
      <c r="ALU616"/>
      <c r="ALV616"/>
      <c r="ALW616"/>
      <c r="ALX616"/>
      <c r="ALY616"/>
      <c r="ALZ616"/>
      <c r="AMA616"/>
      <c r="AMB616"/>
      <c r="AMC616"/>
      <c r="AMD616"/>
      <c r="AME616"/>
      <c r="AMF616"/>
      <c r="AMG616"/>
      <c r="AMH616"/>
      <c r="AMI616"/>
      <c r="AMJ616"/>
      <c r="AMK616"/>
      <c r="AML616"/>
      <c r="AMM616"/>
      <c r="AMN616"/>
      <c r="AMO616"/>
      <c r="AMP616"/>
      <c r="AMQ616"/>
      <c r="AMR616"/>
      <c r="AMS616"/>
      <c r="AMT616"/>
      <c r="AMU616"/>
      <c r="AMV616"/>
      <c r="AMW616"/>
      <c r="AMX616"/>
      <c r="AMY616"/>
      <c r="AMZ616"/>
      <c r="ANA616"/>
      <c r="ANB616"/>
      <c r="ANC616"/>
      <c r="AND616"/>
      <c r="ANE616"/>
      <c r="ANF616"/>
      <c r="ANG616"/>
      <c r="ANH616"/>
      <c r="ANI616"/>
      <c r="ANJ616"/>
      <c r="ANK616"/>
      <c r="ANL616"/>
      <c r="ANM616"/>
      <c r="ANN616"/>
      <c r="ANO616"/>
      <c r="ANP616"/>
      <c r="ANQ616"/>
      <c r="ANR616"/>
      <c r="ANS616"/>
      <c r="ANT616"/>
      <c r="ANU616"/>
      <c r="ANV616"/>
      <c r="ANW616"/>
      <c r="ANX616"/>
      <c r="ANY616"/>
      <c r="ANZ616"/>
      <c r="AOA616"/>
      <c r="AOB616"/>
      <c r="AOC616"/>
      <c r="AOD616"/>
      <c r="AOE616"/>
      <c r="AOF616"/>
      <c r="AOG616"/>
      <c r="AOH616"/>
      <c r="AOI616"/>
      <c r="AOJ616"/>
      <c r="AOK616"/>
      <c r="AOL616"/>
      <c r="AOM616"/>
      <c r="AON616"/>
      <c r="AOO616"/>
      <c r="AOP616"/>
      <c r="AOQ616"/>
      <c r="AOR616"/>
      <c r="AOS616"/>
      <c r="AOT616"/>
      <c r="AOU616"/>
      <c r="AOV616"/>
      <c r="AOW616"/>
      <c r="AOX616"/>
      <c r="AOY616"/>
      <c r="AOZ616"/>
      <c r="APA616"/>
      <c r="APB616"/>
      <c r="APC616"/>
      <c r="APD616"/>
      <c r="APE616"/>
      <c r="APF616"/>
      <c r="APG616"/>
      <c r="APH616"/>
      <c r="API616"/>
      <c r="APJ616"/>
      <c r="APK616"/>
      <c r="APL616"/>
      <c r="APM616"/>
      <c r="APN616"/>
      <c r="APO616"/>
      <c r="APP616"/>
      <c r="APQ616"/>
      <c r="APR616"/>
      <c r="APS616"/>
      <c r="APT616"/>
      <c r="APU616"/>
      <c r="APV616"/>
      <c r="APW616"/>
      <c r="APX616"/>
      <c r="APY616"/>
      <c r="APZ616"/>
      <c r="AQA616"/>
      <c r="AQB616"/>
      <c r="AQC616"/>
      <c r="AQD616"/>
      <c r="AQE616"/>
      <c r="AQF616"/>
      <c r="AQG616"/>
      <c r="AQH616"/>
      <c r="AQI616"/>
      <c r="AQJ616"/>
      <c r="AQK616"/>
      <c r="AQL616"/>
      <c r="AQM616"/>
      <c r="AQN616"/>
      <c r="AQO616"/>
      <c r="AQP616"/>
      <c r="AQQ616"/>
      <c r="AQR616"/>
      <c r="AQS616"/>
      <c r="AQT616"/>
      <c r="AQU616"/>
      <c r="AQV616"/>
      <c r="AQW616"/>
      <c r="AQX616"/>
      <c r="AQY616"/>
      <c r="AQZ616"/>
      <c r="ARA616"/>
      <c r="ARB616"/>
      <c r="ARC616"/>
      <c r="ARD616"/>
      <c r="ARE616"/>
      <c r="ARF616"/>
      <c r="ARG616"/>
      <c r="ARH616"/>
      <c r="ARI616"/>
      <c r="ARJ616"/>
      <c r="ARK616"/>
      <c r="ARL616"/>
      <c r="ARM616"/>
      <c r="ARN616"/>
      <c r="ARO616"/>
      <c r="ARP616"/>
      <c r="ARQ616"/>
      <c r="ARR616"/>
      <c r="ARS616"/>
      <c r="ART616"/>
      <c r="ARU616"/>
      <c r="ARV616"/>
      <c r="ARW616"/>
      <c r="ARX616"/>
      <c r="ARY616"/>
      <c r="ARZ616"/>
      <c r="ASA616"/>
      <c r="ASB616"/>
      <c r="ASC616"/>
      <c r="ASD616"/>
      <c r="ASE616"/>
      <c r="ASF616"/>
      <c r="ASG616"/>
      <c r="ASH616"/>
      <c r="ASI616"/>
      <c r="ASJ616"/>
      <c r="ASK616"/>
      <c r="ASL616"/>
      <c r="ASM616"/>
      <c r="ASN616"/>
      <c r="ASO616"/>
      <c r="ASP616"/>
      <c r="ASQ616"/>
      <c r="ASR616"/>
      <c r="ASS616"/>
      <c r="AST616"/>
      <c r="ASU616"/>
      <c r="ASV616"/>
      <c r="ASW616"/>
      <c r="ASX616"/>
      <c r="ASY616"/>
      <c r="ASZ616"/>
      <c r="ATA616"/>
      <c r="ATB616"/>
      <c r="ATC616"/>
      <c r="ATD616"/>
      <c r="ATE616"/>
      <c r="ATF616"/>
      <c r="ATG616"/>
      <c r="ATH616"/>
      <c r="ATI616"/>
      <c r="ATJ616"/>
      <c r="ATK616"/>
      <c r="ATL616"/>
      <c r="ATM616"/>
      <c r="ATN616"/>
      <c r="ATO616"/>
      <c r="ATP616"/>
      <c r="ATQ616"/>
      <c r="ATR616"/>
      <c r="ATS616"/>
      <c r="ATT616"/>
      <c r="ATU616"/>
      <c r="ATV616"/>
      <c r="ATW616"/>
      <c r="ATX616"/>
      <c r="ATY616"/>
      <c r="ATZ616"/>
      <c r="AUA616"/>
      <c r="AUB616"/>
      <c r="AUC616"/>
      <c r="AUD616"/>
      <c r="AUE616"/>
      <c r="AUF616"/>
      <c r="AUG616"/>
      <c r="AUH616"/>
      <c r="AUI616"/>
      <c r="AUJ616"/>
      <c r="AUK616"/>
      <c r="AUL616"/>
      <c r="AUM616"/>
      <c r="AUN616"/>
      <c r="AUO616"/>
      <c r="AUP616"/>
      <c r="AUQ616"/>
      <c r="AUR616"/>
      <c r="AUS616"/>
      <c r="AUT616"/>
      <c r="AUU616"/>
      <c r="AUV616"/>
      <c r="AUW616"/>
      <c r="AUX616"/>
      <c r="AUY616"/>
      <c r="AUZ616"/>
      <c r="AVA616"/>
      <c r="AVB616"/>
      <c r="AVC616"/>
      <c r="AVD616"/>
      <c r="AVE616"/>
      <c r="AVF616"/>
      <c r="AVG616"/>
      <c r="AVH616"/>
      <c r="AVI616"/>
      <c r="AVJ616"/>
      <c r="AVK616"/>
      <c r="AVL616"/>
      <c r="AVM616"/>
      <c r="AVN616"/>
      <c r="AVO616"/>
      <c r="AVP616"/>
      <c r="AVQ616"/>
      <c r="AVR616"/>
      <c r="AVS616"/>
      <c r="AVT616"/>
      <c r="AVU616"/>
      <c r="AVV616"/>
      <c r="AVW616"/>
      <c r="AVX616"/>
      <c r="AVY616"/>
      <c r="AVZ616"/>
      <c r="AWA616"/>
      <c r="AWB616"/>
      <c r="AWC616"/>
      <c r="AWD616"/>
      <c r="AWE616"/>
      <c r="AWF616"/>
      <c r="AWG616"/>
      <c r="AWH616"/>
      <c r="AWI616"/>
      <c r="AWJ616"/>
      <c r="AWK616"/>
      <c r="AWL616"/>
      <c r="AWM616"/>
      <c r="AWN616"/>
      <c r="AWO616"/>
      <c r="AWP616"/>
      <c r="AWQ616"/>
      <c r="AWR616"/>
      <c r="AWS616"/>
      <c r="AWT616"/>
      <c r="AWU616"/>
      <c r="AWV616"/>
      <c r="AWW616"/>
      <c r="AWX616"/>
      <c r="AWY616"/>
      <c r="AWZ616"/>
      <c r="AXA616"/>
      <c r="AXB616"/>
      <c r="AXC616"/>
      <c r="AXD616"/>
      <c r="AXE616"/>
      <c r="AXF616"/>
      <c r="AXG616"/>
      <c r="AXH616"/>
      <c r="AXI616"/>
      <c r="AXJ616"/>
      <c r="AXK616"/>
      <c r="AXL616"/>
      <c r="AXM616"/>
      <c r="AXN616"/>
      <c r="AXO616"/>
      <c r="AXP616"/>
      <c r="AXQ616"/>
      <c r="AXR616"/>
      <c r="AXS616"/>
      <c r="AXT616"/>
      <c r="AXU616"/>
      <c r="AXV616"/>
      <c r="AXW616"/>
      <c r="AXX616"/>
      <c r="AXY616"/>
      <c r="AXZ616"/>
      <c r="AYA616"/>
      <c r="AYB616"/>
      <c r="AYC616"/>
      <c r="AYD616"/>
      <c r="AYE616"/>
      <c r="AYF616"/>
      <c r="AYG616"/>
      <c r="AYH616"/>
      <c r="AYI616"/>
      <c r="AYJ616"/>
      <c r="AYK616"/>
      <c r="AYL616"/>
      <c r="AYM616"/>
      <c r="AYN616"/>
      <c r="AYO616"/>
      <c r="AYP616"/>
      <c r="AYQ616"/>
      <c r="AYR616"/>
      <c r="AYS616"/>
      <c r="AYT616"/>
      <c r="AYU616"/>
      <c r="AYV616"/>
      <c r="AYW616"/>
      <c r="AYX616"/>
      <c r="AYY616"/>
      <c r="AYZ616"/>
      <c r="AZA616"/>
      <c r="AZB616"/>
      <c r="AZC616"/>
      <c r="AZD616"/>
      <c r="AZE616"/>
      <c r="AZF616"/>
      <c r="AZG616"/>
      <c r="AZH616"/>
      <c r="AZI616"/>
      <c r="AZJ616"/>
      <c r="AZK616"/>
      <c r="AZL616"/>
      <c r="AZM616"/>
      <c r="AZN616"/>
      <c r="AZO616"/>
      <c r="AZP616"/>
      <c r="AZQ616"/>
      <c r="AZR616"/>
      <c r="AZS616"/>
      <c r="AZT616"/>
      <c r="AZU616"/>
      <c r="AZV616"/>
      <c r="AZW616"/>
      <c r="AZX616"/>
      <c r="AZY616"/>
      <c r="AZZ616"/>
      <c r="BAA616"/>
      <c r="BAB616"/>
      <c r="BAC616"/>
      <c r="BAD616"/>
      <c r="BAE616"/>
      <c r="BAF616"/>
      <c r="BAG616"/>
      <c r="BAH616"/>
      <c r="BAI616"/>
      <c r="BAJ616"/>
      <c r="BAK616"/>
      <c r="BAL616"/>
      <c r="BAM616"/>
      <c r="BAN616"/>
      <c r="BAO616"/>
      <c r="BAP616"/>
      <c r="BAQ616"/>
      <c r="BAR616"/>
      <c r="BAS616"/>
      <c r="BAT616"/>
      <c r="BAU616"/>
      <c r="BAV616"/>
      <c r="BAW616"/>
      <c r="BAX616"/>
      <c r="BAY616"/>
      <c r="BAZ616"/>
      <c r="BBA616"/>
      <c r="BBB616"/>
      <c r="BBC616"/>
      <c r="BBD616"/>
      <c r="BBE616"/>
      <c r="BBF616"/>
      <c r="BBG616"/>
      <c r="BBH616"/>
      <c r="BBI616"/>
      <c r="BBJ616"/>
      <c r="BBK616"/>
      <c r="BBL616"/>
      <c r="BBM616"/>
      <c r="BBN616"/>
      <c r="BBO616"/>
      <c r="BBP616"/>
      <c r="BBQ616"/>
      <c r="BBR616"/>
      <c r="BBS616"/>
      <c r="BBT616"/>
      <c r="BBU616"/>
      <c r="BBV616"/>
      <c r="BBW616"/>
      <c r="BBX616"/>
      <c r="BBY616"/>
      <c r="BBZ616"/>
      <c r="BCA616"/>
      <c r="BCB616"/>
      <c r="BCC616"/>
      <c r="BCD616"/>
      <c r="BCE616"/>
      <c r="BCF616"/>
      <c r="BCG616"/>
      <c r="BCH616"/>
      <c r="BCI616"/>
      <c r="BCJ616"/>
      <c r="BCK616"/>
      <c r="BCL616"/>
      <c r="BCM616"/>
      <c r="BCN616"/>
      <c r="BCO616"/>
      <c r="BCP616"/>
      <c r="BCQ616"/>
      <c r="BCR616"/>
      <c r="BCS616"/>
      <c r="BCT616"/>
      <c r="BCU616"/>
      <c r="BCV616"/>
      <c r="BCW616"/>
      <c r="BCX616"/>
      <c r="BCY616"/>
      <c r="BCZ616"/>
      <c r="BDA616"/>
      <c r="BDB616"/>
      <c r="BDC616"/>
      <c r="BDD616"/>
      <c r="BDE616"/>
      <c r="BDF616"/>
      <c r="BDG616"/>
      <c r="BDH616"/>
      <c r="BDI616"/>
      <c r="BDJ616"/>
      <c r="BDK616"/>
      <c r="BDL616"/>
      <c r="BDM616"/>
      <c r="BDN616"/>
      <c r="BDO616"/>
      <c r="BDP616"/>
      <c r="BDQ616"/>
      <c r="BDR616"/>
      <c r="BDS616"/>
      <c r="BDT616"/>
      <c r="BDU616"/>
      <c r="BDV616"/>
      <c r="BDW616"/>
      <c r="BDX616"/>
      <c r="BDY616"/>
      <c r="BDZ616"/>
      <c r="BEA616"/>
      <c r="BEB616"/>
      <c r="BEC616"/>
      <c r="BED616"/>
      <c r="BEE616"/>
      <c r="BEF616"/>
      <c r="BEG616"/>
      <c r="BEH616"/>
      <c r="BEI616"/>
      <c r="BEJ616"/>
      <c r="BEK616"/>
      <c r="BEL616"/>
      <c r="BEM616"/>
      <c r="BEN616"/>
      <c r="BEO616"/>
      <c r="BEP616"/>
      <c r="BEQ616"/>
      <c r="BER616"/>
      <c r="BES616"/>
      <c r="BET616"/>
      <c r="BEU616"/>
      <c r="BEV616"/>
      <c r="BEW616"/>
      <c r="BEX616"/>
      <c r="BEY616"/>
      <c r="BEZ616"/>
      <c r="BFA616"/>
      <c r="BFB616"/>
      <c r="BFC616"/>
      <c r="BFD616"/>
      <c r="BFE616"/>
      <c r="BFF616"/>
      <c r="BFG616"/>
      <c r="BFH616"/>
      <c r="BFI616"/>
      <c r="BFJ616"/>
      <c r="BFK616"/>
      <c r="BFL616"/>
      <c r="BFM616"/>
      <c r="BFN616"/>
      <c r="BFO616"/>
      <c r="BFP616"/>
      <c r="BFQ616"/>
      <c r="BFR616"/>
      <c r="BFS616"/>
      <c r="BFT616"/>
      <c r="BFU616"/>
      <c r="BFV616"/>
      <c r="BFW616"/>
      <c r="BFX616"/>
      <c r="BFY616"/>
      <c r="BFZ616"/>
      <c r="BGA616"/>
      <c r="BGB616"/>
      <c r="BGC616"/>
      <c r="BGD616"/>
      <c r="BGE616"/>
      <c r="BGF616"/>
      <c r="BGG616"/>
      <c r="BGH616"/>
      <c r="BGI616"/>
      <c r="BGJ616"/>
      <c r="BGK616"/>
      <c r="BGL616"/>
      <c r="BGM616"/>
      <c r="BGN616"/>
      <c r="BGO616"/>
      <c r="BGP616"/>
      <c r="BGQ616"/>
      <c r="BGR616"/>
      <c r="BGS616"/>
      <c r="BGT616"/>
      <c r="BGU616"/>
      <c r="BGV616"/>
      <c r="BGW616"/>
      <c r="BGX616"/>
      <c r="BGY616"/>
      <c r="BGZ616"/>
      <c r="BHA616"/>
      <c r="BHB616"/>
      <c r="BHC616"/>
      <c r="BHD616"/>
      <c r="BHE616"/>
      <c r="BHF616"/>
      <c r="BHG616"/>
      <c r="BHH616"/>
      <c r="BHI616"/>
      <c r="BHJ616"/>
      <c r="BHK616"/>
      <c r="BHL616"/>
      <c r="BHM616"/>
      <c r="BHN616"/>
      <c r="BHO616"/>
      <c r="BHP616"/>
      <c r="BHQ616"/>
      <c r="BHR616"/>
      <c r="BHS616"/>
      <c r="BHT616"/>
      <c r="BHU616"/>
      <c r="BHV616"/>
      <c r="BHW616"/>
      <c r="BHX616"/>
      <c r="BHY616"/>
      <c r="BHZ616"/>
      <c r="BIA616"/>
      <c r="BIB616"/>
      <c r="BIC616"/>
      <c r="BID616"/>
      <c r="BIE616"/>
      <c r="BIF616"/>
      <c r="BIG616"/>
      <c r="BIH616"/>
      <c r="BII616"/>
      <c r="BIJ616"/>
      <c r="BIK616"/>
      <c r="BIL616"/>
      <c r="BIM616"/>
      <c r="BIN616"/>
      <c r="BIO616"/>
      <c r="BIP616"/>
      <c r="BIQ616"/>
      <c r="BIR616"/>
      <c r="BIS616"/>
      <c r="BIT616"/>
      <c r="BIU616"/>
      <c r="BIV616"/>
      <c r="BIW616"/>
      <c r="BIX616"/>
      <c r="BIY616"/>
      <c r="BIZ616"/>
      <c r="BJA616"/>
      <c r="BJB616"/>
      <c r="BJC616"/>
      <c r="BJD616"/>
      <c r="BJE616"/>
      <c r="BJF616"/>
      <c r="BJG616"/>
      <c r="BJH616"/>
      <c r="BJI616"/>
      <c r="BJJ616"/>
      <c r="BJK616"/>
      <c r="BJL616"/>
      <c r="BJM616"/>
      <c r="BJN616"/>
      <c r="BJO616"/>
      <c r="BJP616"/>
      <c r="BJQ616"/>
      <c r="BJR616"/>
      <c r="BJS616"/>
      <c r="BJT616"/>
      <c r="BJU616"/>
      <c r="BJV616"/>
      <c r="BJW616"/>
      <c r="BJX616"/>
      <c r="BJY616"/>
      <c r="BJZ616"/>
      <c r="BKA616"/>
      <c r="BKB616"/>
      <c r="BKC616"/>
      <c r="BKD616"/>
      <c r="BKE616"/>
      <c r="BKF616"/>
      <c r="BKG616"/>
      <c r="BKH616"/>
      <c r="BKI616"/>
      <c r="BKJ616"/>
      <c r="BKK616"/>
      <c r="BKL616"/>
      <c r="BKM616"/>
      <c r="BKN616"/>
      <c r="BKO616"/>
      <c r="BKP616"/>
      <c r="BKQ616"/>
      <c r="BKR616"/>
      <c r="BKS616"/>
      <c r="BKT616"/>
      <c r="BKU616"/>
      <c r="BKV616"/>
      <c r="BKW616"/>
      <c r="BKX616"/>
      <c r="BKY616"/>
      <c r="BKZ616"/>
      <c r="BLA616"/>
      <c r="BLB616"/>
      <c r="BLC616"/>
      <c r="BLD616"/>
      <c r="BLE616"/>
      <c r="BLF616"/>
      <c r="BLG616"/>
      <c r="BLH616"/>
      <c r="BLI616"/>
      <c r="BLJ616"/>
      <c r="BLK616"/>
      <c r="BLL616"/>
      <c r="BLM616"/>
      <c r="BLN616"/>
      <c r="BLO616"/>
      <c r="BLP616"/>
      <c r="BLQ616"/>
      <c r="BLR616"/>
      <c r="BLS616"/>
      <c r="BLT616"/>
      <c r="BLU616"/>
      <c r="BLV616"/>
      <c r="BLW616"/>
      <c r="BLX616"/>
      <c r="BLY616"/>
      <c r="BLZ616"/>
      <c r="BMA616"/>
      <c r="BMB616"/>
      <c r="BMC616"/>
      <c r="BMD616"/>
      <c r="BME616"/>
      <c r="BMF616"/>
      <c r="BMG616"/>
      <c r="BMH616"/>
      <c r="BMI616"/>
      <c r="BMJ616"/>
      <c r="BMK616"/>
      <c r="BML616"/>
      <c r="BMM616"/>
      <c r="BMN616"/>
      <c r="BMO616"/>
      <c r="BMP616"/>
      <c r="BMQ616"/>
      <c r="BMR616"/>
      <c r="BMS616"/>
      <c r="BMT616"/>
      <c r="BMU616"/>
      <c r="BMV616"/>
      <c r="BMW616"/>
      <c r="BMX616"/>
      <c r="BMY616"/>
      <c r="BMZ616"/>
      <c r="BNA616"/>
      <c r="BNB616"/>
      <c r="BNC616"/>
      <c r="BND616"/>
      <c r="BNE616"/>
      <c r="BNF616"/>
      <c r="BNG616"/>
      <c r="BNH616"/>
      <c r="BNI616"/>
      <c r="BNJ616"/>
      <c r="BNK616"/>
      <c r="BNL616"/>
      <c r="BNM616"/>
      <c r="BNN616"/>
      <c r="BNO616"/>
      <c r="BNP616"/>
      <c r="BNQ616"/>
      <c r="BNR616"/>
      <c r="BNS616"/>
      <c r="BNT616"/>
      <c r="BNU616"/>
      <c r="BNV616"/>
      <c r="BNW616"/>
      <c r="BNX616"/>
      <c r="BNY616"/>
      <c r="BNZ616"/>
      <c r="BOA616"/>
      <c r="BOB616"/>
      <c r="BOC616"/>
      <c r="BOD616"/>
      <c r="BOE616"/>
      <c r="BOF616"/>
      <c r="BOG616"/>
      <c r="BOH616"/>
      <c r="BOI616"/>
      <c r="BOJ616"/>
      <c r="BOK616"/>
      <c r="BOL616"/>
      <c r="BOM616"/>
      <c r="BON616"/>
      <c r="BOO616"/>
      <c r="BOP616"/>
      <c r="BOQ616"/>
      <c r="BOR616"/>
      <c r="BOS616"/>
      <c r="BOT616"/>
      <c r="BOU616"/>
      <c r="BOV616"/>
      <c r="BOW616"/>
      <c r="BOX616"/>
      <c r="BOY616"/>
      <c r="BOZ616"/>
      <c r="BPA616"/>
      <c r="BPB616"/>
      <c r="BPC616"/>
      <c r="BPD616"/>
      <c r="BPE616"/>
      <c r="BPF616"/>
      <c r="BPG616"/>
      <c r="BPH616"/>
      <c r="BPI616"/>
      <c r="BPJ616"/>
      <c r="BPK616"/>
      <c r="BPL616"/>
      <c r="BPM616"/>
      <c r="BPN616"/>
      <c r="BPO616"/>
      <c r="BPP616"/>
      <c r="BPQ616"/>
      <c r="BPR616"/>
      <c r="BPS616"/>
      <c r="BPT616"/>
      <c r="BPU616"/>
      <c r="BPV616"/>
      <c r="BPW616"/>
      <c r="BPX616"/>
      <c r="BPY616"/>
      <c r="BPZ616"/>
      <c r="BQA616"/>
      <c r="BQB616"/>
      <c r="BQC616"/>
      <c r="BQD616"/>
      <c r="BQE616"/>
      <c r="BQF616"/>
      <c r="BQG616"/>
      <c r="BQH616"/>
      <c r="BQI616"/>
      <c r="BQJ616"/>
      <c r="BQK616"/>
      <c r="BQL616"/>
      <c r="BQM616"/>
      <c r="BQN616"/>
      <c r="BQO616"/>
      <c r="BQP616"/>
      <c r="BQQ616"/>
      <c r="BQR616"/>
      <c r="BQS616"/>
      <c r="BQT616"/>
      <c r="BQU616"/>
      <c r="BQV616"/>
      <c r="BQW616"/>
      <c r="BQX616"/>
      <c r="BQY616"/>
      <c r="BQZ616"/>
      <c r="BRA616"/>
      <c r="BRB616"/>
      <c r="BRC616"/>
      <c r="BRD616"/>
      <c r="BRE616"/>
      <c r="BRF616"/>
      <c r="BRG616"/>
      <c r="BRH616"/>
      <c r="BRI616"/>
      <c r="BRJ616"/>
      <c r="BRK616"/>
      <c r="BRL616"/>
      <c r="BRM616"/>
      <c r="BRN616"/>
      <c r="BRO616"/>
      <c r="BRP616"/>
      <c r="BRQ616"/>
      <c r="BRR616"/>
      <c r="BRS616"/>
      <c r="BRT616"/>
      <c r="BRU616"/>
      <c r="BRV616"/>
      <c r="BRW616"/>
      <c r="BRX616"/>
      <c r="BRY616"/>
      <c r="BRZ616"/>
      <c r="BSA616"/>
      <c r="BSB616"/>
      <c r="BSC616"/>
      <c r="BSD616"/>
      <c r="BSE616"/>
      <c r="BSF616"/>
      <c r="BSG616"/>
      <c r="BSH616"/>
      <c r="BSI616"/>
      <c r="BSJ616"/>
      <c r="BSK616"/>
      <c r="BSL616"/>
      <c r="BSM616"/>
      <c r="BSN616"/>
      <c r="BSO616"/>
      <c r="BSP616"/>
      <c r="BSQ616"/>
      <c r="BSR616"/>
      <c r="BSS616"/>
      <c r="BST616"/>
      <c r="BSU616"/>
      <c r="BSV616"/>
      <c r="BSW616"/>
      <c r="BSX616"/>
      <c r="BSY616"/>
      <c r="BSZ616"/>
      <c r="BTA616"/>
      <c r="BTB616"/>
      <c r="BTC616"/>
      <c r="BTD616"/>
      <c r="BTE616"/>
      <c r="BTF616"/>
      <c r="BTG616"/>
      <c r="BTH616"/>
      <c r="BTI616"/>
      <c r="BTJ616"/>
      <c r="BTK616"/>
      <c r="BTL616"/>
      <c r="BTM616"/>
      <c r="BTN616"/>
      <c r="BTO616"/>
      <c r="BTP616"/>
      <c r="BTQ616"/>
      <c r="BTR616"/>
      <c r="BTS616"/>
      <c r="BTT616"/>
      <c r="BTU616"/>
      <c r="BTV616"/>
      <c r="BTW616"/>
      <c r="BTX616"/>
      <c r="BTY616"/>
      <c r="BTZ616"/>
      <c r="BUA616"/>
      <c r="BUB616"/>
      <c r="BUC616"/>
      <c r="BUD616"/>
      <c r="BUE616"/>
      <c r="BUF616"/>
      <c r="BUG616"/>
      <c r="BUH616"/>
      <c r="BUI616"/>
      <c r="BUJ616"/>
      <c r="BUK616"/>
      <c r="BUL616"/>
      <c r="BUM616"/>
      <c r="BUN616"/>
      <c r="BUO616"/>
      <c r="BUP616"/>
      <c r="BUQ616"/>
      <c r="BUR616"/>
      <c r="BUS616"/>
      <c r="BUT616"/>
      <c r="BUU616"/>
      <c r="BUV616"/>
      <c r="BUW616"/>
      <c r="BUX616"/>
      <c r="BUY616"/>
      <c r="BUZ616"/>
      <c r="BVA616"/>
      <c r="BVB616"/>
      <c r="BVC616"/>
      <c r="BVD616"/>
      <c r="BVE616"/>
      <c r="BVF616"/>
      <c r="BVG616"/>
      <c r="BVH616"/>
      <c r="BVI616"/>
      <c r="BVJ616"/>
      <c r="BVK616"/>
      <c r="BVL616"/>
      <c r="BVM616"/>
      <c r="BVN616"/>
      <c r="BVO616"/>
      <c r="BVP616"/>
      <c r="BVQ616"/>
      <c r="BVR616"/>
      <c r="BVS616"/>
      <c r="BVT616"/>
      <c r="BVU616"/>
      <c r="BVV616"/>
      <c r="BVW616"/>
      <c r="BVX616"/>
      <c r="BVY616"/>
      <c r="BVZ616"/>
      <c r="BWA616"/>
      <c r="BWB616"/>
      <c r="BWC616"/>
      <c r="BWD616"/>
      <c r="BWE616"/>
      <c r="BWF616"/>
      <c r="BWG616"/>
      <c r="BWH616"/>
      <c r="BWI616"/>
      <c r="BWJ616"/>
      <c r="BWK616"/>
      <c r="BWL616"/>
      <c r="BWM616"/>
      <c r="BWN616"/>
      <c r="BWO616"/>
      <c r="BWP616"/>
      <c r="BWQ616"/>
      <c r="BWR616"/>
      <c r="BWS616"/>
      <c r="BWT616"/>
      <c r="BWU616"/>
      <c r="BWV616"/>
      <c r="BWW616"/>
      <c r="BWX616"/>
      <c r="BWY616"/>
      <c r="BWZ616"/>
      <c r="BXA616"/>
      <c r="BXB616"/>
      <c r="BXC616"/>
      <c r="BXD616"/>
      <c r="BXE616"/>
      <c r="BXF616"/>
      <c r="BXG616"/>
      <c r="BXH616"/>
      <c r="BXI616"/>
      <c r="BXJ616"/>
      <c r="BXK616"/>
      <c r="BXL616"/>
      <c r="BXM616"/>
      <c r="BXN616"/>
      <c r="BXO616"/>
      <c r="BXP616"/>
      <c r="BXQ616"/>
      <c r="BXR616"/>
      <c r="BXS616"/>
      <c r="BXT616"/>
      <c r="BXU616"/>
      <c r="BXV616"/>
      <c r="BXW616"/>
      <c r="BXX616"/>
      <c r="BXY616"/>
      <c r="BXZ616"/>
      <c r="BYA616"/>
      <c r="BYB616"/>
      <c r="BYC616"/>
      <c r="BYD616"/>
      <c r="BYE616"/>
      <c r="BYF616"/>
      <c r="BYG616"/>
      <c r="BYH616"/>
      <c r="BYI616"/>
      <c r="BYJ616"/>
      <c r="BYK616"/>
      <c r="BYL616"/>
      <c r="BYM616"/>
      <c r="BYN616"/>
      <c r="BYO616"/>
      <c r="BYP616"/>
      <c r="BYQ616"/>
      <c r="BYR616"/>
      <c r="BYS616"/>
      <c r="BYT616"/>
      <c r="BYU616"/>
      <c r="BYV616"/>
      <c r="BYW616"/>
      <c r="BYX616"/>
      <c r="BYY616"/>
      <c r="BYZ616"/>
      <c r="BZA616"/>
      <c r="BZB616"/>
      <c r="BZC616"/>
      <c r="BZD616"/>
      <c r="BZE616"/>
      <c r="BZF616"/>
      <c r="BZG616"/>
      <c r="BZH616"/>
      <c r="BZI616"/>
      <c r="BZJ616"/>
      <c r="BZK616"/>
      <c r="BZL616"/>
      <c r="BZM616"/>
      <c r="BZN616"/>
      <c r="BZO616"/>
      <c r="BZP616"/>
      <c r="BZQ616"/>
      <c r="BZR616"/>
      <c r="BZS616"/>
      <c r="BZT616"/>
      <c r="BZU616"/>
      <c r="BZV616"/>
      <c r="BZW616"/>
      <c r="BZX616"/>
      <c r="BZY616"/>
      <c r="BZZ616"/>
      <c r="CAA616"/>
      <c r="CAB616"/>
      <c r="CAC616"/>
      <c r="CAD616"/>
      <c r="CAE616"/>
      <c r="CAF616"/>
      <c r="CAG616"/>
      <c r="CAH616"/>
      <c r="CAI616"/>
      <c r="CAJ616"/>
      <c r="CAK616"/>
      <c r="CAL616"/>
      <c r="CAM616"/>
      <c r="CAN616"/>
      <c r="CAO616"/>
      <c r="CAP616"/>
      <c r="CAQ616"/>
      <c r="CAR616"/>
      <c r="CAS616"/>
      <c r="CAT616"/>
      <c r="CAU616"/>
      <c r="CAV616"/>
      <c r="CAW616"/>
      <c r="CAX616"/>
      <c r="CAY616"/>
      <c r="CAZ616"/>
      <c r="CBA616"/>
      <c r="CBB616"/>
      <c r="CBC616"/>
      <c r="CBD616"/>
      <c r="CBE616"/>
      <c r="CBF616"/>
      <c r="CBG616"/>
      <c r="CBH616"/>
      <c r="CBI616"/>
      <c r="CBJ616"/>
      <c r="CBK616"/>
      <c r="CBL616"/>
      <c r="CBM616"/>
      <c r="CBN616"/>
      <c r="CBO616"/>
      <c r="CBP616"/>
      <c r="CBQ616"/>
      <c r="CBR616"/>
      <c r="CBS616"/>
      <c r="CBT616"/>
      <c r="CBU616"/>
      <c r="CBV616"/>
      <c r="CBW616"/>
      <c r="CBX616"/>
      <c r="CBY616"/>
      <c r="CBZ616"/>
      <c r="CCA616"/>
      <c r="CCB616"/>
      <c r="CCC616"/>
      <c r="CCD616"/>
      <c r="CCE616"/>
      <c r="CCF616"/>
      <c r="CCG616"/>
      <c r="CCH616"/>
      <c r="CCI616"/>
      <c r="CCJ616"/>
      <c r="CCK616"/>
      <c r="CCL616"/>
      <c r="CCM616"/>
      <c r="CCN616"/>
      <c r="CCO616"/>
      <c r="CCP616"/>
      <c r="CCQ616"/>
      <c r="CCR616"/>
      <c r="CCS616"/>
      <c r="CCT616"/>
      <c r="CCU616"/>
      <c r="CCV616"/>
      <c r="CCW616"/>
      <c r="CCX616"/>
      <c r="CCY616"/>
      <c r="CCZ616"/>
      <c r="CDA616"/>
      <c r="CDB616"/>
      <c r="CDC616"/>
      <c r="CDD616"/>
      <c r="CDE616"/>
      <c r="CDF616"/>
      <c r="CDG616"/>
      <c r="CDH616"/>
      <c r="CDI616"/>
      <c r="CDJ616"/>
      <c r="CDK616"/>
      <c r="CDL616"/>
      <c r="CDM616"/>
      <c r="CDN616"/>
      <c r="CDO616"/>
      <c r="CDP616"/>
      <c r="CDQ616"/>
      <c r="CDR616"/>
      <c r="CDS616"/>
      <c r="CDT616"/>
      <c r="CDU616"/>
      <c r="CDV616"/>
      <c r="CDW616"/>
      <c r="CDX616"/>
      <c r="CDY616"/>
      <c r="CDZ616"/>
      <c r="CEA616"/>
      <c r="CEB616"/>
      <c r="CEC616"/>
      <c r="CED616"/>
      <c r="CEE616"/>
      <c r="CEF616"/>
      <c r="CEG616"/>
      <c r="CEH616"/>
      <c r="CEI616"/>
      <c r="CEJ616"/>
      <c r="CEK616"/>
      <c r="CEL616"/>
      <c r="CEM616"/>
      <c r="CEN616"/>
      <c r="CEO616"/>
      <c r="CEP616"/>
      <c r="CEQ616"/>
      <c r="CER616"/>
      <c r="CES616"/>
      <c r="CET616"/>
      <c r="CEU616"/>
      <c r="CEV616"/>
      <c r="CEW616"/>
      <c r="CEX616"/>
      <c r="CEY616"/>
      <c r="CEZ616"/>
      <c r="CFA616"/>
      <c r="CFB616"/>
      <c r="CFC616"/>
      <c r="CFD616"/>
      <c r="CFE616"/>
      <c r="CFF616"/>
      <c r="CFG616"/>
      <c r="CFH616"/>
      <c r="CFI616"/>
      <c r="CFJ616"/>
      <c r="CFK616"/>
      <c r="CFL616"/>
      <c r="CFM616"/>
      <c r="CFN616"/>
      <c r="CFO616"/>
      <c r="CFP616"/>
      <c r="CFQ616"/>
      <c r="CFR616"/>
      <c r="CFS616"/>
      <c r="CFT616"/>
      <c r="CFU616"/>
      <c r="CFV616"/>
      <c r="CFW616"/>
      <c r="CFX616"/>
      <c r="CFY616"/>
      <c r="CFZ616"/>
      <c r="CGA616"/>
      <c r="CGB616"/>
      <c r="CGC616"/>
      <c r="CGD616"/>
      <c r="CGE616"/>
      <c r="CGF616"/>
      <c r="CGG616"/>
      <c r="CGH616"/>
      <c r="CGI616"/>
      <c r="CGJ616"/>
      <c r="CGK616"/>
      <c r="CGL616"/>
      <c r="CGM616"/>
      <c r="CGN616"/>
      <c r="CGO616"/>
      <c r="CGP616"/>
      <c r="CGQ616"/>
      <c r="CGR616"/>
      <c r="CGS616"/>
      <c r="CGT616"/>
      <c r="CGU616"/>
      <c r="CGV616"/>
      <c r="CGW616"/>
      <c r="CGX616"/>
      <c r="CGY616"/>
      <c r="CGZ616"/>
      <c r="CHA616"/>
      <c r="CHB616"/>
      <c r="CHC616"/>
      <c r="CHD616"/>
      <c r="CHE616"/>
      <c r="CHF616"/>
      <c r="CHG616"/>
      <c r="CHH616"/>
      <c r="CHI616"/>
      <c r="CHJ616"/>
      <c r="CHK616"/>
      <c r="CHL616"/>
      <c r="CHM616"/>
      <c r="CHN616"/>
      <c r="CHO616"/>
      <c r="CHP616"/>
      <c r="CHQ616"/>
      <c r="CHR616"/>
      <c r="CHS616"/>
      <c r="CHT616"/>
      <c r="CHU616"/>
      <c r="CHV616"/>
      <c r="CHW616"/>
      <c r="CHX616"/>
      <c r="CHY616"/>
      <c r="CHZ616"/>
      <c r="CIA616"/>
      <c r="CIB616"/>
      <c r="CIC616"/>
      <c r="CID616"/>
      <c r="CIE616"/>
      <c r="CIF616"/>
      <c r="CIG616"/>
      <c r="CIH616"/>
      <c r="CII616"/>
      <c r="CIJ616"/>
      <c r="CIK616"/>
      <c r="CIL616"/>
      <c r="CIM616"/>
      <c r="CIN616"/>
      <c r="CIO616"/>
      <c r="CIP616"/>
      <c r="CIQ616"/>
      <c r="CIR616"/>
      <c r="CIS616"/>
      <c r="CIT616"/>
      <c r="CIU616"/>
      <c r="CIV616"/>
      <c r="CIW616"/>
      <c r="CIX616"/>
      <c r="CIY616"/>
      <c r="CIZ616"/>
      <c r="CJA616"/>
      <c r="CJB616"/>
      <c r="CJC616"/>
      <c r="CJD616"/>
      <c r="CJE616"/>
      <c r="CJF616"/>
      <c r="CJG616"/>
      <c r="CJH616"/>
      <c r="CJI616"/>
      <c r="CJJ616"/>
      <c r="CJK616"/>
      <c r="CJL616"/>
      <c r="CJM616"/>
      <c r="CJN616"/>
      <c r="CJO616"/>
      <c r="CJP616"/>
      <c r="CJQ616"/>
      <c r="CJR616"/>
      <c r="CJS616"/>
      <c r="CJT616"/>
      <c r="CJU616"/>
      <c r="CJV616"/>
      <c r="CJW616"/>
      <c r="CJX616"/>
      <c r="CJY616"/>
      <c r="CJZ616"/>
      <c r="CKA616"/>
      <c r="CKB616"/>
      <c r="CKC616"/>
      <c r="CKD616"/>
      <c r="CKE616"/>
      <c r="CKF616"/>
      <c r="CKG616"/>
      <c r="CKH616"/>
      <c r="CKI616"/>
      <c r="CKJ616"/>
      <c r="CKK616"/>
      <c r="CKL616"/>
      <c r="CKM616"/>
      <c r="CKN616"/>
      <c r="CKO616"/>
      <c r="CKP616"/>
      <c r="CKQ616"/>
      <c r="CKR616"/>
      <c r="CKS616"/>
      <c r="CKT616"/>
      <c r="CKU616"/>
      <c r="CKV616"/>
      <c r="CKW616"/>
      <c r="CKX616"/>
      <c r="CKY616"/>
      <c r="CKZ616"/>
      <c r="CLA616"/>
      <c r="CLB616"/>
      <c r="CLC616"/>
      <c r="CLD616"/>
      <c r="CLE616"/>
      <c r="CLF616"/>
      <c r="CLG616"/>
      <c r="CLH616"/>
      <c r="CLI616"/>
      <c r="CLJ616"/>
      <c r="CLK616"/>
      <c r="CLL616"/>
      <c r="CLM616"/>
      <c r="CLN616"/>
      <c r="CLO616"/>
      <c r="CLP616"/>
      <c r="CLQ616"/>
      <c r="CLR616"/>
      <c r="CLS616"/>
      <c r="CLT616"/>
      <c r="CLU616"/>
      <c r="CLV616"/>
      <c r="CLW616"/>
      <c r="CLX616"/>
      <c r="CLY616"/>
      <c r="CLZ616"/>
      <c r="CMA616"/>
      <c r="CMB616"/>
      <c r="CMC616"/>
      <c r="CMD616"/>
      <c r="CME616"/>
      <c r="CMF616"/>
      <c r="CMG616"/>
      <c r="CMH616"/>
      <c r="CMI616"/>
      <c r="CMJ616"/>
      <c r="CMK616"/>
      <c r="CML616"/>
      <c r="CMM616"/>
      <c r="CMN616"/>
      <c r="CMO616"/>
      <c r="CMP616"/>
      <c r="CMQ616"/>
      <c r="CMR616"/>
      <c r="CMS616"/>
      <c r="CMT616"/>
      <c r="CMU616"/>
      <c r="CMV616"/>
      <c r="CMW616"/>
      <c r="CMX616"/>
      <c r="CMY616"/>
      <c r="CMZ616"/>
      <c r="CNA616"/>
      <c r="CNB616"/>
      <c r="CNC616"/>
      <c r="CND616"/>
      <c r="CNE616"/>
      <c r="CNF616"/>
      <c r="CNG616"/>
      <c r="CNH616"/>
      <c r="CNI616"/>
      <c r="CNJ616"/>
      <c r="CNK616"/>
      <c r="CNL616"/>
      <c r="CNM616"/>
      <c r="CNN616"/>
      <c r="CNO616"/>
      <c r="CNP616"/>
      <c r="CNQ616"/>
      <c r="CNR616"/>
      <c r="CNS616"/>
      <c r="CNT616"/>
      <c r="CNU616"/>
      <c r="CNV616"/>
      <c r="CNW616"/>
      <c r="CNX616"/>
      <c r="CNY616"/>
      <c r="CNZ616"/>
      <c r="COA616"/>
      <c r="COB616"/>
      <c r="COC616"/>
      <c r="COD616"/>
      <c r="COE616"/>
      <c r="COF616"/>
      <c r="COG616"/>
      <c r="COH616"/>
      <c r="COI616"/>
      <c r="COJ616"/>
      <c r="COK616"/>
      <c r="COL616"/>
      <c r="COM616"/>
      <c r="CON616"/>
      <c r="COO616"/>
      <c r="COP616"/>
      <c r="COQ616"/>
      <c r="COR616"/>
      <c r="COS616"/>
      <c r="COT616"/>
      <c r="COU616"/>
      <c r="COV616"/>
      <c r="COW616"/>
      <c r="COX616"/>
      <c r="COY616"/>
      <c r="COZ616"/>
      <c r="CPA616"/>
      <c r="CPB616"/>
      <c r="CPC616"/>
      <c r="CPD616"/>
      <c r="CPE616"/>
      <c r="CPF616"/>
      <c r="CPG616"/>
      <c r="CPH616"/>
      <c r="CPI616"/>
      <c r="CPJ616"/>
      <c r="CPK616"/>
      <c r="CPL616"/>
      <c r="CPM616"/>
      <c r="CPN616"/>
      <c r="CPO616"/>
      <c r="CPP616"/>
      <c r="CPQ616"/>
      <c r="CPR616"/>
      <c r="CPS616"/>
      <c r="CPT616"/>
      <c r="CPU616"/>
      <c r="CPV616"/>
      <c r="CPW616"/>
      <c r="CPX616"/>
      <c r="CPY616"/>
      <c r="CPZ616"/>
      <c r="CQA616"/>
      <c r="CQB616"/>
      <c r="CQC616"/>
      <c r="CQD616"/>
      <c r="CQE616"/>
      <c r="CQF616"/>
      <c r="CQG616"/>
      <c r="CQH616"/>
      <c r="CQI616"/>
      <c r="CQJ616"/>
      <c r="CQK616"/>
      <c r="CQL616"/>
      <c r="CQM616"/>
      <c r="CQN616"/>
      <c r="CQO616"/>
      <c r="CQP616"/>
      <c r="CQQ616"/>
      <c r="CQR616"/>
      <c r="CQS616"/>
      <c r="CQT616"/>
      <c r="CQU616"/>
      <c r="CQV616"/>
      <c r="CQW616"/>
      <c r="CQX616"/>
      <c r="CQY616"/>
      <c r="CQZ616"/>
      <c r="CRA616"/>
      <c r="CRB616"/>
      <c r="CRC616"/>
      <c r="CRD616"/>
      <c r="CRE616"/>
      <c r="CRF616"/>
      <c r="CRG616"/>
      <c r="CRH616"/>
      <c r="CRI616"/>
      <c r="CRJ616"/>
      <c r="CRK616"/>
      <c r="CRL616"/>
      <c r="CRM616"/>
      <c r="CRN616"/>
      <c r="CRO616"/>
      <c r="CRP616"/>
      <c r="CRQ616"/>
      <c r="CRR616"/>
      <c r="CRS616"/>
      <c r="CRT616"/>
      <c r="CRU616"/>
      <c r="CRV616"/>
      <c r="CRW616"/>
      <c r="CRX616"/>
      <c r="CRY616"/>
      <c r="CRZ616"/>
      <c r="CSA616"/>
      <c r="CSB616"/>
      <c r="CSC616"/>
      <c r="CSD616"/>
      <c r="CSE616"/>
      <c r="CSF616"/>
      <c r="CSG616"/>
      <c r="CSH616"/>
      <c r="CSI616"/>
      <c r="CSJ616"/>
      <c r="CSK616"/>
      <c r="CSL616"/>
      <c r="CSM616"/>
      <c r="CSN616"/>
      <c r="CSO616"/>
      <c r="CSP616"/>
      <c r="CSQ616"/>
      <c r="CSR616"/>
      <c r="CSS616"/>
      <c r="CST616"/>
      <c r="CSU616"/>
      <c r="CSV616"/>
      <c r="CSW616"/>
      <c r="CSX616"/>
      <c r="CSY616"/>
      <c r="CSZ616"/>
      <c r="CTA616"/>
      <c r="CTB616"/>
      <c r="CTC616"/>
      <c r="CTD616"/>
      <c r="CTE616"/>
      <c r="CTF616"/>
      <c r="CTG616"/>
      <c r="CTH616"/>
      <c r="CTI616"/>
      <c r="CTJ616"/>
      <c r="CTK616"/>
      <c r="CTL616"/>
      <c r="CTM616"/>
      <c r="CTN616"/>
      <c r="CTO616"/>
      <c r="CTP616"/>
      <c r="CTQ616"/>
      <c r="CTR616"/>
      <c r="CTS616"/>
      <c r="CTT616"/>
      <c r="CTU616"/>
      <c r="CTV616"/>
      <c r="CTW616"/>
      <c r="CTX616"/>
      <c r="CTY616"/>
      <c r="CTZ616"/>
      <c r="CUA616"/>
      <c r="CUB616"/>
      <c r="CUC616"/>
      <c r="CUD616"/>
      <c r="CUE616"/>
      <c r="CUF616"/>
      <c r="CUG616"/>
      <c r="CUH616"/>
      <c r="CUI616"/>
      <c r="CUJ616"/>
      <c r="CUK616"/>
      <c r="CUL616"/>
      <c r="CUM616"/>
      <c r="CUN616"/>
      <c r="CUO616"/>
      <c r="CUP616"/>
      <c r="CUQ616"/>
      <c r="CUR616"/>
      <c r="CUS616"/>
      <c r="CUT616"/>
      <c r="CUU616"/>
      <c r="CUV616"/>
      <c r="CUW616"/>
      <c r="CUX616"/>
      <c r="CUY616"/>
      <c r="CUZ616"/>
      <c r="CVA616"/>
      <c r="CVB616"/>
      <c r="CVC616"/>
      <c r="CVD616"/>
      <c r="CVE616"/>
      <c r="CVF616"/>
      <c r="CVG616"/>
      <c r="CVH616"/>
      <c r="CVI616"/>
      <c r="CVJ616"/>
      <c r="CVK616"/>
      <c r="CVL616"/>
      <c r="CVM616"/>
      <c r="CVN616"/>
      <c r="CVO616"/>
      <c r="CVP616"/>
      <c r="CVQ616"/>
      <c r="CVR616"/>
      <c r="CVS616"/>
      <c r="CVT616"/>
      <c r="CVU616"/>
      <c r="CVV616"/>
      <c r="CVW616"/>
      <c r="CVX616"/>
      <c r="CVY616"/>
      <c r="CVZ616"/>
      <c r="CWA616"/>
      <c r="CWB616"/>
      <c r="CWC616"/>
      <c r="CWD616"/>
      <c r="CWE616"/>
      <c r="CWF616"/>
      <c r="CWG616"/>
      <c r="CWH616"/>
      <c r="CWI616"/>
      <c r="CWJ616"/>
      <c r="CWK616"/>
      <c r="CWL616"/>
      <c r="CWM616"/>
      <c r="CWN616"/>
      <c r="CWO616"/>
      <c r="CWP616"/>
      <c r="CWQ616"/>
      <c r="CWR616"/>
      <c r="CWS616"/>
      <c r="CWT616"/>
      <c r="CWU616"/>
      <c r="CWV616"/>
      <c r="CWW616"/>
      <c r="CWX616"/>
      <c r="CWY616"/>
      <c r="CWZ616"/>
      <c r="CXA616"/>
      <c r="CXB616"/>
      <c r="CXC616"/>
      <c r="CXD616"/>
      <c r="CXE616"/>
      <c r="CXF616"/>
      <c r="CXG616"/>
      <c r="CXH616"/>
      <c r="CXI616"/>
      <c r="CXJ616"/>
      <c r="CXK616"/>
      <c r="CXL616"/>
      <c r="CXM616"/>
      <c r="CXN616"/>
      <c r="CXO616"/>
      <c r="CXP616"/>
      <c r="CXQ616"/>
      <c r="CXR616"/>
      <c r="CXS616"/>
      <c r="CXT616"/>
      <c r="CXU616"/>
      <c r="CXV616"/>
      <c r="CXW616"/>
      <c r="CXX616"/>
      <c r="CXY616"/>
      <c r="CXZ616"/>
      <c r="CYA616"/>
      <c r="CYB616"/>
      <c r="CYC616"/>
      <c r="CYD616"/>
      <c r="CYE616"/>
      <c r="CYF616"/>
      <c r="CYG616"/>
      <c r="CYH616"/>
      <c r="CYI616"/>
      <c r="CYJ616"/>
      <c r="CYK616"/>
      <c r="CYL616"/>
      <c r="CYM616"/>
      <c r="CYN616"/>
      <c r="CYO616"/>
      <c r="CYP616"/>
      <c r="CYQ616"/>
      <c r="CYR616"/>
      <c r="CYS616"/>
      <c r="CYT616"/>
      <c r="CYU616"/>
      <c r="CYV616"/>
      <c r="CYW616"/>
      <c r="CYX616"/>
      <c r="CYY616"/>
      <c r="CYZ616"/>
      <c r="CZA616"/>
      <c r="CZB616"/>
      <c r="CZC616"/>
      <c r="CZD616"/>
      <c r="CZE616"/>
      <c r="CZF616"/>
      <c r="CZG616"/>
      <c r="CZH616"/>
      <c r="CZI616"/>
      <c r="CZJ616"/>
      <c r="CZK616"/>
      <c r="CZL616"/>
      <c r="CZM616"/>
      <c r="CZN616"/>
      <c r="CZO616"/>
      <c r="CZP616"/>
      <c r="CZQ616"/>
      <c r="CZR616"/>
      <c r="CZS616"/>
      <c r="CZT616"/>
      <c r="CZU616"/>
      <c r="CZV616"/>
      <c r="CZW616"/>
      <c r="CZX616"/>
      <c r="CZY616"/>
      <c r="CZZ616"/>
      <c r="DAA616"/>
      <c r="DAB616"/>
      <c r="DAC616"/>
      <c r="DAD616"/>
      <c r="DAE616"/>
      <c r="DAF616"/>
      <c r="DAG616"/>
      <c r="DAH616"/>
      <c r="DAI616"/>
      <c r="DAJ616"/>
      <c r="DAK616"/>
      <c r="DAL616"/>
      <c r="DAM616"/>
      <c r="DAN616"/>
      <c r="DAO616"/>
      <c r="DAP616"/>
      <c r="DAQ616"/>
      <c r="DAR616"/>
      <c r="DAS616"/>
      <c r="DAT616"/>
      <c r="DAU616"/>
      <c r="DAV616"/>
      <c r="DAW616"/>
      <c r="DAX616"/>
      <c r="DAY616"/>
      <c r="DAZ616"/>
      <c r="DBA616"/>
      <c r="DBB616"/>
      <c r="DBC616"/>
      <c r="DBD616"/>
      <c r="DBE616"/>
      <c r="DBF616"/>
      <c r="DBG616"/>
      <c r="DBH616"/>
      <c r="DBI616"/>
      <c r="DBJ616"/>
      <c r="DBK616"/>
      <c r="DBL616"/>
      <c r="DBM616"/>
      <c r="DBN616"/>
      <c r="DBO616"/>
      <c r="DBP616"/>
      <c r="DBQ616"/>
      <c r="DBR616"/>
      <c r="DBS616"/>
      <c r="DBT616"/>
      <c r="DBU616"/>
      <c r="DBV616"/>
      <c r="DBW616"/>
      <c r="DBX616"/>
      <c r="DBY616"/>
      <c r="DBZ616"/>
      <c r="DCA616"/>
      <c r="DCB616"/>
      <c r="DCC616"/>
      <c r="DCD616"/>
      <c r="DCE616"/>
      <c r="DCF616"/>
      <c r="DCG616"/>
      <c r="DCH616"/>
      <c r="DCI616"/>
      <c r="DCJ616"/>
      <c r="DCK616"/>
      <c r="DCL616"/>
      <c r="DCM616"/>
      <c r="DCN616"/>
      <c r="DCO616"/>
      <c r="DCP616"/>
      <c r="DCQ616"/>
      <c r="DCR616"/>
      <c r="DCS616"/>
      <c r="DCT616"/>
      <c r="DCU616"/>
      <c r="DCV616"/>
      <c r="DCW616"/>
      <c r="DCX616"/>
      <c r="DCY616"/>
      <c r="DCZ616"/>
      <c r="DDA616"/>
      <c r="DDB616"/>
      <c r="DDC616"/>
      <c r="DDD616"/>
      <c r="DDE616"/>
      <c r="DDF616"/>
      <c r="DDG616"/>
      <c r="DDH616"/>
      <c r="DDI616"/>
      <c r="DDJ616"/>
      <c r="DDK616"/>
      <c r="DDL616"/>
      <c r="DDM616"/>
      <c r="DDN616"/>
      <c r="DDO616"/>
      <c r="DDP616"/>
      <c r="DDQ616"/>
      <c r="DDR616"/>
      <c r="DDS616"/>
      <c r="DDT616"/>
      <c r="DDU616"/>
      <c r="DDV616"/>
      <c r="DDW616"/>
      <c r="DDX616"/>
      <c r="DDY616"/>
      <c r="DDZ616"/>
      <c r="DEA616"/>
      <c r="DEB616"/>
      <c r="DEC616"/>
      <c r="DED616"/>
      <c r="DEE616"/>
      <c r="DEF616"/>
      <c r="DEG616"/>
      <c r="DEH616"/>
      <c r="DEI616"/>
      <c r="DEJ616"/>
      <c r="DEK616"/>
      <c r="DEL616"/>
      <c r="DEM616"/>
      <c r="DEN616"/>
      <c r="DEO616"/>
      <c r="DEP616"/>
      <c r="DEQ616"/>
      <c r="DER616"/>
      <c r="DES616"/>
      <c r="DET616"/>
      <c r="DEU616"/>
      <c r="DEV616"/>
      <c r="DEW616"/>
      <c r="DEX616"/>
      <c r="DEY616"/>
      <c r="DEZ616"/>
      <c r="DFA616"/>
      <c r="DFB616"/>
      <c r="DFC616"/>
      <c r="DFD616"/>
      <c r="DFE616"/>
      <c r="DFF616"/>
      <c r="DFG616"/>
      <c r="DFH616"/>
      <c r="DFI616"/>
      <c r="DFJ616"/>
      <c r="DFK616"/>
      <c r="DFL616"/>
      <c r="DFM616"/>
      <c r="DFN616"/>
      <c r="DFO616"/>
      <c r="DFP616"/>
      <c r="DFQ616"/>
      <c r="DFR616"/>
      <c r="DFS616"/>
      <c r="DFT616"/>
      <c r="DFU616"/>
      <c r="DFV616"/>
      <c r="DFW616"/>
      <c r="DFX616"/>
      <c r="DFY616"/>
      <c r="DFZ616"/>
      <c r="DGA616"/>
      <c r="DGB616"/>
      <c r="DGC616"/>
      <c r="DGD616"/>
      <c r="DGE616"/>
      <c r="DGF616"/>
      <c r="DGG616"/>
      <c r="DGH616"/>
      <c r="DGI616"/>
      <c r="DGJ616"/>
      <c r="DGK616"/>
      <c r="DGL616"/>
      <c r="DGM616"/>
      <c r="DGN616"/>
      <c r="DGO616"/>
      <c r="DGP616"/>
      <c r="DGQ616"/>
      <c r="DGR616"/>
      <c r="DGS616"/>
      <c r="DGT616"/>
      <c r="DGU616"/>
      <c r="DGV616"/>
      <c r="DGW616"/>
      <c r="DGX616"/>
      <c r="DGY616"/>
      <c r="DGZ616"/>
      <c r="DHA616"/>
      <c r="DHB616"/>
      <c r="DHC616"/>
      <c r="DHD616"/>
      <c r="DHE616"/>
      <c r="DHF616"/>
      <c r="DHG616"/>
      <c r="DHH616"/>
      <c r="DHI616"/>
      <c r="DHJ616"/>
      <c r="DHK616"/>
      <c r="DHL616"/>
      <c r="DHM616"/>
      <c r="DHN616"/>
      <c r="DHO616"/>
      <c r="DHP616"/>
      <c r="DHQ616"/>
      <c r="DHR616"/>
      <c r="DHS616"/>
      <c r="DHT616"/>
      <c r="DHU616"/>
      <c r="DHV616"/>
      <c r="DHW616"/>
      <c r="DHX616"/>
      <c r="DHY616"/>
      <c r="DHZ616"/>
      <c r="DIA616"/>
      <c r="DIB616"/>
      <c r="DIC616"/>
      <c r="DID616"/>
      <c r="DIE616"/>
      <c r="DIF616"/>
      <c r="DIG616"/>
      <c r="DIH616"/>
      <c r="DII616"/>
      <c r="DIJ616"/>
      <c r="DIK616"/>
      <c r="DIL616"/>
      <c r="DIM616"/>
      <c r="DIN616"/>
      <c r="DIO616"/>
      <c r="DIP616"/>
      <c r="DIQ616"/>
      <c r="DIR616"/>
      <c r="DIS616"/>
      <c r="DIT616"/>
      <c r="DIU616"/>
      <c r="DIV616"/>
      <c r="DIW616"/>
      <c r="DIX616"/>
      <c r="DIY616"/>
      <c r="DIZ616"/>
      <c r="DJA616"/>
      <c r="DJB616"/>
      <c r="DJC616"/>
      <c r="DJD616"/>
      <c r="DJE616"/>
      <c r="DJF616"/>
      <c r="DJG616"/>
      <c r="DJH616"/>
      <c r="DJI616"/>
      <c r="DJJ616"/>
      <c r="DJK616"/>
      <c r="DJL616"/>
      <c r="DJM616"/>
      <c r="DJN616"/>
      <c r="DJO616"/>
      <c r="DJP616"/>
      <c r="DJQ616"/>
      <c r="DJR616"/>
      <c r="DJS616"/>
      <c r="DJT616"/>
      <c r="DJU616"/>
      <c r="DJV616"/>
      <c r="DJW616"/>
      <c r="DJX616"/>
      <c r="DJY616"/>
      <c r="DJZ616"/>
      <c r="DKA616"/>
      <c r="DKB616"/>
      <c r="DKC616"/>
      <c r="DKD616"/>
      <c r="DKE616"/>
      <c r="DKF616"/>
      <c r="DKG616"/>
      <c r="DKH616"/>
      <c r="DKI616"/>
      <c r="DKJ616"/>
      <c r="DKK616"/>
      <c r="DKL616"/>
      <c r="DKM616"/>
      <c r="DKN616"/>
      <c r="DKO616"/>
      <c r="DKP616"/>
      <c r="DKQ616"/>
      <c r="DKR616"/>
      <c r="DKS616"/>
      <c r="DKT616"/>
      <c r="DKU616"/>
      <c r="DKV616"/>
      <c r="DKW616"/>
      <c r="DKX616"/>
      <c r="DKY616"/>
      <c r="DKZ616"/>
      <c r="DLA616"/>
      <c r="DLB616"/>
      <c r="DLC616"/>
      <c r="DLD616"/>
      <c r="DLE616"/>
      <c r="DLF616"/>
      <c r="DLG616"/>
      <c r="DLH616"/>
      <c r="DLI616"/>
      <c r="DLJ616"/>
      <c r="DLK616"/>
      <c r="DLL616"/>
      <c r="DLM616"/>
      <c r="DLN616"/>
      <c r="DLO616"/>
      <c r="DLP616"/>
      <c r="DLQ616"/>
      <c r="DLR616"/>
      <c r="DLS616"/>
      <c r="DLT616"/>
      <c r="DLU616"/>
      <c r="DLV616"/>
      <c r="DLW616"/>
      <c r="DLX616"/>
      <c r="DLY616"/>
      <c r="DLZ616"/>
      <c r="DMA616"/>
      <c r="DMB616"/>
      <c r="DMC616"/>
      <c r="DMD616"/>
      <c r="DME616"/>
      <c r="DMF616"/>
      <c r="DMG616"/>
      <c r="DMH616"/>
      <c r="DMI616"/>
      <c r="DMJ616"/>
      <c r="DMK616"/>
      <c r="DML616"/>
      <c r="DMM616"/>
      <c r="DMN616"/>
      <c r="DMO616"/>
      <c r="DMP616"/>
      <c r="DMQ616"/>
      <c r="DMR616"/>
      <c r="DMS616"/>
      <c r="DMT616"/>
      <c r="DMU616"/>
      <c r="DMV616"/>
      <c r="DMW616"/>
      <c r="DMX616"/>
      <c r="DMY616"/>
      <c r="DMZ616"/>
      <c r="DNA616"/>
      <c r="DNB616"/>
      <c r="DNC616"/>
      <c r="DND616"/>
      <c r="DNE616"/>
      <c r="DNF616"/>
      <c r="DNG616"/>
      <c r="DNH616"/>
      <c r="DNI616"/>
      <c r="DNJ616"/>
      <c r="DNK616"/>
      <c r="DNL616"/>
      <c r="DNM616"/>
      <c r="DNN616"/>
      <c r="DNO616"/>
      <c r="DNP616"/>
      <c r="DNQ616"/>
      <c r="DNR616"/>
      <c r="DNS616"/>
      <c r="DNT616"/>
      <c r="DNU616"/>
      <c r="DNV616"/>
      <c r="DNW616"/>
      <c r="DNX616"/>
      <c r="DNY616"/>
      <c r="DNZ616"/>
      <c r="DOA616"/>
      <c r="DOB616"/>
      <c r="DOC616"/>
      <c r="DOD616"/>
      <c r="DOE616"/>
      <c r="DOF616"/>
      <c r="DOG616"/>
      <c r="DOH616"/>
      <c r="DOI616"/>
      <c r="DOJ616"/>
      <c r="DOK616"/>
      <c r="DOL616"/>
      <c r="DOM616"/>
      <c r="DON616"/>
      <c r="DOO616"/>
      <c r="DOP616"/>
      <c r="DOQ616"/>
      <c r="DOR616"/>
      <c r="DOS616"/>
      <c r="DOT616"/>
      <c r="DOU616"/>
      <c r="DOV616"/>
      <c r="DOW616"/>
      <c r="DOX616"/>
      <c r="DOY616"/>
      <c r="DOZ616"/>
      <c r="DPA616"/>
      <c r="DPB616"/>
      <c r="DPC616"/>
      <c r="DPD616"/>
      <c r="DPE616"/>
      <c r="DPF616"/>
      <c r="DPG616"/>
      <c r="DPH616"/>
      <c r="DPI616"/>
      <c r="DPJ616"/>
      <c r="DPK616"/>
      <c r="DPL616"/>
      <c r="DPM616"/>
      <c r="DPN616"/>
      <c r="DPO616"/>
      <c r="DPP616"/>
      <c r="DPQ616"/>
      <c r="DPR616"/>
      <c r="DPS616"/>
      <c r="DPT616"/>
      <c r="DPU616"/>
      <c r="DPV616"/>
      <c r="DPW616"/>
      <c r="DPX616"/>
      <c r="DPY616"/>
      <c r="DPZ616"/>
      <c r="DQA616"/>
      <c r="DQB616"/>
      <c r="DQC616"/>
      <c r="DQD616"/>
      <c r="DQE616"/>
      <c r="DQF616"/>
      <c r="DQG616"/>
      <c r="DQH616"/>
      <c r="DQI616"/>
      <c r="DQJ616"/>
      <c r="DQK616"/>
      <c r="DQL616"/>
      <c r="DQM616"/>
      <c r="DQN616"/>
      <c r="DQO616"/>
      <c r="DQP616"/>
      <c r="DQQ616"/>
      <c r="DQR616"/>
      <c r="DQS616"/>
      <c r="DQT616"/>
      <c r="DQU616"/>
      <c r="DQV616"/>
      <c r="DQW616"/>
      <c r="DQX616"/>
      <c r="DQY616"/>
      <c r="DQZ616"/>
      <c r="DRA616"/>
      <c r="DRB616"/>
      <c r="DRC616"/>
      <c r="DRD616"/>
      <c r="DRE616"/>
      <c r="DRF616"/>
      <c r="DRG616"/>
      <c r="DRH616"/>
      <c r="DRI616"/>
      <c r="DRJ616"/>
      <c r="DRK616"/>
      <c r="DRL616"/>
      <c r="DRM616"/>
      <c r="DRN616"/>
      <c r="DRO616"/>
      <c r="DRP616"/>
      <c r="DRQ616"/>
      <c r="DRR616"/>
      <c r="DRS616"/>
      <c r="DRT616"/>
      <c r="DRU616"/>
      <c r="DRV616"/>
      <c r="DRW616"/>
      <c r="DRX616"/>
      <c r="DRY616"/>
      <c r="DRZ616"/>
      <c r="DSA616"/>
      <c r="DSB616"/>
      <c r="DSC616"/>
      <c r="DSD616"/>
      <c r="DSE616"/>
      <c r="DSF616"/>
      <c r="DSG616"/>
      <c r="DSH616"/>
      <c r="DSI616"/>
      <c r="DSJ616"/>
      <c r="DSK616"/>
      <c r="DSL616"/>
      <c r="DSM616"/>
      <c r="DSN616"/>
      <c r="DSO616"/>
      <c r="DSP616"/>
      <c r="DSQ616"/>
      <c r="DSR616"/>
      <c r="DSS616"/>
      <c r="DST616"/>
      <c r="DSU616"/>
      <c r="DSV616"/>
      <c r="DSW616"/>
      <c r="DSX616"/>
      <c r="DSY616"/>
      <c r="DSZ616"/>
      <c r="DTA616"/>
      <c r="DTB616"/>
      <c r="DTC616"/>
      <c r="DTD616"/>
      <c r="DTE616"/>
      <c r="DTF616"/>
      <c r="DTG616"/>
      <c r="DTH616"/>
      <c r="DTI616"/>
      <c r="DTJ616"/>
      <c r="DTK616"/>
      <c r="DTL616"/>
      <c r="DTM616"/>
      <c r="DTN616"/>
      <c r="DTO616"/>
      <c r="DTP616"/>
      <c r="DTQ616"/>
      <c r="DTR616"/>
      <c r="DTS616"/>
      <c r="DTT616"/>
      <c r="DTU616"/>
      <c r="DTV616"/>
      <c r="DTW616"/>
      <c r="DTX616"/>
      <c r="DTY616"/>
      <c r="DTZ616"/>
      <c r="DUA616"/>
      <c r="DUB616"/>
      <c r="DUC616"/>
      <c r="DUD616"/>
      <c r="DUE616"/>
      <c r="DUF616"/>
      <c r="DUG616"/>
      <c r="DUH616"/>
      <c r="DUI616"/>
      <c r="DUJ616"/>
      <c r="DUK616"/>
      <c r="DUL616"/>
      <c r="DUM616"/>
      <c r="DUN616"/>
      <c r="DUO616"/>
      <c r="DUP616"/>
      <c r="DUQ616"/>
      <c r="DUR616"/>
      <c r="DUS616"/>
      <c r="DUT616"/>
      <c r="DUU616"/>
      <c r="DUV616"/>
      <c r="DUW616"/>
      <c r="DUX616"/>
      <c r="DUY616"/>
      <c r="DUZ616"/>
      <c r="DVA616"/>
      <c r="DVB616"/>
      <c r="DVC616"/>
      <c r="DVD616"/>
      <c r="DVE616"/>
      <c r="DVF616"/>
      <c r="DVG616"/>
      <c r="DVH616"/>
      <c r="DVI616"/>
      <c r="DVJ616"/>
      <c r="DVK616"/>
      <c r="DVL616"/>
      <c r="DVM616"/>
      <c r="DVN616"/>
      <c r="DVO616"/>
      <c r="DVP616"/>
      <c r="DVQ616"/>
      <c r="DVR616"/>
      <c r="DVS616"/>
      <c r="DVT616"/>
      <c r="DVU616"/>
      <c r="DVV616"/>
      <c r="DVW616"/>
      <c r="DVX616"/>
      <c r="DVY616"/>
      <c r="DVZ616"/>
      <c r="DWA616"/>
      <c r="DWB616"/>
      <c r="DWC616"/>
      <c r="DWD616"/>
      <c r="DWE616"/>
      <c r="DWF616"/>
      <c r="DWG616"/>
      <c r="DWH616"/>
      <c r="DWI616"/>
      <c r="DWJ616"/>
      <c r="DWK616"/>
      <c r="DWL616"/>
      <c r="DWM616"/>
      <c r="DWN616"/>
      <c r="DWO616"/>
      <c r="DWP616"/>
      <c r="DWQ616"/>
      <c r="DWR616"/>
      <c r="DWS616"/>
      <c r="DWT616"/>
      <c r="DWU616"/>
      <c r="DWV616"/>
      <c r="DWW616"/>
      <c r="DWX616"/>
      <c r="DWY616"/>
      <c r="DWZ616"/>
      <c r="DXA616"/>
      <c r="DXB616"/>
      <c r="DXC616"/>
      <c r="DXD616"/>
      <c r="DXE616"/>
      <c r="DXF616"/>
      <c r="DXG616"/>
      <c r="DXH616"/>
      <c r="DXI616"/>
      <c r="DXJ616"/>
      <c r="DXK616"/>
      <c r="DXL616"/>
      <c r="DXM616"/>
      <c r="DXN616"/>
      <c r="DXO616"/>
      <c r="DXP616"/>
      <c r="DXQ616"/>
      <c r="DXR616"/>
      <c r="DXS616"/>
      <c r="DXT616"/>
      <c r="DXU616"/>
      <c r="DXV616"/>
      <c r="DXW616"/>
      <c r="DXX616"/>
      <c r="DXY616"/>
      <c r="DXZ616"/>
      <c r="DYA616"/>
      <c r="DYB616"/>
      <c r="DYC616"/>
      <c r="DYD616"/>
      <c r="DYE616"/>
      <c r="DYF616"/>
      <c r="DYG616"/>
      <c r="DYH616"/>
      <c r="DYI616"/>
      <c r="DYJ616"/>
      <c r="DYK616"/>
      <c r="DYL616"/>
      <c r="DYM616"/>
      <c r="DYN616"/>
      <c r="DYO616"/>
      <c r="DYP616"/>
      <c r="DYQ616"/>
      <c r="DYR616"/>
      <c r="DYS616"/>
      <c r="DYT616"/>
      <c r="DYU616"/>
      <c r="DYV616"/>
      <c r="DYW616"/>
      <c r="DYX616"/>
      <c r="DYY616"/>
      <c r="DYZ616"/>
      <c r="DZA616"/>
      <c r="DZB616"/>
      <c r="DZC616"/>
      <c r="DZD616"/>
      <c r="DZE616"/>
      <c r="DZF616"/>
      <c r="DZG616"/>
      <c r="DZH616"/>
      <c r="DZI616"/>
      <c r="DZJ616"/>
      <c r="DZK616"/>
      <c r="DZL616"/>
      <c r="DZM616"/>
      <c r="DZN616"/>
      <c r="DZO616"/>
      <c r="DZP616"/>
      <c r="DZQ616"/>
      <c r="DZR616"/>
      <c r="DZS616"/>
      <c r="DZT616"/>
      <c r="DZU616"/>
      <c r="DZV616"/>
      <c r="DZW616"/>
      <c r="DZX616"/>
      <c r="DZY616"/>
      <c r="DZZ616"/>
      <c r="EAA616"/>
      <c r="EAB616"/>
      <c r="EAC616"/>
      <c r="EAD616"/>
      <c r="EAE616"/>
      <c r="EAF616"/>
      <c r="EAG616"/>
      <c r="EAH616"/>
      <c r="EAI616"/>
      <c r="EAJ616"/>
      <c r="EAK616"/>
      <c r="EAL616"/>
      <c r="EAM616"/>
      <c r="EAN616"/>
      <c r="EAO616"/>
      <c r="EAP616"/>
      <c r="EAQ616"/>
      <c r="EAR616"/>
      <c r="EAS616"/>
      <c r="EAT616"/>
      <c r="EAU616"/>
      <c r="EAV616"/>
      <c r="EAW616"/>
      <c r="EAX616"/>
      <c r="EAY616"/>
      <c r="EAZ616"/>
      <c r="EBA616"/>
      <c r="EBB616"/>
      <c r="EBC616"/>
      <c r="EBD616"/>
      <c r="EBE616"/>
      <c r="EBF616"/>
      <c r="EBG616"/>
      <c r="EBH616"/>
      <c r="EBI616"/>
      <c r="EBJ616"/>
      <c r="EBK616"/>
      <c r="EBL616"/>
      <c r="EBM616"/>
      <c r="EBN616"/>
      <c r="EBO616"/>
      <c r="EBP616"/>
      <c r="EBQ616"/>
      <c r="EBR616"/>
      <c r="EBS616"/>
      <c r="EBT616"/>
      <c r="EBU616"/>
      <c r="EBV616"/>
      <c r="EBW616"/>
      <c r="EBX616"/>
      <c r="EBY616"/>
      <c r="EBZ616"/>
      <c r="ECA616"/>
      <c r="ECB616"/>
      <c r="ECC616"/>
      <c r="ECD616"/>
      <c r="ECE616"/>
      <c r="ECF616"/>
      <c r="ECG616"/>
      <c r="ECH616"/>
      <c r="ECI616"/>
      <c r="ECJ616"/>
      <c r="ECK616"/>
      <c r="ECL616"/>
      <c r="ECM616"/>
      <c r="ECN616"/>
      <c r="ECO616"/>
      <c r="ECP616"/>
      <c r="ECQ616"/>
      <c r="ECR616"/>
      <c r="ECS616"/>
      <c r="ECT616"/>
      <c r="ECU616"/>
      <c r="ECV616"/>
      <c r="ECW616"/>
      <c r="ECX616"/>
      <c r="ECY616"/>
      <c r="ECZ616"/>
      <c r="EDA616"/>
      <c r="EDB616"/>
      <c r="EDC616"/>
      <c r="EDD616"/>
      <c r="EDE616"/>
      <c r="EDF616"/>
      <c r="EDG616"/>
      <c r="EDH616"/>
      <c r="EDI616"/>
      <c r="EDJ616"/>
      <c r="EDK616"/>
      <c r="EDL616"/>
      <c r="EDM616"/>
      <c r="EDN616"/>
      <c r="EDO616"/>
      <c r="EDP616"/>
      <c r="EDQ616"/>
      <c r="EDR616"/>
      <c r="EDS616"/>
      <c r="EDT616"/>
      <c r="EDU616"/>
      <c r="EDV616"/>
      <c r="EDW616"/>
      <c r="EDX616"/>
      <c r="EDY616"/>
      <c r="EDZ616"/>
      <c r="EEA616"/>
      <c r="EEB616"/>
      <c r="EEC616"/>
      <c r="EED616"/>
      <c r="EEE616"/>
      <c r="EEF616"/>
      <c r="EEG616"/>
      <c r="EEH616"/>
      <c r="EEI616"/>
      <c r="EEJ616"/>
      <c r="EEK616"/>
      <c r="EEL616"/>
      <c r="EEM616"/>
      <c r="EEN616"/>
      <c r="EEO616"/>
      <c r="EEP616"/>
      <c r="EEQ616"/>
      <c r="EER616"/>
      <c r="EES616"/>
      <c r="EET616"/>
      <c r="EEU616"/>
      <c r="EEV616"/>
      <c r="EEW616"/>
      <c r="EEX616"/>
      <c r="EEY616"/>
      <c r="EEZ616"/>
      <c r="EFA616"/>
      <c r="EFB616"/>
      <c r="EFC616"/>
      <c r="EFD616"/>
      <c r="EFE616"/>
      <c r="EFF616"/>
      <c r="EFG616"/>
      <c r="EFH616"/>
      <c r="EFI616"/>
      <c r="EFJ616"/>
      <c r="EFK616"/>
      <c r="EFL616"/>
      <c r="EFM616"/>
      <c r="EFN616"/>
      <c r="EFO616"/>
      <c r="EFP616"/>
      <c r="EFQ616"/>
      <c r="EFR616"/>
      <c r="EFS616"/>
      <c r="EFT616"/>
      <c r="EFU616"/>
      <c r="EFV616"/>
      <c r="EFW616"/>
      <c r="EFX616"/>
      <c r="EFY616"/>
      <c r="EFZ616"/>
      <c r="EGA616"/>
      <c r="EGB616"/>
      <c r="EGC616"/>
      <c r="EGD616"/>
      <c r="EGE616"/>
      <c r="EGF616"/>
      <c r="EGG616"/>
      <c r="EGH616"/>
      <c r="EGI616"/>
      <c r="EGJ616"/>
      <c r="EGK616"/>
      <c r="EGL616"/>
      <c r="EGM616"/>
      <c r="EGN616"/>
      <c r="EGO616"/>
      <c r="EGP616"/>
      <c r="EGQ616"/>
      <c r="EGR616"/>
      <c r="EGS616"/>
      <c r="EGT616"/>
      <c r="EGU616"/>
      <c r="EGV616"/>
      <c r="EGW616"/>
      <c r="EGX616"/>
      <c r="EGY616"/>
      <c r="EGZ616"/>
      <c r="EHA616"/>
      <c r="EHB616"/>
      <c r="EHC616"/>
      <c r="EHD616"/>
      <c r="EHE616"/>
      <c r="EHF616"/>
      <c r="EHG616"/>
      <c r="EHH616"/>
      <c r="EHI616"/>
      <c r="EHJ616"/>
      <c r="EHK616"/>
      <c r="EHL616"/>
      <c r="EHM616"/>
      <c r="EHN616"/>
      <c r="EHO616"/>
      <c r="EHP616"/>
      <c r="EHQ616"/>
      <c r="EHR616"/>
      <c r="EHS616"/>
      <c r="EHT616"/>
      <c r="EHU616"/>
      <c r="EHV616"/>
      <c r="EHW616"/>
      <c r="EHX616"/>
      <c r="EHY616"/>
      <c r="EHZ616"/>
      <c r="EIA616"/>
      <c r="EIB616"/>
      <c r="EIC616"/>
      <c r="EID616"/>
      <c r="EIE616"/>
      <c r="EIF616"/>
      <c r="EIG616"/>
      <c r="EIH616"/>
      <c r="EII616"/>
      <c r="EIJ616"/>
      <c r="EIK616"/>
      <c r="EIL616"/>
      <c r="EIM616"/>
      <c r="EIN616"/>
      <c r="EIO616"/>
      <c r="EIP616"/>
      <c r="EIQ616"/>
      <c r="EIR616"/>
      <c r="EIS616"/>
      <c r="EIT616"/>
      <c r="EIU616"/>
      <c r="EIV616"/>
      <c r="EIW616"/>
      <c r="EIX616"/>
      <c r="EIY616"/>
      <c r="EIZ616"/>
      <c r="EJA616"/>
      <c r="EJB616"/>
      <c r="EJC616"/>
      <c r="EJD616"/>
      <c r="EJE616"/>
      <c r="EJF616"/>
      <c r="EJG616"/>
      <c r="EJH616"/>
      <c r="EJI616"/>
      <c r="EJJ616"/>
      <c r="EJK616"/>
      <c r="EJL616"/>
      <c r="EJM616"/>
      <c r="EJN616"/>
      <c r="EJO616"/>
      <c r="EJP616"/>
      <c r="EJQ616"/>
      <c r="EJR616"/>
      <c r="EJS616"/>
      <c r="EJT616"/>
      <c r="EJU616"/>
      <c r="EJV616"/>
      <c r="EJW616"/>
      <c r="EJX616"/>
      <c r="EJY616"/>
      <c r="EJZ616"/>
      <c r="EKA616"/>
      <c r="EKB616"/>
      <c r="EKC616"/>
      <c r="EKD616"/>
      <c r="EKE616"/>
      <c r="EKF616"/>
      <c r="EKG616"/>
      <c r="EKH616"/>
      <c r="EKI616"/>
      <c r="EKJ616"/>
      <c r="EKK616"/>
      <c r="EKL616"/>
      <c r="EKM616"/>
      <c r="EKN616"/>
      <c r="EKO616"/>
      <c r="EKP616"/>
      <c r="EKQ616"/>
      <c r="EKR616"/>
      <c r="EKS616"/>
      <c r="EKT616"/>
      <c r="EKU616"/>
      <c r="EKV616"/>
      <c r="EKW616"/>
      <c r="EKX616"/>
      <c r="EKY616"/>
      <c r="EKZ616"/>
      <c r="ELA616"/>
      <c r="ELB616"/>
      <c r="ELC616"/>
      <c r="ELD616"/>
      <c r="ELE616"/>
      <c r="ELF616"/>
      <c r="ELG616"/>
      <c r="ELH616"/>
      <c r="ELI616"/>
      <c r="ELJ616"/>
      <c r="ELK616"/>
      <c r="ELL616"/>
      <c r="ELM616"/>
      <c r="ELN616"/>
      <c r="ELO616"/>
      <c r="ELP616"/>
      <c r="ELQ616"/>
      <c r="ELR616"/>
      <c r="ELS616"/>
      <c r="ELT616"/>
      <c r="ELU616"/>
      <c r="ELV616"/>
      <c r="ELW616"/>
      <c r="ELX616"/>
      <c r="ELY616"/>
      <c r="ELZ616"/>
      <c r="EMA616"/>
      <c r="EMB616"/>
      <c r="EMC616"/>
      <c r="EMD616"/>
      <c r="EME616"/>
      <c r="EMF616"/>
      <c r="EMG616"/>
      <c r="EMH616"/>
      <c r="EMI616"/>
      <c r="EMJ616"/>
      <c r="EMK616"/>
      <c r="EML616"/>
      <c r="EMM616"/>
      <c r="EMN616"/>
      <c r="EMO616"/>
      <c r="EMP616"/>
      <c r="EMQ616"/>
      <c r="EMR616"/>
      <c r="EMS616"/>
      <c r="EMT616"/>
      <c r="EMU616"/>
      <c r="EMV616"/>
      <c r="EMW616"/>
      <c r="EMX616"/>
      <c r="EMY616"/>
      <c r="EMZ616"/>
      <c r="ENA616"/>
      <c r="ENB616"/>
      <c r="ENC616"/>
      <c r="END616"/>
      <c r="ENE616"/>
      <c r="ENF616"/>
      <c r="ENG616"/>
      <c r="ENH616"/>
      <c r="ENI616"/>
      <c r="ENJ616"/>
      <c r="ENK616"/>
      <c r="ENL616"/>
      <c r="ENM616"/>
      <c r="ENN616"/>
      <c r="ENO616"/>
      <c r="ENP616"/>
      <c r="ENQ616"/>
      <c r="ENR616"/>
      <c r="ENS616"/>
      <c r="ENT616"/>
      <c r="ENU616"/>
      <c r="ENV616"/>
      <c r="ENW616"/>
      <c r="ENX616"/>
      <c r="ENY616"/>
      <c r="ENZ616"/>
      <c r="EOA616"/>
      <c r="EOB616"/>
      <c r="EOC616"/>
      <c r="EOD616"/>
      <c r="EOE616"/>
      <c r="EOF616"/>
      <c r="EOG616"/>
      <c r="EOH616"/>
      <c r="EOI616"/>
      <c r="EOJ616"/>
      <c r="EOK616"/>
      <c r="EOL616"/>
      <c r="EOM616"/>
      <c r="EON616"/>
      <c r="EOO616"/>
      <c r="EOP616"/>
      <c r="EOQ616"/>
      <c r="EOR616"/>
      <c r="EOS616"/>
      <c r="EOT616"/>
      <c r="EOU616"/>
      <c r="EOV616"/>
      <c r="EOW616"/>
      <c r="EOX616"/>
      <c r="EOY616"/>
      <c r="EOZ616"/>
      <c r="EPA616"/>
      <c r="EPB616"/>
      <c r="EPC616"/>
      <c r="EPD616"/>
      <c r="EPE616"/>
      <c r="EPF616"/>
      <c r="EPG616"/>
      <c r="EPH616"/>
      <c r="EPI616"/>
      <c r="EPJ616"/>
      <c r="EPK616"/>
      <c r="EPL616"/>
      <c r="EPM616"/>
      <c r="EPN616"/>
      <c r="EPO616"/>
      <c r="EPP616"/>
      <c r="EPQ616"/>
      <c r="EPR616"/>
      <c r="EPS616"/>
      <c r="EPT616"/>
      <c r="EPU616"/>
      <c r="EPV616"/>
      <c r="EPW616"/>
      <c r="EPX616"/>
      <c r="EPY616"/>
      <c r="EPZ616"/>
      <c r="EQA616"/>
      <c r="EQB616"/>
      <c r="EQC616"/>
      <c r="EQD616"/>
      <c r="EQE616"/>
      <c r="EQF616"/>
      <c r="EQG616"/>
      <c r="EQH616"/>
      <c r="EQI616"/>
      <c r="EQJ616"/>
      <c r="EQK616"/>
      <c r="EQL616"/>
      <c r="EQM616"/>
      <c r="EQN616"/>
      <c r="EQO616"/>
      <c r="EQP616"/>
      <c r="EQQ616"/>
      <c r="EQR616"/>
      <c r="EQS616"/>
      <c r="EQT616"/>
      <c r="EQU616"/>
      <c r="EQV616"/>
      <c r="EQW616"/>
      <c r="EQX616"/>
      <c r="EQY616"/>
      <c r="EQZ616"/>
      <c r="ERA616"/>
      <c r="ERB616"/>
      <c r="ERC616"/>
      <c r="ERD616"/>
      <c r="ERE616"/>
      <c r="ERF616"/>
      <c r="ERG616"/>
      <c r="ERH616"/>
      <c r="ERI616"/>
      <c r="ERJ616"/>
      <c r="ERK616"/>
      <c r="ERL616"/>
      <c r="ERM616"/>
      <c r="ERN616"/>
      <c r="ERO616"/>
      <c r="ERP616"/>
      <c r="ERQ616"/>
      <c r="ERR616"/>
      <c r="ERS616"/>
      <c r="ERT616"/>
      <c r="ERU616"/>
      <c r="ERV616"/>
      <c r="ERW616"/>
      <c r="ERX616"/>
      <c r="ERY616"/>
      <c r="ERZ616"/>
      <c r="ESA616"/>
      <c r="ESB616"/>
      <c r="ESC616"/>
      <c r="ESD616"/>
      <c r="ESE616"/>
      <c r="ESF616"/>
      <c r="ESG616"/>
      <c r="ESH616"/>
      <c r="ESI616"/>
      <c r="ESJ616"/>
      <c r="ESK616"/>
      <c r="ESL616"/>
      <c r="ESM616"/>
      <c r="ESN616"/>
      <c r="ESO616"/>
      <c r="ESP616"/>
      <c r="ESQ616"/>
      <c r="ESR616"/>
      <c r="ESS616"/>
      <c r="EST616"/>
      <c r="ESU616"/>
      <c r="ESV616"/>
      <c r="ESW616"/>
      <c r="ESX616"/>
      <c r="ESY616"/>
      <c r="ESZ616"/>
      <c r="ETA616"/>
      <c r="ETB616"/>
      <c r="ETC616"/>
      <c r="ETD616"/>
      <c r="ETE616"/>
      <c r="ETF616"/>
      <c r="ETG616"/>
      <c r="ETH616"/>
      <c r="ETI616"/>
      <c r="ETJ616"/>
      <c r="ETK616"/>
      <c r="ETL616"/>
      <c r="ETM616"/>
      <c r="ETN616"/>
      <c r="ETO616"/>
      <c r="ETP616"/>
      <c r="ETQ616"/>
      <c r="ETR616"/>
      <c r="ETS616"/>
      <c r="ETT616"/>
      <c r="ETU616"/>
      <c r="ETV616"/>
      <c r="ETW616"/>
      <c r="ETX616"/>
      <c r="ETY616"/>
      <c r="ETZ616"/>
      <c r="EUA616"/>
      <c r="EUB616"/>
      <c r="EUC616"/>
      <c r="EUD616"/>
      <c r="EUE616"/>
      <c r="EUF616"/>
      <c r="EUG616"/>
      <c r="EUH616"/>
      <c r="EUI616"/>
      <c r="EUJ616"/>
      <c r="EUK616"/>
      <c r="EUL616"/>
      <c r="EUM616"/>
      <c r="EUN616"/>
      <c r="EUO616"/>
      <c r="EUP616"/>
      <c r="EUQ616"/>
      <c r="EUR616"/>
      <c r="EUS616"/>
      <c r="EUT616"/>
      <c r="EUU616"/>
      <c r="EUV616"/>
      <c r="EUW616"/>
      <c r="EUX616"/>
      <c r="EUY616"/>
      <c r="EUZ616"/>
      <c r="EVA616"/>
      <c r="EVB616"/>
      <c r="EVC616"/>
      <c r="EVD616"/>
      <c r="EVE616"/>
      <c r="EVF616"/>
      <c r="EVG616"/>
      <c r="EVH616"/>
      <c r="EVI616"/>
      <c r="EVJ616"/>
      <c r="EVK616"/>
      <c r="EVL616"/>
      <c r="EVM616"/>
      <c r="EVN616"/>
      <c r="EVO616"/>
      <c r="EVP616"/>
      <c r="EVQ616"/>
      <c r="EVR616"/>
      <c r="EVS616"/>
      <c r="EVT616"/>
      <c r="EVU616"/>
      <c r="EVV616"/>
      <c r="EVW616"/>
      <c r="EVX616"/>
      <c r="EVY616"/>
      <c r="EVZ616"/>
      <c r="EWA616"/>
      <c r="EWB616"/>
      <c r="EWC616"/>
      <c r="EWD616"/>
      <c r="EWE616"/>
      <c r="EWF616"/>
      <c r="EWG616"/>
      <c r="EWH616"/>
      <c r="EWI616"/>
      <c r="EWJ616"/>
      <c r="EWK616"/>
      <c r="EWL616"/>
      <c r="EWM616"/>
      <c r="EWN616"/>
      <c r="EWO616"/>
      <c r="EWP616"/>
      <c r="EWQ616"/>
      <c r="EWR616"/>
      <c r="EWS616"/>
      <c r="EWT616"/>
      <c r="EWU616"/>
      <c r="EWV616"/>
      <c r="EWW616"/>
      <c r="EWX616"/>
      <c r="EWY616"/>
      <c r="EWZ616"/>
      <c r="EXA616"/>
      <c r="EXB616"/>
      <c r="EXC616"/>
      <c r="EXD616"/>
      <c r="EXE616"/>
      <c r="EXF616"/>
      <c r="EXG616"/>
      <c r="EXH616"/>
      <c r="EXI616"/>
      <c r="EXJ616"/>
      <c r="EXK616"/>
      <c r="EXL616"/>
      <c r="EXM616"/>
      <c r="EXN616"/>
      <c r="EXO616"/>
      <c r="EXP616"/>
      <c r="EXQ616"/>
      <c r="EXR616"/>
      <c r="EXS616"/>
      <c r="EXT616"/>
      <c r="EXU616"/>
      <c r="EXV616"/>
      <c r="EXW616"/>
      <c r="EXX616"/>
      <c r="EXY616"/>
      <c r="EXZ616"/>
      <c r="EYA616"/>
      <c r="EYB616"/>
      <c r="EYC616"/>
      <c r="EYD616"/>
      <c r="EYE616"/>
      <c r="EYF616"/>
      <c r="EYG616"/>
      <c r="EYH616"/>
      <c r="EYI616"/>
      <c r="EYJ616"/>
      <c r="EYK616"/>
      <c r="EYL616"/>
      <c r="EYM616"/>
      <c r="EYN616"/>
      <c r="EYO616"/>
      <c r="EYP616"/>
      <c r="EYQ616"/>
      <c r="EYR616"/>
      <c r="EYS616"/>
      <c r="EYT616"/>
      <c r="EYU616"/>
      <c r="EYV616"/>
      <c r="EYW616"/>
      <c r="EYX616"/>
      <c r="EYY616"/>
      <c r="EYZ616"/>
      <c r="EZA616"/>
      <c r="EZB616"/>
      <c r="EZC616"/>
      <c r="EZD616"/>
      <c r="EZE616"/>
      <c r="EZF616"/>
      <c r="EZG616"/>
      <c r="EZH616"/>
      <c r="EZI616"/>
      <c r="EZJ616"/>
      <c r="EZK616"/>
      <c r="EZL616"/>
      <c r="EZM616"/>
      <c r="EZN616"/>
      <c r="EZO616"/>
      <c r="EZP616"/>
      <c r="EZQ616"/>
      <c r="EZR616"/>
      <c r="EZS616"/>
      <c r="EZT616"/>
      <c r="EZU616"/>
      <c r="EZV616"/>
      <c r="EZW616"/>
      <c r="EZX616"/>
      <c r="EZY616"/>
      <c r="EZZ616"/>
      <c r="FAA616"/>
      <c r="FAB616"/>
      <c r="FAC616"/>
      <c r="FAD616"/>
      <c r="FAE616"/>
      <c r="FAF616"/>
      <c r="FAG616"/>
      <c r="FAH616"/>
      <c r="FAI616"/>
      <c r="FAJ616"/>
      <c r="FAK616"/>
      <c r="FAL616"/>
      <c r="FAM616"/>
      <c r="FAN616"/>
      <c r="FAO616"/>
      <c r="FAP616"/>
      <c r="FAQ616"/>
      <c r="FAR616"/>
      <c r="FAS616"/>
      <c r="FAT616"/>
      <c r="FAU616"/>
      <c r="FAV616"/>
      <c r="FAW616"/>
      <c r="FAX616"/>
      <c r="FAY616"/>
      <c r="FAZ616"/>
      <c r="FBA616"/>
      <c r="FBB616"/>
      <c r="FBC616"/>
      <c r="FBD616"/>
      <c r="FBE616"/>
      <c r="FBF616"/>
      <c r="FBG616"/>
      <c r="FBH616"/>
      <c r="FBI616"/>
      <c r="FBJ616"/>
      <c r="FBK616"/>
      <c r="FBL616"/>
      <c r="FBM616"/>
      <c r="FBN616"/>
      <c r="FBO616"/>
      <c r="FBP616"/>
      <c r="FBQ616"/>
      <c r="FBR616"/>
      <c r="FBS616"/>
      <c r="FBT616"/>
      <c r="FBU616"/>
      <c r="FBV616"/>
      <c r="FBW616"/>
      <c r="FBX616"/>
      <c r="FBY616"/>
      <c r="FBZ616"/>
      <c r="FCA616"/>
      <c r="FCB616"/>
      <c r="FCC616"/>
      <c r="FCD616"/>
      <c r="FCE616"/>
      <c r="FCF616"/>
      <c r="FCG616"/>
      <c r="FCH616"/>
      <c r="FCI616"/>
      <c r="FCJ616"/>
      <c r="FCK616"/>
      <c r="FCL616"/>
      <c r="FCM616"/>
      <c r="FCN616"/>
      <c r="FCO616"/>
      <c r="FCP616"/>
      <c r="FCQ616"/>
      <c r="FCR616"/>
      <c r="FCS616"/>
      <c r="FCT616"/>
      <c r="FCU616"/>
      <c r="FCV616"/>
      <c r="FCW616"/>
      <c r="FCX616"/>
      <c r="FCY616"/>
      <c r="FCZ616"/>
      <c r="FDA616"/>
      <c r="FDB616"/>
      <c r="FDC616"/>
      <c r="FDD616"/>
      <c r="FDE616"/>
      <c r="FDF616"/>
      <c r="FDG616"/>
      <c r="FDH616"/>
      <c r="FDI616"/>
      <c r="FDJ616"/>
      <c r="FDK616"/>
      <c r="FDL616"/>
      <c r="FDM616"/>
      <c r="FDN616"/>
      <c r="FDO616"/>
      <c r="FDP616"/>
      <c r="FDQ616"/>
      <c r="FDR616"/>
      <c r="FDS616"/>
      <c r="FDT616"/>
      <c r="FDU616"/>
      <c r="FDV616"/>
      <c r="FDW616"/>
      <c r="FDX616"/>
      <c r="FDY616"/>
      <c r="FDZ616"/>
      <c r="FEA616"/>
      <c r="FEB616"/>
      <c r="FEC616"/>
      <c r="FED616"/>
      <c r="FEE616"/>
      <c r="FEF616"/>
      <c r="FEG616"/>
      <c r="FEH616"/>
      <c r="FEI616"/>
      <c r="FEJ616"/>
      <c r="FEK616"/>
      <c r="FEL616"/>
      <c r="FEM616"/>
      <c r="FEN616"/>
      <c r="FEO616"/>
      <c r="FEP616"/>
      <c r="FEQ616"/>
      <c r="FER616"/>
      <c r="FES616"/>
      <c r="FET616"/>
      <c r="FEU616"/>
      <c r="FEV616"/>
      <c r="FEW616"/>
      <c r="FEX616"/>
      <c r="FEY616"/>
      <c r="FEZ616"/>
      <c r="FFA616"/>
      <c r="FFB616"/>
      <c r="FFC616"/>
      <c r="FFD616"/>
      <c r="FFE616"/>
      <c r="FFF616"/>
      <c r="FFG616"/>
      <c r="FFH616"/>
      <c r="FFI616"/>
      <c r="FFJ616"/>
      <c r="FFK616"/>
      <c r="FFL616"/>
      <c r="FFM616"/>
      <c r="FFN616"/>
      <c r="FFO616"/>
      <c r="FFP616"/>
      <c r="FFQ616"/>
      <c r="FFR616"/>
      <c r="FFS616"/>
      <c r="FFT616"/>
      <c r="FFU616"/>
      <c r="FFV616"/>
      <c r="FFW616"/>
      <c r="FFX616"/>
      <c r="FFY616"/>
      <c r="FFZ616"/>
      <c r="FGA616"/>
      <c r="FGB616"/>
      <c r="FGC616"/>
      <c r="FGD616"/>
      <c r="FGE616"/>
      <c r="FGF616"/>
      <c r="FGG616"/>
      <c r="FGH616"/>
      <c r="FGI616"/>
      <c r="FGJ616"/>
      <c r="FGK616"/>
      <c r="FGL616"/>
      <c r="FGM616"/>
      <c r="FGN616"/>
      <c r="FGO616"/>
      <c r="FGP616"/>
      <c r="FGQ616"/>
      <c r="FGR616"/>
      <c r="FGS616"/>
      <c r="FGT616"/>
      <c r="FGU616"/>
      <c r="FGV616"/>
      <c r="FGW616"/>
      <c r="FGX616"/>
      <c r="FGY616"/>
      <c r="FGZ616"/>
      <c r="FHA616"/>
      <c r="FHB616"/>
      <c r="FHC616"/>
      <c r="FHD616"/>
      <c r="FHE616"/>
      <c r="FHF616"/>
      <c r="FHG616"/>
      <c r="FHH616"/>
      <c r="FHI616"/>
      <c r="FHJ616"/>
      <c r="FHK616"/>
      <c r="FHL616"/>
      <c r="FHM616"/>
      <c r="FHN616"/>
      <c r="FHO616"/>
      <c r="FHP616"/>
      <c r="FHQ616"/>
      <c r="FHR616"/>
      <c r="FHS616"/>
      <c r="FHT616"/>
      <c r="FHU616"/>
      <c r="FHV616"/>
      <c r="FHW616"/>
      <c r="FHX616"/>
      <c r="FHY616"/>
      <c r="FHZ616"/>
      <c r="FIA616"/>
      <c r="FIB616"/>
      <c r="FIC616"/>
      <c r="FID616"/>
      <c r="FIE616"/>
      <c r="FIF616"/>
      <c r="FIG616"/>
      <c r="FIH616"/>
      <c r="FII616"/>
      <c r="FIJ616"/>
      <c r="FIK616"/>
      <c r="FIL616"/>
      <c r="FIM616"/>
      <c r="FIN616"/>
      <c r="FIO616"/>
      <c r="FIP616"/>
      <c r="FIQ616"/>
      <c r="FIR616"/>
      <c r="FIS616"/>
      <c r="FIT616"/>
      <c r="FIU616"/>
      <c r="FIV616"/>
      <c r="FIW616"/>
      <c r="FIX616"/>
      <c r="FIY616"/>
      <c r="FIZ616"/>
      <c r="FJA616"/>
      <c r="FJB616"/>
      <c r="FJC616"/>
      <c r="FJD616"/>
      <c r="FJE616"/>
      <c r="FJF616"/>
      <c r="FJG616"/>
      <c r="FJH616"/>
      <c r="FJI616"/>
      <c r="FJJ616"/>
      <c r="FJK616"/>
      <c r="FJL616"/>
      <c r="FJM616"/>
      <c r="FJN616"/>
      <c r="FJO616"/>
      <c r="FJP616"/>
      <c r="FJQ616"/>
      <c r="FJR616"/>
      <c r="FJS616"/>
      <c r="FJT616"/>
      <c r="FJU616"/>
      <c r="FJV616"/>
      <c r="FJW616"/>
      <c r="FJX616"/>
      <c r="FJY616"/>
      <c r="FJZ616"/>
      <c r="FKA616"/>
      <c r="FKB616"/>
      <c r="FKC616"/>
      <c r="FKD616"/>
      <c r="FKE616"/>
      <c r="FKF616"/>
      <c r="FKG616"/>
      <c r="FKH616"/>
      <c r="FKI616"/>
      <c r="FKJ616"/>
      <c r="FKK616"/>
      <c r="FKL616"/>
      <c r="FKM616"/>
      <c r="FKN616"/>
      <c r="FKO616"/>
      <c r="FKP616"/>
      <c r="FKQ616"/>
      <c r="FKR616"/>
      <c r="FKS616"/>
      <c r="FKT616"/>
      <c r="FKU616"/>
      <c r="FKV616"/>
      <c r="FKW616"/>
      <c r="FKX616"/>
      <c r="FKY616"/>
      <c r="FKZ616"/>
      <c r="FLA616"/>
      <c r="FLB616"/>
      <c r="FLC616"/>
      <c r="FLD616"/>
      <c r="FLE616"/>
      <c r="FLF616"/>
      <c r="FLG616"/>
      <c r="FLH616"/>
      <c r="FLI616"/>
      <c r="FLJ616"/>
      <c r="FLK616"/>
      <c r="FLL616"/>
      <c r="FLM616"/>
      <c r="FLN616"/>
      <c r="FLO616"/>
      <c r="FLP616"/>
      <c r="FLQ616"/>
      <c r="FLR616"/>
      <c r="FLS616"/>
      <c r="FLT616"/>
      <c r="FLU616"/>
      <c r="FLV616"/>
      <c r="FLW616"/>
      <c r="FLX616"/>
      <c r="FLY616"/>
      <c r="FLZ616"/>
      <c r="FMA616"/>
      <c r="FMB616"/>
      <c r="FMC616"/>
      <c r="FMD616"/>
      <c r="FME616"/>
      <c r="FMF616"/>
      <c r="FMG616"/>
      <c r="FMH616"/>
      <c r="FMI616"/>
      <c r="FMJ616"/>
      <c r="FMK616"/>
      <c r="FML616"/>
      <c r="FMM616"/>
      <c r="FMN616"/>
      <c r="FMO616"/>
      <c r="FMP616"/>
      <c r="FMQ616"/>
      <c r="FMR616"/>
      <c r="FMS616"/>
      <c r="FMT616"/>
      <c r="FMU616"/>
      <c r="FMV616"/>
      <c r="FMW616"/>
      <c r="FMX616"/>
      <c r="FMY616"/>
      <c r="FMZ616"/>
      <c r="FNA616"/>
      <c r="FNB616"/>
      <c r="FNC616"/>
      <c r="FND616"/>
      <c r="FNE616"/>
      <c r="FNF616"/>
      <c r="FNG616"/>
      <c r="FNH616"/>
      <c r="FNI616"/>
      <c r="FNJ616"/>
      <c r="FNK616"/>
      <c r="FNL616"/>
      <c r="FNM616"/>
      <c r="FNN616"/>
      <c r="FNO616"/>
      <c r="FNP616"/>
      <c r="FNQ616"/>
      <c r="FNR616"/>
      <c r="FNS616"/>
      <c r="FNT616"/>
      <c r="FNU616"/>
      <c r="FNV616"/>
      <c r="FNW616"/>
      <c r="FNX616"/>
      <c r="FNY616"/>
      <c r="FNZ616"/>
      <c r="FOA616"/>
      <c r="FOB616"/>
      <c r="FOC616"/>
      <c r="FOD616"/>
      <c r="FOE616"/>
      <c r="FOF616"/>
      <c r="FOG616"/>
      <c r="FOH616"/>
      <c r="FOI616"/>
      <c r="FOJ616"/>
      <c r="FOK616"/>
      <c r="FOL616"/>
      <c r="FOM616"/>
      <c r="FON616"/>
      <c r="FOO616"/>
      <c r="FOP616"/>
      <c r="FOQ616"/>
      <c r="FOR616"/>
      <c r="FOS616"/>
      <c r="FOT616"/>
      <c r="FOU616"/>
      <c r="FOV616"/>
      <c r="FOW616"/>
      <c r="FOX616"/>
      <c r="FOY616"/>
      <c r="FOZ616"/>
      <c r="FPA616"/>
      <c r="FPB616"/>
      <c r="FPC616"/>
      <c r="FPD616"/>
      <c r="FPE616"/>
      <c r="FPF616"/>
      <c r="FPG616"/>
      <c r="FPH616"/>
      <c r="FPI616"/>
      <c r="FPJ616"/>
      <c r="FPK616"/>
      <c r="FPL616"/>
      <c r="FPM616"/>
      <c r="FPN616"/>
      <c r="FPO616"/>
      <c r="FPP616"/>
      <c r="FPQ616"/>
      <c r="FPR616"/>
      <c r="FPS616"/>
      <c r="FPT616"/>
      <c r="FPU616"/>
      <c r="FPV616"/>
      <c r="FPW616"/>
      <c r="FPX616"/>
      <c r="FPY616"/>
      <c r="FPZ616"/>
      <c r="FQA616"/>
      <c r="FQB616"/>
      <c r="FQC616"/>
      <c r="FQD616"/>
      <c r="FQE616"/>
      <c r="FQF616"/>
      <c r="FQG616"/>
      <c r="FQH616"/>
      <c r="FQI616"/>
      <c r="FQJ616"/>
      <c r="FQK616"/>
      <c r="FQL616"/>
      <c r="FQM616"/>
      <c r="FQN616"/>
      <c r="FQO616"/>
      <c r="FQP616"/>
      <c r="FQQ616"/>
      <c r="FQR616"/>
      <c r="FQS616"/>
      <c r="FQT616"/>
      <c r="FQU616"/>
      <c r="FQV616"/>
      <c r="FQW616"/>
      <c r="FQX616"/>
      <c r="FQY616"/>
      <c r="FQZ616"/>
      <c r="FRA616"/>
      <c r="FRB616"/>
      <c r="FRC616"/>
      <c r="FRD616"/>
      <c r="FRE616"/>
      <c r="FRF616"/>
      <c r="FRG616"/>
      <c r="FRH616"/>
      <c r="FRI616"/>
      <c r="FRJ616"/>
      <c r="FRK616"/>
      <c r="FRL616"/>
      <c r="FRM616"/>
      <c r="FRN616"/>
      <c r="FRO616"/>
      <c r="FRP616"/>
      <c r="FRQ616"/>
      <c r="FRR616"/>
      <c r="FRS616"/>
      <c r="FRT616"/>
      <c r="FRU616"/>
      <c r="FRV616"/>
      <c r="FRW616"/>
      <c r="FRX616"/>
      <c r="FRY616"/>
      <c r="FRZ616"/>
      <c r="FSA616"/>
      <c r="FSB616"/>
      <c r="FSC616"/>
      <c r="FSD616"/>
      <c r="FSE616"/>
      <c r="FSF616"/>
      <c r="FSG616"/>
      <c r="FSH616"/>
      <c r="FSI616"/>
      <c r="FSJ616"/>
      <c r="FSK616"/>
      <c r="FSL616"/>
      <c r="FSM616"/>
      <c r="FSN616"/>
      <c r="FSO616"/>
      <c r="FSP616"/>
      <c r="FSQ616"/>
      <c r="FSR616"/>
      <c r="FSS616"/>
      <c r="FST616"/>
      <c r="FSU616"/>
      <c r="FSV616"/>
      <c r="FSW616"/>
      <c r="FSX616"/>
      <c r="FSY616"/>
      <c r="FSZ616"/>
      <c r="FTA616"/>
      <c r="FTB616"/>
      <c r="FTC616"/>
      <c r="FTD616"/>
      <c r="FTE616"/>
      <c r="FTF616"/>
      <c r="FTG616"/>
      <c r="FTH616"/>
      <c r="FTI616"/>
      <c r="FTJ616"/>
      <c r="FTK616"/>
      <c r="FTL616"/>
      <c r="FTM616"/>
      <c r="FTN616"/>
      <c r="FTO616"/>
      <c r="FTP616"/>
      <c r="FTQ616"/>
      <c r="FTR616"/>
      <c r="FTS616"/>
      <c r="FTT616"/>
      <c r="FTU616"/>
      <c r="FTV616"/>
      <c r="FTW616"/>
      <c r="FTX616"/>
      <c r="FTY616"/>
      <c r="FTZ616"/>
      <c r="FUA616"/>
      <c r="FUB616"/>
      <c r="FUC616"/>
      <c r="FUD616"/>
      <c r="FUE616"/>
      <c r="FUF616"/>
      <c r="FUG616"/>
      <c r="FUH616"/>
      <c r="FUI616"/>
      <c r="FUJ616"/>
      <c r="FUK616"/>
      <c r="FUL616"/>
      <c r="FUM616"/>
      <c r="FUN616"/>
      <c r="FUO616"/>
      <c r="FUP616"/>
      <c r="FUQ616"/>
      <c r="FUR616"/>
      <c r="FUS616"/>
      <c r="FUT616"/>
      <c r="FUU616"/>
      <c r="FUV616"/>
      <c r="FUW616"/>
      <c r="FUX616"/>
      <c r="FUY616"/>
      <c r="FUZ616"/>
      <c r="FVA616"/>
      <c r="FVB616"/>
      <c r="FVC616"/>
      <c r="FVD616"/>
      <c r="FVE616"/>
      <c r="FVF616"/>
      <c r="FVG616"/>
      <c r="FVH616"/>
      <c r="FVI616"/>
      <c r="FVJ616"/>
      <c r="FVK616"/>
      <c r="FVL616"/>
      <c r="FVM616"/>
      <c r="FVN616"/>
      <c r="FVO616"/>
      <c r="FVP616"/>
      <c r="FVQ616"/>
      <c r="FVR616"/>
      <c r="FVS616"/>
      <c r="FVT616"/>
      <c r="FVU616"/>
      <c r="FVV616"/>
      <c r="FVW616"/>
      <c r="FVX616"/>
      <c r="FVY616"/>
      <c r="FVZ616"/>
      <c r="FWA616"/>
      <c r="FWB616"/>
      <c r="FWC616"/>
      <c r="FWD616"/>
      <c r="FWE616"/>
      <c r="FWF616"/>
      <c r="FWG616"/>
      <c r="FWH616"/>
      <c r="FWI616"/>
      <c r="FWJ616"/>
      <c r="FWK616"/>
      <c r="FWL616"/>
      <c r="FWM616"/>
      <c r="FWN616"/>
      <c r="FWO616"/>
      <c r="FWP616"/>
      <c r="FWQ616"/>
      <c r="FWR616"/>
      <c r="FWS616"/>
      <c r="FWT616"/>
      <c r="FWU616"/>
      <c r="FWV616"/>
      <c r="FWW616"/>
      <c r="FWX616"/>
      <c r="FWY616"/>
      <c r="FWZ616"/>
      <c r="FXA616"/>
      <c r="FXB616"/>
      <c r="FXC616"/>
      <c r="FXD616"/>
      <c r="FXE616"/>
      <c r="FXF616"/>
      <c r="FXG616"/>
      <c r="FXH616"/>
      <c r="FXI616"/>
      <c r="FXJ616"/>
      <c r="FXK616"/>
      <c r="FXL616"/>
      <c r="FXM616"/>
      <c r="FXN616"/>
      <c r="FXO616"/>
      <c r="FXP616"/>
      <c r="FXQ616"/>
      <c r="FXR616"/>
      <c r="FXS616"/>
      <c r="FXT616"/>
      <c r="FXU616"/>
      <c r="FXV616"/>
      <c r="FXW616"/>
      <c r="FXX616"/>
      <c r="FXY616"/>
      <c r="FXZ616"/>
      <c r="FYA616"/>
      <c r="FYB616"/>
      <c r="FYC616"/>
      <c r="FYD616"/>
      <c r="FYE616"/>
      <c r="FYF616"/>
      <c r="FYG616"/>
      <c r="FYH616"/>
      <c r="FYI616"/>
      <c r="FYJ616"/>
      <c r="FYK616"/>
      <c r="FYL616"/>
      <c r="FYM616"/>
      <c r="FYN616"/>
      <c r="FYO616"/>
      <c r="FYP616"/>
      <c r="FYQ616"/>
      <c r="FYR616"/>
      <c r="FYS616"/>
      <c r="FYT616"/>
      <c r="FYU616"/>
      <c r="FYV616"/>
      <c r="FYW616"/>
      <c r="FYX616"/>
      <c r="FYY616"/>
      <c r="FYZ616"/>
      <c r="FZA616"/>
      <c r="FZB616"/>
      <c r="FZC616"/>
      <c r="FZD616"/>
      <c r="FZE616"/>
      <c r="FZF616"/>
      <c r="FZG616"/>
      <c r="FZH616"/>
      <c r="FZI616"/>
      <c r="FZJ616"/>
      <c r="FZK616"/>
      <c r="FZL616"/>
      <c r="FZM616"/>
      <c r="FZN616"/>
      <c r="FZO616"/>
      <c r="FZP616"/>
      <c r="FZQ616"/>
      <c r="FZR616"/>
      <c r="FZS616"/>
      <c r="FZT616"/>
      <c r="FZU616"/>
      <c r="FZV616"/>
      <c r="FZW616"/>
      <c r="FZX616"/>
      <c r="FZY616"/>
      <c r="FZZ616"/>
      <c r="GAA616"/>
      <c r="GAB616"/>
      <c r="GAC616"/>
      <c r="GAD616"/>
      <c r="GAE616"/>
      <c r="GAF616"/>
      <c r="GAG616"/>
      <c r="GAH616"/>
      <c r="GAI616"/>
      <c r="GAJ616"/>
      <c r="GAK616"/>
      <c r="GAL616"/>
      <c r="GAM616"/>
      <c r="GAN616"/>
      <c r="GAO616"/>
      <c r="GAP616"/>
      <c r="GAQ616"/>
      <c r="GAR616"/>
      <c r="GAS616"/>
      <c r="GAT616"/>
      <c r="GAU616"/>
      <c r="GAV616"/>
      <c r="GAW616"/>
      <c r="GAX616"/>
      <c r="GAY616"/>
      <c r="GAZ616"/>
      <c r="GBA616"/>
      <c r="GBB616"/>
      <c r="GBC616"/>
      <c r="GBD616"/>
      <c r="GBE616"/>
      <c r="GBF616"/>
      <c r="GBG616"/>
      <c r="GBH616"/>
      <c r="GBI616"/>
      <c r="GBJ616"/>
      <c r="GBK616"/>
      <c r="GBL616"/>
      <c r="GBM616"/>
      <c r="GBN616"/>
      <c r="GBO616"/>
      <c r="GBP616"/>
      <c r="GBQ616"/>
      <c r="GBR616"/>
      <c r="GBS616"/>
      <c r="GBT616"/>
      <c r="GBU616"/>
      <c r="GBV616"/>
      <c r="GBW616"/>
      <c r="GBX616"/>
      <c r="GBY616"/>
      <c r="GBZ616"/>
      <c r="GCA616"/>
      <c r="GCB616"/>
      <c r="GCC616"/>
      <c r="GCD616"/>
      <c r="GCE616"/>
      <c r="GCF616"/>
      <c r="GCG616"/>
      <c r="GCH616"/>
      <c r="GCI616"/>
      <c r="GCJ616"/>
      <c r="GCK616"/>
      <c r="GCL616"/>
      <c r="GCM616"/>
      <c r="GCN616"/>
      <c r="GCO616"/>
      <c r="GCP616"/>
      <c r="GCQ616"/>
      <c r="GCR616"/>
      <c r="GCS616"/>
      <c r="GCT616"/>
      <c r="GCU616"/>
      <c r="GCV616"/>
      <c r="GCW616"/>
      <c r="GCX616"/>
      <c r="GCY616"/>
      <c r="GCZ616"/>
      <c r="GDA616"/>
      <c r="GDB616"/>
      <c r="GDC616"/>
      <c r="GDD616"/>
      <c r="GDE616"/>
      <c r="GDF616"/>
      <c r="GDG616"/>
      <c r="GDH616"/>
      <c r="GDI616"/>
      <c r="GDJ616"/>
      <c r="GDK616"/>
      <c r="GDL616"/>
      <c r="GDM616"/>
      <c r="GDN616"/>
      <c r="GDO616"/>
      <c r="GDP616"/>
      <c r="GDQ616"/>
      <c r="GDR616"/>
      <c r="GDS616"/>
      <c r="GDT616"/>
      <c r="GDU616"/>
      <c r="GDV616"/>
      <c r="GDW616"/>
      <c r="GDX616"/>
      <c r="GDY616"/>
      <c r="GDZ616"/>
      <c r="GEA616"/>
      <c r="GEB616"/>
      <c r="GEC616"/>
      <c r="GED616"/>
      <c r="GEE616"/>
      <c r="GEF616"/>
      <c r="GEG616"/>
      <c r="GEH616"/>
      <c r="GEI616"/>
      <c r="GEJ616"/>
      <c r="GEK616"/>
      <c r="GEL616"/>
      <c r="GEM616"/>
      <c r="GEN616"/>
      <c r="GEO616"/>
      <c r="GEP616"/>
      <c r="GEQ616"/>
      <c r="GER616"/>
      <c r="GES616"/>
      <c r="GET616"/>
      <c r="GEU616"/>
      <c r="GEV616"/>
      <c r="GEW616"/>
      <c r="GEX616"/>
      <c r="GEY616"/>
      <c r="GEZ616"/>
      <c r="GFA616"/>
      <c r="GFB616"/>
      <c r="GFC616"/>
      <c r="GFD616"/>
      <c r="GFE616"/>
      <c r="GFF616"/>
      <c r="GFG616"/>
      <c r="GFH616"/>
      <c r="GFI616"/>
      <c r="GFJ616"/>
      <c r="GFK616"/>
      <c r="GFL616"/>
      <c r="GFM616"/>
      <c r="GFN616"/>
      <c r="GFO616"/>
      <c r="GFP616"/>
      <c r="GFQ616"/>
      <c r="GFR616"/>
      <c r="GFS616"/>
      <c r="GFT616"/>
      <c r="GFU616"/>
      <c r="GFV616"/>
      <c r="GFW616"/>
      <c r="GFX616"/>
      <c r="GFY616"/>
      <c r="GFZ616"/>
      <c r="GGA616"/>
      <c r="GGB616"/>
      <c r="GGC616"/>
      <c r="GGD616"/>
      <c r="GGE616"/>
      <c r="GGF616"/>
      <c r="GGG616"/>
      <c r="GGH616"/>
      <c r="GGI616"/>
      <c r="GGJ616"/>
      <c r="GGK616"/>
      <c r="GGL616"/>
      <c r="GGM616"/>
      <c r="GGN616"/>
      <c r="GGO616"/>
      <c r="GGP616"/>
      <c r="GGQ616"/>
      <c r="GGR616"/>
      <c r="GGS616"/>
      <c r="GGT616"/>
      <c r="GGU616"/>
      <c r="GGV616"/>
      <c r="GGW616"/>
      <c r="GGX616"/>
      <c r="GGY616"/>
      <c r="GGZ616"/>
      <c r="GHA616"/>
      <c r="GHB616"/>
      <c r="GHC616"/>
      <c r="GHD616"/>
      <c r="GHE616"/>
      <c r="GHF616"/>
      <c r="GHG616"/>
      <c r="GHH616"/>
      <c r="GHI616"/>
      <c r="GHJ616"/>
      <c r="GHK616"/>
      <c r="GHL616"/>
      <c r="GHM616"/>
      <c r="GHN616"/>
      <c r="GHO616"/>
      <c r="GHP616"/>
      <c r="GHQ616"/>
      <c r="GHR616"/>
      <c r="GHS616"/>
      <c r="GHT616"/>
      <c r="GHU616"/>
      <c r="GHV616"/>
      <c r="GHW616"/>
      <c r="GHX616"/>
      <c r="GHY616"/>
      <c r="GHZ616"/>
      <c r="GIA616"/>
      <c r="GIB616"/>
      <c r="GIC616"/>
      <c r="GID616"/>
      <c r="GIE616"/>
      <c r="GIF616"/>
      <c r="GIG616"/>
      <c r="GIH616"/>
      <c r="GII616"/>
      <c r="GIJ616"/>
      <c r="GIK616"/>
      <c r="GIL616"/>
      <c r="GIM616"/>
      <c r="GIN616"/>
      <c r="GIO616"/>
      <c r="GIP616"/>
      <c r="GIQ616"/>
      <c r="GIR616"/>
      <c r="GIS616"/>
      <c r="GIT616"/>
      <c r="GIU616"/>
      <c r="GIV616"/>
      <c r="GIW616"/>
      <c r="GIX616"/>
      <c r="GIY616"/>
      <c r="GIZ616"/>
      <c r="GJA616"/>
      <c r="GJB616"/>
      <c r="GJC616"/>
      <c r="GJD616"/>
      <c r="GJE616"/>
      <c r="GJF616"/>
      <c r="GJG616"/>
      <c r="GJH616"/>
      <c r="GJI616"/>
      <c r="GJJ616"/>
      <c r="GJK616"/>
      <c r="GJL616"/>
      <c r="GJM616"/>
      <c r="GJN616"/>
      <c r="GJO616"/>
      <c r="GJP616"/>
      <c r="GJQ616"/>
      <c r="GJR616"/>
      <c r="GJS616"/>
      <c r="GJT616"/>
      <c r="GJU616"/>
      <c r="GJV616"/>
      <c r="GJW616"/>
      <c r="GJX616"/>
      <c r="GJY616"/>
      <c r="GJZ616"/>
      <c r="GKA616"/>
      <c r="GKB616"/>
      <c r="GKC616"/>
      <c r="GKD616"/>
      <c r="GKE616"/>
      <c r="GKF616"/>
      <c r="GKG616"/>
      <c r="GKH616"/>
      <c r="GKI616"/>
      <c r="GKJ616"/>
      <c r="GKK616"/>
      <c r="GKL616"/>
      <c r="GKM616"/>
      <c r="GKN616"/>
      <c r="GKO616"/>
      <c r="GKP616"/>
      <c r="GKQ616"/>
      <c r="GKR616"/>
      <c r="GKS616"/>
      <c r="GKT616"/>
      <c r="GKU616"/>
      <c r="GKV616"/>
      <c r="GKW616"/>
      <c r="GKX616"/>
      <c r="GKY616"/>
      <c r="GKZ616"/>
      <c r="GLA616"/>
      <c r="GLB616"/>
      <c r="GLC616"/>
      <c r="GLD616"/>
      <c r="GLE616"/>
      <c r="GLF616"/>
      <c r="GLG616"/>
      <c r="GLH616"/>
      <c r="GLI616"/>
      <c r="GLJ616"/>
      <c r="GLK616"/>
      <c r="GLL616"/>
      <c r="GLM616"/>
      <c r="GLN616"/>
      <c r="GLO616"/>
      <c r="GLP616"/>
      <c r="GLQ616"/>
      <c r="GLR616"/>
      <c r="GLS616"/>
      <c r="GLT616"/>
      <c r="GLU616"/>
      <c r="GLV616"/>
      <c r="GLW616"/>
      <c r="GLX616"/>
      <c r="GLY616"/>
      <c r="GLZ616"/>
      <c r="GMA616"/>
      <c r="GMB616"/>
      <c r="GMC616"/>
      <c r="GMD616"/>
      <c r="GME616"/>
      <c r="GMF616"/>
      <c r="GMG616"/>
      <c r="GMH616"/>
      <c r="GMI616"/>
      <c r="GMJ616"/>
      <c r="GMK616"/>
      <c r="GML616"/>
      <c r="GMM616"/>
      <c r="GMN616"/>
      <c r="GMO616"/>
      <c r="GMP616"/>
      <c r="GMQ616"/>
      <c r="GMR616"/>
      <c r="GMS616"/>
      <c r="GMT616"/>
      <c r="GMU616"/>
      <c r="GMV616"/>
      <c r="GMW616"/>
      <c r="GMX616"/>
      <c r="GMY616"/>
      <c r="GMZ616"/>
      <c r="GNA616"/>
      <c r="GNB616"/>
      <c r="GNC616"/>
      <c r="GND616"/>
      <c r="GNE616"/>
      <c r="GNF616"/>
      <c r="GNG616"/>
      <c r="GNH616"/>
      <c r="GNI616"/>
      <c r="GNJ616"/>
      <c r="GNK616"/>
      <c r="GNL616"/>
      <c r="GNM616"/>
      <c r="GNN616"/>
      <c r="GNO616"/>
      <c r="GNP616"/>
      <c r="GNQ616"/>
      <c r="GNR616"/>
      <c r="GNS616"/>
      <c r="GNT616"/>
      <c r="GNU616"/>
      <c r="GNV616"/>
      <c r="GNW616"/>
      <c r="GNX616"/>
      <c r="GNY616"/>
      <c r="GNZ616"/>
      <c r="GOA616"/>
      <c r="GOB616"/>
      <c r="GOC616"/>
      <c r="GOD616"/>
      <c r="GOE616"/>
      <c r="GOF616"/>
      <c r="GOG616"/>
      <c r="GOH616"/>
      <c r="GOI616"/>
      <c r="GOJ616"/>
      <c r="GOK616"/>
      <c r="GOL616"/>
      <c r="GOM616"/>
      <c r="GON616"/>
      <c r="GOO616"/>
      <c r="GOP616"/>
      <c r="GOQ616"/>
      <c r="GOR616"/>
      <c r="GOS616"/>
      <c r="GOT616"/>
      <c r="GOU616"/>
      <c r="GOV616"/>
      <c r="GOW616"/>
      <c r="GOX616"/>
      <c r="GOY616"/>
      <c r="GOZ616"/>
      <c r="GPA616"/>
      <c r="GPB616"/>
      <c r="GPC616"/>
      <c r="GPD616"/>
      <c r="GPE616"/>
      <c r="GPF616"/>
      <c r="GPG616"/>
      <c r="GPH616"/>
      <c r="GPI616"/>
      <c r="GPJ616"/>
      <c r="GPK616"/>
      <c r="GPL616"/>
      <c r="GPM616"/>
      <c r="GPN616"/>
      <c r="GPO616"/>
      <c r="GPP616"/>
      <c r="GPQ616"/>
      <c r="GPR616"/>
      <c r="GPS616"/>
      <c r="GPT616"/>
      <c r="GPU616"/>
      <c r="GPV616"/>
      <c r="GPW616"/>
      <c r="GPX616"/>
      <c r="GPY616"/>
      <c r="GPZ616"/>
      <c r="GQA616"/>
      <c r="GQB616"/>
      <c r="GQC616"/>
      <c r="GQD616"/>
      <c r="GQE616"/>
      <c r="GQF616"/>
      <c r="GQG616"/>
      <c r="GQH616"/>
      <c r="GQI616"/>
      <c r="GQJ616"/>
      <c r="GQK616"/>
      <c r="GQL616"/>
      <c r="GQM616"/>
      <c r="GQN616"/>
      <c r="GQO616"/>
      <c r="GQP616"/>
      <c r="GQQ616"/>
      <c r="GQR616"/>
      <c r="GQS616"/>
      <c r="GQT616"/>
      <c r="GQU616"/>
      <c r="GQV616"/>
      <c r="GQW616"/>
      <c r="GQX616"/>
      <c r="GQY616"/>
      <c r="GQZ616"/>
      <c r="GRA616"/>
      <c r="GRB616"/>
      <c r="GRC616"/>
      <c r="GRD616"/>
      <c r="GRE616"/>
      <c r="GRF616"/>
      <c r="GRG616"/>
      <c r="GRH616"/>
      <c r="GRI616"/>
      <c r="GRJ616"/>
      <c r="GRK616"/>
      <c r="GRL616"/>
      <c r="GRM616"/>
      <c r="GRN616"/>
      <c r="GRO616"/>
      <c r="GRP616"/>
      <c r="GRQ616"/>
      <c r="GRR616"/>
      <c r="GRS616"/>
      <c r="GRT616"/>
      <c r="GRU616"/>
      <c r="GRV616"/>
      <c r="GRW616"/>
      <c r="GRX616"/>
      <c r="GRY616"/>
      <c r="GRZ616"/>
      <c r="GSA616"/>
      <c r="GSB616"/>
      <c r="GSC616"/>
      <c r="GSD616"/>
      <c r="GSE616"/>
      <c r="GSF616"/>
      <c r="GSG616"/>
      <c r="GSH616"/>
      <c r="GSI616"/>
      <c r="GSJ616"/>
      <c r="GSK616"/>
      <c r="GSL616"/>
      <c r="GSM616"/>
      <c r="GSN616"/>
      <c r="GSO616"/>
      <c r="GSP616"/>
      <c r="GSQ616"/>
      <c r="GSR616"/>
      <c r="GSS616"/>
      <c r="GST616"/>
      <c r="GSU616"/>
      <c r="GSV616"/>
      <c r="GSW616"/>
      <c r="GSX616"/>
      <c r="GSY616"/>
      <c r="GSZ616"/>
      <c r="GTA616"/>
      <c r="GTB616"/>
      <c r="GTC616"/>
      <c r="GTD616"/>
      <c r="GTE616"/>
      <c r="GTF616"/>
      <c r="GTG616"/>
      <c r="GTH616"/>
      <c r="GTI616"/>
      <c r="GTJ616"/>
      <c r="GTK616"/>
      <c r="GTL616"/>
      <c r="GTM616"/>
      <c r="GTN616"/>
      <c r="GTO616"/>
      <c r="GTP616"/>
      <c r="GTQ616"/>
      <c r="GTR616"/>
      <c r="GTS616"/>
      <c r="GTT616"/>
      <c r="GTU616"/>
      <c r="GTV616"/>
      <c r="GTW616"/>
      <c r="GTX616"/>
      <c r="GTY616"/>
      <c r="GTZ616"/>
      <c r="GUA616"/>
      <c r="GUB616"/>
      <c r="GUC616"/>
      <c r="GUD616"/>
      <c r="GUE616"/>
      <c r="GUF616"/>
      <c r="GUG616"/>
      <c r="GUH616"/>
      <c r="GUI616"/>
      <c r="GUJ616"/>
      <c r="GUK616"/>
      <c r="GUL616"/>
      <c r="GUM616"/>
      <c r="GUN616"/>
      <c r="GUO616"/>
      <c r="GUP616"/>
      <c r="GUQ616"/>
      <c r="GUR616"/>
      <c r="GUS616"/>
      <c r="GUT616"/>
      <c r="GUU616"/>
      <c r="GUV616"/>
      <c r="GUW616"/>
      <c r="GUX616"/>
      <c r="GUY616"/>
      <c r="GUZ616"/>
      <c r="GVA616"/>
      <c r="GVB616"/>
      <c r="GVC616"/>
      <c r="GVD616"/>
      <c r="GVE616"/>
      <c r="GVF616"/>
      <c r="GVG616"/>
      <c r="GVH616"/>
      <c r="GVI616"/>
      <c r="GVJ616"/>
      <c r="GVK616"/>
      <c r="GVL616"/>
      <c r="GVM616"/>
      <c r="GVN616"/>
      <c r="GVO616"/>
      <c r="GVP616"/>
      <c r="GVQ616"/>
      <c r="GVR616"/>
      <c r="GVS616"/>
      <c r="GVT616"/>
      <c r="GVU616"/>
      <c r="GVV616"/>
      <c r="GVW616"/>
      <c r="GVX616"/>
      <c r="GVY616"/>
      <c r="GVZ616"/>
      <c r="GWA616"/>
      <c r="GWB616"/>
      <c r="GWC616"/>
      <c r="GWD616"/>
      <c r="GWE616"/>
      <c r="GWF616"/>
      <c r="GWG616"/>
      <c r="GWH616"/>
      <c r="GWI616"/>
      <c r="GWJ616"/>
      <c r="GWK616"/>
      <c r="GWL616"/>
      <c r="GWM616"/>
      <c r="GWN616"/>
      <c r="GWO616"/>
      <c r="GWP616"/>
      <c r="GWQ616"/>
      <c r="GWR616"/>
      <c r="GWS616"/>
      <c r="GWT616"/>
      <c r="GWU616"/>
      <c r="GWV616"/>
      <c r="GWW616"/>
      <c r="GWX616"/>
      <c r="GWY616"/>
      <c r="GWZ616"/>
      <c r="GXA616"/>
      <c r="GXB616"/>
      <c r="GXC616"/>
      <c r="GXD616"/>
      <c r="GXE616"/>
      <c r="GXF616"/>
      <c r="GXG616"/>
      <c r="GXH616"/>
      <c r="GXI616"/>
      <c r="GXJ616"/>
      <c r="GXK616"/>
      <c r="GXL616"/>
      <c r="GXM616"/>
      <c r="GXN616"/>
      <c r="GXO616"/>
      <c r="GXP616"/>
      <c r="GXQ616"/>
      <c r="GXR616"/>
      <c r="GXS616"/>
      <c r="GXT616"/>
      <c r="GXU616"/>
      <c r="GXV616"/>
      <c r="GXW616"/>
      <c r="GXX616"/>
      <c r="GXY616"/>
      <c r="GXZ616"/>
      <c r="GYA616"/>
      <c r="GYB616"/>
      <c r="GYC616"/>
      <c r="GYD616"/>
      <c r="GYE616"/>
      <c r="GYF616"/>
      <c r="GYG616"/>
      <c r="GYH616"/>
      <c r="GYI616"/>
      <c r="GYJ616"/>
      <c r="GYK616"/>
      <c r="GYL616"/>
      <c r="GYM616"/>
      <c r="GYN616"/>
      <c r="GYO616"/>
      <c r="GYP616"/>
      <c r="GYQ616"/>
      <c r="GYR616"/>
      <c r="GYS616"/>
      <c r="GYT616"/>
      <c r="GYU616"/>
      <c r="GYV616"/>
      <c r="GYW616"/>
      <c r="GYX616"/>
      <c r="GYY616"/>
      <c r="GYZ616"/>
      <c r="GZA616"/>
      <c r="GZB616"/>
      <c r="GZC616"/>
      <c r="GZD616"/>
      <c r="GZE616"/>
      <c r="GZF616"/>
      <c r="GZG616"/>
      <c r="GZH616"/>
      <c r="GZI616"/>
      <c r="GZJ616"/>
      <c r="GZK616"/>
      <c r="GZL616"/>
      <c r="GZM616"/>
      <c r="GZN616"/>
      <c r="GZO616"/>
      <c r="GZP616"/>
      <c r="GZQ616"/>
      <c r="GZR616"/>
      <c r="GZS616"/>
      <c r="GZT616"/>
      <c r="GZU616"/>
      <c r="GZV616"/>
      <c r="GZW616"/>
      <c r="GZX616"/>
      <c r="GZY616"/>
      <c r="GZZ616"/>
      <c r="HAA616"/>
      <c r="HAB616"/>
      <c r="HAC616"/>
      <c r="HAD616"/>
      <c r="HAE616"/>
      <c r="HAF616"/>
      <c r="HAG616"/>
      <c r="HAH616"/>
      <c r="HAI616"/>
      <c r="HAJ616"/>
      <c r="HAK616"/>
      <c r="HAL616"/>
      <c r="HAM616"/>
      <c r="HAN616"/>
      <c r="HAO616"/>
      <c r="HAP616"/>
      <c r="HAQ616"/>
      <c r="HAR616"/>
      <c r="HAS616"/>
      <c r="HAT616"/>
      <c r="HAU616"/>
      <c r="HAV616"/>
      <c r="HAW616"/>
      <c r="HAX616"/>
      <c r="HAY616"/>
      <c r="HAZ616"/>
      <c r="HBA616"/>
      <c r="HBB616"/>
      <c r="HBC616"/>
      <c r="HBD616"/>
      <c r="HBE616"/>
      <c r="HBF616"/>
      <c r="HBG616"/>
      <c r="HBH616"/>
      <c r="HBI616"/>
      <c r="HBJ616"/>
      <c r="HBK616"/>
      <c r="HBL616"/>
      <c r="HBM616"/>
      <c r="HBN616"/>
      <c r="HBO616"/>
      <c r="HBP616"/>
      <c r="HBQ616"/>
      <c r="HBR616"/>
      <c r="HBS616"/>
      <c r="HBT616"/>
      <c r="HBU616"/>
      <c r="HBV616"/>
      <c r="HBW616"/>
      <c r="HBX616"/>
      <c r="HBY616"/>
      <c r="HBZ616"/>
      <c r="HCA616"/>
      <c r="HCB616"/>
      <c r="HCC616"/>
      <c r="HCD616"/>
      <c r="HCE616"/>
      <c r="HCF616"/>
      <c r="HCG616"/>
      <c r="HCH616"/>
      <c r="HCI616"/>
      <c r="HCJ616"/>
      <c r="HCK616"/>
      <c r="HCL616"/>
      <c r="HCM616"/>
      <c r="HCN616"/>
      <c r="HCO616"/>
      <c r="HCP616"/>
      <c r="HCQ616"/>
      <c r="HCR616"/>
      <c r="HCS616"/>
      <c r="HCT616"/>
      <c r="HCU616"/>
      <c r="HCV616"/>
      <c r="HCW616"/>
      <c r="HCX616"/>
      <c r="HCY616"/>
      <c r="HCZ616"/>
      <c r="HDA616"/>
      <c r="HDB616"/>
      <c r="HDC616"/>
      <c r="HDD616"/>
      <c r="HDE616"/>
      <c r="HDF616"/>
      <c r="HDG616"/>
      <c r="HDH616"/>
      <c r="HDI616"/>
      <c r="HDJ616"/>
      <c r="HDK616"/>
      <c r="HDL616"/>
      <c r="HDM616"/>
      <c r="HDN616"/>
      <c r="HDO616"/>
      <c r="HDP616"/>
      <c r="HDQ616"/>
      <c r="HDR616"/>
      <c r="HDS616"/>
      <c r="HDT616"/>
      <c r="HDU616"/>
      <c r="HDV616"/>
      <c r="HDW616"/>
      <c r="HDX616"/>
      <c r="HDY616"/>
      <c r="HDZ616"/>
      <c r="HEA616"/>
      <c r="HEB616"/>
      <c r="HEC616"/>
      <c r="HED616"/>
      <c r="HEE616"/>
      <c r="HEF616"/>
      <c r="HEG616"/>
      <c r="HEH616"/>
      <c r="HEI616"/>
      <c r="HEJ616"/>
      <c r="HEK616"/>
      <c r="HEL616"/>
      <c r="HEM616"/>
      <c r="HEN616"/>
      <c r="HEO616"/>
      <c r="HEP616"/>
      <c r="HEQ616"/>
      <c r="HER616"/>
      <c r="HES616"/>
      <c r="HET616"/>
      <c r="HEU616"/>
      <c r="HEV616"/>
      <c r="HEW616"/>
      <c r="HEX616"/>
      <c r="HEY616"/>
      <c r="HEZ616"/>
      <c r="HFA616"/>
      <c r="HFB616"/>
      <c r="HFC616"/>
      <c r="HFD616"/>
      <c r="HFE616"/>
      <c r="HFF616"/>
      <c r="HFG616"/>
      <c r="HFH616"/>
      <c r="HFI616"/>
      <c r="HFJ616"/>
      <c r="HFK616"/>
      <c r="HFL616"/>
      <c r="HFM616"/>
      <c r="HFN616"/>
      <c r="HFO616"/>
      <c r="HFP616"/>
      <c r="HFQ616"/>
      <c r="HFR616"/>
      <c r="HFS616"/>
      <c r="HFT616"/>
      <c r="HFU616"/>
      <c r="HFV616"/>
      <c r="HFW616"/>
      <c r="HFX616"/>
      <c r="HFY616"/>
      <c r="HFZ616"/>
      <c r="HGA616"/>
      <c r="HGB616"/>
      <c r="HGC616"/>
      <c r="HGD616"/>
      <c r="HGE616"/>
      <c r="HGF616"/>
      <c r="HGG616"/>
      <c r="HGH616"/>
      <c r="HGI616"/>
      <c r="HGJ616"/>
      <c r="HGK616"/>
      <c r="HGL616"/>
      <c r="HGM616"/>
      <c r="HGN616"/>
      <c r="HGO616"/>
      <c r="HGP616"/>
      <c r="HGQ616"/>
      <c r="HGR616"/>
      <c r="HGS616"/>
      <c r="HGT616"/>
      <c r="HGU616"/>
      <c r="HGV616"/>
      <c r="HGW616"/>
      <c r="HGX616"/>
      <c r="HGY616"/>
      <c r="HGZ616"/>
      <c r="HHA616"/>
      <c r="HHB616"/>
      <c r="HHC616"/>
      <c r="HHD616"/>
      <c r="HHE616"/>
      <c r="HHF616"/>
      <c r="HHG616"/>
      <c r="HHH616"/>
      <c r="HHI616"/>
      <c r="HHJ616"/>
      <c r="HHK616"/>
      <c r="HHL616"/>
      <c r="HHM616"/>
      <c r="HHN616"/>
      <c r="HHO616"/>
      <c r="HHP616"/>
      <c r="HHQ616"/>
      <c r="HHR616"/>
      <c r="HHS616"/>
      <c r="HHT616"/>
      <c r="HHU616"/>
      <c r="HHV616"/>
      <c r="HHW616"/>
      <c r="HHX616"/>
      <c r="HHY616"/>
      <c r="HHZ616"/>
      <c r="HIA616"/>
      <c r="HIB616"/>
      <c r="HIC616"/>
      <c r="HID616"/>
      <c r="HIE616"/>
      <c r="HIF616"/>
      <c r="HIG616"/>
      <c r="HIH616"/>
      <c r="HII616"/>
      <c r="HIJ616"/>
      <c r="HIK616"/>
      <c r="HIL616"/>
      <c r="HIM616"/>
      <c r="HIN616"/>
      <c r="HIO616"/>
      <c r="HIP616"/>
      <c r="HIQ616"/>
      <c r="HIR616"/>
      <c r="HIS616"/>
      <c r="HIT616"/>
      <c r="HIU616"/>
      <c r="HIV616"/>
      <c r="HIW616"/>
      <c r="HIX616"/>
      <c r="HIY616"/>
      <c r="HIZ616"/>
      <c r="HJA616"/>
      <c r="HJB616"/>
      <c r="HJC616"/>
      <c r="HJD616"/>
      <c r="HJE616"/>
      <c r="HJF616"/>
      <c r="HJG616"/>
      <c r="HJH616"/>
      <c r="HJI616"/>
      <c r="HJJ616"/>
      <c r="HJK616"/>
      <c r="HJL616"/>
      <c r="HJM616"/>
      <c r="HJN616"/>
      <c r="HJO616"/>
      <c r="HJP616"/>
      <c r="HJQ616"/>
      <c r="HJR616"/>
      <c r="HJS616"/>
      <c r="HJT616"/>
      <c r="HJU616"/>
      <c r="HJV616"/>
      <c r="HJW616"/>
      <c r="HJX616"/>
      <c r="HJY616"/>
      <c r="HJZ616"/>
      <c r="HKA616"/>
      <c r="HKB616"/>
      <c r="HKC616"/>
      <c r="HKD616"/>
      <c r="HKE616"/>
      <c r="HKF616"/>
      <c r="HKG616"/>
      <c r="HKH616"/>
      <c r="HKI616"/>
      <c r="HKJ616"/>
      <c r="HKK616"/>
      <c r="HKL616"/>
      <c r="HKM616"/>
      <c r="HKN616"/>
      <c r="HKO616"/>
      <c r="HKP616"/>
      <c r="HKQ616"/>
      <c r="HKR616"/>
      <c r="HKS616"/>
      <c r="HKT616"/>
      <c r="HKU616"/>
      <c r="HKV616"/>
      <c r="HKW616"/>
      <c r="HKX616"/>
      <c r="HKY616"/>
      <c r="HKZ616"/>
      <c r="HLA616"/>
      <c r="HLB616"/>
      <c r="HLC616"/>
      <c r="HLD616"/>
      <c r="HLE616"/>
      <c r="HLF616"/>
      <c r="HLG616"/>
      <c r="HLH616"/>
      <c r="HLI616"/>
      <c r="HLJ616"/>
      <c r="HLK616"/>
      <c r="HLL616"/>
      <c r="HLM616"/>
      <c r="HLN616"/>
      <c r="HLO616"/>
      <c r="HLP616"/>
      <c r="HLQ616"/>
      <c r="HLR616"/>
      <c r="HLS616"/>
      <c r="HLT616"/>
      <c r="HLU616"/>
      <c r="HLV616"/>
      <c r="HLW616"/>
      <c r="HLX616"/>
      <c r="HLY616"/>
      <c r="HLZ616"/>
      <c r="HMA616"/>
      <c r="HMB616"/>
      <c r="HMC616"/>
      <c r="HMD616"/>
      <c r="HME616"/>
      <c r="HMF616"/>
      <c r="HMG616"/>
      <c r="HMH616"/>
      <c r="HMI616"/>
      <c r="HMJ616"/>
      <c r="HMK616"/>
      <c r="HML616"/>
      <c r="HMM616"/>
      <c r="HMN616"/>
      <c r="HMO616"/>
      <c r="HMP616"/>
      <c r="HMQ616"/>
      <c r="HMR616"/>
      <c r="HMS616"/>
      <c r="HMT616"/>
      <c r="HMU616"/>
      <c r="HMV616"/>
      <c r="HMW616"/>
      <c r="HMX616"/>
      <c r="HMY616"/>
      <c r="HMZ616"/>
      <c r="HNA616"/>
      <c r="HNB616"/>
      <c r="HNC616"/>
      <c r="HND616"/>
      <c r="HNE616"/>
      <c r="HNF616"/>
      <c r="HNG616"/>
      <c r="HNH616"/>
      <c r="HNI616"/>
      <c r="HNJ616"/>
      <c r="HNK616"/>
      <c r="HNL616"/>
      <c r="HNM616"/>
      <c r="HNN616"/>
      <c r="HNO616"/>
      <c r="HNP616"/>
      <c r="HNQ616"/>
      <c r="HNR616"/>
      <c r="HNS616"/>
      <c r="HNT616"/>
      <c r="HNU616"/>
      <c r="HNV616"/>
      <c r="HNW616"/>
      <c r="HNX616"/>
      <c r="HNY616"/>
      <c r="HNZ616"/>
      <c r="HOA616"/>
      <c r="HOB616"/>
      <c r="HOC616"/>
      <c r="HOD616"/>
      <c r="HOE616"/>
      <c r="HOF616"/>
      <c r="HOG616"/>
      <c r="HOH616"/>
      <c r="HOI616"/>
      <c r="HOJ616"/>
      <c r="HOK616"/>
      <c r="HOL616"/>
      <c r="HOM616"/>
      <c r="HON616"/>
      <c r="HOO616"/>
      <c r="HOP616"/>
      <c r="HOQ616"/>
      <c r="HOR616"/>
      <c r="HOS616"/>
      <c r="HOT616"/>
      <c r="HOU616"/>
      <c r="HOV616"/>
      <c r="HOW616"/>
      <c r="HOX616"/>
      <c r="HOY616"/>
      <c r="HOZ616"/>
      <c r="HPA616"/>
      <c r="HPB616"/>
      <c r="HPC616"/>
      <c r="HPD616"/>
      <c r="HPE616"/>
      <c r="HPF616"/>
      <c r="HPG616"/>
      <c r="HPH616"/>
      <c r="HPI616"/>
      <c r="HPJ616"/>
      <c r="HPK616"/>
      <c r="HPL616"/>
      <c r="HPM616"/>
      <c r="HPN616"/>
      <c r="HPO616"/>
      <c r="HPP616"/>
      <c r="HPQ616"/>
      <c r="HPR616"/>
      <c r="HPS616"/>
      <c r="HPT616"/>
      <c r="HPU616"/>
      <c r="HPV616"/>
      <c r="HPW616"/>
      <c r="HPX616"/>
      <c r="HPY616"/>
      <c r="HPZ616"/>
      <c r="HQA616"/>
      <c r="HQB616"/>
      <c r="HQC616"/>
      <c r="HQD616"/>
      <c r="HQE616"/>
      <c r="HQF616"/>
      <c r="HQG616"/>
      <c r="HQH616"/>
      <c r="HQI616"/>
      <c r="HQJ616"/>
      <c r="HQK616"/>
      <c r="HQL616"/>
      <c r="HQM616"/>
      <c r="HQN616"/>
      <c r="HQO616"/>
      <c r="HQP616"/>
      <c r="HQQ616"/>
      <c r="HQR616"/>
      <c r="HQS616"/>
      <c r="HQT616"/>
      <c r="HQU616"/>
      <c r="HQV616"/>
      <c r="HQW616"/>
      <c r="HQX616"/>
      <c r="HQY616"/>
      <c r="HQZ616"/>
      <c r="HRA616"/>
      <c r="HRB616"/>
      <c r="HRC616"/>
      <c r="HRD616"/>
      <c r="HRE616"/>
      <c r="HRF616"/>
      <c r="HRG616"/>
      <c r="HRH616"/>
      <c r="HRI616"/>
      <c r="HRJ616"/>
      <c r="HRK616"/>
      <c r="HRL616"/>
      <c r="HRM616"/>
      <c r="HRN616"/>
      <c r="HRO616"/>
      <c r="HRP616"/>
      <c r="HRQ616"/>
      <c r="HRR616"/>
      <c r="HRS616"/>
      <c r="HRT616"/>
      <c r="HRU616"/>
      <c r="HRV616"/>
      <c r="HRW616"/>
      <c r="HRX616"/>
      <c r="HRY616"/>
      <c r="HRZ616"/>
      <c r="HSA616"/>
      <c r="HSB616"/>
      <c r="HSC616"/>
      <c r="HSD616"/>
      <c r="HSE616"/>
      <c r="HSF616"/>
      <c r="HSG616"/>
      <c r="HSH616"/>
      <c r="HSI616"/>
      <c r="HSJ616"/>
      <c r="HSK616"/>
      <c r="HSL616"/>
      <c r="HSM616"/>
      <c r="HSN616"/>
      <c r="HSO616"/>
      <c r="HSP616"/>
      <c r="HSQ616"/>
      <c r="HSR616"/>
      <c r="HSS616"/>
      <c r="HST616"/>
      <c r="HSU616"/>
      <c r="HSV616"/>
      <c r="HSW616"/>
      <c r="HSX616"/>
      <c r="HSY616"/>
      <c r="HSZ616"/>
      <c r="HTA616"/>
      <c r="HTB616"/>
      <c r="HTC616"/>
      <c r="HTD616"/>
      <c r="HTE616"/>
      <c r="HTF616"/>
      <c r="HTG616"/>
      <c r="HTH616"/>
      <c r="HTI616"/>
      <c r="HTJ616"/>
      <c r="HTK616"/>
      <c r="HTL616"/>
      <c r="HTM616"/>
      <c r="HTN616"/>
      <c r="HTO616"/>
      <c r="HTP616"/>
      <c r="HTQ616"/>
      <c r="HTR616"/>
      <c r="HTS616"/>
      <c r="HTT616"/>
      <c r="HTU616"/>
      <c r="HTV616"/>
      <c r="HTW616"/>
      <c r="HTX616"/>
      <c r="HTY616"/>
      <c r="HTZ616"/>
      <c r="HUA616"/>
      <c r="HUB616"/>
      <c r="HUC616"/>
      <c r="HUD616"/>
      <c r="HUE616"/>
      <c r="HUF616"/>
      <c r="HUG616"/>
      <c r="HUH616"/>
      <c r="HUI616"/>
      <c r="HUJ616"/>
      <c r="HUK616"/>
      <c r="HUL616"/>
      <c r="HUM616"/>
      <c r="HUN616"/>
      <c r="HUO616"/>
      <c r="HUP616"/>
      <c r="HUQ616"/>
      <c r="HUR616"/>
      <c r="HUS616"/>
      <c r="HUT616"/>
      <c r="HUU616"/>
      <c r="HUV616"/>
      <c r="HUW616"/>
      <c r="HUX616"/>
      <c r="HUY616"/>
      <c r="HUZ616"/>
      <c r="HVA616"/>
      <c r="HVB616"/>
      <c r="HVC616"/>
      <c r="HVD616"/>
      <c r="HVE616"/>
      <c r="HVF616"/>
      <c r="HVG616"/>
      <c r="HVH616"/>
      <c r="HVI616"/>
      <c r="HVJ616"/>
      <c r="HVK616"/>
      <c r="HVL616"/>
      <c r="HVM616"/>
      <c r="HVN616"/>
      <c r="HVO616"/>
      <c r="HVP616"/>
      <c r="HVQ616"/>
      <c r="HVR616"/>
      <c r="HVS616"/>
      <c r="HVT616"/>
      <c r="HVU616"/>
      <c r="HVV616"/>
      <c r="HVW616"/>
      <c r="HVX616"/>
      <c r="HVY616"/>
      <c r="HVZ616"/>
      <c r="HWA616"/>
      <c r="HWB616"/>
      <c r="HWC616"/>
      <c r="HWD616"/>
      <c r="HWE616"/>
      <c r="HWF616"/>
      <c r="HWG616"/>
      <c r="HWH616"/>
      <c r="HWI616"/>
      <c r="HWJ616"/>
      <c r="HWK616"/>
      <c r="HWL616"/>
      <c r="HWM616"/>
      <c r="HWN616"/>
      <c r="HWO616"/>
      <c r="HWP616"/>
      <c r="HWQ616"/>
      <c r="HWR616"/>
      <c r="HWS616"/>
      <c r="HWT616"/>
      <c r="HWU616"/>
      <c r="HWV616"/>
      <c r="HWW616"/>
      <c r="HWX616"/>
      <c r="HWY616"/>
      <c r="HWZ616"/>
      <c r="HXA616"/>
      <c r="HXB616"/>
      <c r="HXC616"/>
      <c r="HXD616"/>
      <c r="HXE616"/>
      <c r="HXF616"/>
      <c r="HXG616"/>
      <c r="HXH616"/>
      <c r="HXI616"/>
      <c r="HXJ616"/>
      <c r="HXK616"/>
      <c r="HXL616"/>
      <c r="HXM616"/>
      <c r="HXN616"/>
      <c r="HXO616"/>
      <c r="HXP616"/>
      <c r="HXQ616"/>
      <c r="HXR616"/>
      <c r="HXS616"/>
      <c r="HXT616"/>
      <c r="HXU616"/>
      <c r="HXV616"/>
      <c r="HXW616"/>
      <c r="HXX616"/>
      <c r="HXY616"/>
      <c r="HXZ616"/>
      <c r="HYA616"/>
      <c r="HYB616"/>
      <c r="HYC616"/>
      <c r="HYD616"/>
      <c r="HYE616"/>
      <c r="HYF616"/>
      <c r="HYG616"/>
      <c r="HYH616"/>
      <c r="HYI616"/>
      <c r="HYJ616"/>
      <c r="HYK616"/>
      <c r="HYL616"/>
      <c r="HYM616"/>
      <c r="HYN616"/>
      <c r="HYO616"/>
      <c r="HYP616"/>
      <c r="HYQ616"/>
      <c r="HYR616"/>
      <c r="HYS616"/>
      <c r="HYT616"/>
      <c r="HYU616"/>
      <c r="HYV616"/>
      <c r="HYW616"/>
      <c r="HYX616"/>
      <c r="HYY616"/>
      <c r="HYZ616"/>
      <c r="HZA616"/>
      <c r="HZB616"/>
      <c r="HZC616"/>
      <c r="HZD616"/>
      <c r="HZE616"/>
      <c r="HZF616"/>
      <c r="HZG616"/>
      <c r="HZH616"/>
      <c r="HZI616"/>
      <c r="HZJ616"/>
      <c r="HZK616"/>
      <c r="HZL616"/>
      <c r="HZM616"/>
      <c r="HZN616"/>
      <c r="HZO616"/>
      <c r="HZP616"/>
      <c r="HZQ616"/>
      <c r="HZR616"/>
      <c r="HZS616"/>
      <c r="HZT616"/>
      <c r="HZU616"/>
      <c r="HZV616"/>
      <c r="HZW616"/>
      <c r="HZX616"/>
      <c r="HZY616"/>
      <c r="HZZ616"/>
      <c r="IAA616"/>
      <c r="IAB616"/>
      <c r="IAC616"/>
      <c r="IAD616"/>
      <c r="IAE616"/>
      <c r="IAF616"/>
      <c r="IAG616"/>
      <c r="IAH616"/>
      <c r="IAI616"/>
      <c r="IAJ616"/>
      <c r="IAK616"/>
      <c r="IAL616"/>
      <c r="IAM616"/>
      <c r="IAN616"/>
      <c r="IAO616"/>
      <c r="IAP616"/>
      <c r="IAQ616"/>
      <c r="IAR616"/>
      <c r="IAS616"/>
      <c r="IAT616"/>
      <c r="IAU616"/>
      <c r="IAV616"/>
      <c r="IAW616"/>
      <c r="IAX616"/>
      <c r="IAY616"/>
      <c r="IAZ616"/>
      <c r="IBA616"/>
      <c r="IBB616"/>
      <c r="IBC616"/>
      <c r="IBD616"/>
      <c r="IBE616"/>
      <c r="IBF616"/>
      <c r="IBG616"/>
      <c r="IBH616"/>
      <c r="IBI616"/>
      <c r="IBJ616"/>
      <c r="IBK616"/>
      <c r="IBL616"/>
      <c r="IBM616"/>
      <c r="IBN616"/>
      <c r="IBO616"/>
      <c r="IBP616"/>
      <c r="IBQ616"/>
      <c r="IBR616"/>
      <c r="IBS616"/>
      <c r="IBT616"/>
      <c r="IBU616"/>
      <c r="IBV616"/>
      <c r="IBW616"/>
      <c r="IBX616"/>
      <c r="IBY616"/>
      <c r="IBZ616"/>
      <c r="ICA616"/>
      <c r="ICB616"/>
      <c r="ICC616"/>
      <c r="ICD616"/>
      <c r="ICE616"/>
      <c r="ICF616"/>
      <c r="ICG616"/>
      <c r="ICH616"/>
      <c r="ICI616"/>
      <c r="ICJ616"/>
      <c r="ICK616"/>
      <c r="ICL616"/>
      <c r="ICM616"/>
      <c r="ICN616"/>
      <c r="ICO616"/>
      <c r="ICP616"/>
      <c r="ICQ616"/>
      <c r="ICR616"/>
      <c r="ICS616"/>
      <c r="ICT616"/>
      <c r="ICU616"/>
      <c r="ICV616"/>
      <c r="ICW616"/>
      <c r="ICX616"/>
      <c r="ICY616"/>
      <c r="ICZ616"/>
      <c r="IDA616"/>
      <c r="IDB616"/>
      <c r="IDC616"/>
      <c r="IDD616"/>
      <c r="IDE616"/>
      <c r="IDF616"/>
      <c r="IDG616"/>
      <c r="IDH616"/>
      <c r="IDI616"/>
      <c r="IDJ616"/>
      <c r="IDK616"/>
      <c r="IDL616"/>
      <c r="IDM616"/>
      <c r="IDN616"/>
      <c r="IDO616"/>
      <c r="IDP616"/>
      <c r="IDQ616"/>
      <c r="IDR616"/>
      <c r="IDS616"/>
      <c r="IDT616"/>
      <c r="IDU616"/>
      <c r="IDV616"/>
      <c r="IDW616"/>
      <c r="IDX616"/>
      <c r="IDY616"/>
      <c r="IDZ616"/>
      <c r="IEA616"/>
      <c r="IEB616"/>
      <c r="IEC616"/>
      <c r="IED616"/>
      <c r="IEE616"/>
      <c r="IEF616"/>
      <c r="IEG616"/>
      <c r="IEH616"/>
      <c r="IEI616"/>
      <c r="IEJ616"/>
      <c r="IEK616"/>
      <c r="IEL616"/>
      <c r="IEM616"/>
      <c r="IEN616"/>
      <c r="IEO616"/>
      <c r="IEP616"/>
      <c r="IEQ616"/>
      <c r="IER616"/>
      <c r="IES616"/>
      <c r="IET616"/>
      <c r="IEU616"/>
      <c r="IEV616"/>
      <c r="IEW616"/>
      <c r="IEX616"/>
      <c r="IEY616"/>
      <c r="IEZ616"/>
      <c r="IFA616"/>
      <c r="IFB616"/>
      <c r="IFC616"/>
      <c r="IFD616"/>
      <c r="IFE616"/>
      <c r="IFF616"/>
      <c r="IFG616"/>
      <c r="IFH616"/>
      <c r="IFI616"/>
      <c r="IFJ616"/>
      <c r="IFK616"/>
      <c r="IFL616"/>
      <c r="IFM616"/>
      <c r="IFN616"/>
      <c r="IFO616"/>
      <c r="IFP616"/>
      <c r="IFQ616"/>
      <c r="IFR616"/>
      <c r="IFS616"/>
      <c r="IFT616"/>
      <c r="IFU616"/>
      <c r="IFV616"/>
      <c r="IFW616"/>
      <c r="IFX616"/>
      <c r="IFY616"/>
      <c r="IFZ616"/>
      <c r="IGA616"/>
      <c r="IGB616"/>
      <c r="IGC616"/>
      <c r="IGD616"/>
      <c r="IGE616"/>
      <c r="IGF616"/>
      <c r="IGG616"/>
      <c r="IGH616"/>
      <c r="IGI616"/>
      <c r="IGJ616"/>
      <c r="IGK616"/>
      <c r="IGL616"/>
      <c r="IGM616"/>
      <c r="IGN616"/>
      <c r="IGO616"/>
      <c r="IGP616"/>
      <c r="IGQ616"/>
      <c r="IGR616"/>
      <c r="IGS616"/>
      <c r="IGT616"/>
      <c r="IGU616"/>
      <c r="IGV616"/>
      <c r="IGW616"/>
      <c r="IGX616"/>
      <c r="IGY616"/>
      <c r="IGZ616"/>
      <c r="IHA616"/>
      <c r="IHB616"/>
      <c r="IHC616"/>
      <c r="IHD616"/>
      <c r="IHE616"/>
      <c r="IHF616"/>
      <c r="IHG616"/>
      <c r="IHH616"/>
      <c r="IHI616"/>
      <c r="IHJ616"/>
      <c r="IHK616"/>
      <c r="IHL616"/>
      <c r="IHM616"/>
      <c r="IHN616"/>
      <c r="IHO616"/>
      <c r="IHP616"/>
      <c r="IHQ616"/>
      <c r="IHR616"/>
      <c r="IHS616"/>
      <c r="IHT616"/>
      <c r="IHU616"/>
      <c r="IHV616"/>
      <c r="IHW616"/>
      <c r="IHX616"/>
      <c r="IHY616"/>
      <c r="IHZ616"/>
      <c r="IIA616"/>
      <c r="IIB616"/>
      <c r="IIC616"/>
      <c r="IID616"/>
      <c r="IIE616"/>
      <c r="IIF616"/>
      <c r="IIG616"/>
      <c r="IIH616"/>
      <c r="III616"/>
      <c r="IIJ616"/>
      <c r="IIK616"/>
      <c r="IIL616"/>
      <c r="IIM616"/>
      <c r="IIN616"/>
      <c r="IIO616"/>
      <c r="IIP616"/>
      <c r="IIQ616"/>
      <c r="IIR616"/>
      <c r="IIS616"/>
      <c r="IIT616"/>
      <c r="IIU616"/>
      <c r="IIV616"/>
      <c r="IIW616"/>
      <c r="IIX616"/>
      <c r="IIY616"/>
      <c r="IIZ616"/>
      <c r="IJA616"/>
      <c r="IJB616"/>
      <c r="IJC616"/>
      <c r="IJD616"/>
      <c r="IJE616"/>
      <c r="IJF616"/>
      <c r="IJG616"/>
      <c r="IJH616"/>
      <c r="IJI616"/>
      <c r="IJJ616"/>
      <c r="IJK616"/>
      <c r="IJL616"/>
      <c r="IJM616"/>
      <c r="IJN616"/>
      <c r="IJO616"/>
      <c r="IJP616"/>
      <c r="IJQ616"/>
      <c r="IJR616"/>
      <c r="IJS616"/>
      <c r="IJT616"/>
      <c r="IJU616"/>
      <c r="IJV616"/>
      <c r="IJW616"/>
      <c r="IJX616"/>
      <c r="IJY616"/>
      <c r="IJZ616"/>
      <c r="IKA616"/>
      <c r="IKB616"/>
      <c r="IKC616"/>
      <c r="IKD616"/>
      <c r="IKE616"/>
      <c r="IKF616"/>
      <c r="IKG616"/>
      <c r="IKH616"/>
      <c r="IKI616"/>
      <c r="IKJ616"/>
      <c r="IKK616"/>
      <c r="IKL616"/>
      <c r="IKM616"/>
      <c r="IKN616"/>
      <c r="IKO616"/>
      <c r="IKP616"/>
      <c r="IKQ616"/>
      <c r="IKR616"/>
      <c r="IKS616"/>
      <c r="IKT616"/>
      <c r="IKU616"/>
      <c r="IKV616"/>
      <c r="IKW616"/>
      <c r="IKX616"/>
      <c r="IKY616"/>
      <c r="IKZ616"/>
      <c r="ILA616"/>
      <c r="ILB616"/>
      <c r="ILC616"/>
      <c r="ILD616"/>
      <c r="ILE616"/>
      <c r="ILF616"/>
      <c r="ILG616"/>
      <c r="ILH616"/>
      <c r="ILI616"/>
      <c r="ILJ616"/>
      <c r="ILK616"/>
      <c r="ILL616"/>
      <c r="ILM616"/>
      <c r="ILN616"/>
      <c r="ILO616"/>
      <c r="ILP616"/>
      <c r="ILQ616"/>
      <c r="ILR616"/>
      <c r="ILS616"/>
      <c r="ILT616"/>
      <c r="ILU616"/>
      <c r="ILV616"/>
      <c r="ILW616"/>
      <c r="ILX616"/>
      <c r="ILY616"/>
      <c r="ILZ616"/>
      <c r="IMA616"/>
      <c r="IMB616"/>
      <c r="IMC616"/>
      <c r="IMD616"/>
      <c r="IME616"/>
      <c r="IMF616"/>
      <c r="IMG616"/>
      <c r="IMH616"/>
      <c r="IMI616"/>
      <c r="IMJ616"/>
      <c r="IMK616"/>
      <c r="IML616"/>
      <c r="IMM616"/>
      <c r="IMN616"/>
      <c r="IMO616"/>
      <c r="IMP616"/>
      <c r="IMQ616"/>
      <c r="IMR616"/>
      <c r="IMS616"/>
      <c r="IMT616"/>
      <c r="IMU616"/>
      <c r="IMV616"/>
      <c r="IMW616"/>
      <c r="IMX616"/>
      <c r="IMY616"/>
      <c r="IMZ616"/>
      <c r="INA616"/>
      <c r="INB616"/>
      <c r="INC616"/>
      <c r="IND616"/>
      <c r="INE616"/>
      <c r="INF616"/>
      <c r="ING616"/>
      <c r="INH616"/>
      <c r="INI616"/>
      <c r="INJ616"/>
      <c r="INK616"/>
      <c r="INL616"/>
      <c r="INM616"/>
      <c r="INN616"/>
      <c r="INO616"/>
      <c r="INP616"/>
      <c r="INQ616"/>
      <c r="INR616"/>
      <c r="INS616"/>
      <c r="INT616"/>
      <c r="INU616"/>
      <c r="INV616"/>
      <c r="INW616"/>
      <c r="INX616"/>
      <c r="INY616"/>
      <c r="INZ616"/>
      <c r="IOA616"/>
      <c r="IOB616"/>
      <c r="IOC616"/>
      <c r="IOD616"/>
      <c r="IOE616"/>
      <c r="IOF616"/>
      <c r="IOG616"/>
      <c r="IOH616"/>
      <c r="IOI616"/>
      <c r="IOJ616"/>
      <c r="IOK616"/>
      <c r="IOL616"/>
      <c r="IOM616"/>
      <c r="ION616"/>
      <c r="IOO616"/>
      <c r="IOP616"/>
      <c r="IOQ616"/>
      <c r="IOR616"/>
      <c r="IOS616"/>
      <c r="IOT616"/>
      <c r="IOU616"/>
      <c r="IOV616"/>
      <c r="IOW616"/>
      <c r="IOX616"/>
      <c r="IOY616"/>
      <c r="IOZ616"/>
      <c r="IPA616"/>
      <c r="IPB616"/>
      <c r="IPC616"/>
      <c r="IPD616"/>
      <c r="IPE616"/>
      <c r="IPF616"/>
      <c r="IPG616"/>
      <c r="IPH616"/>
      <c r="IPI616"/>
      <c r="IPJ616"/>
      <c r="IPK616"/>
      <c r="IPL616"/>
      <c r="IPM616"/>
      <c r="IPN616"/>
      <c r="IPO616"/>
      <c r="IPP616"/>
      <c r="IPQ616"/>
      <c r="IPR616"/>
      <c r="IPS616"/>
      <c r="IPT616"/>
      <c r="IPU616"/>
      <c r="IPV616"/>
      <c r="IPW616"/>
      <c r="IPX616"/>
      <c r="IPY616"/>
      <c r="IPZ616"/>
      <c r="IQA616"/>
      <c r="IQB616"/>
      <c r="IQC616"/>
      <c r="IQD616"/>
      <c r="IQE616"/>
      <c r="IQF616"/>
      <c r="IQG616"/>
      <c r="IQH616"/>
      <c r="IQI616"/>
      <c r="IQJ616"/>
      <c r="IQK616"/>
      <c r="IQL616"/>
      <c r="IQM616"/>
      <c r="IQN616"/>
      <c r="IQO616"/>
      <c r="IQP616"/>
      <c r="IQQ616"/>
      <c r="IQR616"/>
      <c r="IQS616"/>
      <c r="IQT616"/>
      <c r="IQU616"/>
      <c r="IQV616"/>
      <c r="IQW616"/>
      <c r="IQX616"/>
      <c r="IQY616"/>
      <c r="IQZ616"/>
      <c r="IRA616"/>
      <c r="IRB616"/>
      <c r="IRC616"/>
      <c r="IRD616"/>
      <c r="IRE616"/>
      <c r="IRF616"/>
      <c r="IRG616"/>
      <c r="IRH616"/>
      <c r="IRI616"/>
      <c r="IRJ616"/>
      <c r="IRK616"/>
      <c r="IRL616"/>
      <c r="IRM616"/>
      <c r="IRN616"/>
      <c r="IRO616"/>
      <c r="IRP616"/>
      <c r="IRQ616"/>
      <c r="IRR616"/>
      <c r="IRS616"/>
      <c r="IRT616"/>
      <c r="IRU616"/>
      <c r="IRV616"/>
      <c r="IRW616"/>
      <c r="IRX616"/>
      <c r="IRY616"/>
      <c r="IRZ616"/>
      <c r="ISA616"/>
      <c r="ISB616"/>
      <c r="ISC616"/>
      <c r="ISD616"/>
      <c r="ISE616"/>
      <c r="ISF616"/>
      <c r="ISG616"/>
      <c r="ISH616"/>
      <c r="ISI616"/>
      <c r="ISJ616"/>
      <c r="ISK616"/>
      <c r="ISL616"/>
      <c r="ISM616"/>
      <c r="ISN616"/>
      <c r="ISO616"/>
      <c r="ISP616"/>
      <c r="ISQ616"/>
      <c r="ISR616"/>
      <c r="ISS616"/>
      <c r="IST616"/>
      <c r="ISU616"/>
      <c r="ISV616"/>
      <c r="ISW616"/>
      <c r="ISX616"/>
      <c r="ISY616"/>
      <c r="ISZ616"/>
      <c r="ITA616"/>
      <c r="ITB616"/>
      <c r="ITC616"/>
      <c r="ITD616"/>
      <c r="ITE616"/>
      <c r="ITF616"/>
      <c r="ITG616"/>
      <c r="ITH616"/>
      <c r="ITI616"/>
      <c r="ITJ616"/>
      <c r="ITK616"/>
      <c r="ITL616"/>
      <c r="ITM616"/>
      <c r="ITN616"/>
      <c r="ITO616"/>
      <c r="ITP616"/>
      <c r="ITQ616"/>
      <c r="ITR616"/>
      <c r="ITS616"/>
      <c r="ITT616"/>
      <c r="ITU616"/>
      <c r="ITV616"/>
      <c r="ITW616"/>
      <c r="ITX616"/>
      <c r="ITY616"/>
      <c r="ITZ616"/>
      <c r="IUA616"/>
      <c r="IUB616"/>
      <c r="IUC616"/>
      <c r="IUD616"/>
      <c r="IUE616"/>
      <c r="IUF616"/>
      <c r="IUG616"/>
      <c r="IUH616"/>
      <c r="IUI616"/>
      <c r="IUJ616"/>
      <c r="IUK616"/>
      <c r="IUL616"/>
      <c r="IUM616"/>
      <c r="IUN616"/>
      <c r="IUO616"/>
      <c r="IUP616"/>
      <c r="IUQ616"/>
      <c r="IUR616"/>
      <c r="IUS616"/>
      <c r="IUT616"/>
      <c r="IUU616"/>
      <c r="IUV616"/>
      <c r="IUW616"/>
      <c r="IUX616"/>
      <c r="IUY616"/>
      <c r="IUZ616"/>
      <c r="IVA616"/>
      <c r="IVB616"/>
      <c r="IVC616"/>
      <c r="IVD616"/>
      <c r="IVE616"/>
      <c r="IVF616"/>
      <c r="IVG616"/>
      <c r="IVH616"/>
      <c r="IVI616"/>
      <c r="IVJ616"/>
      <c r="IVK616"/>
      <c r="IVL616"/>
      <c r="IVM616"/>
      <c r="IVN616"/>
      <c r="IVO616"/>
      <c r="IVP616"/>
      <c r="IVQ616"/>
      <c r="IVR616"/>
      <c r="IVS616"/>
      <c r="IVT616"/>
      <c r="IVU616"/>
      <c r="IVV616"/>
      <c r="IVW616"/>
      <c r="IVX616"/>
      <c r="IVY616"/>
      <c r="IVZ616"/>
      <c r="IWA616"/>
      <c r="IWB616"/>
      <c r="IWC616"/>
      <c r="IWD616"/>
      <c r="IWE616"/>
      <c r="IWF616"/>
      <c r="IWG616"/>
      <c r="IWH616"/>
      <c r="IWI616"/>
      <c r="IWJ616"/>
      <c r="IWK616"/>
      <c r="IWL616"/>
      <c r="IWM616"/>
      <c r="IWN616"/>
      <c r="IWO616"/>
      <c r="IWP616"/>
      <c r="IWQ616"/>
      <c r="IWR616"/>
      <c r="IWS616"/>
      <c r="IWT616"/>
      <c r="IWU616"/>
      <c r="IWV616"/>
      <c r="IWW616"/>
      <c r="IWX616"/>
      <c r="IWY616"/>
      <c r="IWZ616"/>
      <c r="IXA616"/>
      <c r="IXB616"/>
      <c r="IXC616"/>
      <c r="IXD616"/>
      <c r="IXE616"/>
      <c r="IXF616"/>
      <c r="IXG616"/>
      <c r="IXH616"/>
      <c r="IXI616"/>
      <c r="IXJ616"/>
      <c r="IXK616"/>
      <c r="IXL616"/>
      <c r="IXM616"/>
      <c r="IXN616"/>
      <c r="IXO616"/>
      <c r="IXP616"/>
      <c r="IXQ616"/>
      <c r="IXR616"/>
      <c r="IXS616"/>
      <c r="IXT616"/>
      <c r="IXU616"/>
      <c r="IXV616"/>
      <c r="IXW616"/>
      <c r="IXX616"/>
      <c r="IXY616"/>
      <c r="IXZ616"/>
      <c r="IYA616"/>
      <c r="IYB616"/>
      <c r="IYC616"/>
      <c r="IYD616"/>
      <c r="IYE616"/>
      <c r="IYF616"/>
      <c r="IYG616"/>
      <c r="IYH616"/>
      <c r="IYI616"/>
      <c r="IYJ616"/>
      <c r="IYK616"/>
      <c r="IYL616"/>
      <c r="IYM616"/>
      <c r="IYN616"/>
      <c r="IYO616"/>
      <c r="IYP616"/>
      <c r="IYQ616"/>
      <c r="IYR616"/>
      <c r="IYS616"/>
      <c r="IYT616"/>
      <c r="IYU616"/>
      <c r="IYV616"/>
      <c r="IYW616"/>
      <c r="IYX616"/>
      <c r="IYY616"/>
      <c r="IYZ616"/>
      <c r="IZA616"/>
      <c r="IZB616"/>
      <c r="IZC616"/>
      <c r="IZD616"/>
      <c r="IZE616"/>
      <c r="IZF616"/>
      <c r="IZG616"/>
      <c r="IZH616"/>
      <c r="IZI616"/>
      <c r="IZJ616"/>
      <c r="IZK616"/>
      <c r="IZL616"/>
      <c r="IZM616"/>
      <c r="IZN616"/>
      <c r="IZO616"/>
      <c r="IZP616"/>
      <c r="IZQ616"/>
      <c r="IZR616"/>
      <c r="IZS616"/>
      <c r="IZT616"/>
      <c r="IZU616"/>
      <c r="IZV616"/>
      <c r="IZW616"/>
      <c r="IZX616"/>
      <c r="IZY616"/>
      <c r="IZZ616"/>
      <c r="JAA616"/>
      <c r="JAB616"/>
      <c r="JAC616"/>
      <c r="JAD616"/>
      <c r="JAE616"/>
      <c r="JAF616"/>
      <c r="JAG616"/>
      <c r="JAH616"/>
      <c r="JAI616"/>
      <c r="JAJ616"/>
      <c r="JAK616"/>
      <c r="JAL616"/>
      <c r="JAM616"/>
      <c r="JAN616"/>
      <c r="JAO616"/>
      <c r="JAP616"/>
      <c r="JAQ616"/>
      <c r="JAR616"/>
      <c r="JAS616"/>
      <c r="JAT616"/>
      <c r="JAU616"/>
      <c r="JAV616"/>
      <c r="JAW616"/>
      <c r="JAX616"/>
      <c r="JAY616"/>
      <c r="JAZ616"/>
      <c r="JBA616"/>
      <c r="JBB616"/>
      <c r="JBC616"/>
      <c r="JBD616"/>
      <c r="JBE616"/>
      <c r="JBF616"/>
      <c r="JBG616"/>
      <c r="JBH616"/>
      <c r="JBI616"/>
      <c r="JBJ616"/>
      <c r="JBK616"/>
      <c r="JBL616"/>
      <c r="JBM616"/>
      <c r="JBN616"/>
      <c r="JBO616"/>
      <c r="JBP616"/>
      <c r="JBQ616"/>
      <c r="JBR616"/>
      <c r="JBS616"/>
      <c r="JBT616"/>
      <c r="JBU616"/>
      <c r="JBV616"/>
      <c r="JBW616"/>
      <c r="JBX616"/>
      <c r="JBY616"/>
      <c r="JBZ616"/>
      <c r="JCA616"/>
      <c r="JCB616"/>
      <c r="JCC616"/>
      <c r="JCD616"/>
      <c r="JCE616"/>
      <c r="JCF616"/>
      <c r="JCG616"/>
      <c r="JCH616"/>
      <c r="JCI616"/>
      <c r="JCJ616"/>
      <c r="JCK616"/>
      <c r="JCL616"/>
      <c r="JCM616"/>
      <c r="JCN616"/>
      <c r="JCO616"/>
      <c r="JCP616"/>
      <c r="JCQ616"/>
      <c r="JCR616"/>
      <c r="JCS616"/>
      <c r="JCT616"/>
      <c r="JCU616"/>
      <c r="JCV616"/>
      <c r="JCW616"/>
      <c r="JCX616"/>
      <c r="JCY616"/>
      <c r="JCZ616"/>
      <c r="JDA616"/>
      <c r="JDB616"/>
      <c r="JDC616"/>
      <c r="JDD616"/>
      <c r="JDE616"/>
      <c r="JDF616"/>
      <c r="JDG616"/>
      <c r="JDH616"/>
      <c r="JDI616"/>
      <c r="JDJ616"/>
      <c r="JDK616"/>
      <c r="JDL616"/>
      <c r="JDM616"/>
      <c r="JDN616"/>
      <c r="JDO616"/>
      <c r="JDP616"/>
      <c r="JDQ616"/>
      <c r="JDR616"/>
      <c r="JDS616"/>
      <c r="JDT616"/>
      <c r="JDU616"/>
      <c r="JDV616"/>
      <c r="JDW616"/>
      <c r="JDX616"/>
      <c r="JDY616"/>
      <c r="JDZ616"/>
      <c r="JEA616"/>
      <c r="JEB616"/>
      <c r="JEC616"/>
      <c r="JED616"/>
      <c r="JEE616"/>
      <c r="JEF616"/>
      <c r="JEG616"/>
      <c r="JEH616"/>
      <c r="JEI616"/>
      <c r="JEJ616"/>
      <c r="JEK616"/>
      <c r="JEL616"/>
      <c r="JEM616"/>
      <c r="JEN616"/>
      <c r="JEO616"/>
      <c r="JEP616"/>
      <c r="JEQ616"/>
      <c r="JER616"/>
      <c r="JES616"/>
      <c r="JET616"/>
      <c r="JEU616"/>
      <c r="JEV616"/>
      <c r="JEW616"/>
      <c r="JEX616"/>
      <c r="JEY616"/>
      <c r="JEZ616"/>
      <c r="JFA616"/>
      <c r="JFB616"/>
      <c r="JFC616"/>
      <c r="JFD616"/>
      <c r="JFE616"/>
      <c r="JFF616"/>
      <c r="JFG616"/>
      <c r="JFH616"/>
      <c r="JFI616"/>
      <c r="JFJ616"/>
      <c r="JFK616"/>
      <c r="JFL616"/>
      <c r="JFM616"/>
      <c r="JFN616"/>
      <c r="JFO616"/>
      <c r="JFP616"/>
      <c r="JFQ616"/>
      <c r="JFR616"/>
      <c r="JFS616"/>
      <c r="JFT616"/>
      <c r="JFU616"/>
      <c r="JFV616"/>
      <c r="JFW616"/>
      <c r="JFX616"/>
      <c r="JFY616"/>
      <c r="JFZ616"/>
      <c r="JGA616"/>
      <c r="JGB616"/>
      <c r="JGC616"/>
      <c r="JGD616"/>
      <c r="JGE616"/>
      <c r="JGF616"/>
      <c r="JGG616"/>
      <c r="JGH616"/>
      <c r="JGI616"/>
      <c r="JGJ616"/>
      <c r="JGK616"/>
      <c r="JGL616"/>
      <c r="JGM616"/>
      <c r="JGN616"/>
      <c r="JGO616"/>
      <c r="JGP616"/>
      <c r="JGQ616"/>
      <c r="JGR616"/>
      <c r="JGS616"/>
      <c r="JGT616"/>
      <c r="JGU616"/>
      <c r="JGV616"/>
      <c r="JGW616"/>
      <c r="JGX616"/>
      <c r="JGY616"/>
      <c r="JGZ616"/>
      <c r="JHA616"/>
      <c r="JHB616"/>
      <c r="JHC616"/>
      <c r="JHD616"/>
      <c r="JHE616"/>
      <c r="JHF616"/>
      <c r="JHG616"/>
      <c r="JHH616"/>
      <c r="JHI616"/>
      <c r="JHJ616"/>
      <c r="JHK616"/>
      <c r="JHL616"/>
      <c r="JHM616"/>
      <c r="JHN616"/>
      <c r="JHO616"/>
      <c r="JHP616"/>
      <c r="JHQ616"/>
      <c r="JHR616"/>
      <c r="JHS616"/>
      <c r="JHT616"/>
      <c r="JHU616"/>
      <c r="JHV616"/>
      <c r="JHW616"/>
      <c r="JHX616"/>
      <c r="JHY616"/>
      <c r="JHZ616"/>
      <c r="JIA616"/>
      <c r="JIB616"/>
      <c r="JIC616"/>
      <c r="JID616"/>
      <c r="JIE616"/>
      <c r="JIF616"/>
      <c r="JIG616"/>
      <c r="JIH616"/>
      <c r="JII616"/>
      <c r="JIJ616"/>
      <c r="JIK616"/>
      <c r="JIL616"/>
      <c r="JIM616"/>
      <c r="JIN616"/>
      <c r="JIO616"/>
      <c r="JIP616"/>
      <c r="JIQ616"/>
      <c r="JIR616"/>
      <c r="JIS616"/>
      <c r="JIT616"/>
      <c r="JIU616"/>
      <c r="JIV616"/>
      <c r="JIW616"/>
      <c r="JIX616"/>
      <c r="JIY616"/>
      <c r="JIZ616"/>
      <c r="JJA616"/>
      <c r="JJB616"/>
      <c r="JJC616"/>
      <c r="JJD616"/>
      <c r="JJE616"/>
      <c r="JJF616"/>
      <c r="JJG616"/>
      <c r="JJH616"/>
      <c r="JJI616"/>
      <c r="JJJ616"/>
      <c r="JJK616"/>
      <c r="JJL616"/>
      <c r="JJM616"/>
      <c r="JJN616"/>
      <c r="JJO616"/>
      <c r="JJP616"/>
      <c r="JJQ616"/>
      <c r="JJR616"/>
      <c r="JJS616"/>
      <c r="JJT616"/>
      <c r="JJU616"/>
      <c r="JJV616"/>
      <c r="JJW616"/>
      <c r="JJX616"/>
      <c r="JJY616"/>
      <c r="JJZ616"/>
      <c r="JKA616"/>
      <c r="JKB616"/>
      <c r="JKC616"/>
      <c r="JKD616"/>
      <c r="JKE616"/>
      <c r="JKF616"/>
      <c r="JKG616"/>
      <c r="JKH616"/>
      <c r="JKI616"/>
      <c r="JKJ616"/>
      <c r="JKK616"/>
      <c r="JKL616"/>
      <c r="JKM616"/>
      <c r="JKN616"/>
      <c r="JKO616"/>
      <c r="JKP616"/>
      <c r="JKQ616"/>
      <c r="JKR616"/>
      <c r="JKS616"/>
      <c r="JKT616"/>
      <c r="JKU616"/>
      <c r="JKV616"/>
      <c r="JKW616"/>
      <c r="JKX616"/>
      <c r="JKY616"/>
      <c r="JKZ616"/>
      <c r="JLA616"/>
      <c r="JLB616"/>
      <c r="JLC616"/>
      <c r="JLD616"/>
      <c r="JLE616"/>
      <c r="JLF616"/>
      <c r="JLG616"/>
      <c r="JLH616"/>
      <c r="JLI616"/>
      <c r="JLJ616"/>
      <c r="JLK616"/>
      <c r="JLL616"/>
      <c r="JLM616"/>
      <c r="JLN616"/>
      <c r="JLO616"/>
      <c r="JLP616"/>
      <c r="JLQ616"/>
      <c r="JLR616"/>
      <c r="JLS616"/>
      <c r="JLT616"/>
      <c r="JLU616"/>
      <c r="JLV616"/>
      <c r="JLW616"/>
      <c r="JLX616"/>
      <c r="JLY616"/>
      <c r="JLZ616"/>
      <c r="JMA616"/>
      <c r="JMB616"/>
      <c r="JMC616"/>
      <c r="JMD616"/>
      <c r="JME616"/>
      <c r="JMF616"/>
      <c r="JMG616"/>
      <c r="JMH616"/>
      <c r="JMI616"/>
      <c r="JMJ616"/>
      <c r="JMK616"/>
      <c r="JML616"/>
      <c r="JMM616"/>
      <c r="JMN616"/>
      <c r="JMO616"/>
      <c r="JMP616"/>
      <c r="JMQ616"/>
      <c r="JMR616"/>
      <c r="JMS616"/>
      <c r="JMT616"/>
      <c r="JMU616"/>
      <c r="JMV616"/>
      <c r="JMW616"/>
      <c r="JMX616"/>
      <c r="JMY616"/>
      <c r="JMZ616"/>
      <c r="JNA616"/>
      <c r="JNB616"/>
      <c r="JNC616"/>
      <c r="JND616"/>
      <c r="JNE616"/>
      <c r="JNF616"/>
      <c r="JNG616"/>
      <c r="JNH616"/>
      <c r="JNI616"/>
      <c r="JNJ616"/>
      <c r="JNK616"/>
      <c r="JNL616"/>
      <c r="JNM616"/>
      <c r="JNN616"/>
      <c r="JNO616"/>
      <c r="JNP616"/>
      <c r="JNQ616"/>
      <c r="JNR616"/>
      <c r="JNS616"/>
      <c r="JNT616"/>
      <c r="JNU616"/>
      <c r="JNV616"/>
      <c r="JNW616"/>
      <c r="JNX616"/>
      <c r="JNY616"/>
      <c r="JNZ616"/>
      <c r="JOA616"/>
      <c r="JOB616"/>
      <c r="JOC616"/>
      <c r="JOD616"/>
      <c r="JOE616"/>
      <c r="JOF616"/>
      <c r="JOG616"/>
      <c r="JOH616"/>
      <c r="JOI616"/>
      <c r="JOJ616"/>
      <c r="JOK616"/>
      <c r="JOL616"/>
      <c r="JOM616"/>
      <c r="JON616"/>
      <c r="JOO616"/>
      <c r="JOP616"/>
      <c r="JOQ616"/>
      <c r="JOR616"/>
      <c r="JOS616"/>
      <c r="JOT616"/>
      <c r="JOU616"/>
      <c r="JOV616"/>
      <c r="JOW616"/>
      <c r="JOX616"/>
      <c r="JOY616"/>
      <c r="JOZ616"/>
      <c r="JPA616"/>
      <c r="JPB616"/>
      <c r="JPC616"/>
      <c r="JPD616"/>
      <c r="JPE616"/>
      <c r="JPF616"/>
      <c r="JPG616"/>
      <c r="JPH616"/>
      <c r="JPI616"/>
      <c r="JPJ616"/>
      <c r="JPK616"/>
      <c r="JPL616"/>
      <c r="JPM616"/>
      <c r="JPN616"/>
      <c r="JPO616"/>
      <c r="JPP616"/>
      <c r="JPQ616"/>
      <c r="JPR616"/>
      <c r="JPS616"/>
      <c r="JPT616"/>
      <c r="JPU616"/>
      <c r="JPV616"/>
      <c r="JPW616"/>
      <c r="JPX616"/>
      <c r="JPY616"/>
      <c r="JPZ616"/>
      <c r="JQA616"/>
      <c r="JQB616"/>
      <c r="JQC616"/>
      <c r="JQD616"/>
      <c r="JQE616"/>
      <c r="JQF616"/>
      <c r="JQG616"/>
      <c r="JQH616"/>
      <c r="JQI616"/>
      <c r="JQJ616"/>
      <c r="JQK616"/>
      <c r="JQL616"/>
      <c r="JQM616"/>
      <c r="JQN616"/>
      <c r="JQO616"/>
      <c r="JQP616"/>
      <c r="JQQ616"/>
      <c r="JQR616"/>
      <c r="JQS616"/>
      <c r="JQT616"/>
      <c r="JQU616"/>
      <c r="JQV616"/>
      <c r="JQW616"/>
      <c r="JQX616"/>
      <c r="JQY616"/>
      <c r="JQZ616"/>
      <c r="JRA616"/>
      <c r="JRB616"/>
      <c r="JRC616"/>
      <c r="JRD616"/>
      <c r="JRE616"/>
      <c r="JRF616"/>
      <c r="JRG616"/>
      <c r="JRH616"/>
      <c r="JRI616"/>
      <c r="JRJ616"/>
      <c r="JRK616"/>
      <c r="JRL616"/>
      <c r="JRM616"/>
      <c r="JRN616"/>
      <c r="JRO616"/>
      <c r="JRP616"/>
      <c r="JRQ616"/>
      <c r="JRR616"/>
      <c r="JRS616"/>
      <c r="JRT616"/>
      <c r="JRU616"/>
      <c r="JRV616"/>
      <c r="JRW616"/>
      <c r="JRX616"/>
      <c r="JRY616"/>
      <c r="JRZ616"/>
      <c r="JSA616"/>
      <c r="JSB616"/>
      <c r="JSC616"/>
      <c r="JSD616"/>
      <c r="JSE616"/>
      <c r="JSF616"/>
      <c r="JSG616"/>
      <c r="JSH616"/>
      <c r="JSI616"/>
      <c r="JSJ616"/>
      <c r="JSK616"/>
      <c r="JSL616"/>
      <c r="JSM616"/>
      <c r="JSN616"/>
      <c r="JSO616"/>
      <c r="JSP616"/>
      <c r="JSQ616"/>
      <c r="JSR616"/>
      <c r="JSS616"/>
      <c r="JST616"/>
      <c r="JSU616"/>
      <c r="JSV616"/>
      <c r="JSW616"/>
      <c r="JSX616"/>
      <c r="JSY616"/>
      <c r="JSZ616"/>
      <c r="JTA616"/>
      <c r="JTB616"/>
      <c r="JTC616"/>
      <c r="JTD616"/>
      <c r="JTE616"/>
      <c r="JTF616"/>
      <c r="JTG616"/>
      <c r="JTH616"/>
      <c r="JTI616"/>
      <c r="JTJ616"/>
      <c r="JTK616"/>
      <c r="JTL616"/>
      <c r="JTM616"/>
      <c r="JTN616"/>
      <c r="JTO616"/>
      <c r="JTP616"/>
      <c r="JTQ616"/>
      <c r="JTR616"/>
      <c r="JTS616"/>
      <c r="JTT616"/>
      <c r="JTU616"/>
      <c r="JTV616"/>
      <c r="JTW616"/>
      <c r="JTX616"/>
      <c r="JTY616"/>
      <c r="JTZ616"/>
      <c r="JUA616"/>
      <c r="JUB616"/>
      <c r="JUC616"/>
      <c r="JUD616"/>
      <c r="JUE616"/>
      <c r="JUF616"/>
      <c r="JUG616"/>
      <c r="JUH616"/>
      <c r="JUI616"/>
      <c r="JUJ616"/>
      <c r="JUK616"/>
      <c r="JUL616"/>
      <c r="JUM616"/>
      <c r="JUN616"/>
      <c r="JUO616"/>
      <c r="JUP616"/>
      <c r="JUQ616"/>
      <c r="JUR616"/>
      <c r="JUS616"/>
      <c r="JUT616"/>
      <c r="JUU616"/>
      <c r="JUV616"/>
      <c r="JUW616"/>
      <c r="JUX616"/>
      <c r="JUY616"/>
      <c r="JUZ616"/>
      <c r="JVA616"/>
      <c r="JVB616"/>
      <c r="JVC616"/>
      <c r="JVD616"/>
      <c r="JVE616"/>
      <c r="JVF616"/>
      <c r="JVG616"/>
      <c r="JVH616"/>
      <c r="JVI616"/>
      <c r="JVJ616"/>
      <c r="JVK616"/>
      <c r="JVL616"/>
      <c r="JVM616"/>
      <c r="JVN616"/>
      <c r="JVO616"/>
      <c r="JVP616"/>
      <c r="JVQ616"/>
      <c r="JVR616"/>
      <c r="JVS616"/>
      <c r="JVT616"/>
      <c r="JVU616"/>
      <c r="JVV616"/>
      <c r="JVW616"/>
      <c r="JVX616"/>
      <c r="JVY616"/>
      <c r="JVZ616"/>
      <c r="JWA616"/>
      <c r="JWB616"/>
      <c r="JWC616"/>
      <c r="JWD616"/>
      <c r="JWE616"/>
      <c r="JWF616"/>
      <c r="JWG616"/>
      <c r="JWH616"/>
      <c r="JWI616"/>
      <c r="JWJ616"/>
      <c r="JWK616"/>
      <c r="JWL616"/>
      <c r="JWM616"/>
      <c r="JWN616"/>
      <c r="JWO616"/>
      <c r="JWP616"/>
      <c r="JWQ616"/>
      <c r="JWR616"/>
      <c r="JWS616"/>
      <c r="JWT616"/>
      <c r="JWU616"/>
      <c r="JWV616"/>
      <c r="JWW616"/>
      <c r="JWX616"/>
      <c r="JWY616"/>
      <c r="JWZ616"/>
      <c r="JXA616"/>
      <c r="JXB616"/>
      <c r="JXC616"/>
      <c r="JXD616"/>
      <c r="JXE616"/>
      <c r="JXF616"/>
      <c r="JXG616"/>
      <c r="JXH616"/>
      <c r="JXI616"/>
      <c r="JXJ616"/>
      <c r="JXK616"/>
      <c r="JXL616"/>
      <c r="JXM616"/>
      <c r="JXN616"/>
      <c r="JXO616"/>
      <c r="JXP616"/>
      <c r="JXQ616"/>
      <c r="JXR616"/>
      <c r="JXS616"/>
      <c r="JXT616"/>
      <c r="JXU616"/>
      <c r="JXV616"/>
      <c r="JXW616"/>
      <c r="JXX616"/>
      <c r="JXY616"/>
      <c r="JXZ616"/>
      <c r="JYA616"/>
      <c r="JYB616"/>
      <c r="JYC616"/>
      <c r="JYD616"/>
      <c r="JYE616"/>
      <c r="JYF616"/>
      <c r="JYG616"/>
      <c r="JYH616"/>
      <c r="JYI616"/>
      <c r="JYJ616"/>
      <c r="JYK616"/>
      <c r="JYL616"/>
      <c r="JYM616"/>
      <c r="JYN616"/>
      <c r="JYO616"/>
      <c r="JYP616"/>
      <c r="JYQ616"/>
      <c r="JYR616"/>
      <c r="JYS616"/>
      <c r="JYT616"/>
      <c r="JYU616"/>
      <c r="JYV616"/>
      <c r="JYW616"/>
      <c r="JYX616"/>
      <c r="JYY616"/>
      <c r="JYZ616"/>
      <c r="JZA616"/>
      <c r="JZB616"/>
      <c r="JZC616"/>
      <c r="JZD616"/>
      <c r="JZE616"/>
      <c r="JZF616"/>
      <c r="JZG616"/>
      <c r="JZH616"/>
      <c r="JZI616"/>
      <c r="JZJ616"/>
      <c r="JZK616"/>
      <c r="JZL616"/>
      <c r="JZM616"/>
      <c r="JZN616"/>
      <c r="JZO616"/>
      <c r="JZP616"/>
      <c r="JZQ616"/>
      <c r="JZR616"/>
      <c r="JZS616"/>
      <c r="JZT616"/>
      <c r="JZU616"/>
      <c r="JZV616"/>
      <c r="JZW616"/>
      <c r="JZX616"/>
      <c r="JZY616"/>
      <c r="JZZ616"/>
      <c r="KAA616"/>
      <c r="KAB616"/>
      <c r="KAC616"/>
      <c r="KAD616"/>
      <c r="KAE616"/>
      <c r="KAF616"/>
      <c r="KAG616"/>
      <c r="KAH616"/>
      <c r="KAI616"/>
      <c r="KAJ616"/>
      <c r="KAK616"/>
      <c r="KAL616"/>
      <c r="KAM616"/>
      <c r="KAN616"/>
      <c r="KAO616"/>
      <c r="KAP616"/>
      <c r="KAQ616"/>
      <c r="KAR616"/>
      <c r="KAS616"/>
      <c r="KAT616"/>
      <c r="KAU616"/>
      <c r="KAV616"/>
      <c r="KAW616"/>
      <c r="KAX616"/>
      <c r="KAY616"/>
      <c r="KAZ616"/>
      <c r="KBA616"/>
      <c r="KBB616"/>
      <c r="KBC616"/>
      <c r="KBD616"/>
      <c r="KBE616"/>
      <c r="KBF616"/>
      <c r="KBG616"/>
      <c r="KBH616"/>
      <c r="KBI616"/>
      <c r="KBJ616"/>
      <c r="KBK616"/>
      <c r="KBL616"/>
      <c r="KBM616"/>
      <c r="KBN616"/>
      <c r="KBO616"/>
      <c r="KBP616"/>
      <c r="KBQ616"/>
      <c r="KBR616"/>
      <c r="KBS616"/>
      <c r="KBT616"/>
      <c r="KBU616"/>
      <c r="KBV616"/>
      <c r="KBW616"/>
      <c r="KBX616"/>
      <c r="KBY616"/>
      <c r="KBZ616"/>
      <c r="KCA616"/>
      <c r="KCB616"/>
      <c r="KCC616"/>
      <c r="KCD616"/>
      <c r="KCE616"/>
      <c r="KCF616"/>
      <c r="KCG616"/>
      <c r="KCH616"/>
      <c r="KCI616"/>
      <c r="KCJ616"/>
      <c r="KCK616"/>
      <c r="KCL616"/>
      <c r="KCM616"/>
      <c r="KCN616"/>
      <c r="KCO616"/>
      <c r="KCP616"/>
      <c r="KCQ616"/>
      <c r="KCR616"/>
      <c r="KCS616"/>
      <c r="KCT616"/>
      <c r="KCU616"/>
      <c r="KCV616"/>
      <c r="KCW616"/>
      <c r="KCX616"/>
      <c r="KCY616"/>
      <c r="KCZ616"/>
      <c r="KDA616"/>
      <c r="KDB616"/>
      <c r="KDC616"/>
      <c r="KDD616"/>
      <c r="KDE616"/>
      <c r="KDF616"/>
      <c r="KDG616"/>
      <c r="KDH616"/>
      <c r="KDI616"/>
      <c r="KDJ616"/>
      <c r="KDK616"/>
      <c r="KDL616"/>
      <c r="KDM616"/>
      <c r="KDN616"/>
      <c r="KDO616"/>
      <c r="KDP616"/>
      <c r="KDQ616"/>
      <c r="KDR616"/>
      <c r="KDS616"/>
      <c r="KDT616"/>
      <c r="KDU616"/>
      <c r="KDV616"/>
      <c r="KDW616"/>
      <c r="KDX616"/>
      <c r="KDY616"/>
      <c r="KDZ616"/>
      <c r="KEA616"/>
      <c r="KEB616"/>
      <c r="KEC616"/>
      <c r="KED616"/>
      <c r="KEE616"/>
      <c r="KEF616"/>
      <c r="KEG616"/>
      <c r="KEH616"/>
      <c r="KEI616"/>
      <c r="KEJ616"/>
      <c r="KEK616"/>
      <c r="KEL616"/>
      <c r="KEM616"/>
      <c r="KEN616"/>
      <c r="KEO616"/>
      <c r="KEP616"/>
      <c r="KEQ616"/>
      <c r="KER616"/>
      <c r="KES616"/>
      <c r="KET616"/>
      <c r="KEU616"/>
      <c r="KEV616"/>
      <c r="KEW616"/>
      <c r="KEX616"/>
      <c r="KEY616"/>
      <c r="KEZ616"/>
      <c r="KFA616"/>
      <c r="KFB616"/>
      <c r="KFC616"/>
      <c r="KFD616"/>
      <c r="KFE616"/>
      <c r="KFF616"/>
      <c r="KFG616"/>
      <c r="KFH616"/>
      <c r="KFI616"/>
      <c r="KFJ616"/>
      <c r="KFK616"/>
      <c r="KFL616"/>
      <c r="KFM616"/>
      <c r="KFN616"/>
      <c r="KFO616"/>
      <c r="KFP616"/>
      <c r="KFQ616"/>
      <c r="KFR616"/>
      <c r="KFS616"/>
      <c r="KFT616"/>
      <c r="KFU616"/>
      <c r="KFV616"/>
      <c r="KFW616"/>
      <c r="KFX616"/>
      <c r="KFY616"/>
      <c r="KFZ616"/>
      <c r="KGA616"/>
      <c r="KGB616"/>
      <c r="KGC616"/>
      <c r="KGD616"/>
      <c r="KGE616"/>
      <c r="KGF616"/>
      <c r="KGG616"/>
      <c r="KGH616"/>
      <c r="KGI616"/>
      <c r="KGJ616"/>
      <c r="KGK616"/>
      <c r="KGL616"/>
      <c r="KGM616"/>
      <c r="KGN616"/>
      <c r="KGO616"/>
      <c r="KGP616"/>
      <c r="KGQ616"/>
      <c r="KGR616"/>
      <c r="KGS616"/>
      <c r="KGT616"/>
      <c r="KGU616"/>
      <c r="KGV616"/>
      <c r="KGW616"/>
      <c r="KGX616"/>
      <c r="KGY616"/>
      <c r="KGZ616"/>
      <c r="KHA616"/>
      <c r="KHB616"/>
      <c r="KHC616"/>
      <c r="KHD616"/>
      <c r="KHE616"/>
      <c r="KHF616"/>
      <c r="KHG616"/>
      <c r="KHH616"/>
      <c r="KHI616"/>
      <c r="KHJ616"/>
      <c r="KHK616"/>
      <c r="KHL616"/>
      <c r="KHM616"/>
      <c r="KHN616"/>
      <c r="KHO616"/>
      <c r="KHP616"/>
      <c r="KHQ616"/>
      <c r="KHR616"/>
      <c r="KHS616"/>
      <c r="KHT616"/>
      <c r="KHU616"/>
      <c r="KHV616"/>
      <c r="KHW616"/>
      <c r="KHX616"/>
      <c r="KHY616"/>
      <c r="KHZ616"/>
      <c r="KIA616"/>
      <c r="KIB616"/>
      <c r="KIC616"/>
      <c r="KID616"/>
      <c r="KIE616"/>
      <c r="KIF616"/>
      <c r="KIG616"/>
      <c r="KIH616"/>
      <c r="KII616"/>
      <c r="KIJ616"/>
      <c r="KIK616"/>
      <c r="KIL616"/>
      <c r="KIM616"/>
      <c r="KIN616"/>
      <c r="KIO616"/>
      <c r="KIP616"/>
      <c r="KIQ616"/>
      <c r="KIR616"/>
      <c r="KIS616"/>
      <c r="KIT616"/>
      <c r="KIU616"/>
      <c r="KIV616"/>
      <c r="KIW616"/>
      <c r="KIX616"/>
      <c r="KIY616"/>
      <c r="KIZ616"/>
      <c r="KJA616"/>
      <c r="KJB616"/>
      <c r="KJC616"/>
      <c r="KJD616"/>
      <c r="KJE616"/>
      <c r="KJF616"/>
      <c r="KJG616"/>
      <c r="KJH616"/>
      <c r="KJI616"/>
      <c r="KJJ616"/>
      <c r="KJK616"/>
      <c r="KJL616"/>
      <c r="KJM616"/>
      <c r="KJN616"/>
      <c r="KJO616"/>
      <c r="KJP616"/>
      <c r="KJQ616"/>
      <c r="KJR616"/>
      <c r="KJS616"/>
      <c r="KJT616"/>
      <c r="KJU616"/>
      <c r="KJV616"/>
      <c r="KJW616"/>
      <c r="KJX616"/>
      <c r="KJY616"/>
      <c r="KJZ616"/>
      <c r="KKA616"/>
      <c r="KKB616"/>
      <c r="KKC616"/>
      <c r="KKD616"/>
      <c r="KKE616"/>
      <c r="KKF616"/>
      <c r="KKG616"/>
      <c r="KKH616"/>
      <c r="KKI616"/>
      <c r="KKJ616"/>
      <c r="KKK616"/>
      <c r="KKL616"/>
      <c r="KKM616"/>
      <c r="KKN616"/>
      <c r="KKO616"/>
      <c r="KKP616"/>
      <c r="KKQ616"/>
      <c r="KKR616"/>
      <c r="KKS616"/>
      <c r="KKT616"/>
      <c r="KKU616"/>
      <c r="KKV616"/>
      <c r="KKW616"/>
      <c r="KKX616"/>
      <c r="KKY616"/>
      <c r="KKZ616"/>
      <c r="KLA616"/>
      <c r="KLB616"/>
      <c r="KLC616"/>
      <c r="KLD616"/>
      <c r="KLE616"/>
      <c r="KLF616"/>
      <c r="KLG616"/>
      <c r="KLH616"/>
      <c r="KLI616"/>
      <c r="KLJ616"/>
      <c r="KLK616"/>
      <c r="KLL616"/>
      <c r="KLM616"/>
      <c r="KLN616"/>
      <c r="KLO616"/>
      <c r="KLP616"/>
      <c r="KLQ616"/>
      <c r="KLR616"/>
      <c r="KLS616"/>
      <c r="KLT616"/>
      <c r="KLU616"/>
      <c r="KLV616"/>
      <c r="KLW616"/>
      <c r="KLX616"/>
      <c r="KLY616"/>
      <c r="KLZ616"/>
      <c r="KMA616"/>
      <c r="KMB616"/>
      <c r="KMC616"/>
      <c r="KMD616"/>
      <c r="KME616"/>
      <c r="KMF616"/>
      <c r="KMG616"/>
      <c r="KMH616"/>
      <c r="KMI616"/>
      <c r="KMJ616"/>
      <c r="KMK616"/>
      <c r="KML616"/>
      <c r="KMM616"/>
      <c r="KMN616"/>
      <c r="KMO616"/>
      <c r="KMP616"/>
      <c r="KMQ616"/>
      <c r="KMR616"/>
      <c r="KMS616"/>
      <c r="KMT616"/>
      <c r="KMU616"/>
      <c r="KMV616"/>
      <c r="KMW616"/>
      <c r="KMX616"/>
      <c r="KMY616"/>
      <c r="KMZ616"/>
      <c r="KNA616"/>
      <c r="KNB616"/>
      <c r="KNC616"/>
      <c r="KND616"/>
      <c r="KNE616"/>
      <c r="KNF616"/>
      <c r="KNG616"/>
      <c r="KNH616"/>
      <c r="KNI616"/>
      <c r="KNJ616"/>
      <c r="KNK616"/>
      <c r="KNL616"/>
      <c r="KNM616"/>
      <c r="KNN616"/>
      <c r="KNO616"/>
      <c r="KNP616"/>
      <c r="KNQ616"/>
      <c r="KNR616"/>
      <c r="KNS616"/>
      <c r="KNT616"/>
      <c r="KNU616"/>
      <c r="KNV616"/>
      <c r="KNW616"/>
      <c r="KNX616"/>
      <c r="KNY616"/>
      <c r="KNZ616"/>
      <c r="KOA616"/>
      <c r="KOB616"/>
      <c r="KOC616"/>
      <c r="KOD616"/>
      <c r="KOE616"/>
      <c r="KOF616"/>
      <c r="KOG616"/>
      <c r="KOH616"/>
      <c r="KOI616"/>
      <c r="KOJ616"/>
      <c r="KOK616"/>
      <c r="KOL616"/>
      <c r="KOM616"/>
      <c r="KON616"/>
      <c r="KOO616"/>
      <c r="KOP616"/>
      <c r="KOQ616"/>
      <c r="KOR616"/>
      <c r="KOS616"/>
      <c r="KOT616"/>
      <c r="KOU616"/>
      <c r="KOV616"/>
      <c r="KOW616"/>
      <c r="KOX616"/>
      <c r="KOY616"/>
      <c r="KOZ616"/>
      <c r="KPA616"/>
      <c r="KPB616"/>
      <c r="KPC616"/>
      <c r="KPD616"/>
      <c r="KPE616"/>
      <c r="KPF616"/>
      <c r="KPG616"/>
      <c r="KPH616"/>
      <c r="KPI616"/>
      <c r="KPJ616"/>
      <c r="KPK616"/>
      <c r="KPL616"/>
      <c r="KPM616"/>
      <c r="KPN616"/>
      <c r="KPO616"/>
      <c r="KPP616"/>
      <c r="KPQ616"/>
      <c r="KPR616"/>
      <c r="KPS616"/>
      <c r="KPT616"/>
      <c r="KPU616"/>
      <c r="KPV616"/>
      <c r="KPW616"/>
      <c r="KPX616"/>
      <c r="KPY616"/>
      <c r="KPZ616"/>
      <c r="KQA616"/>
      <c r="KQB616"/>
      <c r="KQC616"/>
      <c r="KQD616"/>
      <c r="KQE616"/>
      <c r="KQF616"/>
      <c r="KQG616"/>
      <c r="KQH616"/>
      <c r="KQI616"/>
      <c r="KQJ616"/>
      <c r="KQK616"/>
      <c r="KQL616"/>
      <c r="KQM616"/>
      <c r="KQN616"/>
      <c r="KQO616"/>
      <c r="KQP616"/>
      <c r="KQQ616"/>
      <c r="KQR616"/>
      <c r="KQS616"/>
      <c r="KQT616"/>
      <c r="KQU616"/>
      <c r="KQV616"/>
      <c r="KQW616"/>
      <c r="KQX616"/>
      <c r="KQY616"/>
      <c r="KQZ616"/>
      <c r="KRA616"/>
      <c r="KRB616"/>
      <c r="KRC616"/>
      <c r="KRD616"/>
      <c r="KRE616"/>
      <c r="KRF616"/>
      <c r="KRG616"/>
      <c r="KRH616"/>
      <c r="KRI616"/>
      <c r="KRJ616"/>
      <c r="KRK616"/>
      <c r="KRL616"/>
      <c r="KRM616"/>
      <c r="KRN616"/>
      <c r="KRO616"/>
      <c r="KRP616"/>
      <c r="KRQ616"/>
      <c r="KRR616"/>
      <c r="KRS616"/>
      <c r="KRT616"/>
      <c r="KRU616"/>
      <c r="KRV616"/>
      <c r="KRW616"/>
      <c r="KRX616"/>
      <c r="KRY616"/>
      <c r="KRZ616"/>
      <c r="KSA616"/>
      <c r="KSB616"/>
      <c r="KSC616"/>
      <c r="KSD616"/>
      <c r="KSE616"/>
      <c r="KSF616"/>
      <c r="KSG616"/>
      <c r="KSH616"/>
      <c r="KSI616"/>
      <c r="KSJ616"/>
      <c r="KSK616"/>
      <c r="KSL616"/>
      <c r="KSM616"/>
      <c r="KSN616"/>
      <c r="KSO616"/>
      <c r="KSP616"/>
      <c r="KSQ616"/>
      <c r="KSR616"/>
      <c r="KSS616"/>
      <c r="KST616"/>
      <c r="KSU616"/>
      <c r="KSV616"/>
      <c r="KSW616"/>
      <c r="KSX616"/>
      <c r="KSY616"/>
      <c r="KSZ616"/>
      <c r="KTA616"/>
      <c r="KTB616"/>
      <c r="KTC616"/>
      <c r="KTD616"/>
      <c r="KTE616"/>
      <c r="KTF616"/>
      <c r="KTG616"/>
      <c r="KTH616"/>
      <c r="KTI616"/>
      <c r="KTJ616"/>
      <c r="KTK616"/>
      <c r="KTL616"/>
      <c r="KTM616"/>
      <c r="KTN616"/>
      <c r="KTO616"/>
      <c r="KTP616"/>
      <c r="KTQ616"/>
      <c r="KTR616"/>
      <c r="KTS616"/>
      <c r="KTT616"/>
      <c r="KTU616"/>
      <c r="KTV616"/>
      <c r="KTW616"/>
      <c r="KTX616"/>
      <c r="KTY616"/>
      <c r="KTZ616"/>
      <c r="KUA616"/>
      <c r="KUB616"/>
      <c r="KUC616"/>
      <c r="KUD616"/>
      <c r="KUE616"/>
      <c r="KUF616"/>
      <c r="KUG616"/>
      <c r="KUH616"/>
      <c r="KUI616"/>
      <c r="KUJ616"/>
      <c r="KUK616"/>
      <c r="KUL616"/>
      <c r="KUM616"/>
      <c r="KUN616"/>
      <c r="KUO616"/>
      <c r="KUP616"/>
      <c r="KUQ616"/>
      <c r="KUR616"/>
      <c r="KUS616"/>
      <c r="KUT616"/>
      <c r="KUU616"/>
      <c r="KUV616"/>
      <c r="KUW616"/>
      <c r="KUX616"/>
      <c r="KUY616"/>
      <c r="KUZ616"/>
      <c r="KVA616"/>
      <c r="KVB616"/>
      <c r="KVC616"/>
      <c r="KVD616"/>
      <c r="KVE616"/>
      <c r="KVF616"/>
      <c r="KVG616"/>
      <c r="KVH616"/>
      <c r="KVI616"/>
      <c r="KVJ616"/>
      <c r="KVK616"/>
      <c r="KVL616"/>
      <c r="KVM616"/>
      <c r="KVN616"/>
      <c r="KVO616"/>
      <c r="KVP616"/>
      <c r="KVQ616"/>
      <c r="KVR616"/>
      <c r="KVS616"/>
      <c r="KVT616"/>
      <c r="KVU616"/>
      <c r="KVV616"/>
      <c r="KVW616"/>
      <c r="KVX616"/>
      <c r="KVY616"/>
      <c r="KVZ616"/>
      <c r="KWA616"/>
      <c r="KWB616"/>
      <c r="KWC616"/>
      <c r="KWD616"/>
      <c r="KWE616"/>
      <c r="KWF616"/>
      <c r="KWG616"/>
      <c r="KWH616"/>
      <c r="KWI616"/>
      <c r="KWJ616"/>
      <c r="KWK616"/>
      <c r="KWL616"/>
      <c r="KWM616"/>
      <c r="KWN616"/>
      <c r="KWO616"/>
      <c r="KWP616"/>
      <c r="KWQ616"/>
      <c r="KWR616"/>
      <c r="KWS616"/>
      <c r="KWT616"/>
      <c r="KWU616"/>
      <c r="KWV616"/>
      <c r="KWW616"/>
      <c r="KWX616"/>
      <c r="KWY616"/>
      <c r="KWZ616"/>
      <c r="KXA616"/>
      <c r="KXB616"/>
      <c r="KXC616"/>
      <c r="KXD616"/>
      <c r="KXE616"/>
      <c r="KXF616"/>
      <c r="KXG616"/>
      <c r="KXH616"/>
      <c r="KXI616"/>
      <c r="KXJ616"/>
      <c r="KXK616"/>
      <c r="KXL616"/>
      <c r="KXM616"/>
      <c r="KXN616"/>
      <c r="KXO616"/>
      <c r="KXP616"/>
      <c r="KXQ616"/>
      <c r="KXR616"/>
      <c r="KXS616"/>
      <c r="KXT616"/>
      <c r="KXU616"/>
      <c r="KXV616"/>
      <c r="KXW616"/>
      <c r="KXX616"/>
      <c r="KXY616"/>
      <c r="KXZ616"/>
      <c r="KYA616"/>
      <c r="KYB616"/>
      <c r="KYC616"/>
      <c r="KYD616"/>
      <c r="KYE616"/>
      <c r="KYF616"/>
      <c r="KYG616"/>
      <c r="KYH616"/>
      <c r="KYI616"/>
      <c r="KYJ616"/>
      <c r="KYK616"/>
      <c r="KYL616"/>
      <c r="KYM616"/>
      <c r="KYN616"/>
      <c r="KYO616"/>
      <c r="KYP616"/>
      <c r="KYQ616"/>
      <c r="KYR616"/>
      <c r="KYS616"/>
      <c r="KYT616"/>
      <c r="KYU616"/>
      <c r="KYV616"/>
      <c r="KYW616"/>
      <c r="KYX616"/>
      <c r="KYY616"/>
      <c r="KYZ616"/>
      <c r="KZA616"/>
      <c r="KZB616"/>
      <c r="KZC616"/>
      <c r="KZD616"/>
      <c r="KZE616"/>
      <c r="KZF616"/>
      <c r="KZG616"/>
      <c r="KZH616"/>
      <c r="KZI616"/>
      <c r="KZJ616"/>
      <c r="KZK616"/>
      <c r="KZL616"/>
      <c r="KZM616"/>
      <c r="KZN616"/>
      <c r="KZO616"/>
      <c r="KZP616"/>
      <c r="KZQ616"/>
      <c r="KZR616"/>
      <c r="KZS616"/>
      <c r="KZT616"/>
      <c r="KZU616"/>
      <c r="KZV616"/>
      <c r="KZW616"/>
      <c r="KZX616"/>
      <c r="KZY616"/>
      <c r="KZZ616"/>
      <c r="LAA616"/>
      <c r="LAB616"/>
      <c r="LAC616"/>
      <c r="LAD616"/>
      <c r="LAE616"/>
      <c r="LAF616"/>
      <c r="LAG616"/>
      <c r="LAH616"/>
      <c r="LAI616"/>
      <c r="LAJ616"/>
      <c r="LAK616"/>
      <c r="LAL616"/>
      <c r="LAM616"/>
      <c r="LAN616"/>
      <c r="LAO616"/>
      <c r="LAP616"/>
      <c r="LAQ616"/>
      <c r="LAR616"/>
      <c r="LAS616"/>
      <c r="LAT616"/>
      <c r="LAU616"/>
      <c r="LAV616"/>
      <c r="LAW616"/>
      <c r="LAX616"/>
      <c r="LAY616"/>
      <c r="LAZ616"/>
      <c r="LBA616"/>
      <c r="LBB616"/>
      <c r="LBC616"/>
      <c r="LBD616"/>
      <c r="LBE616"/>
      <c r="LBF616"/>
      <c r="LBG616"/>
      <c r="LBH616"/>
      <c r="LBI616"/>
      <c r="LBJ616"/>
      <c r="LBK616"/>
      <c r="LBL616"/>
      <c r="LBM616"/>
      <c r="LBN616"/>
      <c r="LBO616"/>
      <c r="LBP616"/>
      <c r="LBQ616"/>
      <c r="LBR616"/>
      <c r="LBS616"/>
      <c r="LBT616"/>
      <c r="LBU616"/>
      <c r="LBV616"/>
      <c r="LBW616"/>
      <c r="LBX616"/>
      <c r="LBY616"/>
      <c r="LBZ616"/>
      <c r="LCA616"/>
      <c r="LCB616"/>
      <c r="LCC616"/>
      <c r="LCD616"/>
      <c r="LCE616"/>
      <c r="LCF616"/>
      <c r="LCG616"/>
      <c r="LCH616"/>
      <c r="LCI616"/>
      <c r="LCJ616"/>
      <c r="LCK616"/>
      <c r="LCL616"/>
      <c r="LCM616"/>
      <c r="LCN616"/>
      <c r="LCO616"/>
      <c r="LCP616"/>
      <c r="LCQ616"/>
      <c r="LCR616"/>
      <c r="LCS616"/>
      <c r="LCT616"/>
      <c r="LCU616"/>
      <c r="LCV616"/>
      <c r="LCW616"/>
      <c r="LCX616"/>
      <c r="LCY616"/>
      <c r="LCZ616"/>
      <c r="LDA616"/>
      <c r="LDB616"/>
      <c r="LDC616"/>
      <c r="LDD616"/>
      <c r="LDE616"/>
      <c r="LDF616"/>
      <c r="LDG616"/>
      <c r="LDH616"/>
      <c r="LDI616"/>
      <c r="LDJ616"/>
      <c r="LDK616"/>
      <c r="LDL616"/>
      <c r="LDM616"/>
      <c r="LDN616"/>
      <c r="LDO616"/>
      <c r="LDP616"/>
      <c r="LDQ616"/>
      <c r="LDR616"/>
      <c r="LDS616"/>
      <c r="LDT616"/>
      <c r="LDU616"/>
      <c r="LDV616"/>
      <c r="LDW616"/>
      <c r="LDX616"/>
      <c r="LDY616"/>
      <c r="LDZ616"/>
      <c r="LEA616"/>
      <c r="LEB616"/>
      <c r="LEC616"/>
      <c r="LED616"/>
      <c r="LEE616"/>
      <c r="LEF616"/>
      <c r="LEG616"/>
      <c r="LEH616"/>
      <c r="LEI616"/>
      <c r="LEJ616"/>
      <c r="LEK616"/>
      <c r="LEL616"/>
      <c r="LEM616"/>
      <c r="LEN616"/>
      <c r="LEO616"/>
      <c r="LEP616"/>
      <c r="LEQ616"/>
      <c r="LER616"/>
      <c r="LES616"/>
      <c r="LET616"/>
      <c r="LEU616"/>
      <c r="LEV616"/>
      <c r="LEW616"/>
      <c r="LEX616"/>
      <c r="LEY616"/>
      <c r="LEZ616"/>
      <c r="LFA616"/>
      <c r="LFB616"/>
      <c r="LFC616"/>
      <c r="LFD616"/>
      <c r="LFE616"/>
      <c r="LFF616"/>
      <c r="LFG616"/>
      <c r="LFH616"/>
      <c r="LFI616"/>
      <c r="LFJ616"/>
      <c r="LFK616"/>
      <c r="LFL616"/>
      <c r="LFM616"/>
      <c r="LFN616"/>
      <c r="LFO616"/>
      <c r="LFP616"/>
      <c r="LFQ616"/>
      <c r="LFR616"/>
      <c r="LFS616"/>
      <c r="LFT616"/>
      <c r="LFU616"/>
      <c r="LFV616"/>
      <c r="LFW616"/>
      <c r="LFX616"/>
      <c r="LFY616"/>
      <c r="LFZ616"/>
      <c r="LGA616"/>
      <c r="LGB616"/>
      <c r="LGC616"/>
      <c r="LGD616"/>
      <c r="LGE616"/>
      <c r="LGF616"/>
      <c r="LGG616"/>
      <c r="LGH616"/>
      <c r="LGI616"/>
      <c r="LGJ616"/>
      <c r="LGK616"/>
      <c r="LGL616"/>
      <c r="LGM616"/>
      <c r="LGN616"/>
      <c r="LGO616"/>
      <c r="LGP616"/>
      <c r="LGQ616"/>
      <c r="LGR616"/>
      <c r="LGS616"/>
      <c r="LGT616"/>
      <c r="LGU616"/>
      <c r="LGV616"/>
      <c r="LGW616"/>
      <c r="LGX616"/>
      <c r="LGY616"/>
      <c r="LGZ616"/>
      <c r="LHA616"/>
      <c r="LHB616"/>
      <c r="LHC616"/>
      <c r="LHD616"/>
      <c r="LHE616"/>
      <c r="LHF616"/>
      <c r="LHG616"/>
      <c r="LHH616"/>
      <c r="LHI616"/>
      <c r="LHJ616"/>
      <c r="LHK616"/>
      <c r="LHL616"/>
      <c r="LHM616"/>
      <c r="LHN616"/>
      <c r="LHO616"/>
      <c r="LHP616"/>
      <c r="LHQ616"/>
      <c r="LHR616"/>
      <c r="LHS616"/>
      <c r="LHT616"/>
      <c r="LHU616"/>
      <c r="LHV616"/>
      <c r="LHW616"/>
      <c r="LHX616"/>
      <c r="LHY616"/>
      <c r="LHZ616"/>
      <c r="LIA616"/>
      <c r="LIB616"/>
      <c r="LIC616"/>
      <c r="LID616"/>
      <c r="LIE616"/>
      <c r="LIF616"/>
      <c r="LIG616"/>
      <c r="LIH616"/>
      <c r="LII616"/>
      <c r="LIJ616"/>
      <c r="LIK616"/>
      <c r="LIL616"/>
      <c r="LIM616"/>
      <c r="LIN616"/>
      <c r="LIO616"/>
      <c r="LIP616"/>
      <c r="LIQ616"/>
      <c r="LIR616"/>
      <c r="LIS616"/>
      <c r="LIT616"/>
      <c r="LIU616"/>
      <c r="LIV616"/>
      <c r="LIW616"/>
      <c r="LIX616"/>
      <c r="LIY616"/>
      <c r="LIZ616"/>
      <c r="LJA616"/>
      <c r="LJB616"/>
      <c r="LJC616"/>
      <c r="LJD616"/>
      <c r="LJE616"/>
      <c r="LJF616"/>
      <c r="LJG616"/>
      <c r="LJH616"/>
      <c r="LJI616"/>
      <c r="LJJ616"/>
      <c r="LJK616"/>
      <c r="LJL616"/>
      <c r="LJM616"/>
      <c r="LJN616"/>
      <c r="LJO616"/>
      <c r="LJP616"/>
      <c r="LJQ616"/>
      <c r="LJR616"/>
      <c r="LJS616"/>
      <c r="LJT616"/>
      <c r="LJU616"/>
      <c r="LJV616"/>
      <c r="LJW616"/>
      <c r="LJX616"/>
      <c r="LJY616"/>
      <c r="LJZ616"/>
      <c r="LKA616"/>
      <c r="LKB616"/>
      <c r="LKC616"/>
      <c r="LKD616"/>
      <c r="LKE616"/>
      <c r="LKF616"/>
      <c r="LKG616"/>
      <c r="LKH616"/>
      <c r="LKI616"/>
      <c r="LKJ616"/>
      <c r="LKK616"/>
      <c r="LKL616"/>
      <c r="LKM616"/>
      <c r="LKN616"/>
      <c r="LKO616"/>
      <c r="LKP616"/>
      <c r="LKQ616"/>
      <c r="LKR616"/>
      <c r="LKS616"/>
      <c r="LKT616"/>
      <c r="LKU616"/>
      <c r="LKV616"/>
      <c r="LKW616"/>
      <c r="LKX616"/>
      <c r="LKY616"/>
      <c r="LKZ616"/>
      <c r="LLA616"/>
      <c r="LLB616"/>
      <c r="LLC616"/>
      <c r="LLD616"/>
      <c r="LLE616"/>
      <c r="LLF616"/>
      <c r="LLG616"/>
      <c r="LLH616"/>
      <c r="LLI616"/>
      <c r="LLJ616"/>
      <c r="LLK616"/>
      <c r="LLL616"/>
      <c r="LLM616"/>
      <c r="LLN616"/>
      <c r="LLO616"/>
      <c r="LLP616"/>
      <c r="LLQ616"/>
      <c r="LLR616"/>
      <c r="LLS616"/>
      <c r="LLT616"/>
      <c r="LLU616"/>
      <c r="LLV616"/>
      <c r="LLW616"/>
      <c r="LLX616"/>
      <c r="LLY616"/>
      <c r="LLZ616"/>
      <c r="LMA616"/>
      <c r="LMB616"/>
      <c r="LMC616"/>
      <c r="LMD616"/>
      <c r="LME616"/>
      <c r="LMF616"/>
      <c r="LMG616"/>
      <c r="LMH616"/>
      <c r="LMI616"/>
      <c r="LMJ616"/>
      <c r="LMK616"/>
      <c r="LML616"/>
      <c r="LMM616"/>
      <c r="LMN616"/>
      <c r="LMO616"/>
      <c r="LMP616"/>
      <c r="LMQ616"/>
      <c r="LMR616"/>
      <c r="LMS616"/>
      <c r="LMT616"/>
      <c r="LMU616"/>
      <c r="LMV616"/>
      <c r="LMW616"/>
      <c r="LMX616"/>
      <c r="LMY616"/>
      <c r="LMZ616"/>
      <c r="LNA616"/>
      <c r="LNB616"/>
      <c r="LNC616"/>
      <c r="LND616"/>
      <c r="LNE616"/>
      <c r="LNF616"/>
      <c r="LNG616"/>
      <c r="LNH616"/>
      <c r="LNI616"/>
      <c r="LNJ616"/>
      <c r="LNK616"/>
      <c r="LNL616"/>
      <c r="LNM616"/>
      <c r="LNN616"/>
      <c r="LNO616"/>
      <c r="LNP616"/>
      <c r="LNQ616"/>
      <c r="LNR616"/>
      <c r="LNS616"/>
      <c r="LNT616"/>
      <c r="LNU616"/>
      <c r="LNV616"/>
      <c r="LNW616"/>
      <c r="LNX616"/>
      <c r="LNY616"/>
      <c r="LNZ616"/>
      <c r="LOA616"/>
      <c r="LOB616"/>
      <c r="LOC616"/>
      <c r="LOD616"/>
      <c r="LOE616"/>
      <c r="LOF616"/>
      <c r="LOG616"/>
      <c r="LOH616"/>
      <c r="LOI616"/>
      <c r="LOJ616"/>
      <c r="LOK616"/>
      <c r="LOL616"/>
      <c r="LOM616"/>
      <c r="LON616"/>
      <c r="LOO616"/>
      <c r="LOP616"/>
      <c r="LOQ616"/>
      <c r="LOR616"/>
      <c r="LOS616"/>
      <c r="LOT616"/>
      <c r="LOU616"/>
      <c r="LOV616"/>
      <c r="LOW616"/>
      <c r="LOX616"/>
      <c r="LOY616"/>
      <c r="LOZ616"/>
      <c r="LPA616"/>
      <c r="LPB616"/>
      <c r="LPC616"/>
      <c r="LPD616"/>
      <c r="LPE616"/>
      <c r="LPF616"/>
      <c r="LPG616"/>
      <c r="LPH616"/>
      <c r="LPI616"/>
      <c r="LPJ616"/>
      <c r="LPK616"/>
      <c r="LPL616"/>
      <c r="LPM616"/>
      <c r="LPN616"/>
      <c r="LPO616"/>
      <c r="LPP616"/>
      <c r="LPQ616"/>
      <c r="LPR616"/>
      <c r="LPS616"/>
      <c r="LPT616"/>
      <c r="LPU616"/>
      <c r="LPV616"/>
      <c r="LPW616"/>
      <c r="LPX616"/>
      <c r="LPY616"/>
      <c r="LPZ616"/>
      <c r="LQA616"/>
      <c r="LQB616"/>
      <c r="LQC616"/>
      <c r="LQD616"/>
      <c r="LQE616"/>
      <c r="LQF616"/>
      <c r="LQG616"/>
      <c r="LQH616"/>
      <c r="LQI616"/>
      <c r="LQJ616"/>
      <c r="LQK616"/>
      <c r="LQL616"/>
      <c r="LQM616"/>
      <c r="LQN616"/>
      <c r="LQO616"/>
      <c r="LQP616"/>
      <c r="LQQ616"/>
      <c r="LQR616"/>
      <c r="LQS616"/>
      <c r="LQT616"/>
      <c r="LQU616"/>
      <c r="LQV616"/>
      <c r="LQW616"/>
      <c r="LQX616"/>
      <c r="LQY616"/>
      <c r="LQZ616"/>
      <c r="LRA616"/>
      <c r="LRB616"/>
      <c r="LRC616"/>
      <c r="LRD616"/>
      <c r="LRE616"/>
      <c r="LRF616"/>
      <c r="LRG616"/>
      <c r="LRH616"/>
      <c r="LRI616"/>
      <c r="LRJ616"/>
      <c r="LRK616"/>
      <c r="LRL616"/>
      <c r="LRM616"/>
      <c r="LRN616"/>
      <c r="LRO616"/>
      <c r="LRP616"/>
      <c r="LRQ616"/>
      <c r="LRR616"/>
      <c r="LRS616"/>
      <c r="LRT616"/>
      <c r="LRU616"/>
      <c r="LRV616"/>
      <c r="LRW616"/>
      <c r="LRX616"/>
      <c r="LRY616"/>
      <c r="LRZ616"/>
      <c r="LSA616"/>
      <c r="LSB616"/>
      <c r="LSC616"/>
      <c r="LSD616"/>
      <c r="LSE616"/>
      <c r="LSF616"/>
      <c r="LSG616"/>
      <c r="LSH616"/>
      <c r="LSI616"/>
      <c r="LSJ616"/>
      <c r="LSK616"/>
      <c r="LSL616"/>
      <c r="LSM616"/>
      <c r="LSN616"/>
      <c r="LSO616"/>
      <c r="LSP616"/>
      <c r="LSQ616"/>
      <c r="LSR616"/>
      <c r="LSS616"/>
      <c r="LST616"/>
      <c r="LSU616"/>
      <c r="LSV616"/>
      <c r="LSW616"/>
      <c r="LSX616"/>
      <c r="LSY616"/>
      <c r="LSZ616"/>
      <c r="LTA616"/>
      <c r="LTB616"/>
      <c r="LTC616"/>
      <c r="LTD616"/>
      <c r="LTE616"/>
      <c r="LTF616"/>
      <c r="LTG616"/>
      <c r="LTH616"/>
      <c r="LTI616"/>
      <c r="LTJ616"/>
      <c r="LTK616"/>
      <c r="LTL616"/>
      <c r="LTM616"/>
      <c r="LTN616"/>
      <c r="LTO616"/>
      <c r="LTP616"/>
      <c r="LTQ616"/>
      <c r="LTR616"/>
      <c r="LTS616"/>
      <c r="LTT616"/>
      <c r="LTU616"/>
      <c r="LTV616"/>
      <c r="LTW616"/>
      <c r="LTX616"/>
      <c r="LTY616"/>
      <c r="LTZ616"/>
      <c r="LUA616"/>
      <c r="LUB616"/>
      <c r="LUC616"/>
      <c r="LUD616"/>
      <c r="LUE616"/>
      <c r="LUF616"/>
      <c r="LUG616"/>
      <c r="LUH616"/>
      <c r="LUI616"/>
      <c r="LUJ616"/>
      <c r="LUK616"/>
      <c r="LUL616"/>
      <c r="LUM616"/>
      <c r="LUN616"/>
      <c r="LUO616"/>
      <c r="LUP616"/>
      <c r="LUQ616"/>
      <c r="LUR616"/>
      <c r="LUS616"/>
      <c r="LUT616"/>
      <c r="LUU616"/>
      <c r="LUV616"/>
      <c r="LUW616"/>
      <c r="LUX616"/>
      <c r="LUY616"/>
      <c r="LUZ616"/>
      <c r="LVA616"/>
      <c r="LVB616"/>
      <c r="LVC616"/>
      <c r="LVD616"/>
      <c r="LVE616"/>
      <c r="LVF616"/>
      <c r="LVG616"/>
      <c r="LVH616"/>
      <c r="LVI616"/>
      <c r="LVJ616"/>
      <c r="LVK616"/>
      <c r="LVL616"/>
      <c r="LVM616"/>
      <c r="LVN616"/>
      <c r="LVO616"/>
      <c r="LVP616"/>
      <c r="LVQ616"/>
      <c r="LVR616"/>
      <c r="LVS616"/>
      <c r="LVT616"/>
      <c r="LVU616"/>
      <c r="LVV616"/>
      <c r="LVW616"/>
      <c r="LVX616"/>
      <c r="LVY616"/>
      <c r="LVZ616"/>
      <c r="LWA616"/>
      <c r="LWB616"/>
      <c r="LWC616"/>
      <c r="LWD616"/>
      <c r="LWE616"/>
      <c r="LWF616"/>
      <c r="LWG616"/>
      <c r="LWH616"/>
      <c r="LWI616"/>
      <c r="LWJ616"/>
      <c r="LWK616"/>
      <c r="LWL616"/>
      <c r="LWM616"/>
      <c r="LWN616"/>
      <c r="LWO616"/>
      <c r="LWP616"/>
      <c r="LWQ616"/>
      <c r="LWR616"/>
      <c r="LWS616"/>
      <c r="LWT616"/>
      <c r="LWU616"/>
      <c r="LWV616"/>
      <c r="LWW616"/>
      <c r="LWX616"/>
      <c r="LWY616"/>
      <c r="LWZ616"/>
      <c r="LXA616"/>
      <c r="LXB616"/>
      <c r="LXC616"/>
      <c r="LXD616"/>
      <c r="LXE616"/>
      <c r="LXF616"/>
      <c r="LXG616"/>
      <c r="LXH616"/>
      <c r="LXI616"/>
      <c r="LXJ616"/>
      <c r="LXK616"/>
      <c r="LXL616"/>
      <c r="LXM616"/>
      <c r="LXN616"/>
      <c r="LXO616"/>
      <c r="LXP616"/>
      <c r="LXQ616"/>
      <c r="LXR616"/>
      <c r="LXS616"/>
      <c r="LXT616"/>
      <c r="LXU616"/>
      <c r="LXV616"/>
      <c r="LXW616"/>
      <c r="LXX616"/>
      <c r="LXY616"/>
      <c r="LXZ616"/>
      <c r="LYA616"/>
      <c r="LYB616"/>
      <c r="LYC616"/>
      <c r="LYD616"/>
      <c r="LYE616"/>
      <c r="LYF616"/>
      <c r="LYG616"/>
      <c r="LYH616"/>
      <c r="LYI616"/>
      <c r="LYJ616"/>
      <c r="LYK616"/>
      <c r="LYL616"/>
      <c r="LYM616"/>
      <c r="LYN616"/>
      <c r="LYO616"/>
      <c r="LYP616"/>
      <c r="LYQ616"/>
      <c r="LYR616"/>
      <c r="LYS616"/>
      <c r="LYT616"/>
      <c r="LYU616"/>
      <c r="LYV616"/>
      <c r="LYW616"/>
      <c r="LYX616"/>
      <c r="LYY616"/>
      <c r="LYZ616"/>
      <c r="LZA616"/>
      <c r="LZB616"/>
      <c r="LZC616"/>
      <c r="LZD616"/>
      <c r="LZE616"/>
      <c r="LZF616"/>
      <c r="LZG616"/>
      <c r="LZH616"/>
      <c r="LZI616"/>
      <c r="LZJ616"/>
      <c r="LZK616"/>
      <c r="LZL616"/>
      <c r="LZM616"/>
      <c r="LZN616"/>
      <c r="LZO616"/>
      <c r="LZP616"/>
      <c r="LZQ616"/>
      <c r="LZR616"/>
      <c r="LZS616"/>
      <c r="LZT616"/>
      <c r="LZU616"/>
      <c r="LZV616"/>
      <c r="LZW616"/>
      <c r="LZX616"/>
      <c r="LZY616"/>
      <c r="LZZ616"/>
      <c r="MAA616"/>
      <c r="MAB616"/>
      <c r="MAC616"/>
      <c r="MAD616"/>
      <c r="MAE616"/>
      <c r="MAF616"/>
      <c r="MAG616"/>
      <c r="MAH616"/>
      <c r="MAI616"/>
      <c r="MAJ616"/>
      <c r="MAK616"/>
      <c r="MAL616"/>
      <c r="MAM616"/>
      <c r="MAN616"/>
      <c r="MAO616"/>
      <c r="MAP616"/>
      <c r="MAQ616"/>
      <c r="MAR616"/>
      <c r="MAS616"/>
      <c r="MAT616"/>
      <c r="MAU616"/>
      <c r="MAV616"/>
      <c r="MAW616"/>
      <c r="MAX616"/>
      <c r="MAY616"/>
      <c r="MAZ616"/>
      <c r="MBA616"/>
      <c r="MBB616"/>
      <c r="MBC616"/>
      <c r="MBD616"/>
      <c r="MBE616"/>
      <c r="MBF616"/>
      <c r="MBG616"/>
      <c r="MBH616"/>
      <c r="MBI616"/>
      <c r="MBJ616"/>
      <c r="MBK616"/>
      <c r="MBL616"/>
      <c r="MBM616"/>
      <c r="MBN616"/>
      <c r="MBO616"/>
      <c r="MBP616"/>
      <c r="MBQ616"/>
      <c r="MBR616"/>
      <c r="MBS616"/>
      <c r="MBT616"/>
      <c r="MBU616"/>
      <c r="MBV616"/>
      <c r="MBW616"/>
      <c r="MBX616"/>
      <c r="MBY616"/>
      <c r="MBZ616"/>
      <c r="MCA616"/>
      <c r="MCB616"/>
      <c r="MCC616"/>
      <c r="MCD616"/>
      <c r="MCE616"/>
      <c r="MCF616"/>
      <c r="MCG616"/>
      <c r="MCH616"/>
      <c r="MCI616"/>
      <c r="MCJ616"/>
      <c r="MCK616"/>
      <c r="MCL616"/>
      <c r="MCM616"/>
      <c r="MCN616"/>
      <c r="MCO616"/>
      <c r="MCP616"/>
      <c r="MCQ616"/>
      <c r="MCR616"/>
      <c r="MCS616"/>
      <c r="MCT616"/>
      <c r="MCU616"/>
      <c r="MCV616"/>
      <c r="MCW616"/>
      <c r="MCX616"/>
      <c r="MCY616"/>
      <c r="MCZ616"/>
      <c r="MDA616"/>
      <c r="MDB616"/>
      <c r="MDC616"/>
      <c r="MDD616"/>
      <c r="MDE616"/>
      <c r="MDF616"/>
      <c r="MDG616"/>
      <c r="MDH616"/>
      <c r="MDI616"/>
      <c r="MDJ616"/>
      <c r="MDK616"/>
      <c r="MDL616"/>
      <c r="MDM616"/>
      <c r="MDN616"/>
      <c r="MDO616"/>
      <c r="MDP616"/>
      <c r="MDQ616"/>
      <c r="MDR616"/>
      <c r="MDS616"/>
      <c r="MDT616"/>
      <c r="MDU616"/>
      <c r="MDV616"/>
      <c r="MDW616"/>
      <c r="MDX616"/>
      <c r="MDY616"/>
      <c r="MDZ616"/>
      <c r="MEA616"/>
      <c r="MEB616"/>
      <c r="MEC616"/>
      <c r="MED616"/>
      <c r="MEE616"/>
      <c r="MEF616"/>
      <c r="MEG616"/>
      <c r="MEH616"/>
      <c r="MEI616"/>
      <c r="MEJ616"/>
      <c r="MEK616"/>
      <c r="MEL616"/>
      <c r="MEM616"/>
      <c r="MEN616"/>
      <c r="MEO616"/>
      <c r="MEP616"/>
      <c r="MEQ616"/>
      <c r="MER616"/>
      <c r="MES616"/>
      <c r="MET616"/>
      <c r="MEU616"/>
      <c r="MEV616"/>
      <c r="MEW616"/>
      <c r="MEX616"/>
      <c r="MEY616"/>
      <c r="MEZ616"/>
      <c r="MFA616"/>
      <c r="MFB616"/>
      <c r="MFC616"/>
      <c r="MFD616"/>
      <c r="MFE616"/>
      <c r="MFF616"/>
      <c r="MFG616"/>
      <c r="MFH616"/>
      <c r="MFI616"/>
      <c r="MFJ616"/>
      <c r="MFK616"/>
      <c r="MFL616"/>
      <c r="MFM616"/>
      <c r="MFN616"/>
      <c r="MFO616"/>
      <c r="MFP616"/>
      <c r="MFQ616"/>
      <c r="MFR616"/>
      <c r="MFS616"/>
      <c r="MFT616"/>
      <c r="MFU616"/>
      <c r="MFV616"/>
      <c r="MFW616"/>
      <c r="MFX616"/>
      <c r="MFY616"/>
      <c r="MFZ616"/>
      <c r="MGA616"/>
      <c r="MGB616"/>
      <c r="MGC616"/>
      <c r="MGD616"/>
      <c r="MGE616"/>
      <c r="MGF616"/>
      <c r="MGG616"/>
      <c r="MGH616"/>
      <c r="MGI616"/>
      <c r="MGJ616"/>
      <c r="MGK616"/>
      <c r="MGL616"/>
      <c r="MGM616"/>
      <c r="MGN616"/>
      <c r="MGO616"/>
      <c r="MGP616"/>
      <c r="MGQ616"/>
      <c r="MGR616"/>
      <c r="MGS616"/>
      <c r="MGT616"/>
      <c r="MGU616"/>
      <c r="MGV616"/>
      <c r="MGW616"/>
      <c r="MGX616"/>
      <c r="MGY616"/>
      <c r="MGZ616"/>
      <c r="MHA616"/>
      <c r="MHB616"/>
      <c r="MHC616"/>
      <c r="MHD616"/>
      <c r="MHE616"/>
      <c r="MHF616"/>
      <c r="MHG616"/>
      <c r="MHH616"/>
      <c r="MHI616"/>
      <c r="MHJ616"/>
      <c r="MHK616"/>
      <c r="MHL616"/>
      <c r="MHM616"/>
      <c r="MHN616"/>
      <c r="MHO616"/>
      <c r="MHP616"/>
      <c r="MHQ616"/>
      <c r="MHR616"/>
      <c r="MHS616"/>
      <c r="MHT616"/>
      <c r="MHU616"/>
      <c r="MHV616"/>
      <c r="MHW616"/>
      <c r="MHX616"/>
      <c r="MHY616"/>
      <c r="MHZ616"/>
      <c r="MIA616"/>
      <c r="MIB616"/>
      <c r="MIC616"/>
      <c r="MID616"/>
      <c r="MIE616"/>
      <c r="MIF616"/>
      <c r="MIG616"/>
      <c r="MIH616"/>
      <c r="MII616"/>
      <c r="MIJ616"/>
      <c r="MIK616"/>
      <c r="MIL616"/>
      <c r="MIM616"/>
      <c r="MIN616"/>
      <c r="MIO616"/>
      <c r="MIP616"/>
      <c r="MIQ616"/>
      <c r="MIR616"/>
      <c r="MIS616"/>
      <c r="MIT616"/>
      <c r="MIU616"/>
      <c r="MIV616"/>
      <c r="MIW616"/>
      <c r="MIX616"/>
      <c r="MIY616"/>
      <c r="MIZ616"/>
      <c r="MJA616"/>
      <c r="MJB616"/>
      <c r="MJC616"/>
      <c r="MJD616"/>
      <c r="MJE616"/>
      <c r="MJF616"/>
      <c r="MJG616"/>
      <c r="MJH616"/>
      <c r="MJI616"/>
      <c r="MJJ616"/>
      <c r="MJK616"/>
      <c r="MJL616"/>
      <c r="MJM616"/>
      <c r="MJN616"/>
      <c r="MJO616"/>
      <c r="MJP616"/>
      <c r="MJQ616"/>
      <c r="MJR616"/>
      <c r="MJS616"/>
      <c r="MJT616"/>
      <c r="MJU616"/>
      <c r="MJV616"/>
      <c r="MJW616"/>
      <c r="MJX616"/>
      <c r="MJY616"/>
      <c r="MJZ616"/>
      <c r="MKA616"/>
      <c r="MKB616"/>
      <c r="MKC616"/>
      <c r="MKD616"/>
      <c r="MKE616"/>
      <c r="MKF616"/>
      <c r="MKG616"/>
      <c r="MKH616"/>
      <c r="MKI616"/>
      <c r="MKJ616"/>
      <c r="MKK616"/>
      <c r="MKL616"/>
      <c r="MKM616"/>
      <c r="MKN616"/>
      <c r="MKO616"/>
      <c r="MKP616"/>
      <c r="MKQ616"/>
      <c r="MKR616"/>
      <c r="MKS616"/>
      <c r="MKT616"/>
      <c r="MKU616"/>
      <c r="MKV616"/>
      <c r="MKW616"/>
      <c r="MKX616"/>
      <c r="MKY616"/>
      <c r="MKZ616"/>
      <c r="MLA616"/>
      <c r="MLB616"/>
      <c r="MLC616"/>
      <c r="MLD616"/>
      <c r="MLE616"/>
      <c r="MLF616"/>
      <c r="MLG616"/>
      <c r="MLH616"/>
      <c r="MLI616"/>
      <c r="MLJ616"/>
      <c r="MLK616"/>
      <c r="MLL616"/>
      <c r="MLM616"/>
      <c r="MLN616"/>
      <c r="MLO616"/>
      <c r="MLP616"/>
      <c r="MLQ616"/>
      <c r="MLR616"/>
      <c r="MLS616"/>
      <c r="MLT616"/>
      <c r="MLU616"/>
      <c r="MLV616"/>
      <c r="MLW616"/>
      <c r="MLX616"/>
      <c r="MLY616"/>
      <c r="MLZ616"/>
      <c r="MMA616"/>
      <c r="MMB616"/>
      <c r="MMC616"/>
      <c r="MMD616"/>
      <c r="MME616"/>
      <c r="MMF616"/>
      <c r="MMG616"/>
      <c r="MMH616"/>
      <c r="MMI616"/>
      <c r="MMJ616"/>
      <c r="MMK616"/>
      <c r="MML616"/>
      <c r="MMM616"/>
      <c r="MMN616"/>
      <c r="MMO616"/>
      <c r="MMP616"/>
      <c r="MMQ616"/>
      <c r="MMR616"/>
      <c r="MMS616"/>
      <c r="MMT616"/>
      <c r="MMU616"/>
      <c r="MMV616"/>
      <c r="MMW616"/>
      <c r="MMX616"/>
      <c r="MMY616"/>
      <c r="MMZ616"/>
      <c r="MNA616"/>
      <c r="MNB616"/>
      <c r="MNC616"/>
      <c r="MND616"/>
      <c r="MNE616"/>
      <c r="MNF616"/>
      <c r="MNG616"/>
      <c r="MNH616"/>
      <c r="MNI616"/>
      <c r="MNJ616"/>
      <c r="MNK616"/>
      <c r="MNL616"/>
      <c r="MNM616"/>
      <c r="MNN616"/>
      <c r="MNO616"/>
      <c r="MNP616"/>
      <c r="MNQ616"/>
      <c r="MNR616"/>
      <c r="MNS616"/>
      <c r="MNT616"/>
      <c r="MNU616"/>
      <c r="MNV616"/>
      <c r="MNW616"/>
      <c r="MNX616"/>
      <c r="MNY616"/>
      <c r="MNZ616"/>
      <c r="MOA616"/>
      <c r="MOB616"/>
      <c r="MOC616"/>
      <c r="MOD616"/>
      <c r="MOE616"/>
      <c r="MOF616"/>
      <c r="MOG616"/>
      <c r="MOH616"/>
      <c r="MOI616"/>
      <c r="MOJ616"/>
      <c r="MOK616"/>
      <c r="MOL616"/>
      <c r="MOM616"/>
      <c r="MON616"/>
      <c r="MOO616"/>
      <c r="MOP616"/>
      <c r="MOQ616"/>
      <c r="MOR616"/>
      <c r="MOS616"/>
      <c r="MOT616"/>
      <c r="MOU616"/>
      <c r="MOV616"/>
      <c r="MOW616"/>
      <c r="MOX616"/>
      <c r="MOY616"/>
      <c r="MOZ616"/>
      <c r="MPA616"/>
      <c r="MPB616"/>
      <c r="MPC616"/>
      <c r="MPD616"/>
      <c r="MPE616"/>
      <c r="MPF616"/>
      <c r="MPG616"/>
      <c r="MPH616"/>
      <c r="MPI616"/>
      <c r="MPJ616"/>
      <c r="MPK616"/>
      <c r="MPL616"/>
      <c r="MPM616"/>
      <c r="MPN616"/>
      <c r="MPO616"/>
      <c r="MPP616"/>
      <c r="MPQ616"/>
      <c r="MPR616"/>
      <c r="MPS616"/>
      <c r="MPT616"/>
      <c r="MPU616"/>
      <c r="MPV616"/>
      <c r="MPW616"/>
      <c r="MPX616"/>
      <c r="MPY616"/>
      <c r="MPZ616"/>
      <c r="MQA616"/>
      <c r="MQB616"/>
      <c r="MQC616"/>
      <c r="MQD616"/>
      <c r="MQE616"/>
      <c r="MQF616"/>
      <c r="MQG616"/>
      <c r="MQH616"/>
      <c r="MQI616"/>
      <c r="MQJ616"/>
      <c r="MQK616"/>
      <c r="MQL616"/>
      <c r="MQM616"/>
      <c r="MQN616"/>
      <c r="MQO616"/>
      <c r="MQP616"/>
      <c r="MQQ616"/>
      <c r="MQR616"/>
      <c r="MQS616"/>
      <c r="MQT616"/>
      <c r="MQU616"/>
      <c r="MQV616"/>
      <c r="MQW616"/>
      <c r="MQX616"/>
      <c r="MQY616"/>
      <c r="MQZ616"/>
      <c r="MRA616"/>
      <c r="MRB616"/>
      <c r="MRC616"/>
      <c r="MRD616"/>
      <c r="MRE616"/>
      <c r="MRF616"/>
      <c r="MRG616"/>
      <c r="MRH616"/>
      <c r="MRI616"/>
      <c r="MRJ616"/>
      <c r="MRK616"/>
      <c r="MRL616"/>
      <c r="MRM616"/>
      <c r="MRN616"/>
      <c r="MRO616"/>
      <c r="MRP616"/>
      <c r="MRQ616"/>
      <c r="MRR616"/>
      <c r="MRS616"/>
      <c r="MRT616"/>
      <c r="MRU616"/>
      <c r="MRV616"/>
      <c r="MRW616"/>
      <c r="MRX616"/>
      <c r="MRY616"/>
      <c r="MRZ616"/>
      <c r="MSA616"/>
      <c r="MSB616"/>
      <c r="MSC616"/>
      <c r="MSD616"/>
      <c r="MSE616"/>
      <c r="MSF616"/>
      <c r="MSG616"/>
      <c r="MSH616"/>
      <c r="MSI616"/>
      <c r="MSJ616"/>
      <c r="MSK616"/>
      <c r="MSL616"/>
      <c r="MSM616"/>
      <c r="MSN616"/>
      <c r="MSO616"/>
      <c r="MSP616"/>
      <c r="MSQ616"/>
      <c r="MSR616"/>
      <c r="MSS616"/>
      <c r="MST616"/>
      <c r="MSU616"/>
      <c r="MSV616"/>
      <c r="MSW616"/>
      <c r="MSX616"/>
      <c r="MSY616"/>
      <c r="MSZ616"/>
      <c r="MTA616"/>
      <c r="MTB616"/>
      <c r="MTC616"/>
      <c r="MTD616"/>
      <c r="MTE616"/>
      <c r="MTF616"/>
      <c r="MTG616"/>
      <c r="MTH616"/>
      <c r="MTI616"/>
      <c r="MTJ616"/>
      <c r="MTK616"/>
      <c r="MTL616"/>
      <c r="MTM616"/>
      <c r="MTN616"/>
      <c r="MTO616"/>
      <c r="MTP616"/>
      <c r="MTQ616"/>
      <c r="MTR616"/>
      <c r="MTS616"/>
      <c r="MTT616"/>
      <c r="MTU616"/>
      <c r="MTV616"/>
      <c r="MTW616"/>
      <c r="MTX616"/>
      <c r="MTY616"/>
      <c r="MTZ616"/>
      <c r="MUA616"/>
      <c r="MUB616"/>
      <c r="MUC616"/>
      <c r="MUD616"/>
      <c r="MUE616"/>
      <c r="MUF616"/>
      <c r="MUG616"/>
      <c r="MUH616"/>
      <c r="MUI616"/>
      <c r="MUJ616"/>
      <c r="MUK616"/>
      <c r="MUL616"/>
      <c r="MUM616"/>
      <c r="MUN616"/>
      <c r="MUO616"/>
      <c r="MUP616"/>
      <c r="MUQ616"/>
      <c r="MUR616"/>
      <c r="MUS616"/>
      <c r="MUT616"/>
      <c r="MUU616"/>
      <c r="MUV616"/>
      <c r="MUW616"/>
      <c r="MUX616"/>
      <c r="MUY616"/>
      <c r="MUZ616"/>
      <c r="MVA616"/>
      <c r="MVB616"/>
      <c r="MVC616"/>
      <c r="MVD616"/>
      <c r="MVE616"/>
      <c r="MVF616"/>
      <c r="MVG616"/>
      <c r="MVH616"/>
      <c r="MVI616"/>
      <c r="MVJ616"/>
      <c r="MVK616"/>
      <c r="MVL616"/>
      <c r="MVM616"/>
      <c r="MVN616"/>
      <c r="MVO616"/>
      <c r="MVP616"/>
      <c r="MVQ616"/>
      <c r="MVR616"/>
      <c r="MVS616"/>
      <c r="MVT616"/>
      <c r="MVU616"/>
      <c r="MVV616"/>
      <c r="MVW616"/>
      <c r="MVX616"/>
      <c r="MVY616"/>
      <c r="MVZ616"/>
      <c r="MWA616"/>
      <c r="MWB616"/>
      <c r="MWC616"/>
      <c r="MWD616"/>
      <c r="MWE616"/>
      <c r="MWF616"/>
      <c r="MWG616"/>
      <c r="MWH616"/>
      <c r="MWI616"/>
      <c r="MWJ616"/>
      <c r="MWK616"/>
      <c r="MWL616"/>
      <c r="MWM616"/>
      <c r="MWN616"/>
      <c r="MWO616"/>
      <c r="MWP616"/>
      <c r="MWQ616"/>
      <c r="MWR616"/>
      <c r="MWS616"/>
      <c r="MWT616"/>
      <c r="MWU616"/>
      <c r="MWV616"/>
      <c r="MWW616"/>
      <c r="MWX616"/>
      <c r="MWY616"/>
      <c r="MWZ616"/>
      <c r="MXA616"/>
      <c r="MXB616"/>
      <c r="MXC616"/>
      <c r="MXD616"/>
      <c r="MXE616"/>
      <c r="MXF616"/>
      <c r="MXG616"/>
      <c r="MXH616"/>
      <c r="MXI616"/>
      <c r="MXJ616"/>
      <c r="MXK616"/>
      <c r="MXL616"/>
      <c r="MXM616"/>
      <c r="MXN616"/>
      <c r="MXO616"/>
      <c r="MXP616"/>
      <c r="MXQ616"/>
      <c r="MXR616"/>
      <c r="MXS616"/>
      <c r="MXT616"/>
      <c r="MXU616"/>
      <c r="MXV616"/>
      <c r="MXW616"/>
      <c r="MXX616"/>
      <c r="MXY616"/>
      <c r="MXZ616"/>
      <c r="MYA616"/>
      <c r="MYB616"/>
      <c r="MYC616"/>
      <c r="MYD616"/>
      <c r="MYE616"/>
      <c r="MYF616"/>
      <c r="MYG616"/>
      <c r="MYH616"/>
      <c r="MYI616"/>
      <c r="MYJ616"/>
      <c r="MYK616"/>
      <c r="MYL616"/>
      <c r="MYM616"/>
      <c r="MYN616"/>
      <c r="MYO616"/>
      <c r="MYP616"/>
      <c r="MYQ616"/>
      <c r="MYR616"/>
      <c r="MYS616"/>
      <c r="MYT616"/>
      <c r="MYU616"/>
      <c r="MYV616"/>
      <c r="MYW616"/>
      <c r="MYX616"/>
      <c r="MYY616"/>
      <c r="MYZ616"/>
      <c r="MZA616"/>
      <c r="MZB616"/>
      <c r="MZC616"/>
      <c r="MZD616"/>
      <c r="MZE616"/>
      <c r="MZF616"/>
      <c r="MZG616"/>
      <c r="MZH616"/>
      <c r="MZI616"/>
      <c r="MZJ616"/>
      <c r="MZK616"/>
      <c r="MZL616"/>
      <c r="MZM616"/>
      <c r="MZN616"/>
      <c r="MZO616"/>
      <c r="MZP616"/>
      <c r="MZQ616"/>
      <c r="MZR616"/>
      <c r="MZS616"/>
      <c r="MZT616"/>
      <c r="MZU616"/>
      <c r="MZV616"/>
      <c r="MZW616"/>
      <c r="MZX616"/>
      <c r="MZY616"/>
      <c r="MZZ616"/>
      <c r="NAA616"/>
      <c r="NAB616"/>
      <c r="NAC616"/>
      <c r="NAD616"/>
      <c r="NAE616"/>
      <c r="NAF616"/>
      <c r="NAG616"/>
      <c r="NAH616"/>
      <c r="NAI616"/>
      <c r="NAJ616"/>
      <c r="NAK616"/>
      <c r="NAL616"/>
      <c r="NAM616"/>
      <c r="NAN616"/>
      <c r="NAO616"/>
      <c r="NAP616"/>
      <c r="NAQ616"/>
      <c r="NAR616"/>
      <c r="NAS616"/>
      <c r="NAT616"/>
      <c r="NAU616"/>
      <c r="NAV616"/>
      <c r="NAW616"/>
      <c r="NAX616"/>
      <c r="NAY616"/>
      <c r="NAZ616"/>
      <c r="NBA616"/>
      <c r="NBB616"/>
      <c r="NBC616"/>
      <c r="NBD616"/>
      <c r="NBE616"/>
      <c r="NBF616"/>
      <c r="NBG616"/>
      <c r="NBH616"/>
      <c r="NBI616"/>
      <c r="NBJ616"/>
      <c r="NBK616"/>
      <c r="NBL616"/>
      <c r="NBM616"/>
      <c r="NBN616"/>
      <c r="NBO616"/>
      <c r="NBP616"/>
      <c r="NBQ616"/>
      <c r="NBR616"/>
      <c r="NBS616"/>
      <c r="NBT616"/>
      <c r="NBU616"/>
      <c r="NBV616"/>
      <c r="NBW616"/>
      <c r="NBX616"/>
      <c r="NBY616"/>
      <c r="NBZ616"/>
      <c r="NCA616"/>
      <c r="NCB616"/>
      <c r="NCC616"/>
      <c r="NCD616"/>
      <c r="NCE616"/>
      <c r="NCF616"/>
      <c r="NCG616"/>
      <c r="NCH616"/>
      <c r="NCI616"/>
      <c r="NCJ616"/>
      <c r="NCK616"/>
      <c r="NCL616"/>
      <c r="NCM616"/>
      <c r="NCN616"/>
      <c r="NCO616"/>
      <c r="NCP616"/>
      <c r="NCQ616"/>
      <c r="NCR616"/>
      <c r="NCS616"/>
      <c r="NCT616"/>
      <c r="NCU616"/>
      <c r="NCV616"/>
      <c r="NCW616"/>
      <c r="NCX616"/>
      <c r="NCY616"/>
      <c r="NCZ616"/>
      <c r="NDA616"/>
      <c r="NDB616"/>
      <c r="NDC616"/>
      <c r="NDD616"/>
      <c r="NDE616"/>
      <c r="NDF616"/>
      <c r="NDG616"/>
      <c r="NDH616"/>
      <c r="NDI616"/>
      <c r="NDJ616"/>
      <c r="NDK616"/>
      <c r="NDL616"/>
      <c r="NDM616"/>
      <c r="NDN616"/>
      <c r="NDO616"/>
      <c r="NDP616"/>
      <c r="NDQ616"/>
      <c r="NDR616"/>
      <c r="NDS616"/>
      <c r="NDT616"/>
      <c r="NDU616"/>
      <c r="NDV616"/>
      <c r="NDW616"/>
      <c r="NDX616"/>
      <c r="NDY616"/>
      <c r="NDZ616"/>
      <c r="NEA616"/>
      <c r="NEB616"/>
      <c r="NEC616"/>
      <c r="NED616"/>
      <c r="NEE616"/>
      <c r="NEF616"/>
      <c r="NEG616"/>
      <c r="NEH616"/>
      <c r="NEI616"/>
      <c r="NEJ616"/>
      <c r="NEK616"/>
      <c r="NEL616"/>
      <c r="NEM616"/>
      <c r="NEN616"/>
      <c r="NEO616"/>
      <c r="NEP616"/>
      <c r="NEQ616"/>
      <c r="NER616"/>
      <c r="NES616"/>
      <c r="NET616"/>
      <c r="NEU616"/>
      <c r="NEV616"/>
      <c r="NEW616"/>
      <c r="NEX616"/>
      <c r="NEY616"/>
      <c r="NEZ616"/>
      <c r="NFA616"/>
      <c r="NFB616"/>
      <c r="NFC616"/>
      <c r="NFD616"/>
      <c r="NFE616"/>
      <c r="NFF616"/>
      <c r="NFG616"/>
      <c r="NFH616"/>
      <c r="NFI616"/>
      <c r="NFJ616"/>
      <c r="NFK616"/>
      <c r="NFL616"/>
      <c r="NFM616"/>
      <c r="NFN616"/>
      <c r="NFO616"/>
      <c r="NFP616"/>
      <c r="NFQ616"/>
      <c r="NFR616"/>
      <c r="NFS616"/>
      <c r="NFT616"/>
      <c r="NFU616"/>
      <c r="NFV616"/>
      <c r="NFW616"/>
      <c r="NFX616"/>
      <c r="NFY616"/>
      <c r="NFZ616"/>
      <c r="NGA616"/>
      <c r="NGB616"/>
      <c r="NGC616"/>
      <c r="NGD616"/>
      <c r="NGE616"/>
      <c r="NGF616"/>
      <c r="NGG616"/>
      <c r="NGH616"/>
      <c r="NGI616"/>
      <c r="NGJ616"/>
      <c r="NGK616"/>
      <c r="NGL616"/>
      <c r="NGM616"/>
      <c r="NGN616"/>
      <c r="NGO616"/>
      <c r="NGP616"/>
      <c r="NGQ616"/>
      <c r="NGR616"/>
      <c r="NGS616"/>
      <c r="NGT616"/>
      <c r="NGU616"/>
      <c r="NGV616"/>
      <c r="NGW616"/>
      <c r="NGX616"/>
      <c r="NGY616"/>
      <c r="NGZ616"/>
      <c r="NHA616"/>
      <c r="NHB616"/>
      <c r="NHC616"/>
      <c r="NHD616"/>
      <c r="NHE616"/>
      <c r="NHF616"/>
      <c r="NHG616"/>
      <c r="NHH616"/>
      <c r="NHI616"/>
      <c r="NHJ616"/>
      <c r="NHK616"/>
      <c r="NHL616"/>
      <c r="NHM616"/>
      <c r="NHN616"/>
      <c r="NHO616"/>
      <c r="NHP616"/>
      <c r="NHQ616"/>
      <c r="NHR616"/>
      <c r="NHS616"/>
      <c r="NHT616"/>
      <c r="NHU616"/>
      <c r="NHV616"/>
      <c r="NHW616"/>
      <c r="NHX616"/>
      <c r="NHY616"/>
      <c r="NHZ616"/>
      <c r="NIA616"/>
      <c r="NIB616"/>
      <c r="NIC616"/>
      <c r="NID616"/>
      <c r="NIE616"/>
      <c r="NIF616"/>
      <c r="NIG616"/>
      <c r="NIH616"/>
      <c r="NII616"/>
      <c r="NIJ616"/>
      <c r="NIK616"/>
      <c r="NIL616"/>
      <c r="NIM616"/>
      <c r="NIN616"/>
      <c r="NIO616"/>
      <c r="NIP616"/>
      <c r="NIQ616"/>
      <c r="NIR616"/>
      <c r="NIS616"/>
      <c r="NIT616"/>
      <c r="NIU616"/>
      <c r="NIV616"/>
      <c r="NIW616"/>
      <c r="NIX616"/>
      <c r="NIY616"/>
      <c r="NIZ616"/>
      <c r="NJA616"/>
      <c r="NJB616"/>
      <c r="NJC616"/>
      <c r="NJD616"/>
      <c r="NJE616"/>
      <c r="NJF616"/>
      <c r="NJG616"/>
      <c r="NJH616"/>
      <c r="NJI616"/>
      <c r="NJJ616"/>
      <c r="NJK616"/>
      <c r="NJL616"/>
      <c r="NJM616"/>
      <c r="NJN616"/>
      <c r="NJO616"/>
      <c r="NJP616"/>
      <c r="NJQ616"/>
      <c r="NJR616"/>
      <c r="NJS616"/>
      <c r="NJT616"/>
      <c r="NJU616"/>
      <c r="NJV616"/>
      <c r="NJW616"/>
      <c r="NJX616"/>
      <c r="NJY616"/>
      <c r="NJZ616"/>
      <c r="NKA616"/>
      <c r="NKB616"/>
      <c r="NKC616"/>
      <c r="NKD616"/>
      <c r="NKE616"/>
      <c r="NKF616"/>
      <c r="NKG616"/>
      <c r="NKH616"/>
      <c r="NKI616"/>
      <c r="NKJ616"/>
      <c r="NKK616"/>
      <c r="NKL616"/>
      <c r="NKM616"/>
      <c r="NKN616"/>
      <c r="NKO616"/>
      <c r="NKP616"/>
      <c r="NKQ616"/>
      <c r="NKR616"/>
      <c r="NKS616"/>
      <c r="NKT616"/>
      <c r="NKU616"/>
      <c r="NKV616"/>
      <c r="NKW616"/>
      <c r="NKX616"/>
      <c r="NKY616"/>
      <c r="NKZ616"/>
      <c r="NLA616"/>
      <c r="NLB616"/>
      <c r="NLC616"/>
      <c r="NLD616"/>
      <c r="NLE616"/>
      <c r="NLF616"/>
      <c r="NLG616"/>
      <c r="NLH616"/>
      <c r="NLI616"/>
      <c r="NLJ616"/>
      <c r="NLK616"/>
      <c r="NLL616"/>
      <c r="NLM616"/>
      <c r="NLN616"/>
      <c r="NLO616"/>
      <c r="NLP616"/>
      <c r="NLQ616"/>
      <c r="NLR616"/>
      <c r="NLS616"/>
      <c r="NLT616"/>
      <c r="NLU616"/>
      <c r="NLV616"/>
      <c r="NLW616"/>
      <c r="NLX616"/>
      <c r="NLY616"/>
      <c r="NLZ616"/>
      <c r="NMA616"/>
      <c r="NMB616"/>
      <c r="NMC616"/>
      <c r="NMD616"/>
      <c r="NME616"/>
      <c r="NMF616"/>
      <c r="NMG616"/>
      <c r="NMH616"/>
      <c r="NMI616"/>
      <c r="NMJ616"/>
      <c r="NMK616"/>
      <c r="NML616"/>
      <c r="NMM616"/>
      <c r="NMN616"/>
      <c r="NMO616"/>
      <c r="NMP616"/>
      <c r="NMQ616"/>
      <c r="NMR616"/>
      <c r="NMS616"/>
      <c r="NMT616"/>
      <c r="NMU616"/>
      <c r="NMV616"/>
      <c r="NMW616"/>
      <c r="NMX616"/>
      <c r="NMY616"/>
      <c r="NMZ616"/>
      <c r="NNA616"/>
      <c r="NNB616"/>
      <c r="NNC616"/>
      <c r="NND616"/>
      <c r="NNE616"/>
      <c r="NNF616"/>
      <c r="NNG616"/>
      <c r="NNH616"/>
      <c r="NNI616"/>
      <c r="NNJ616"/>
      <c r="NNK616"/>
      <c r="NNL616"/>
      <c r="NNM616"/>
      <c r="NNN616"/>
      <c r="NNO616"/>
      <c r="NNP616"/>
      <c r="NNQ616"/>
      <c r="NNR616"/>
      <c r="NNS616"/>
      <c r="NNT616"/>
      <c r="NNU616"/>
      <c r="NNV616"/>
      <c r="NNW616"/>
      <c r="NNX616"/>
      <c r="NNY616"/>
      <c r="NNZ616"/>
      <c r="NOA616"/>
      <c r="NOB616"/>
      <c r="NOC616"/>
      <c r="NOD616"/>
      <c r="NOE616"/>
      <c r="NOF616"/>
      <c r="NOG616"/>
      <c r="NOH616"/>
      <c r="NOI616"/>
      <c r="NOJ616"/>
      <c r="NOK616"/>
      <c r="NOL616"/>
      <c r="NOM616"/>
      <c r="NON616"/>
      <c r="NOO616"/>
      <c r="NOP616"/>
      <c r="NOQ616"/>
      <c r="NOR616"/>
      <c r="NOS616"/>
      <c r="NOT616"/>
      <c r="NOU616"/>
      <c r="NOV616"/>
      <c r="NOW616"/>
      <c r="NOX616"/>
      <c r="NOY616"/>
      <c r="NOZ616"/>
      <c r="NPA616"/>
      <c r="NPB616"/>
      <c r="NPC616"/>
      <c r="NPD616"/>
      <c r="NPE616"/>
      <c r="NPF616"/>
      <c r="NPG616"/>
      <c r="NPH616"/>
      <c r="NPI616"/>
      <c r="NPJ616"/>
      <c r="NPK616"/>
      <c r="NPL616"/>
      <c r="NPM616"/>
      <c r="NPN616"/>
      <c r="NPO616"/>
      <c r="NPP616"/>
      <c r="NPQ616"/>
      <c r="NPR616"/>
      <c r="NPS616"/>
      <c r="NPT616"/>
      <c r="NPU616"/>
      <c r="NPV616"/>
      <c r="NPW616"/>
      <c r="NPX616"/>
      <c r="NPY616"/>
      <c r="NPZ616"/>
      <c r="NQA616"/>
      <c r="NQB616"/>
      <c r="NQC616"/>
      <c r="NQD616"/>
      <c r="NQE616"/>
      <c r="NQF616"/>
      <c r="NQG616"/>
      <c r="NQH616"/>
      <c r="NQI616"/>
      <c r="NQJ616"/>
      <c r="NQK616"/>
      <c r="NQL616"/>
      <c r="NQM616"/>
      <c r="NQN616"/>
      <c r="NQO616"/>
      <c r="NQP616"/>
      <c r="NQQ616"/>
      <c r="NQR616"/>
      <c r="NQS616"/>
      <c r="NQT616"/>
      <c r="NQU616"/>
      <c r="NQV616"/>
      <c r="NQW616"/>
      <c r="NQX616"/>
      <c r="NQY616"/>
      <c r="NQZ616"/>
      <c r="NRA616"/>
      <c r="NRB616"/>
      <c r="NRC616"/>
      <c r="NRD616"/>
      <c r="NRE616"/>
      <c r="NRF616"/>
      <c r="NRG616"/>
      <c r="NRH616"/>
      <c r="NRI616"/>
      <c r="NRJ616"/>
      <c r="NRK616"/>
      <c r="NRL616"/>
      <c r="NRM616"/>
      <c r="NRN616"/>
      <c r="NRO616"/>
      <c r="NRP616"/>
      <c r="NRQ616"/>
      <c r="NRR616"/>
      <c r="NRS616"/>
      <c r="NRT616"/>
      <c r="NRU616"/>
      <c r="NRV616"/>
      <c r="NRW616"/>
      <c r="NRX616"/>
      <c r="NRY616"/>
      <c r="NRZ616"/>
      <c r="NSA616"/>
      <c r="NSB616"/>
      <c r="NSC616"/>
      <c r="NSD616"/>
      <c r="NSE616"/>
      <c r="NSF616"/>
      <c r="NSG616"/>
      <c r="NSH616"/>
      <c r="NSI616"/>
      <c r="NSJ616"/>
      <c r="NSK616"/>
      <c r="NSL616"/>
      <c r="NSM616"/>
      <c r="NSN616"/>
      <c r="NSO616"/>
      <c r="NSP616"/>
      <c r="NSQ616"/>
      <c r="NSR616"/>
      <c r="NSS616"/>
      <c r="NST616"/>
      <c r="NSU616"/>
      <c r="NSV616"/>
      <c r="NSW616"/>
      <c r="NSX616"/>
      <c r="NSY616"/>
      <c r="NSZ616"/>
      <c r="NTA616"/>
      <c r="NTB616"/>
      <c r="NTC616"/>
      <c r="NTD616"/>
      <c r="NTE616"/>
      <c r="NTF616"/>
      <c r="NTG616"/>
      <c r="NTH616"/>
      <c r="NTI616"/>
      <c r="NTJ616"/>
      <c r="NTK616"/>
      <c r="NTL616"/>
      <c r="NTM616"/>
      <c r="NTN616"/>
      <c r="NTO616"/>
      <c r="NTP616"/>
      <c r="NTQ616"/>
      <c r="NTR616"/>
      <c r="NTS616"/>
      <c r="NTT616"/>
      <c r="NTU616"/>
      <c r="NTV616"/>
      <c r="NTW616"/>
      <c r="NTX616"/>
      <c r="NTY616"/>
      <c r="NTZ616"/>
      <c r="NUA616"/>
      <c r="NUB616"/>
      <c r="NUC616"/>
      <c r="NUD616"/>
      <c r="NUE616"/>
      <c r="NUF616"/>
      <c r="NUG616"/>
      <c r="NUH616"/>
      <c r="NUI616"/>
      <c r="NUJ616"/>
      <c r="NUK616"/>
      <c r="NUL616"/>
      <c r="NUM616"/>
      <c r="NUN616"/>
      <c r="NUO616"/>
      <c r="NUP616"/>
      <c r="NUQ616"/>
      <c r="NUR616"/>
      <c r="NUS616"/>
      <c r="NUT616"/>
      <c r="NUU616"/>
      <c r="NUV616"/>
      <c r="NUW616"/>
      <c r="NUX616"/>
      <c r="NUY616"/>
      <c r="NUZ616"/>
      <c r="NVA616"/>
      <c r="NVB616"/>
      <c r="NVC616"/>
      <c r="NVD616"/>
      <c r="NVE616"/>
      <c r="NVF616"/>
      <c r="NVG616"/>
      <c r="NVH616"/>
      <c r="NVI616"/>
      <c r="NVJ616"/>
      <c r="NVK616"/>
      <c r="NVL616"/>
      <c r="NVM616"/>
      <c r="NVN616"/>
      <c r="NVO616"/>
      <c r="NVP616"/>
      <c r="NVQ616"/>
      <c r="NVR616"/>
      <c r="NVS616"/>
      <c r="NVT616"/>
      <c r="NVU616"/>
      <c r="NVV616"/>
      <c r="NVW616"/>
      <c r="NVX616"/>
      <c r="NVY616"/>
      <c r="NVZ616"/>
      <c r="NWA616"/>
      <c r="NWB616"/>
      <c r="NWC616"/>
      <c r="NWD616"/>
      <c r="NWE616"/>
      <c r="NWF616"/>
      <c r="NWG616"/>
      <c r="NWH616"/>
      <c r="NWI616"/>
      <c r="NWJ616"/>
      <c r="NWK616"/>
      <c r="NWL616"/>
      <c r="NWM616"/>
      <c r="NWN616"/>
      <c r="NWO616"/>
      <c r="NWP616"/>
      <c r="NWQ616"/>
      <c r="NWR616"/>
      <c r="NWS616"/>
      <c r="NWT616"/>
      <c r="NWU616"/>
      <c r="NWV616"/>
      <c r="NWW616"/>
      <c r="NWX616"/>
      <c r="NWY616"/>
      <c r="NWZ616"/>
      <c r="NXA616"/>
      <c r="NXB616"/>
      <c r="NXC616"/>
      <c r="NXD616"/>
      <c r="NXE616"/>
      <c r="NXF616"/>
      <c r="NXG616"/>
      <c r="NXH616"/>
      <c r="NXI616"/>
      <c r="NXJ616"/>
      <c r="NXK616"/>
      <c r="NXL616"/>
      <c r="NXM616"/>
      <c r="NXN616"/>
      <c r="NXO616"/>
      <c r="NXP616"/>
      <c r="NXQ616"/>
      <c r="NXR616"/>
      <c r="NXS616"/>
      <c r="NXT616"/>
      <c r="NXU616"/>
      <c r="NXV616"/>
      <c r="NXW616"/>
      <c r="NXX616"/>
      <c r="NXY616"/>
      <c r="NXZ616"/>
      <c r="NYA616"/>
      <c r="NYB616"/>
      <c r="NYC616"/>
      <c r="NYD616"/>
      <c r="NYE616"/>
      <c r="NYF616"/>
      <c r="NYG616"/>
      <c r="NYH616"/>
      <c r="NYI616"/>
      <c r="NYJ616"/>
      <c r="NYK616"/>
      <c r="NYL616"/>
      <c r="NYM616"/>
      <c r="NYN616"/>
      <c r="NYO616"/>
      <c r="NYP616"/>
      <c r="NYQ616"/>
      <c r="NYR616"/>
      <c r="NYS616"/>
      <c r="NYT616"/>
      <c r="NYU616"/>
      <c r="NYV616"/>
      <c r="NYW616"/>
      <c r="NYX616"/>
      <c r="NYY616"/>
      <c r="NYZ616"/>
      <c r="NZA616"/>
      <c r="NZB616"/>
      <c r="NZC616"/>
      <c r="NZD616"/>
      <c r="NZE616"/>
      <c r="NZF616"/>
      <c r="NZG616"/>
      <c r="NZH616"/>
      <c r="NZI616"/>
      <c r="NZJ616"/>
      <c r="NZK616"/>
      <c r="NZL616"/>
      <c r="NZM616"/>
      <c r="NZN616"/>
      <c r="NZO616"/>
      <c r="NZP616"/>
      <c r="NZQ616"/>
      <c r="NZR616"/>
      <c r="NZS616"/>
      <c r="NZT616"/>
      <c r="NZU616"/>
      <c r="NZV616"/>
      <c r="NZW616"/>
      <c r="NZX616"/>
      <c r="NZY616"/>
      <c r="NZZ616"/>
      <c r="OAA616"/>
      <c r="OAB616"/>
      <c r="OAC616"/>
      <c r="OAD616"/>
      <c r="OAE616"/>
      <c r="OAF616"/>
      <c r="OAG616"/>
      <c r="OAH616"/>
      <c r="OAI616"/>
      <c r="OAJ616"/>
      <c r="OAK616"/>
      <c r="OAL616"/>
      <c r="OAM616"/>
      <c r="OAN616"/>
      <c r="OAO616"/>
      <c r="OAP616"/>
      <c r="OAQ616"/>
      <c r="OAR616"/>
      <c r="OAS616"/>
      <c r="OAT616"/>
      <c r="OAU616"/>
      <c r="OAV616"/>
      <c r="OAW616"/>
      <c r="OAX616"/>
      <c r="OAY616"/>
      <c r="OAZ616"/>
      <c r="OBA616"/>
      <c r="OBB616"/>
      <c r="OBC616"/>
      <c r="OBD616"/>
      <c r="OBE616"/>
      <c r="OBF616"/>
      <c r="OBG616"/>
      <c r="OBH616"/>
      <c r="OBI616"/>
      <c r="OBJ616"/>
      <c r="OBK616"/>
      <c r="OBL616"/>
      <c r="OBM616"/>
      <c r="OBN616"/>
      <c r="OBO616"/>
      <c r="OBP616"/>
      <c r="OBQ616"/>
      <c r="OBR616"/>
      <c r="OBS616"/>
      <c r="OBT616"/>
      <c r="OBU616"/>
      <c r="OBV616"/>
      <c r="OBW616"/>
      <c r="OBX616"/>
      <c r="OBY616"/>
      <c r="OBZ616"/>
      <c r="OCA616"/>
      <c r="OCB616"/>
      <c r="OCC616"/>
      <c r="OCD616"/>
      <c r="OCE616"/>
      <c r="OCF616"/>
      <c r="OCG616"/>
      <c r="OCH616"/>
      <c r="OCI616"/>
      <c r="OCJ616"/>
      <c r="OCK616"/>
      <c r="OCL616"/>
      <c r="OCM616"/>
      <c r="OCN616"/>
      <c r="OCO616"/>
      <c r="OCP616"/>
      <c r="OCQ616"/>
      <c r="OCR616"/>
      <c r="OCS616"/>
      <c r="OCT616"/>
      <c r="OCU616"/>
      <c r="OCV616"/>
      <c r="OCW616"/>
      <c r="OCX616"/>
      <c r="OCY616"/>
      <c r="OCZ616"/>
      <c r="ODA616"/>
      <c r="ODB616"/>
      <c r="ODC616"/>
      <c r="ODD616"/>
      <c r="ODE616"/>
      <c r="ODF616"/>
      <c r="ODG616"/>
      <c r="ODH616"/>
      <c r="ODI616"/>
      <c r="ODJ616"/>
      <c r="ODK616"/>
      <c r="ODL616"/>
      <c r="ODM616"/>
      <c r="ODN616"/>
      <c r="ODO616"/>
      <c r="ODP616"/>
      <c r="ODQ616"/>
      <c r="ODR616"/>
      <c r="ODS616"/>
      <c r="ODT616"/>
      <c r="ODU616"/>
      <c r="ODV616"/>
      <c r="ODW616"/>
      <c r="ODX616"/>
      <c r="ODY616"/>
      <c r="ODZ616"/>
      <c r="OEA616"/>
      <c r="OEB616"/>
      <c r="OEC616"/>
      <c r="OED616"/>
      <c r="OEE616"/>
      <c r="OEF616"/>
      <c r="OEG616"/>
      <c r="OEH616"/>
      <c r="OEI616"/>
      <c r="OEJ616"/>
      <c r="OEK616"/>
      <c r="OEL616"/>
      <c r="OEM616"/>
      <c r="OEN616"/>
      <c r="OEO616"/>
      <c r="OEP616"/>
      <c r="OEQ616"/>
      <c r="OER616"/>
      <c r="OES616"/>
      <c r="OET616"/>
      <c r="OEU616"/>
      <c r="OEV616"/>
      <c r="OEW616"/>
      <c r="OEX616"/>
      <c r="OEY616"/>
      <c r="OEZ616"/>
      <c r="OFA616"/>
      <c r="OFB616"/>
      <c r="OFC616"/>
      <c r="OFD616"/>
      <c r="OFE616"/>
      <c r="OFF616"/>
      <c r="OFG616"/>
      <c r="OFH616"/>
      <c r="OFI616"/>
      <c r="OFJ616"/>
      <c r="OFK616"/>
      <c r="OFL616"/>
      <c r="OFM616"/>
      <c r="OFN616"/>
      <c r="OFO616"/>
      <c r="OFP616"/>
      <c r="OFQ616"/>
      <c r="OFR616"/>
      <c r="OFS616"/>
      <c r="OFT616"/>
      <c r="OFU616"/>
      <c r="OFV616"/>
      <c r="OFW616"/>
      <c r="OFX616"/>
      <c r="OFY616"/>
      <c r="OFZ616"/>
      <c r="OGA616"/>
      <c r="OGB616"/>
      <c r="OGC616"/>
      <c r="OGD616"/>
      <c r="OGE616"/>
      <c r="OGF616"/>
      <c r="OGG616"/>
      <c r="OGH616"/>
      <c r="OGI616"/>
      <c r="OGJ616"/>
      <c r="OGK616"/>
      <c r="OGL616"/>
      <c r="OGM616"/>
      <c r="OGN616"/>
      <c r="OGO616"/>
      <c r="OGP616"/>
      <c r="OGQ616"/>
      <c r="OGR616"/>
      <c r="OGS616"/>
      <c r="OGT616"/>
      <c r="OGU616"/>
      <c r="OGV616"/>
      <c r="OGW616"/>
      <c r="OGX616"/>
      <c r="OGY616"/>
      <c r="OGZ616"/>
      <c r="OHA616"/>
      <c r="OHB616"/>
      <c r="OHC616"/>
      <c r="OHD616"/>
      <c r="OHE616"/>
      <c r="OHF616"/>
      <c r="OHG616"/>
      <c r="OHH616"/>
      <c r="OHI616"/>
      <c r="OHJ616"/>
      <c r="OHK616"/>
      <c r="OHL616"/>
      <c r="OHM616"/>
      <c r="OHN616"/>
      <c r="OHO616"/>
      <c r="OHP616"/>
      <c r="OHQ616"/>
      <c r="OHR616"/>
      <c r="OHS616"/>
      <c r="OHT616"/>
      <c r="OHU616"/>
      <c r="OHV616"/>
      <c r="OHW616"/>
      <c r="OHX616"/>
      <c r="OHY616"/>
      <c r="OHZ616"/>
      <c r="OIA616"/>
      <c r="OIB616"/>
      <c r="OIC616"/>
      <c r="OID616"/>
      <c r="OIE616"/>
      <c r="OIF616"/>
      <c r="OIG616"/>
      <c r="OIH616"/>
      <c r="OII616"/>
      <c r="OIJ616"/>
      <c r="OIK616"/>
      <c r="OIL616"/>
      <c r="OIM616"/>
      <c r="OIN616"/>
      <c r="OIO616"/>
      <c r="OIP616"/>
      <c r="OIQ616"/>
      <c r="OIR616"/>
      <c r="OIS616"/>
      <c r="OIT616"/>
      <c r="OIU616"/>
      <c r="OIV616"/>
      <c r="OIW616"/>
      <c r="OIX616"/>
      <c r="OIY616"/>
      <c r="OIZ616"/>
      <c r="OJA616"/>
      <c r="OJB616"/>
      <c r="OJC616"/>
      <c r="OJD616"/>
      <c r="OJE616"/>
      <c r="OJF616"/>
      <c r="OJG616"/>
      <c r="OJH616"/>
      <c r="OJI616"/>
      <c r="OJJ616"/>
      <c r="OJK616"/>
      <c r="OJL616"/>
      <c r="OJM616"/>
      <c r="OJN616"/>
      <c r="OJO616"/>
      <c r="OJP616"/>
      <c r="OJQ616"/>
      <c r="OJR616"/>
      <c r="OJS616"/>
      <c r="OJT616"/>
      <c r="OJU616"/>
      <c r="OJV616"/>
      <c r="OJW616"/>
      <c r="OJX616"/>
      <c r="OJY616"/>
      <c r="OJZ616"/>
      <c r="OKA616"/>
      <c r="OKB616"/>
      <c r="OKC616"/>
      <c r="OKD616"/>
      <c r="OKE616"/>
      <c r="OKF616"/>
      <c r="OKG616"/>
      <c r="OKH616"/>
      <c r="OKI616"/>
      <c r="OKJ616"/>
      <c r="OKK616"/>
      <c r="OKL616"/>
      <c r="OKM616"/>
      <c r="OKN616"/>
      <c r="OKO616"/>
      <c r="OKP616"/>
      <c r="OKQ616"/>
      <c r="OKR616"/>
      <c r="OKS616"/>
      <c r="OKT616"/>
      <c r="OKU616"/>
      <c r="OKV616"/>
      <c r="OKW616"/>
      <c r="OKX616"/>
      <c r="OKY616"/>
      <c r="OKZ616"/>
      <c r="OLA616"/>
      <c r="OLB616"/>
      <c r="OLC616"/>
      <c r="OLD616"/>
      <c r="OLE616"/>
      <c r="OLF616"/>
      <c r="OLG616"/>
      <c r="OLH616"/>
      <c r="OLI616"/>
      <c r="OLJ616"/>
      <c r="OLK616"/>
      <c r="OLL616"/>
      <c r="OLM616"/>
      <c r="OLN616"/>
      <c r="OLO616"/>
      <c r="OLP616"/>
      <c r="OLQ616"/>
      <c r="OLR616"/>
      <c r="OLS616"/>
      <c r="OLT616"/>
      <c r="OLU616"/>
      <c r="OLV616"/>
      <c r="OLW616"/>
      <c r="OLX616"/>
      <c r="OLY616"/>
      <c r="OLZ616"/>
      <c r="OMA616"/>
      <c r="OMB616"/>
      <c r="OMC616"/>
      <c r="OMD616"/>
      <c r="OME616"/>
      <c r="OMF616"/>
      <c r="OMG616"/>
      <c r="OMH616"/>
      <c r="OMI616"/>
      <c r="OMJ616"/>
      <c r="OMK616"/>
      <c r="OML616"/>
      <c r="OMM616"/>
      <c r="OMN616"/>
      <c r="OMO616"/>
      <c r="OMP616"/>
      <c r="OMQ616"/>
      <c r="OMR616"/>
      <c r="OMS616"/>
      <c r="OMT616"/>
      <c r="OMU616"/>
      <c r="OMV616"/>
      <c r="OMW616"/>
      <c r="OMX616"/>
      <c r="OMY616"/>
      <c r="OMZ616"/>
      <c r="ONA616"/>
      <c r="ONB616"/>
      <c r="ONC616"/>
      <c r="OND616"/>
      <c r="ONE616"/>
      <c r="ONF616"/>
      <c r="ONG616"/>
      <c r="ONH616"/>
      <c r="ONI616"/>
      <c r="ONJ616"/>
      <c r="ONK616"/>
      <c r="ONL616"/>
      <c r="ONM616"/>
      <c r="ONN616"/>
      <c r="ONO616"/>
      <c r="ONP616"/>
      <c r="ONQ616"/>
      <c r="ONR616"/>
      <c r="ONS616"/>
      <c r="ONT616"/>
      <c r="ONU616"/>
      <c r="ONV616"/>
      <c r="ONW616"/>
      <c r="ONX616"/>
      <c r="ONY616"/>
      <c r="ONZ616"/>
      <c r="OOA616"/>
      <c r="OOB616"/>
      <c r="OOC616"/>
      <c r="OOD616"/>
      <c r="OOE616"/>
      <c r="OOF616"/>
      <c r="OOG616"/>
      <c r="OOH616"/>
      <c r="OOI616"/>
      <c r="OOJ616"/>
      <c r="OOK616"/>
      <c r="OOL616"/>
      <c r="OOM616"/>
      <c r="OON616"/>
      <c r="OOO616"/>
      <c r="OOP616"/>
      <c r="OOQ616"/>
      <c r="OOR616"/>
      <c r="OOS616"/>
      <c r="OOT616"/>
      <c r="OOU616"/>
      <c r="OOV616"/>
      <c r="OOW616"/>
      <c r="OOX616"/>
      <c r="OOY616"/>
      <c r="OOZ616"/>
      <c r="OPA616"/>
      <c r="OPB616"/>
      <c r="OPC616"/>
      <c r="OPD616"/>
      <c r="OPE616"/>
      <c r="OPF616"/>
      <c r="OPG616"/>
      <c r="OPH616"/>
      <c r="OPI616"/>
      <c r="OPJ616"/>
      <c r="OPK616"/>
      <c r="OPL616"/>
      <c r="OPM616"/>
      <c r="OPN616"/>
      <c r="OPO616"/>
      <c r="OPP616"/>
      <c r="OPQ616"/>
      <c r="OPR616"/>
      <c r="OPS616"/>
      <c r="OPT616"/>
      <c r="OPU616"/>
      <c r="OPV616"/>
      <c r="OPW616"/>
      <c r="OPX616"/>
      <c r="OPY616"/>
      <c r="OPZ616"/>
      <c r="OQA616"/>
      <c r="OQB616"/>
      <c r="OQC616"/>
      <c r="OQD616"/>
      <c r="OQE616"/>
      <c r="OQF616"/>
      <c r="OQG616"/>
      <c r="OQH616"/>
      <c r="OQI616"/>
      <c r="OQJ616"/>
      <c r="OQK616"/>
      <c r="OQL616"/>
      <c r="OQM616"/>
      <c r="OQN616"/>
      <c r="OQO616"/>
      <c r="OQP616"/>
      <c r="OQQ616"/>
      <c r="OQR616"/>
      <c r="OQS616"/>
      <c r="OQT616"/>
      <c r="OQU616"/>
      <c r="OQV616"/>
      <c r="OQW616"/>
      <c r="OQX616"/>
      <c r="OQY616"/>
      <c r="OQZ616"/>
      <c r="ORA616"/>
      <c r="ORB616"/>
      <c r="ORC616"/>
      <c r="ORD616"/>
      <c r="ORE616"/>
      <c r="ORF616"/>
      <c r="ORG616"/>
      <c r="ORH616"/>
      <c r="ORI616"/>
      <c r="ORJ616"/>
      <c r="ORK616"/>
      <c r="ORL616"/>
      <c r="ORM616"/>
      <c r="ORN616"/>
      <c r="ORO616"/>
      <c r="ORP616"/>
      <c r="ORQ616"/>
      <c r="ORR616"/>
      <c r="ORS616"/>
      <c r="ORT616"/>
      <c r="ORU616"/>
      <c r="ORV616"/>
      <c r="ORW616"/>
      <c r="ORX616"/>
      <c r="ORY616"/>
      <c r="ORZ616"/>
      <c r="OSA616"/>
      <c r="OSB616"/>
      <c r="OSC616"/>
      <c r="OSD616"/>
      <c r="OSE616"/>
      <c r="OSF616"/>
      <c r="OSG616"/>
      <c r="OSH616"/>
      <c r="OSI616"/>
      <c r="OSJ616"/>
      <c r="OSK616"/>
      <c r="OSL616"/>
      <c r="OSM616"/>
      <c r="OSN616"/>
      <c r="OSO616"/>
      <c r="OSP616"/>
      <c r="OSQ616"/>
      <c r="OSR616"/>
      <c r="OSS616"/>
      <c r="OST616"/>
      <c r="OSU616"/>
      <c r="OSV616"/>
      <c r="OSW616"/>
      <c r="OSX616"/>
      <c r="OSY616"/>
      <c r="OSZ616"/>
      <c r="OTA616"/>
      <c r="OTB616"/>
      <c r="OTC616"/>
      <c r="OTD616"/>
      <c r="OTE616"/>
      <c r="OTF616"/>
      <c r="OTG616"/>
      <c r="OTH616"/>
      <c r="OTI616"/>
      <c r="OTJ616"/>
      <c r="OTK616"/>
      <c r="OTL616"/>
      <c r="OTM616"/>
      <c r="OTN616"/>
      <c r="OTO616"/>
      <c r="OTP616"/>
      <c r="OTQ616"/>
      <c r="OTR616"/>
      <c r="OTS616"/>
      <c r="OTT616"/>
      <c r="OTU616"/>
      <c r="OTV616"/>
      <c r="OTW616"/>
      <c r="OTX616"/>
      <c r="OTY616"/>
      <c r="OTZ616"/>
      <c r="OUA616"/>
      <c r="OUB616"/>
      <c r="OUC616"/>
      <c r="OUD616"/>
      <c r="OUE616"/>
      <c r="OUF616"/>
      <c r="OUG616"/>
      <c r="OUH616"/>
      <c r="OUI616"/>
      <c r="OUJ616"/>
      <c r="OUK616"/>
      <c r="OUL616"/>
      <c r="OUM616"/>
      <c r="OUN616"/>
      <c r="OUO616"/>
      <c r="OUP616"/>
      <c r="OUQ616"/>
      <c r="OUR616"/>
      <c r="OUS616"/>
      <c r="OUT616"/>
      <c r="OUU616"/>
      <c r="OUV616"/>
      <c r="OUW616"/>
      <c r="OUX616"/>
      <c r="OUY616"/>
      <c r="OUZ616"/>
      <c r="OVA616"/>
      <c r="OVB616"/>
      <c r="OVC616"/>
      <c r="OVD616"/>
      <c r="OVE616"/>
      <c r="OVF616"/>
      <c r="OVG616"/>
      <c r="OVH616"/>
      <c r="OVI616"/>
      <c r="OVJ616"/>
      <c r="OVK616"/>
      <c r="OVL616"/>
      <c r="OVM616"/>
      <c r="OVN616"/>
      <c r="OVO616"/>
      <c r="OVP616"/>
      <c r="OVQ616"/>
      <c r="OVR616"/>
      <c r="OVS616"/>
      <c r="OVT616"/>
      <c r="OVU616"/>
      <c r="OVV616"/>
      <c r="OVW616"/>
      <c r="OVX616"/>
      <c r="OVY616"/>
      <c r="OVZ616"/>
      <c r="OWA616"/>
      <c r="OWB616"/>
      <c r="OWC616"/>
      <c r="OWD616"/>
      <c r="OWE616"/>
      <c r="OWF616"/>
      <c r="OWG616"/>
      <c r="OWH616"/>
      <c r="OWI616"/>
      <c r="OWJ616"/>
      <c r="OWK616"/>
      <c r="OWL616"/>
      <c r="OWM616"/>
      <c r="OWN616"/>
      <c r="OWO616"/>
      <c r="OWP616"/>
      <c r="OWQ616"/>
      <c r="OWR616"/>
      <c r="OWS616"/>
      <c r="OWT616"/>
      <c r="OWU616"/>
      <c r="OWV616"/>
      <c r="OWW616"/>
      <c r="OWX616"/>
      <c r="OWY616"/>
      <c r="OWZ616"/>
      <c r="OXA616"/>
      <c r="OXB616"/>
      <c r="OXC616"/>
      <c r="OXD616"/>
      <c r="OXE616"/>
      <c r="OXF616"/>
      <c r="OXG616"/>
      <c r="OXH616"/>
      <c r="OXI616"/>
      <c r="OXJ616"/>
      <c r="OXK616"/>
      <c r="OXL616"/>
      <c r="OXM616"/>
      <c r="OXN616"/>
      <c r="OXO616"/>
      <c r="OXP616"/>
      <c r="OXQ616"/>
      <c r="OXR616"/>
      <c r="OXS616"/>
      <c r="OXT616"/>
      <c r="OXU616"/>
      <c r="OXV616"/>
      <c r="OXW616"/>
      <c r="OXX616"/>
      <c r="OXY616"/>
      <c r="OXZ616"/>
      <c r="OYA616"/>
      <c r="OYB616"/>
      <c r="OYC616"/>
      <c r="OYD616"/>
      <c r="OYE616"/>
      <c r="OYF616"/>
      <c r="OYG616"/>
      <c r="OYH616"/>
      <c r="OYI616"/>
      <c r="OYJ616"/>
      <c r="OYK616"/>
      <c r="OYL616"/>
      <c r="OYM616"/>
      <c r="OYN616"/>
      <c r="OYO616"/>
      <c r="OYP616"/>
      <c r="OYQ616"/>
      <c r="OYR616"/>
      <c r="OYS616"/>
      <c r="OYT616"/>
      <c r="OYU616"/>
      <c r="OYV616"/>
      <c r="OYW616"/>
      <c r="OYX616"/>
      <c r="OYY616"/>
      <c r="OYZ616"/>
      <c r="OZA616"/>
      <c r="OZB616"/>
      <c r="OZC616"/>
      <c r="OZD616"/>
      <c r="OZE616"/>
      <c r="OZF616"/>
      <c r="OZG616"/>
      <c r="OZH616"/>
      <c r="OZI616"/>
      <c r="OZJ616"/>
      <c r="OZK616"/>
      <c r="OZL616"/>
      <c r="OZM616"/>
      <c r="OZN616"/>
      <c r="OZO616"/>
      <c r="OZP616"/>
      <c r="OZQ616"/>
      <c r="OZR616"/>
      <c r="OZS616"/>
      <c r="OZT616"/>
      <c r="OZU616"/>
      <c r="OZV616"/>
      <c r="OZW616"/>
      <c r="OZX616"/>
      <c r="OZY616"/>
      <c r="OZZ616"/>
      <c r="PAA616"/>
      <c r="PAB616"/>
      <c r="PAC616"/>
      <c r="PAD616"/>
      <c r="PAE616"/>
      <c r="PAF616"/>
      <c r="PAG616"/>
      <c r="PAH616"/>
      <c r="PAI616"/>
      <c r="PAJ616"/>
      <c r="PAK616"/>
      <c r="PAL616"/>
      <c r="PAM616"/>
      <c r="PAN616"/>
      <c r="PAO616"/>
      <c r="PAP616"/>
      <c r="PAQ616"/>
      <c r="PAR616"/>
      <c r="PAS616"/>
      <c r="PAT616"/>
      <c r="PAU616"/>
      <c r="PAV616"/>
      <c r="PAW616"/>
      <c r="PAX616"/>
      <c r="PAY616"/>
      <c r="PAZ616"/>
      <c r="PBA616"/>
      <c r="PBB616"/>
      <c r="PBC616"/>
      <c r="PBD616"/>
      <c r="PBE616"/>
      <c r="PBF616"/>
      <c r="PBG616"/>
      <c r="PBH616"/>
      <c r="PBI616"/>
      <c r="PBJ616"/>
      <c r="PBK616"/>
      <c r="PBL616"/>
      <c r="PBM616"/>
      <c r="PBN616"/>
      <c r="PBO616"/>
      <c r="PBP616"/>
      <c r="PBQ616"/>
      <c r="PBR616"/>
      <c r="PBS616"/>
      <c r="PBT616"/>
      <c r="PBU616"/>
      <c r="PBV616"/>
      <c r="PBW616"/>
      <c r="PBX616"/>
      <c r="PBY616"/>
      <c r="PBZ616"/>
      <c r="PCA616"/>
      <c r="PCB616"/>
      <c r="PCC616"/>
      <c r="PCD616"/>
      <c r="PCE616"/>
      <c r="PCF616"/>
      <c r="PCG616"/>
      <c r="PCH616"/>
      <c r="PCI616"/>
      <c r="PCJ616"/>
      <c r="PCK616"/>
      <c r="PCL616"/>
      <c r="PCM616"/>
      <c r="PCN616"/>
      <c r="PCO616"/>
      <c r="PCP616"/>
      <c r="PCQ616"/>
      <c r="PCR616"/>
      <c r="PCS616"/>
      <c r="PCT616"/>
      <c r="PCU616"/>
      <c r="PCV616"/>
      <c r="PCW616"/>
      <c r="PCX616"/>
      <c r="PCY616"/>
      <c r="PCZ616"/>
      <c r="PDA616"/>
      <c r="PDB616"/>
      <c r="PDC616"/>
      <c r="PDD616"/>
      <c r="PDE616"/>
      <c r="PDF616"/>
      <c r="PDG616"/>
      <c r="PDH616"/>
      <c r="PDI616"/>
      <c r="PDJ616"/>
      <c r="PDK616"/>
      <c r="PDL616"/>
      <c r="PDM616"/>
      <c r="PDN616"/>
      <c r="PDO616"/>
      <c r="PDP616"/>
      <c r="PDQ616"/>
      <c r="PDR616"/>
      <c r="PDS616"/>
      <c r="PDT616"/>
      <c r="PDU616"/>
      <c r="PDV616"/>
      <c r="PDW616"/>
      <c r="PDX616"/>
      <c r="PDY616"/>
      <c r="PDZ616"/>
      <c r="PEA616"/>
      <c r="PEB616"/>
      <c r="PEC616"/>
      <c r="PED616"/>
      <c r="PEE616"/>
      <c r="PEF616"/>
      <c r="PEG616"/>
      <c r="PEH616"/>
      <c r="PEI616"/>
      <c r="PEJ616"/>
      <c r="PEK616"/>
      <c r="PEL616"/>
      <c r="PEM616"/>
      <c r="PEN616"/>
      <c r="PEO616"/>
      <c r="PEP616"/>
      <c r="PEQ616"/>
      <c r="PER616"/>
      <c r="PES616"/>
      <c r="PET616"/>
      <c r="PEU616"/>
      <c r="PEV616"/>
      <c r="PEW616"/>
      <c r="PEX616"/>
      <c r="PEY616"/>
      <c r="PEZ616"/>
      <c r="PFA616"/>
      <c r="PFB616"/>
      <c r="PFC616"/>
      <c r="PFD616"/>
      <c r="PFE616"/>
      <c r="PFF616"/>
      <c r="PFG616"/>
      <c r="PFH616"/>
      <c r="PFI616"/>
      <c r="PFJ616"/>
      <c r="PFK616"/>
      <c r="PFL616"/>
      <c r="PFM616"/>
      <c r="PFN616"/>
      <c r="PFO616"/>
      <c r="PFP616"/>
      <c r="PFQ616"/>
      <c r="PFR616"/>
      <c r="PFS616"/>
      <c r="PFT616"/>
      <c r="PFU616"/>
      <c r="PFV616"/>
      <c r="PFW616"/>
      <c r="PFX616"/>
      <c r="PFY616"/>
      <c r="PFZ616"/>
      <c r="PGA616"/>
      <c r="PGB616"/>
      <c r="PGC616"/>
      <c r="PGD616"/>
      <c r="PGE616"/>
      <c r="PGF616"/>
      <c r="PGG616"/>
      <c r="PGH616"/>
      <c r="PGI616"/>
      <c r="PGJ616"/>
      <c r="PGK616"/>
      <c r="PGL616"/>
      <c r="PGM616"/>
      <c r="PGN616"/>
      <c r="PGO616"/>
      <c r="PGP616"/>
      <c r="PGQ616"/>
      <c r="PGR616"/>
      <c r="PGS616"/>
      <c r="PGT616"/>
      <c r="PGU616"/>
      <c r="PGV616"/>
      <c r="PGW616"/>
      <c r="PGX616"/>
      <c r="PGY616"/>
      <c r="PGZ616"/>
      <c r="PHA616"/>
      <c r="PHB616"/>
      <c r="PHC616"/>
      <c r="PHD616"/>
      <c r="PHE616"/>
      <c r="PHF616"/>
      <c r="PHG616"/>
      <c r="PHH616"/>
      <c r="PHI616"/>
      <c r="PHJ616"/>
      <c r="PHK616"/>
      <c r="PHL616"/>
      <c r="PHM616"/>
      <c r="PHN616"/>
      <c r="PHO616"/>
      <c r="PHP616"/>
      <c r="PHQ616"/>
      <c r="PHR616"/>
      <c r="PHS616"/>
      <c r="PHT616"/>
      <c r="PHU616"/>
      <c r="PHV616"/>
      <c r="PHW616"/>
      <c r="PHX616"/>
      <c r="PHY616"/>
      <c r="PHZ616"/>
      <c r="PIA616"/>
      <c r="PIB616"/>
      <c r="PIC616"/>
      <c r="PID616"/>
      <c r="PIE616"/>
      <c r="PIF616"/>
      <c r="PIG616"/>
      <c r="PIH616"/>
      <c r="PII616"/>
      <c r="PIJ616"/>
      <c r="PIK616"/>
      <c r="PIL616"/>
      <c r="PIM616"/>
      <c r="PIN616"/>
      <c r="PIO616"/>
      <c r="PIP616"/>
      <c r="PIQ616"/>
      <c r="PIR616"/>
      <c r="PIS616"/>
      <c r="PIT616"/>
      <c r="PIU616"/>
      <c r="PIV616"/>
      <c r="PIW616"/>
      <c r="PIX616"/>
      <c r="PIY616"/>
      <c r="PIZ616"/>
      <c r="PJA616"/>
      <c r="PJB616"/>
      <c r="PJC616"/>
      <c r="PJD616"/>
      <c r="PJE616"/>
      <c r="PJF616"/>
      <c r="PJG616"/>
      <c r="PJH616"/>
      <c r="PJI616"/>
      <c r="PJJ616"/>
      <c r="PJK616"/>
      <c r="PJL616"/>
      <c r="PJM616"/>
      <c r="PJN616"/>
      <c r="PJO616"/>
      <c r="PJP616"/>
      <c r="PJQ616"/>
      <c r="PJR616"/>
      <c r="PJS616"/>
      <c r="PJT616"/>
      <c r="PJU616"/>
      <c r="PJV616"/>
      <c r="PJW616"/>
      <c r="PJX616"/>
      <c r="PJY616"/>
      <c r="PJZ616"/>
      <c r="PKA616"/>
      <c r="PKB616"/>
      <c r="PKC616"/>
      <c r="PKD616"/>
      <c r="PKE616"/>
      <c r="PKF616"/>
      <c r="PKG616"/>
      <c r="PKH616"/>
      <c r="PKI616"/>
      <c r="PKJ616"/>
      <c r="PKK616"/>
      <c r="PKL616"/>
      <c r="PKM616"/>
      <c r="PKN616"/>
      <c r="PKO616"/>
      <c r="PKP616"/>
      <c r="PKQ616"/>
      <c r="PKR616"/>
      <c r="PKS616"/>
      <c r="PKT616"/>
      <c r="PKU616"/>
      <c r="PKV616"/>
      <c r="PKW616"/>
      <c r="PKX616"/>
      <c r="PKY616"/>
      <c r="PKZ616"/>
      <c r="PLA616"/>
      <c r="PLB616"/>
      <c r="PLC616"/>
      <c r="PLD616"/>
      <c r="PLE616"/>
      <c r="PLF616"/>
      <c r="PLG616"/>
      <c r="PLH616"/>
      <c r="PLI616"/>
      <c r="PLJ616"/>
      <c r="PLK616"/>
      <c r="PLL616"/>
      <c r="PLM616"/>
      <c r="PLN616"/>
      <c r="PLO616"/>
      <c r="PLP616"/>
      <c r="PLQ616"/>
      <c r="PLR616"/>
      <c r="PLS616"/>
      <c r="PLT616"/>
      <c r="PLU616"/>
      <c r="PLV616"/>
      <c r="PLW616"/>
      <c r="PLX616"/>
      <c r="PLY616"/>
      <c r="PLZ616"/>
      <c r="PMA616"/>
      <c r="PMB616"/>
      <c r="PMC616"/>
      <c r="PMD616"/>
      <c r="PME616"/>
      <c r="PMF616"/>
      <c r="PMG616"/>
      <c r="PMH616"/>
      <c r="PMI616"/>
      <c r="PMJ616"/>
      <c r="PMK616"/>
      <c r="PML616"/>
      <c r="PMM616"/>
      <c r="PMN616"/>
      <c r="PMO616"/>
      <c r="PMP616"/>
      <c r="PMQ616"/>
      <c r="PMR616"/>
      <c r="PMS616"/>
      <c r="PMT616"/>
      <c r="PMU616"/>
      <c r="PMV616"/>
      <c r="PMW616"/>
      <c r="PMX616"/>
      <c r="PMY616"/>
      <c r="PMZ616"/>
      <c r="PNA616"/>
      <c r="PNB616"/>
      <c r="PNC616"/>
      <c r="PND616"/>
      <c r="PNE616"/>
      <c r="PNF616"/>
      <c r="PNG616"/>
      <c r="PNH616"/>
      <c r="PNI616"/>
      <c r="PNJ616"/>
      <c r="PNK616"/>
      <c r="PNL616"/>
      <c r="PNM616"/>
      <c r="PNN616"/>
      <c r="PNO616"/>
      <c r="PNP616"/>
      <c r="PNQ616"/>
      <c r="PNR616"/>
      <c r="PNS616"/>
      <c r="PNT616"/>
      <c r="PNU616"/>
      <c r="PNV616"/>
      <c r="PNW616"/>
      <c r="PNX616"/>
      <c r="PNY616"/>
      <c r="PNZ616"/>
      <c r="POA616"/>
      <c r="POB616"/>
      <c r="POC616"/>
      <c r="POD616"/>
      <c r="POE616"/>
      <c r="POF616"/>
      <c r="POG616"/>
      <c r="POH616"/>
      <c r="POI616"/>
      <c r="POJ616"/>
      <c r="POK616"/>
      <c r="POL616"/>
      <c r="POM616"/>
      <c r="PON616"/>
      <c r="POO616"/>
      <c r="POP616"/>
      <c r="POQ616"/>
      <c r="POR616"/>
      <c r="POS616"/>
      <c r="POT616"/>
      <c r="POU616"/>
      <c r="POV616"/>
      <c r="POW616"/>
      <c r="POX616"/>
      <c r="POY616"/>
      <c r="POZ616"/>
      <c r="PPA616"/>
      <c r="PPB616"/>
      <c r="PPC616"/>
      <c r="PPD616"/>
      <c r="PPE616"/>
      <c r="PPF616"/>
      <c r="PPG616"/>
      <c r="PPH616"/>
      <c r="PPI616"/>
      <c r="PPJ616"/>
      <c r="PPK616"/>
      <c r="PPL616"/>
      <c r="PPM616"/>
      <c r="PPN616"/>
      <c r="PPO616"/>
      <c r="PPP616"/>
      <c r="PPQ616"/>
      <c r="PPR616"/>
      <c r="PPS616"/>
      <c r="PPT616"/>
      <c r="PPU616"/>
      <c r="PPV616"/>
      <c r="PPW616"/>
      <c r="PPX616"/>
      <c r="PPY616"/>
      <c r="PPZ616"/>
      <c r="PQA616"/>
      <c r="PQB616"/>
      <c r="PQC616"/>
      <c r="PQD616"/>
      <c r="PQE616"/>
      <c r="PQF616"/>
      <c r="PQG616"/>
      <c r="PQH616"/>
      <c r="PQI616"/>
      <c r="PQJ616"/>
      <c r="PQK616"/>
      <c r="PQL616"/>
      <c r="PQM616"/>
      <c r="PQN616"/>
      <c r="PQO616"/>
      <c r="PQP616"/>
      <c r="PQQ616"/>
      <c r="PQR616"/>
      <c r="PQS616"/>
      <c r="PQT616"/>
      <c r="PQU616"/>
      <c r="PQV616"/>
      <c r="PQW616"/>
      <c r="PQX616"/>
      <c r="PQY616"/>
      <c r="PQZ616"/>
      <c r="PRA616"/>
      <c r="PRB616"/>
      <c r="PRC616"/>
      <c r="PRD616"/>
      <c r="PRE616"/>
      <c r="PRF616"/>
      <c r="PRG616"/>
      <c r="PRH616"/>
      <c r="PRI616"/>
      <c r="PRJ616"/>
      <c r="PRK616"/>
      <c r="PRL616"/>
      <c r="PRM616"/>
      <c r="PRN616"/>
      <c r="PRO616"/>
      <c r="PRP616"/>
      <c r="PRQ616"/>
      <c r="PRR616"/>
      <c r="PRS616"/>
      <c r="PRT616"/>
      <c r="PRU616"/>
      <c r="PRV616"/>
      <c r="PRW616"/>
      <c r="PRX616"/>
      <c r="PRY616"/>
      <c r="PRZ616"/>
      <c r="PSA616"/>
      <c r="PSB616"/>
      <c r="PSC616"/>
      <c r="PSD616"/>
      <c r="PSE616"/>
      <c r="PSF616"/>
      <c r="PSG616"/>
      <c r="PSH616"/>
      <c r="PSI616"/>
      <c r="PSJ616"/>
      <c r="PSK616"/>
      <c r="PSL616"/>
      <c r="PSM616"/>
      <c r="PSN616"/>
      <c r="PSO616"/>
      <c r="PSP616"/>
      <c r="PSQ616"/>
      <c r="PSR616"/>
      <c r="PSS616"/>
      <c r="PST616"/>
      <c r="PSU616"/>
      <c r="PSV616"/>
      <c r="PSW616"/>
      <c r="PSX616"/>
      <c r="PSY616"/>
      <c r="PSZ616"/>
      <c r="PTA616"/>
      <c r="PTB616"/>
      <c r="PTC616"/>
      <c r="PTD616"/>
      <c r="PTE616"/>
      <c r="PTF616"/>
      <c r="PTG616"/>
      <c r="PTH616"/>
      <c r="PTI616"/>
      <c r="PTJ616"/>
      <c r="PTK616"/>
      <c r="PTL616"/>
      <c r="PTM616"/>
      <c r="PTN616"/>
      <c r="PTO616"/>
      <c r="PTP616"/>
      <c r="PTQ616"/>
      <c r="PTR616"/>
      <c r="PTS616"/>
      <c r="PTT616"/>
      <c r="PTU616"/>
      <c r="PTV616"/>
      <c r="PTW616"/>
      <c r="PTX616"/>
      <c r="PTY616"/>
      <c r="PTZ616"/>
      <c r="PUA616"/>
      <c r="PUB616"/>
      <c r="PUC616"/>
      <c r="PUD616"/>
      <c r="PUE616"/>
      <c r="PUF616"/>
      <c r="PUG616"/>
      <c r="PUH616"/>
      <c r="PUI616"/>
      <c r="PUJ616"/>
      <c r="PUK616"/>
      <c r="PUL616"/>
      <c r="PUM616"/>
      <c r="PUN616"/>
      <c r="PUO616"/>
      <c r="PUP616"/>
      <c r="PUQ616"/>
      <c r="PUR616"/>
      <c r="PUS616"/>
      <c r="PUT616"/>
      <c r="PUU616"/>
      <c r="PUV616"/>
      <c r="PUW616"/>
      <c r="PUX616"/>
      <c r="PUY616"/>
      <c r="PUZ616"/>
      <c r="PVA616"/>
      <c r="PVB616"/>
      <c r="PVC616"/>
      <c r="PVD616"/>
      <c r="PVE616"/>
      <c r="PVF616"/>
      <c r="PVG616"/>
      <c r="PVH616"/>
      <c r="PVI616"/>
      <c r="PVJ616"/>
      <c r="PVK616"/>
      <c r="PVL616"/>
      <c r="PVM616"/>
      <c r="PVN616"/>
      <c r="PVO616"/>
      <c r="PVP616"/>
      <c r="PVQ616"/>
      <c r="PVR616"/>
      <c r="PVS616"/>
      <c r="PVT616"/>
      <c r="PVU616"/>
      <c r="PVV616"/>
      <c r="PVW616"/>
      <c r="PVX616"/>
      <c r="PVY616"/>
      <c r="PVZ616"/>
      <c r="PWA616"/>
      <c r="PWB616"/>
      <c r="PWC616"/>
      <c r="PWD616"/>
      <c r="PWE616"/>
      <c r="PWF616"/>
      <c r="PWG616"/>
      <c r="PWH616"/>
      <c r="PWI616"/>
      <c r="PWJ616"/>
      <c r="PWK616"/>
      <c r="PWL616"/>
      <c r="PWM616"/>
      <c r="PWN616"/>
      <c r="PWO616"/>
      <c r="PWP616"/>
      <c r="PWQ616"/>
      <c r="PWR616"/>
      <c r="PWS616"/>
      <c r="PWT616"/>
      <c r="PWU616"/>
      <c r="PWV616"/>
      <c r="PWW616"/>
      <c r="PWX616"/>
      <c r="PWY616"/>
      <c r="PWZ616"/>
      <c r="PXA616"/>
      <c r="PXB616"/>
      <c r="PXC616"/>
      <c r="PXD616"/>
      <c r="PXE616"/>
      <c r="PXF616"/>
      <c r="PXG616"/>
      <c r="PXH616"/>
      <c r="PXI616"/>
      <c r="PXJ616"/>
      <c r="PXK616"/>
      <c r="PXL616"/>
      <c r="PXM616"/>
      <c r="PXN616"/>
      <c r="PXO616"/>
      <c r="PXP616"/>
      <c r="PXQ616"/>
      <c r="PXR616"/>
      <c r="PXS616"/>
      <c r="PXT616"/>
      <c r="PXU616"/>
      <c r="PXV616"/>
      <c r="PXW616"/>
      <c r="PXX616"/>
      <c r="PXY616"/>
      <c r="PXZ616"/>
      <c r="PYA616"/>
      <c r="PYB616"/>
      <c r="PYC616"/>
      <c r="PYD616"/>
      <c r="PYE616"/>
      <c r="PYF616"/>
      <c r="PYG616"/>
      <c r="PYH616"/>
      <c r="PYI616"/>
      <c r="PYJ616"/>
      <c r="PYK616"/>
      <c r="PYL616"/>
      <c r="PYM616"/>
      <c r="PYN616"/>
      <c r="PYO616"/>
      <c r="PYP616"/>
      <c r="PYQ616"/>
      <c r="PYR616"/>
      <c r="PYS616"/>
      <c r="PYT616"/>
      <c r="PYU616"/>
      <c r="PYV616"/>
      <c r="PYW616"/>
      <c r="PYX616"/>
      <c r="PYY616"/>
      <c r="PYZ616"/>
      <c r="PZA616"/>
      <c r="PZB616"/>
      <c r="PZC616"/>
      <c r="PZD616"/>
      <c r="PZE616"/>
      <c r="PZF616"/>
      <c r="PZG616"/>
      <c r="PZH616"/>
      <c r="PZI616"/>
      <c r="PZJ616"/>
      <c r="PZK616"/>
      <c r="PZL616"/>
      <c r="PZM616"/>
      <c r="PZN616"/>
      <c r="PZO616"/>
      <c r="PZP616"/>
      <c r="PZQ616"/>
      <c r="PZR616"/>
      <c r="PZS616"/>
      <c r="PZT616"/>
      <c r="PZU616"/>
      <c r="PZV616"/>
      <c r="PZW616"/>
      <c r="PZX616"/>
      <c r="PZY616"/>
      <c r="PZZ616"/>
      <c r="QAA616"/>
      <c r="QAB616"/>
      <c r="QAC616"/>
      <c r="QAD616"/>
      <c r="QAE616"/>
      <c r="QAF616"/>
      <c r="QAG616"/>
      <c r="QAH616"/>
      <c r="QAI616"/>
      <c r="QAJ616"/>
      <c r="QAK616"/>
      <c r="QAL616"/>
      <c r="QAM616"/>
      <c r="QAN616"/>
      <c r="QAO616"/>
      <c r="QAP616"/>
      <c r="QAQ616"/>
      <c r="QAR616"/>
      <c r="QAS616"/>
      <c r="QAT616"/>
      <c r="QAU616"/>
      <c r="QAV616"/>
      <c r="QAW616"/>
      <c r="QAX616"/>
      <c r="QAY616"/>
      <c r="QAZ616"/>
      <c r="QBA616"/>
      <c r="QBB616"/>
      <c r="QBC616"/>
      <c r="QBD616"/>
      <c r="QBE616"/>
      <c r="QBF616"/>
      <c r="QBG616"/>
      <c r="QBH616"/>
      <c r="QBI616"/>
      <c r="QBJ616"/>
      <c r="QBK616"/>
      <c r="QBL616"/>
      <c r="QBM616"/>
      <c r="QBN616"/>
      <c r="QBO616"/>
      <c r="QBP616"/>
      <c r="QBQ616"/>
      <c r="QBR616"/>
      <c r="QBS616"/>
      <c r="QBT616"/>
      <c r="QBU616"/>
      <c r="QBV616"/>
      <c r="QBW616"/>
      <c r="QBX616"/>
      <c r="QBY616"/>
      <c r="QBZ616"/>
      <c r="QCA616"/>
      <c r="QCB616"/>
      <c r="QCC616"/>
      <c r="QCD616"/>
      <c r="QCE616"/>
      <c r="QCF616"/>
      <c r="QCG616"/>
      <c r="QCH616"/>
      <c r="QCI616"/>
      <c r="QCJ616"/>
      <c r="QCK616"/>
      <c r="QCL616"/>
      <c r="QCM616"/>
      <c r="QCN616"/>
      <c r="QCO616"/>
      <c r="QCP616"/>
      <c r="QCQ616"/>
      <c r="QCR616"/>
      <c r="QCS616"/>
      <c r="QCT616"/>
      <c r="QCU616"/>
      <c r="QCV616"/>
      <c r="QCW616"/>
      <c r="QCX616"/>
      <c r="QCY616"/>
      <c r="QCZ616"/>
      <c r="QDA616"/>
      <c r="QDB616"/>
      <c r="QDC616"/>
      <c r="QDD616"/>
      <c r="QDE616"/>
      <c r="QDF616"/>
      <c r="QDG616"/>
      <c r="QDH616"/>
      <c r="QDI616"/>
      <c r="QDJ616"/>
      <c r="QDK616"/>
      <c r="QDL616"/>
      <c r="QDM616"/>
      <c r="QDN616"/>
      <c r="QDO616"/>
      <c r="QDP616"/>
      <c r="QDQ616"/>
      <c r="QDR616"/>
      <c r="QDS616"/>
      <c r="QDT616"/>
      <c r="QDU616"/>
      <c r="QDV616"/>
      <c r="QDW616"/>
      <c r="QDX616"/>
      <c r="QDY616"/>
      <c r="QDZ616"/>
      <c r="QEA616"/>
      <c r="QEB616"/>
      <c r="QEC616"/>
      <c r="QED616"/>
      <c r="QEE616"/>
      <c r="QEF616"/>
      <c r="QEG616"/>
      <c r="QEH616"/>
      <c r="QEI616"/>
      <c r="QEJ616"/>
      <c r="QEK616"/>
      <c r="QEL616"/>
      <c r="QEM616"/>
      <c r="QEN616"/>
      <c r="QEO616"/>
      <c r="QEP616"/>
      <c r="QEQ616"/>
      <c r="QER616"/>
      <c r="QES616"/>
      <c r="QET616"/>
      <c r="QEU616"/>
      <c r="QEV616"/>
      <c r="QEW616"/>
      <c r="QEX616"/>
      <c r="QEY616"/>
      <c r="QEZ616"/>
      <c r="QFA616"/>
      <c r="QFB616"/>
      <c r="QFC616"/>
      <c r="QFD616"/>
      <c r="QFE616"/>
      <c r="QFF616"/>
      <c r="QFG616"/>
      <c r="QFH616"/>
      <c r="QFI616"/>
      <c r="QFJ616"/>
      <c r="QFK616"/>
      <c r="QFL616"/>
      <c r="QFM616"/>
      <c r="QFN616"/>
      <c r="QFO616"/>
      <c r="QFP616"/>
      <c r="QFQ616"/>
      <c r="QFR616"/>
      <c r="QFS616"/>
      <c r="QFT616"/>
      <c r="QFU616"/>
      <c r="QFV616"/>
      <c r="QFW616"/>
      <c r="QFX616"/>
      <c r="QFY616"/>
      <c r="QFZ616"/>
      <c r="QGA616"/>
      <c r="QGB616"/>
      <c r="QGC616"/>
      <c r="QGD616"/>
      <c r="QGE616"/>
      <c r="QGF616"/>
      <c r="QGG616"/>
      <c r="QGH616"/>
      <c r="QGI616"/>
      <c r="QGJ616"/>
      <c r="QGK616"/>
      <c r="QGL616"/>
      <c r="QGM616"/>
      <c r="QGN616"/>
      <c r="QGO616"/>
      <c r="QGP616"/>
      <c r="QGQ616"/>
      <c r="QGR616"/>
      <c r="QGS616"/>
      <c r="QGT616"/>
      <c r="QGU616"/>
      <c r="QGV616"/>
      <c r="QGW616"/>
      <c r="QGX616"/>
      <c r="QGY616"/>
      <c r="QGZ616"/>
      <c r="QHA616"/>
      <c r="QHB616"/>
      <c r="QHC616"/>
      <c r="QHD616"/>
      <c r="QHE616"/>
      <c r="QHF616"/>
      <c r="QHG616"/>
      <c r="QHH616"/>
      <c r="QHI616"/>
      <c r="QHJ616"/>
      <c r="QHK616"/>
      <c r="QHL616"/>
      <c r="QHM616"/>
      <c r="QHN616"/>
      <c r="QHO616"/>
      <c r="QHP616"/>
      <c r="QHQ616"/>
      <c r="QHR616"/>
      <c r="QHS616"/>
      <c r="QHT616"/>
      <c r="QHU616"/>
      <c r="QHV616"/>
      <c r="QHW616"/>
      <c r="QHX616"/>
      <c r="QHY616"/>
      <c r="QHZ616"/>
      <c r="QIA616"/>
      <c r="QIB616"/>
      <c r="QIC616"/>
      <c r="QID616"/>
      <c r="QIE616"/>
      <c r="QIF616"/>
      <c r="QIG616"/>
      <c r="QIH616"/>
      <c r="QII616"/>
      <c r="QIJ616"/>
      <c r="QIK616"/>
      <c r="QIL616"/>
      <c r="QIM616"/>
      <c r="QIN616"/>
      <c r="QIO616"/>
      <c r="QIP616"/>
      <c r="QIQ616"/>
      <c r="QIR616"/>
      <c r="QIS616"/>
      <c r="QIT616"/>
      <c r="QIU616"/>
      <c r="QIV616"/>
      <c r="QIW616"/>
      <c r="QIX616"/>
      <c r="QIY616"/>
      <c r="QIZ616"/>
      <c r="QJA616"/>
      <c r="QJB616"/>
      <c r="QJC616"/>
      <c r="QJD616"/>
      <c r="QJE616"/>
      <c r="QJF616"/>
      <c r="QJG616"/>
      <c r="QJH616"/>
      <c r="QJI616"/>
      <c r="QJJ616"/>
      <c r="QJK616"/>
      <c r="QJL616"/>
      <c r="QJM616"/>
      <c r="QJN616"/>
      <c r="QJO616"/>
      <c r="QJP616"/>
      <c r="QJQ616"/>
      <c r="QJR616"/>
      <c r="QJS616"/>
      <c r="QJT616"/>
      <c r="QJU616"/>
      <c r="QJV616"/>
      <c r="QJW616"/>
      <c r="QJX616"/>
      <c r="QJY616"/>
      <c r="QJZ616"/>
      <c r="QKA616"/>
      <c r="QKB616"/>
      <c r="QKC616"/>
      <c r="QKD616"/>
      <c r="QKE616"/>
      <c r="QKF616"/>
      <c r="QKG616"/>
      <c r="QKH616"/>
      <c r="QKI616"/>
      <c r="QKJ616"/>
      <c r="QKK616"/>
      <c r="QKL616"/>
      <c r="QKM616"/>
      <c r="QKN616"/>
      <c r="QKO616"/>
      <c r="QKP616"/>
      <c r="QKQ616"/>
      <c r="QKR616"/>
      <c r="QKS616"/>
      <c r="QKT616"/>
      <c r="QKU616"/>
      <c r="QKV616"/>
      <c r="QKW616"/>
      <c r="QKX616"/>
      <c r="QKY616"/>
      <c r="QKZ616"/>
      <c r="QLA616"/>
      <c r="QLB616"/>
      <c r="QLC616"/>
      <c r="QLD616"/>
      <c r="QLE616"/>
      <c r="QLF616"/>
      <c r="QLG616"/>
      <c r="QLH616"/>
      <c r="QLI616"/>
      <c r="QLJ616"/>
      <c r="QLK616"/>
      <c r="QLL616"/>
      <c r="QLM616"/>
      <c r="QLN616"/>
      <c r="QLO616"/>
      <c r="QLP616"/>
      <c r="QLQ616"/>
      <c r="QLR616"/>
      <c r="QLS616"/>
      <c r="QLT616"/>
      <c r="QLU616"/>
      <c r="QLV616"/>
      <c r="QLW616"/>
      <c r="QLX616"/>
      <c r="QLY616"/>
      <c r="QLZ616"/>
      <c r="QMA616"/>
      <c r="QMB616"/>
      <c r="QMC616"/>
      <c r="QMD616"/>
      <c r="QME616"/>
      <c r="QMF616"/>
      <c r="QMG616"/>
      <c r="QMH616"/>
      <c r="QMI616"/>
      <c r="QMJ616"/>
      <c r="QMK616"/>
      <c r="QML616"/>
      <c r="QMM616"/>
      <c r="QMN616"/>
      <c r="QMO616"/>
      <c r="QMP616"/>
      <c r="QMQ616"/>
      <c r="QMR616"/>
      <c r="QMS616"/>
      <c r="QMT616"/>
      <c r="QMU616"/>
      <c r="QMV616"/>
      <c r="QMW616"/>
      <c r="QMX616"/>
      <c r="QMY616"/>
      <c r="QMZ616"/>
      <c r="QNA616"/>
      <c r="QNB616"/>
      <c r="QNC616"/>
      <c r="QND616"/>
      <c r="QNE616"/>
      <c r="QNF616"/>
      <c r="QNG616"/>
      <c r="QNH616"/>
      <c r="QNI616"/>
      <c r="QNJ616"/>
      <c r="QNK616"/>
      <c r="QNL616"/>
      <c r="QNM616"/>
      <c r="QNN616"/>
      <c r="QNO616"/>
      <c r="QNP616"/>
      <c r="QNQ616"/>
      <c r="QNR616"/>
      <c r="QNS616"/>
      <c r="QNT616"/>
      <c r="QNU616"/>
      <c r="QNV616"/>
      <c r="QNW616"/>
      <c r="QNX616"/>
      <c r="QNY616"/>
      <c r="QNZ616"/>
      <c r="QOA616"/>
      <c r="QOB616"/>
      <c r="QOC616"/>
      <c r="QOD616"/>
      <c r="QOE616"/>
      <c r="QOF616"/>
      <c r="QOG616"/>
      <c r="QOH616"/>
      <c r="QOI616"/>
      <c r="QOJ616"/>
      <c r="QOK616"/>
      <c r="QOL616"/>
      <c r="QOM616"/>
      <c r="QON616"/>
      <c r="QOO616"/>
      <c r="QOP616"/>
      <c r="QOQ616"/>
      <c r="QOR616"/>
      <c r="QOS616"/>
      <c r="QOT616"/>
      <c r="QOU616"/>
      <c r="QOV616"/>
      <c r="QOW616"/>
      <c r="QOX616"/>
      <c r="QOY616"/>
      <c r="QOZ616"/>
      <c r="QPA616"/>
      <c r="QPB616"/>
      <c r="QPC616"/>
      <c r="QPD616"/>
      <c r="QPE616"/>
      <c r="QPF616"/>
      <c r="QPG616"/>
      <c r="QPH616"/>
      <c r="QPI616"/>
      <c r="QPJ616"/>
      <c r="QPK616"/>
      <c r="QPL616"/>
      <c r="QPM616"/>
      <c r="QPN616"/>
      <c r="QPO616"/>
      <c r="QPP616"/>
      <c r="QPQ616"/>
      <c r="QPR616"/>
      <c r="QPS616"/>
      <c r="QPT616"/>
      <c r="QPU616"/>
      <c r="QPV616"/>
      <c r="QPW616"/>
      <c r="QPX616"/>
      <c r="QPY616"/>
      <c r="QPZ616"/>
      <c r="QQA616"/>
      <c r="QQB616"/>
      <c r="QQC616"/>
      <c r="QQD616"/>
      <c r="QQE616"/>
      <c r="QQF616"/>
      <c r="QQG616"/>
      <c r="QQH616"/>
      <c r="QQI616"/>
      <c r="QQJ616"/>
      <c r="QQK616"/>
      <c r="QQL616"/>
      <c r="QQM616"/>
      <c r="QQN616"/>
      <c r="QQO616"/>
      <c r="QQP616"/>
      <c r="QQQ616"/>
      <c r="QQR616"/>
      <c r="QQS616"/>
      <c r="QQT616"/>
      <c r="QQU616"/>
      <c r="QQV616"/>
      <c r="QQW616"/>
      <c r="QQX616"/>
      <c r="QQY616"/>
      <c r="QQZ616"/>
      <c r="QRA616"/>
      <c r="QRB616"/>
      <c r="QRC616"/>
      <c r="QRD616"/>
      <c r="QRE616"/>
      <c r="QRF616"/>
      <c r="QRG616"/>
      <c r="QRH616"/>
      <c r="QRI616"/>
      <c r="QRJ616"/>
      <c r="QRK616"/>
      <c r="QRL616"/>
      <c r="QRM616"/>
      <c r="QRN616"/>
      <c r="QRO616"/>
      <c r="QRP616"/>
      <c r="QRQ616"/>
      <c r="QRR616"/>
      <c r="QRS616"/>
      <c r="QRT616"/>
      <c r="QRU616"/>
      <c r="QRV616"/>
      <c r="QRW616"/>
      <c r="QRX616"/>
      <c r="QRY616"/>
      <c r="QRZ616"/>
      <c r="QSA616"/>
      <c r="QSB616"/>
      <c r="QSC616"/>
      <c r="QSD616"/>
      <c r="QSE616"/>
      <c r="QSF616"/>
      <c r="QSG616"/>
      <c r="QSH616"/>
      <c r="QSI616"/>
      <c r="QSJ616"/>
      <c r="QSK616"/>
      <c r="QSL616"/>
      <c r="QSM616"/>
      <c r="QSN616"/>
      <c r="QSO616"/>
      <c r="QSP616"/>
      <c r="QSQ616"/>
      <c r="QSR616"/>
      <c r="QSS616"/>
      <c r="QST616"/>
      <c r="QSU616"/>
      <c r="QSV616"/>
      <c r="QSW616"/>
      <c r="QSX616"/>
      <c r="QSY616"/>
      <c r="QSZ616"/>
      <c r="QTA616"/>
      <c r="QTB616"/>
      <c r="QTC616"/>
      <c r="QTD616"/>
      <c r="QTE616"/>
      <c r="QTF616"/>
      <c r="QTG616"/>
      <c r="QTH616"/>
      <c r="QTI616"/>
      <c r="QTJ616"/>
      <c r="QTK616"/>
      <c r="QTL616"/>
      <c r="QTM616"/>
      <c r="QTN616"/>
      <c r="QTO616"/>
      <c r="QTP616"/>
      <c r="QTQ616"/>
      <c r="QTR616"/>
      <c r="QTS616"/>
      <c r="QTT616"/>
      <c r="QTU616"/>
      <c r="QTV616"/>
      <c r="QTW616"/>
      <c r="QTX616"/>
      <c r="QTY616"/>
      <c r="QTZ616"/>
      <c r="QUA616"/>
      <c r="QUB616"/>
      <c r="QUC616"/>
      <c r="QUD616"/>
      <c r="QUE616"/>
      <c r="QUF616"/>
      <c r="QUG616"/>
      <c r="QUH616"/>
      <c r="QUI616"/>
      <c r="QUJ616"/>
      <c r="QUK616"/>
      <c r="QUL616"/>
      <c r="QUM616"/>
      <c r="QUN616"/>
      <c r="QUO616"/>
      <c r="QUP616"/>
      <c r="QUQ616"/>
      <c r="QUR616"/>
      <c r="QUS616"/>
      <c r="QUT616"/>
      <c r="QUU616"/>
      <c r="QUV616"/>
      <c r="QUW616"/>
      <c r="QUX616"/>
      <c r="QUY616"/>
      <c r="QUZ616"/>
      <c r="QVA616"/>
      <c r="QVB616"/>
      <c r="QVC616"/>
      <c r="QVD616"/>
      <c r="QVE616"/>
      <c r="QVF616"/>
      <c r="QVG616"/>
      <c r="QVH616"/>
      <c r="QVI616"/>
      <c r="QVJ616"/>
      <c r="QVK616"/>
      <c r="QVL616"/>
      <c r="QVM616"/>
      <c r="QVN616"/>
      <c r="QVO616"/>
      <c r="QVP616"/>
      <c r="QVQ616"/>
      <c r="QVR616"/>
      <c r="QVS616"/>
      <c r="QVT616"/>
      <c r="QVU616"/>
      <c r="QVV616"/>
      <c r="QVW616"/>
      <c r="QVX616"/>
      <c r="QVY616"/>
      <c r="QVZ616"/>
      <c r="QWA616"/>
      <c r="QWB616"/>
      <c r="QWC616"/>
      <c r="QWD616"/>
      <c r="QWE616"/>
      <c r="QWF616"/>
      <c r="QWG616"/>
      <c r="QWH616"/>
      <c r="QWI616"/>
      <c r="QWJ616"/>
      <c r="QWK616"/>
      <c r="QWL616"/>
      <c r="QWM616"/>
      <c r="QWN616"/>
      <c r="QWO616"/>
      <c r="QWP616"/>
      <c r="QWQ616"/>
      <c r="QWR616"/>
      <c r="QWS616"/>
      <c r="QWT616"/>
      <c r="QWU616"/>
      <c r="QWV616"/>
      <c r="QWW616"/>
      <c r="QWX616"/>
      <c r="QWY616"/>
      <c r="QWZ616"/>
      <c r="QXA616"/>
      <c r="QXB616"/>
      <c r="QXC616"/>
      <c r="QXD616"/>
      <c r="QXE616"/>
      <c r="QXF616"/>
      <c r="QXG616"/>
      <c r="QXH616"/>
      <c r="QXI616"/>
      <c r="QXJ616"/>
      <c r="QXK616"/>
      <c r="QXL616"/>
      <c r="QXM616"/>
      <c r="QXN616"/>
      <c r="QXO616"/>
      <c r="QXP616"/>
      <c r="QXQ616"/>
      <c r="QXR616"/>
      <c r="QXS616"/>
      <c r="QXT616"/>
      <c r="QXU616"/>
      <c r="QXV616"/>
      <c r="QXW616"/>
      <c r="QXX616"/>
      <c r="QXY616"/>
      <c r="QXZ616"/>
      <c r="QYA616"/>
      <c r="QYB616"/>
      <c r="QYC616"/>
      <c r="QYD616"/>
      <c r="QYE616"/>
      <c r="QYF616"/>
      <c r="QYG616"/>
      <c r="QYH616"/>
      <c r="QYI616"/>
      <c r="QYJ616"/>
      <c r="QYK616"/>
      <c r="QYL616"/>
      <c r="QYM616"/>
      <c r="QYN616"/>
      <c r="QYO616"/>
      <c r="QYP616"/>
      <c r="QYQ616"/>
      <c r="QYR616"/>
      <c r="QYS616"/>
      <c r="QYT616"/>
      <c r="QYU616"/>
      <c r="QYV616"/>
      <c r="QYW616"/>
      <c r="QYX616"/>
      <c r="QYY616"/>
      <c r="QYZ616"/>
      <c r="QZA616"/>
      <c r="QZB616"/>
      <c r="QZC616"/>
      <c r="QZD616"/>
      <c r="QZE616"/>
      <c r="QZF616"/>
      <c r="QZG616"/>
      <c r="QZH616"/>
      <c r="QZI616"/>
      <c r="QZJ616"/>
      <c r="QZK616"/>
      <c r="QZL616"/>
      <c r="QZM616"/>
      <c r="QZN616"/>
      <c r="QZO616"/>
      <c r="QZP616"/>
      <c r="QZQ616"/>
      <c r="QZR616"/>
      <c r="QZS616"/>
      <c r="QZT616"/>
      <c r="QZU616"/>
      <c r="QZV616"/>
      <c r="QZW616"/>
      <c r="QZX616"/>
      <c r="QZY616"/>
      <c r="QZZ616"/>
      <c r="RAA616"/>
      <c r="RAB616"/>
      <c r="RAC616"/>
      <c r="RAD616"/>
      <c r="RAE616"/>
      <c r="RAF616"/>
      <c r="RAG616"/>
      <c r="RAH616"/>
      <c r="RAI616"/>
      <c r="RAJ616"/>
      <c r="RAK616"/>
      <c r="RAL616"/>
      <c r="RAM616"/>
      <c r="RAN616"/>
      <c r="RAO616"/>
      <c r="RAP616"/>
      <c r="RAQ616"/>
      <c r="RAR616"/>
      <c r="RAS616"/>
      <c r="RAT616"/>
      <c r="RAU616"/>
      <c r="RAV616"/>
      <c r="RAW616"/>
      <c r="RAX616"/>
      <c r="RAY616"/>
      <c r="RAZ616"/>
      <c r="RBA616"/>
      <c r="RBB616"/>
      <c r="RBC616"/>
      <c r="RBD616"/>
      <c r="RBE616"/>
      <c r="RBF616"/>
      <c r="RBG616"/>
      <c r="RBH616"/>
      <c r="RBI616"/>
      <c r="RBJ616"/>
      <c r="RBK616"/>
      <c r="RBL616"/>
      <c r="RBM616"/>
      <c r="RBN616"/>
      <c r="RBO616"/>
      <c r="RBP616"/>
      <c r="RBQ616"/>
      <c r="RBR616"/>
      <c r="RBS616"/>
      <c r="RBT616"/>
      <c r="RBU616"/>
      <c r="RBV616"/>
      <c r="RBW616"/>
      <c r="RBX616"/>
      <c r="RBY616"/>
      <c r="RBZ616"/>
      <c r="RCA616"/>
      <c r="RCB616"/>
      <c r="RCC616"/>
      <c r="RCD616"/>
      <c r="RCE616"/>
      <c r="RCF616"/>
      <c r="RCG616"/>
      <c r="RCH616"/>
      <c r="RCI616"/>
      <c r="RCJ616"/>
      <c r="RCK616"/>
      <c r="RCL616"/>
      <c r="RCM616"/>
      <c r="RCN616"/>
      <c r="RCO616"/>
      <c r="RCP616"/>
      <c r="RCQ616"/>
      <c r="RCR616"/>
      <c r="RCS616"/>
      <c r="RCT616"/>
      <c r="RCU616"/>
      <c r="RCV616"/>
      <c r="RCW616"/>
      <c r="RCX616"/>
      <c r="RCY616"/>
      <c r="RCZ616"/>
      <c r="RDA616"/>
      <c r="RDB616"/>
      <c r="RDC616"/>
      <c r="RDD616"/>
      <c r="RDE616"/>
      <c r="RDF616"/>
      <c r="RDG616"/>
      <c r="RDH616"/>
      <c r="RDI616"/>
      <c r="RDJ616"/>
      <c r="RDK616"/>
      <c r="RDL616"/>
      <c r="RDM616"/>
      <c r="RDN616"/>
      <c r="RDO616"/>
      <c r="RDP616"/>
      <c r="RDQ616"/>
      <c r="RDR616"/>
      <c r="RDS616"/>
      <c r="RDT616"/>
      <c r="RDU616"/>
      <c r="RDV616"/>
      <c r="RDW616"/>
      <c r="RDX616"/>
      <c r="RDY616"/>
      <c r="RDZ616"/>
      <c r="REA616"/>
      <c r="REB616"/>
      <c r="REC616"/>
      <c r="RED616"/>
      <c r="REE616"/>
      <c r="REF616"/>
      <c r="REG616"/>
      <c r="REH616"/>
      <c r="REI616"/>
      <c r="REJ616"/>
      <c r="REK616"/>
      <c r="REL616"/>
      <c r="REM616"/>
      <c r="REN616"/>
      <c r="REO616"/>
      <c r="REP616"/>
      <c r="REQ616"/>
      <c r="RER616"/>
      <c r="RES616"/>
      <c r="RET616"/>
      <c r="REU616"/>
      <c r="REV616"/>
      <c r="REW616"/>
      <c r="REX616"/>
      <c r="REY616"/>
      <c r="REZ616"/>
      <c r="RFA616"/>
      <c r="RFB616"/>
      <c r="RFC616"/>
      <c r="RFD616"/>
      <c r="RFE616"/>
      <c r="RFF616"/>
      <c r="RFG616"/>
      <c r="RFH616"/>
      <c r="RFI616"/>
      <c r="RFJ616"/>
      <c r="RFK616"/>
      <c r="RFL616"/>
      <c r="RFM616"/>
      <c r="RFN616"/>
      <c r="RFO616"/>
      <c r="RFP616"/>
      <c r="RFQ616"/>
      <c r="RFR616"/>
      <c r="RFS616"/>
      <c r="RFT616"/>
      <c r="RFU616"/>
      <c r="RFV616"/>
      <c r="RFW616"/>
      <c r="RFX616"/>
      <c r="RFY616"/>
      <c r="RFZ616"/>
      <c r="RGA616"/>
      <c r="RGB616"/>
      <c r="RGC616"/>
      <c r="RGD616"/>
      <c r="RGE616"/>
      <c r="RGF616"/>
      <c r="RGG616"/>
      <c r="RGH616"/>
      <c r="RGI616"/>
      <c r="RGJ616"/>
      <c r="RGK616"/>
      <c r="RGL616"/>
      <c r="RGM616"/>
      <c r="RGN616"/>
      <c r="RGO616"/>
      <c r="RGP616"/>
      <c r="RGQ616"/>
      <c r="RGR616"/>
      <c r="RGS616"/>
      <c r="RGT616"/>
      <c r="RGU616"/>
      <c r="RGV616"/>
      <c r="RGW616"/>
      <c r="RGX616"/>
      <c r="RGY616"/>
      <c r="RGZ616"/>
      <c r="RHA616"/>
      <c r="RHB616"/>
      <c r="RHC616"/>
      <c r="RHD616"/>
      <c r="RHE616"/>
      <c r="RHF616"/>
      <c r="RHG616"/>
      <c r="RHH616"/>
      <c r="RHI616"/>
      <c r="RHJ616"/>
      <c r="RHK616"/>
      <c r="RHL616"/>
      <c r="RHM616"/>
      <c r="RHN616"/>
      <c r="RHO616"/>
      <c r="RHP616"/>
      <c r="RHQ616"/>
      <c r="RHR616"/>
      <c r="RHS616"/>
      <c r="RHT616"/>
      <c r="RHU616"/>
      <c r="RHV616"/>
      <c r="RHW616"/>
      <c r="RHX616"/>
      <c r="RHY616"/>
      <c r="RHZ616"/>
      <c r="RIA616"/>
      <c r="RIB616"/>
      <c r="RIC616"/>
      <c r="RID616"/>
      <c r="RIE616"/>
      <c r="RIF616"/>
      <c r="RIG616"/>
      <c r="RIH616"/>
      <c r="RII616"/>
      <c r="RIJ616"/>
      <c r="RIK616"/>
      <c r="RIL616"/>
      <c r="RIM616"/>
      <c r="RIN616"/>
      <c r="RIO616"/>
      <c r="RIP616"/>
      <c r="RIQ616"/>
      <c r="RIR616"/>
      <c r="RIS616"/>
      <c r="RIT616"/>
      <c r="RIU616"/>
      <c r="RIV616"/>
      <c r="RIW616"/>
      <c r="RIX616"/>
      <c r="RIY616"/>
      <c r="RIZ616"/>
      <c r="RJA616"/>
      <c r="RJB616"/>
      <c r="RJC616"/>
      <c r="RJD616"/>
      <c r="RJE616"/>
      <c r="RJF616"/>
      <c r="RJG616"/>
      <c r="RJH616"/>
      <c r="RJI616"/>
      <c r="RJJ616"/>
      <c r="RJK616"/>
      <c r="RJL616"/>
      <c r="RJM616"/>
      <c r="RJN616"/>
      <c r="RJO616"/>
      <c r="RJP616"/>
      <c r="RJQ616"/>
      <c r="RJR616"/>
      <c r="RJS616"/>
      <c r="RJT616"/>
      <c r="RJU616"/>
      <c r="RJV616"/>
      <c r="RJW616"/>
      <c r="RJX616"/>
      <c r="RJY616"/>
      <c r="RJZ616"/>
      <c r="RKA616"/>
      <c r="RKB616"/>
      <c r="RKC616"/>
      <c r="RKD616"/>
      <c r="RKE616"/>
      <c r="RKF616"/>
      <c r="RKG616"/>
      <c r="RKH616"/>
      <c r="RKI616"/>
      <c r="RKJ616"/>
      <c r="RKK616"/>
      <c r="RKL616"/>
      <c r="RKM616"/>
      <c r="RKN616"/>
      <c r="RKO616"/>
      <c r="RKP616"/>
      <c r="RKQ616"/>
      <c r="RKR616"/>
      <c r="RKS616"/>
      <c r="RKT616"/>
      <c r="RKU616"/>
      <c r="RKV616"/>
      <c r="RKW616"/>
      <c r="RKX616"/>
      <c r="RKY616"/>
      <c r="RKZ616"/>
      <c r="RLA616"/>
      <c r="RLB616"/>
      <c r="RLC616"/>
      <c r="RLD616"/>
      <c r="RLE616"/>
      <c r="RLF616"/>
      <c r="RLG616"/>
      <c r="RLH616"/>
      <c r="RLI616"/>
      <c r="RLJ616"/>
      <c r="RLK616"/>
      <c r="RLL616"/>
      <c r="RLM616"/>
      <c r="RLN616"/>
      <c r="RLO616"/>
      <c r="RLP616"/>
      <c r="RLQ616"/>
      <c r="RLR616"/>
      <c r="RLS616"/>
      <c r="RLT616"/>
      <c r="RLU616"/>
      <c r="RLV616"/>
      <c r="RLW616"/>
      <c r="RLX616"/>
      <c r="RLY616"/>
      <c r="RLZ616"/>
      <c r="RMA616"/>
      <c r="RMB616"/>
      <c r="RMC616"/>
      <c r="RMD616"/>
      <c r="RME616"/>
      <c r="RMF616"/>
      <c r="RMG616"/>
      <c r="RMH616"/>
      <c r="RMI616"/>
      <c r="RMJ616"/>
      <c r="RMK616"/>
      <c r="RML616"/>
      <c r="RMM616"/>
      <c r="RMN616"/>
      <c r="RMO616"/>
      <c r="RMP616"/>
      <c r="RMQ616"/>
      <c r="RMR616"/>
      <c r="RMS616"/>
      <c r="RMT616"/>
      <c r="RMU616"/>
      <c r="RMV616"/>
      <c r="RMW616"/>
      <c r="RMX616"/>
      <c r="RMY616"/>
      <c r="RMZ616"/>
      <c r="RNA616"/>
      <c r="RNB616"/>
      <c r="RNC616"/>
      <c r="RND616"/>
      <c r="RNE616"/>
      <c r="RNF616"/>
      <c r="RNG616"/>
      <c r="RNH616"/>
      <c r="RNI616"/>
      <c r="RNJ616"/>
      <c r="RNK616"/>
      <c r="RNL616"/>
      <c r="RNM616"/>
      <c r="RNN616"/>
      <c r="RNO616"/>
      <c r="RNP616"/>
      <c r="RNQ616"/>
      <c r="RNR616"/>
      <c r="RNS616"/>
      <c r="RNT616"/>
      <c r="RNU616"/>
      <c r="RNV616"/>
      <c r="RNW616"/>
      <c r="RNX616"/>
      <c r="RNY616"/>
      <c r="RNZ616"/>
      <c r="ROA616"/>
      <c r="ROB616"/>
      <c r="ROC616"/>
      <c r="ROD616"/>
      <c r="ROE616"/>
      <c r="ROF616"/>
      <c r="ROG616"/>
      <c r="ROH616"/>
      <c r="ROI616"/>
      <c r="ROJ616"/>
      <c r="ROK616"/>
      <c r="ROL616"/>
      <c r="ROM616"/>
      <c r="RON616"/>
      <c r="ROO616"/>
      <c r="ROP616"/>
      <c r="ROQ616"/>
      <c r="ROR616"/>
      <c r="ROS616"/>
      <c r="ROT616"/>
      <c r="ROU616"/>
      <c r="ROV616"/>
      <c r="ROW616"/>
      <c r="ROX616"/>
      <c r="ROY616"/>
      <c r="ROZ616"/>
      <c r="RPA616"/>
      <c r="RPB616"/>
      <c r="RPC616"/>
      <c r="RPD616"/>
      <c r="RPE616"/>
      <c r="RPF616"/>
      <c r="RPG616"/>
      <c r="RPH616"/>
      <c r="RPI616"/>
      <c r="RPJ616"/>
      <c r="RPK616"/>
      <c r="RPL616"/>
      <c r="RPM616"/>
      <c r="RPN616"/>
      <c r="RPO616"/>
      <c r="RPP616"/>
      <c r="RPQ616"/>
      <c r="RPR616"/>
      <c r="RPS616"/>
      <c r="RPT616"/>
      <c r="RPU616"/>
      <c r="RPV616"/>
      <c r="RPW616"/>
      <c r="RPX616"/>
      <c r="RPY616"/>
      <c r="RPZ616"/>
      <c r="RQA616"/>
      <c r="RQB616"/>
      <c r="RQC616"/>
      <c r="RQD616"/>
      <c r="RQE616"/>
      <c r="RQF616"/>
      <c r="RQG616"/>
      <c r="RQH616"/>
      <c r="RQI616"/>
      <c r="RQJ616"/>
      <c r="RQK616"/>
      <c r="RQL616"/>
      <c r="RQM616"/>
      <c r="RQN616"/>
      <c r="RQO616"/>
      <c r="RQP616"/>
      <c r="RQQ616"/>
      <c r="RQR616"/>
      <c r="RQS616"/>
      <c r="RQT616"/>
      <c r="RQU616"/>
      <c r="RQV616"/>
      <c r="RQW616"/>
      <c r="RQX616"/>
      <c r="RQY616"/>
      <c r="RQZ616"/>
      <c r="RRA616"/>
      <c r="RRB616"/>
      <c r="RRC616"/>
      <c r="RRD616"/>
      <c r="RRE616"/>
      <c r="RRF616"/>
      <c r="RRG616"/>
      <c r="RRH616"/>
      <c r="RRI616"/>
      <c r="RRJ616"/>
      <c r="RRK616"/>
      <c r="RRL616"/>
      <c r="RRM616"/>
      <c r="RRN616"/>
      <c r="RRO616"/>
      <c r="RRP616"/>
      <c r="RRQ616"/>
      <c r="RRR616"/>
      <c r="RRS616"/>
      <c r="RRT616"/>
      <c r="RRU616"/>
      <c r="RRV616"/>
      <c r="RRW616"/>
      <c r="RRX616"/>
      <c r="RRY616"/>
      <c r="RRZ616"/>
      <c r="RSA616"/>
      <c r="RSB616"/>
      <c r="RSC616"/>
      <c r="RSD616"/>
      <c r="RSE616"/>
      <c r="RSF616"/>
      <c r="RSG616"/>
      <c r="RSH616"/>
      <c r="RSI616"/>
      <c r="RSJ616"/>
      <c r="RSK616"/>
      <c r="RSL616"/>
      <c r="RSM616"/>
      <c r="RSN616"/>
      <c r="RSO616"/>
      <c r="RSP616"/>
      <c r="RSQ616"/>
      <c r="RSR616"/>
      <c r="RSS616"/>
      <c r="RST616"/>
      <c r="RSU616"/>
      <c r="RSV616"/>
      <c r="RSW616"/>
      <c r="RSX616"/>
      <c r="RSY616"/>
      <c r="RSZ616"/>
      <c r="RTA616"/>
      <c r="RTB616"/>
      <c r="RTC616"/>
      <c r="RTD616"/>
      <c r="RTE616"/>
      <c r="RTF616"/>
      <c r="RTG616"/>
      <c r="RTH616"/>
      <c r="RTI616"/>
      <c r="RTJ616"/>
      <c r="RTK616"/>
      <c r="RTL616"/>
      <c r="RTM616"/>
      <c r="RTN616"/>
      <c r="RTO616"/>
      <c r="RTP616"/>
      <c r="RTQ616"/>
      <c r="RTR616"/>
      <c r="RTS616"/>
      <c r="RTT616"/>
      <c r="RTU616"/>
      <c r="RTV616"/>
      <c r="RTW616"/>
      <c r="RTX616"/>
      <c r="RTY616"/>
      <c r="RTZ616"/>
      <c r="RUA616"/>
      <c r="RUB616"/>
      <c r="RUC616"/>
      <c r="RUD616"/>
      <c r="RUE616"/>
      <c r="RUF616"/>
      <c r="RUG616"/>
      <c r="RUH616"/>
      <c r="RUI616"/>
      <c r="RUJ616"/>
      <c r="RUK616"/>
      <c r="RUL616"/>
      <c r="RUM616"/>
      <c r="RUN616"/>
      <c r="RUO616"/>
      <c r="RUP616"/>
      <c r="RUQ616"/>
      <c r="RUR616"/>
      <c r="RUS616"/>
      <c r="RUT616"/>
      <c r="RUU616"/>
      <c r="RUV616"/>
      <c r="RUW616"/>
      <c r="RUX616"/>
      <c r="RUY616"/>
      <c r="RUZ616"/>
      <c r="RVA616"/>
      <c r="RVB616"/>
      <c r="RVC616"/>
      <c r="RVD616"/>
      <c r="RVE616"/>
      <c r="RVF616"/>
      <c r="RVG616"/>
      <c r="RVH616"/>
      <c r="RVI616"/>
      <c r="RVJ616"/>
      <c r="RVK616"/>
      <c r="RVL616"/>
      <c r="RVM616"/>
      <c r="RVN616"/>
      <c r="RVO616"/>
      <c r="RVP616"/>
      <c r="RVQ616"/>
      <c r="RVR616"/>
      <c r="RVS616"/>
      <c r="RVT616"/>
      <c r="RVU616"/>
      <c r="RVV616"/>
      <c r="RVW616"/>
      <c r="RVX616"/>
      <c r="RVY616"/>
      <c r="RVZ616"/>
      <c r="RWA616"/>
      <c r="RWB616"/>
      <c r="RWC616"/>
      <c r="RWD616"/>
      <c r="RWE616"/>
      <c r="RWF616"/>
      <c r="RWG616"/>
      <c r="RWH616"/>
      <c r="RWI616"/>
      <c r="RWJ616"/>
      <c r="RWK616"/>
      <c r="RWL616"/>
      <c r="RWM616"/>
      <c r="RWN616"/>
      <c r="RWO616"/>
      <c r="RWP616"/>
      <c r="RWQ616"/>
      <c r="RWR616"/>
      <c r="RWS616"/>
      <c r="RWT616"/>
      <c r="RWU616"/>
      <c r="RWV616"/>
      <c r="RWW616"/>
      <c r="RWX616"/>
      <c r="RWY616"/>
      <c r="RWZ616"/>
      <c r="RXA616"/>
      <c r="RXB616"/>
      <c r="RXC616"/>
      <c r="RXD616"/>
      <c r="RXE616"/>
      <c r="RXF616"/>
      <c r="RXG616"/>
      <c r="RXH616"/>
      <c r="RXI616"/>
      <c r="RXJ616"/>
      <c r="RXK616"/>
      <c r="RXL616"/>
      <c r="RXM616"/>
      <c r="RXN616"/>
      <c r="RXO616"/>
      <c r="RXP616"/>
      <c r="RXQ616"/>
      <c r="RXR616"/>
      <c r="RXS616"/>
      <c r="RXT616"/>
      <c r="RXU616"/>
      <c r="RXV616"/>
      <c r="RXW616"/>
      <c r="RXX616"/>
      <c r="RXY616"/>
      <c r="RXZ616"/>
      <c r="RYA616"/>
      <c r="RYB616"/>
      <c r="RYC616"/>
      <c r="RYD616"/>
      <c r="RYE616"/>
      <c r="RYF616"/>
      <c r="RYG616"/>
      <c r="RYH616"/>
      <c r="RYI616"/>
      <c r="RYJ616"/>
      <c r="RYK616"/>
      <c r="RYL616"/>
      <c r="RYM616"/>
      <c r="RYN616"/>
      <c r="RYO616"/>
      <c r="RYP616"/>
      <c r="RYQ616"/>
      <c r="RYR616"/>
      <c r="RYS616"/>
      <c r="RYT616"/>
      <c r="RYU616"/>
      <c r="RYV616"/>
      <c r="RYW616"/>
      <c r="RYX616"/>
      <c r="RYY616"/>
      <c r="RYZ616"/>
      <c r="RZA616"/>
      <c r="RZB616"/>
      <c r="RZC616"/>
      <c r="RZD616"/>
      <c r="RZE616"/>
      <c r="RZF616"/>
      <c r="RZG616"/>
      <c r="RZH616"/>
      <c r="RZI616"/>
      <c r="RZJ616"/>
      <c r="RZK616"/>
      <c r="RZL616"/>
      <c r="RZM616"/>
      <c r="RZN616"/>
      <c r="RZO616"/>
      <c r="RZP616"/>
      <c r="RZQ616"/>
      <c r="RZR616"/>
      <c r="RZS616"/>
      <c r="RZT616"/>
      <c r="RZU616"/>
      <c r="RZV616"/>
      <c r="RZW616"/>
      <c r="RZX616"/>
      <c r="RZY616"/>
      <c r="RZZ616"/>
      <c r="SAA616"/>
      <c r="SAB616"/>
      <c r="SAC616"/>
      <c r="SAD616"/>
      <c r="SAE616"/>
      <c r="SAF616"/>
      <c r="SAG616"/>
      <c r="SAH616"/>
      <c r="SAI616"/>
      <c r="SAJ616"/>
      <c r="SAK616"/>
      <c r="SAL616"/>
      <c r="SAM616"/>
      <c r="SAN616"/>
      <c r="SAO616"/>
      <c r="SAP616"/>
      <c r="SAQ616"/>
      <c r="SAR616"/>
      <c r="SAS616"/>
      <c r="SAT616"/>
      <c r="SAU616"/>
      <c r="SAV616"/>
      <c r="SAW616"/>
      <c r="SAX616"/>
      <c r="SAY616"/>
      <c r="SAZ616"/>
      <c r="SBA616"/>
      <c r="SBB616"/>
      <c r="SBC616"/>
      <c r="SBD616"/>
      <c r="SBE616"/>
      <c r="SBF616"/>
      <c r="SBG616"/>
      <c r="SBH616"/>
      <c r="SBI616"/>
      <c r="SBJ616"/>
      <c r="SBK616"/>
      <c r="SBL616"/>
      <c r="SBM616"/>
      <c r="SBN616"/>
      <c r="SBO616"/>
      <c r="SBP616"/>
      <c r="SBQ616"/>
      <c r="SBR616"/>
      <c r="SBS616"/>
      <c r="SBT616"/>
      <c r="SBU616"/>
      <c r="SBV616"/>
      <c r="SBW616"/>
      <c r="SBX616"/>
      <c r="SBY616"/>
      <c r="SBZ616"/>
      <c r="SCA616"/>
      <c r="SCB616"/>
      <c r="SCC616"/>
      <c r="SCD616"/>
      <c r="SCE616"/>
      <c r="SCF616"/>
      <c r="SCG616"/>
      <c r="SCH616"/>
      <c r="SCI616"/>
      <c r="SCJ616"/>
      <c r="SCK616"/>
      <c r="SCL616"/>
      <c r="SCM616"/>
      <c r="SCN616"/>
      <c r="SCO616"/>
      <c r="SCP616"/>
      <c r="SCQ616"/>
      <c r="SCR616"/>
      <c r="SCS616"/>
      <c r="SCT616"/>
      <c r="SCU616"/>
      <c r="SCV616"/>
      <c r="SCW616"/>
      <c r="SCX616"/>
      <c r="SCY616"/>
      <c r="SCZ616"/>
      <c r="SDA616"/>
      <c r="SDB616"/>
      <c r="SDC616"/>
      <c r="SDD616"/>
      <c r="SDE616"/>
      <c r="SDF616"/>
      <c r="SDG616"/>
      <c r="SDH616"/>
      <c r="SDI616"/>
      <c r="SDJ616"/>
      <c r="SDK616"/>
      <c r="SDL616"/>
      <c r="SDM616"/>
      <c r="SDN616"/>
      <c r="SDO616"/>
      <c r="SDP616"/>
      <c r="SDQ616"/>
      <c r="SDR616"/>
      <c r="SDS616"/>
      <c r="SDT616"/>
      <c r="SDU616"/>
      <c r="SDV616"/>
      <c r="SDW616"/>
      <c r="SDX616"/>
      <c r="SDY616"/>
      <c r="SDZ616"/>
      <c r="SEA616"/>
      <c r="SEB616"/>
      <c r="SEC616"/>
      <c r="SED616"/>
      <c r="SEE616"/>
      <c r="SEF616"/>
      <c r="SEG616"/>
      <c r="SEH616"/>
      <c r="SEI616"/>
      <c r="SEJ616"/>
      <c r="SEK616"/>
      <c r="SEL616"/>
      <c r="SEM616"/>
      <c r="SEN616"/>
      <c r="SEO616"/>
      <c r="SEP616"/>
      <c r="SEQ616"/>
      <c r="SER616"/>
      <c r="SES616"/>
      <c r="SET616"/>
      <c r="SEU616"/>
      <c r="SEV616"/>
      <c r="SEW616"/>
      <c r="SEX616"/>
      <c r="SEY616"/>
      <c r="SEZ616"/>
      <c r="SFA616"/>
      <c r="SFB616"/>
      <c r="SFC616"/>
      <c r="SFD616"/>
      <c r="SFE616"/>
      <c r="SFF616"/>
      <c r="SFG616"/>
      <c r="SFH616"/>
      <c r="SFI616"/>
      <c r="SFJ616"/>
      <c r="SFK616"/>
      <c r="SFL616"/>
      <c r="SFM616"/>
      <c r="SFN616"/>
      <c r="SFO616"/>
      <c r="SFP616"/>
      <c r="SFQ616"/>
      <c r="SFR616"/>
      <c r="SFS616"/>
      <c r="SFT616"/>
      <c r="SFU616"/>
      <c r="SFV616"/>
      <c r="SFW616"/>
      <c r="SFX616"/>
      <c r="SFY616"/>
      <c r="SFZ616"/>
      <c r="SGA616"/>
      <c r="SGB616"/>
      <c r="SGC616"/>
      <c r="SGD616"/>
      <c r="SGE616"/>
      <c r="SGF616"/>
      <c r="SGG616"/>
      <c r="SGH616"/>
      <c r="SGI616"/>
      <c r="SGJ616"/>
      <c r="SGK616"/>
      <c r="SGL616"/>
      <c r="SGM616"/>
      <c r="SGN616"/>
      <c r="SGO616"/>
      <c r="SGP616"/>
      <c r="SGQ616"/>
      <c r="SGR616"/>
      <c r="SGS616"/>
      <c r="SGT616"/>
      <c r="SGU616"/>
      <c r="SGV616"/>
      <c r="SGW616"/>
      <c r="SGX616"/>
      <c r="SGY616"/>
      <c r="SGZ616"/>
      <c r="SHA616"/>
      <c r="SHB616"/>
      <c r="SHC616"/>
      <c r="SHD616"/>
      <c r="SHE616"/>
      <c r="SHF616"/>
      <c r="SHG616"/>
      <c r="SHH616"/>
      <c r="SHI616"/>
      <c r="SHJ616"/>
      <c r="SHK616"/>
      <c r="SHL616"/>
      <c r="SHM616"/>
      <c r="SHN616"/>
      <c r="SHO616"/>
      <c r="SHP616"/>
      <c r="SHQ616"/>
      <c r="SHR616"/>
      <c r="SHS616"/>
      <c r="SHT616"/>
      <c r="SHU616"/>
      <c r="SHV616"/>
      <c r="SHW616"/>
      <c r="SHX616"/>
      <c r="SHY616"/>
      <c r="SHZ616"/>
      <c r="SIA616"/>
      <c r="SIB616"/>
      <c r="SIC616"/>
      <c r="SID616"/>
      <c r="SIE616"/>
      <c r="SIF616"/>
      <c r="SIG616"/>
      <c r="SIH616"/>
      <c r="SII616"/>
      <c r="SIJ616"/>
      <c r="SIK616"/>
      <c r="SIL616"/>
      <c r="SIM616"/>
      <c r="SIN616"/>
      <c r="SIO616"/>
      <c r="SIP616"/>
      <c r="SIQ616"/>
      <c r="SIR616"/>
      <c r="SIS616"/>
      <c r="SIT616"/>
      <c r="SIU616"/>
      <c r="SIV616"/>
      <c r="SIW616"/>
      <c r="SIX616"/>
      <c r="SIY616"/>
      <c r="SIZ616"/>
      <c r="SJA616"/>
      <c r="SJB616"/>
      <c r="SJC616"/>
      <c r="SJD616"/>
      <c r="SJE616"/>
      <c r="SJF616"/>
      <c r="SJG616"/>
      <c r="SJH616"/>
      <c r="SJI616"/>
      <c r="SJJ616"/>
      <c r="SJK616"/>
      <c r="SJL616"/>
      <c r="SJM616"/>
      <c r="SJN616"/>
      <c r="SJO616"/>
      <c r="SJP616"/>
      <c r="SJQ616"/>
      <c r="SJR616"/>
      <c r="SJS616"/>
      <c r="SJT616"/>
      <c r="SJU616"/>
      <c r="SJV616"/>
      <c r="SJW616"/>
      <c r="SJX616"/>
      <c r="SJY616"/>
      <c r="SJZ616"/>
      <c r="SKA616"/>
      <c r="SKB616"/>
      <c r="SKC616"/>
      <c r="SKD616"/>
      <c r="SKE616"/>
      <c r="SKF616"/>
      <c r="SKG616"/>
      <c r="SKH616"/>
      <c r="SKI616"/>
      <c r="SKJ616"/>
      <c r="SKK616"/>
      <c r="SKL616"/>
      <c r="SKM616"/>
      <c r="SKN616"/>
      <c r="SKO616"/>
      <c r="SKP616"/>
      <c r="SKQ616"/>
      <c r="SKR616"/>
      <c r="SKS616"/>
      <c r="SKT616"/>
      <c r="SKU616"/>
      <c r="SKV616"/>
      <c r="SKW616"/>
      <c r="SKX616"/>
      <c r="SKY616"/>
      <c r="SKZ616"/>
      <c r="SLA616"/>
      <c r="SLB616"/>
      <c r="SLC616"/>
      <c r="SLD616"/>
      <c r="SLE616"/>
      <c r="SLF616"/>
      <c r="SLG616"/>
      <c r="SLH616"/>
      <c r="SLI616"/>
      <c r="SLJ616"/>
      <c r="SLK616"/>
      <c r="SLL616"/>
      <c r="SLM616"/>
      <c r="SLN616"/>
      <c r="SLO616"/>
      <c r="SLP616"/>
      <c r="SLQ616"/>
      <c r="SLR616"/>
      <c r="SLS616"/>
      <c r="SLT616"/>
      <c r="SLU616"/>
      <c r="SLV616"/>
      <c r="SLW616"/>
      <c r="SLX616"/>
      <c r="SLY616"/>
      <c r="SLZ616"/>
      <c r="SMA616"/>
      <c r="SMB616"/>
      <c r="SMC616"/>
      <c r="SMD616"/>
      <c r="SME616"/>
      <c r="SMF616"/>
      <c r="SMG616"/>
      <c r="SMH616"/>
      <c r="SMI616"/>
      <c r="SMJ616"/>
      <c r="SMK616"/>
      <c r="SML616"/>
      <c r="SMM616"/>
      <c r="SMN616"/>
      <c r="SMO616"/>
      <c r="SMP616"/>
      <c r="SMQ616"/>
      <c r="SMR616"/>
      <c r="SMS616"/>
      <c r="SMT616"/>
      <c r="SMU616"/>
      <c r="SMV616"/>
      <c r="SMW616"/>
      <c r="SMX616"/>
      <c r="SMY616"/>
      <c r="SMZ616"/>
      <c r="SNA616"/>
      <c r="SNB616"/>
      <c r="SNC616"/>
      <c r="SND616"/>
      <c r="SNE616"/>
      <c r="SNF616"/>
      <c r="SNG616"/>
      <c r="SNH616"/>
      <c r="SNI616"/>
      <c r="SNJ616"/>
      <c r="SNK616"/>
      <c r="SNL616"/>
      <c r="SNM616"/>
      <c r="SNN616"/>
      <c r="SNO616"/>
      <c r="SNP616"/>
      <c r="SNQ616"/>
      <c r="SNR616"/>
      <c r="SNS616"/>
      <c r="SNT616"/>
      <c r="SNU616"/>
      <c r="SNV616"/>
      <c r="SNW616"/>
      <c r="SNX616"/>
      <c r="SNY616"/>
      <c r="SNZ616"/>
      <c r="SOA616"/>
      <c r="SOB616"/>
      <c r="SOC616"/>
      <c r="SOD616"/>
      <c r="SOE616"/>
      <c r="SOF616"/>
      <c r="SOG616"/>
      <c r="SOH616"/>
      <c r="SOI616"/>
      <c r="SOJ616"/>
      <c r="SOK616"/>
      <c r="SOL616"/>
      <c r="SOM616"/>
      <c r="SON616"/>
      <c r="SOO616"/>
      <c r="SOP616"/>
      <c r="SOQ616"/>
      <c r="SOR616"/>
      <c r="SOS616"/>
      <c r="SOT616"/>
      <c r="SOU616"/>
      <c r="SOV616"/>
      <c r="SOW616"/>
      <c r="SOX616"/>
      <c r="SOY616"/>
      <c r="SOZ616"/>
      <c r="SPA616"/>
      <c r="SPB616"/>
      <c r="SPC616"/>
      <c r="SPD616"/>
      <c r="SPE616"/>
      <c r="SPF616"/>
      <c r="SPG616"/>
      <c r="SPH616"/>
      <c r="SPI616"/>
      <c r="SPJ616"/>
      <c r="SPK616"/>
      <c r="SPL616"/>
      <c r="SPM616"/>
      <c r="SPN616"/>
      <c r="SPO616"/>
      <c r="SPP616"/>
      <c r="SPQ616"/>
      <c r="SPR616"/>
      <c r="SPS616"/>
      <c r="SPT616"/>
      <c r="SPU616"/>
      <c r="SPV616"/>
      <c r="SPW616"/>
      <c r="SPX616"/>
      <c r="SPY616"/>
      <c r="SPZ616"/>
      <c r="SQA616"/>
      <c r="SQB616"/>
      <c r="SQC616"/>
      <c r="SQD616"/>
      <c r="SQE616"/>
      <c r="SQF616"/>
      <c r="SQG616"/>
      <c r="SQH616"/>
      <c r="SQI616"/>
      <c r="SQJ616"/>
      <c r="SQK616"/>
      <c r="SQL616"/>
      <c r="SQM616"/>
      <c r="SQN616"/>
      <c r="SQO616"/>
      <c r="SQP616"/>
      <c r="SQQ616"/>
      <c r="SQR616"/>
      <c r="SQS616"/>
      <c r="SQT616"/>
      <c r="SQU616"/>
      <c r="SQV616"/>
      <c r="SQW616"/>
      <c r="SQX616"/>
      <c r="SQY616"/>
      <c r="SQZ616"/>
      <c r="SRA616"/>
      <c r="SRB616"/>
      <c r="SRC616"/>
      <c r="SRD616"/>
      <c r="SRE616"/>
      <c r="SRF616"/>
      <c r="SRG616"/>
      <c r="SRH616"/>
      <c r="SRI616"/>
      <c r="SRJ616"/>
      <c r="SRK616"/>
      <c r="SRL616"/>
      <c r="SRM616"/>
      <c r="SRN616"/>
      <c r="SRO616"/>
      <c r="SRP616"/>
      <c r="SRQ616"/>
      <c r="SRR616"/>
      <c r="SRS616"/>
      <c r="SRT616"/>
      <c r="SRU616"/>
      <c r="SRV616"/>
      <c r="SRW616"/>
      <c r="SRX616"/>
      <c r="SRY616"/>
      <c r="SRZ616"/>
      <c r="SSA616"/>
      <c r="SSB616"/>
      <c r="SSC616"/>
      <c r="SSD616"/>
      <c r="SSE616"/>
      <c r="SSF616"/>
      <c r="SSG616"/>
      <c r="SSH616"/>
      <c r="SSI616"/>
      <c r="SSJ616"/>
      <c r="SSK616"/>
      <c r="SSL616"/>
      <c r="SSM616"/>
      <c r="SSN616"/>
      <c r="SSO616"/>
      <c r="SSP616"/>
      <c r="SSQ616"/>
      <c r="SSR616"/>
      <c r="SSS616"/>
      <c r="SST616"/>
      <c r="SSU616"/>
      <c r="SSV616"/>
      <c r="SSW616"/>
      <c r="SSX616"/>
      <c r="SSY616"/>
      <c r="SSZ616"/>
      <c r="STA616"/>
      <c r="STB616"/>
      <c r="STC616"/>
      <c r="STD616"/>
      <c r="STE616"/>
      <c r="STF616"/>
      <c r="STG616"/>
      <c r="STH616"/>
      <c r="STI616"/>
      <c r="STJ616"/>
      <c r="STK616"/>
      <c r="STL616"/>
      <c r="STM616"/>
      <c r="STN616"/>
      <c r="STO616"/>
      <c r="STP616"/>
      <c r="STQ616"/>
      <c r="STR616"/>
      <c r="STS616"/>
      <c r="STT616"/>
      <c r="STU616"/>
      <c r="STV616"/>
      <c r="STW616"/>
      <c r="STX616"/>
      <c r="STY616"/>
      <c r="STZ616"/>
      <c r="SUA616"/>
      <c r="SUB616"/>
      <c r="SUC616"/>
      <c r="SUD616"/>
      <c r="SUE616"/>
      <c r="SUF616"/>
      <c r="SUG616"/>
      <c r="SUH616"/>
      <c r="SUI616"/>
      <c r="SUJ616"/>
      <c r="SUK616"/>
      <c r="SUL616"/>
      <c r="SUM616"/>
      <c r="SUN616"/>
      <c r="SUO616"/>
      <c r="SUP616"/>
      <c r="SUQ616"/>
      <c r="SUR616"/>
      <c r="SUS616"/>
      <c r="SUT616"/>
      <c r="SUU616"/>
      <c r="SUV616"/>
      <c r="SUW616"/>
      <c r="SUX616"/>
      <c r="SUY616"/>
      <c r="SUZ616"/>
      <c r="SVA616"/>
      <c r="SVB616"/>
      <c r="SVC616"/>
      <c r="SVD616"/>
      <c r="SVE616"/>
      <c r="SVF616"/>
      <c r="SVG616"/>
      <c r="SVH616"/>
      <c r="SVI616"/>
      <c r="SVJ616"/>
      <c r="SVK616"/>
      <c r="SVL616"/>
      <c r="SVM616"/>
      <c r="SVN616"/>
      <c r="SVO616"/>
      <c r="SVP616"/>
      <c r="SVQ616"/>
      <c r="SVR616"/>
      <c r="SVS616"/>
      <c r="SVT616"/>
      <c r="SVU616"/>
      <c r="SVV616"/>
      <c r="SVW616"/>
      <c r="SVX616"/>
      <c r="SVY616"/>
      <c r="SVZ616"/>
      <c r="SWA616"/>
      <c r="SWB616"/>
      <c r="SWC616"/>
      <c r="SWD616"/>
      <c r="SWE616"/>
      <c r="SWF616"/>
      <c r="SWG616"/>
      <c r="SWH616"/>
      <c r="SWI616"/>
      <c r="SWJ616"/>
      <c r="SWK616"/>
      <c r="SWL616"/>
      <c r="SWM616"/>
      <c r="SWN616"/>
      <c r="SWO616"/>
      <c r="SWP616"/>
      <c r="SWQ616"/>
      <c r="SWR616"/>
      <c r="SWS616"/>
      <c r="SWT616"/>
      <c r="SWU616"/>
      <c r="SWV616"/>
      <c r="SWW616"/>
      <c r="SWX616"/>
      <c r="SWY616"/>
      <c r="SWZ616"/>
      <c r="SXA616"/>
      <c r="SXB616"/>
      <c r="SXC616"/>
      <c r="SXD616"/>
      <c r="SXE616"/>
      <c r="SXF616"/>
      <c r="SXG616"/>
      <c r="SXH616"/>
      <c r="SXI616"/>
      <c r="SXJ616"/>
      <c r="SXK616"/>
      <c r="SXL616"/>
      <c r="SXM616"/>
      <c r="SXN616"/>
      <c r="SXO616"/>
      <c r="SXP616"/>
      <c r="SXQ616"/>
      <c r="SXR616"/>
      <c r="SXS616"/>
      <c r="SXT616"/>
      <c r="SXU616"/>
      <c r="SXV616"/>
      <c r="SXW616"/>
      <c r="SXX616"/>
      <c r="SXY616"/>
      <c r="SXZ616"/>
      <c r="SYA616"/>
      <c r="SYB616"/>
      <c r="SYC616"/>
      <c r="SYD616"/>
      <c r="SYE616"/>
      <c r="SYF616"/>
      <c r="SYG616"/>
      <c r="SYH616"/>
      <c r="SYI616"/>
      <c r="SYJ616"/>
      <c r="SYK616"/>
      <c r="SYL616"/>
      <c r="SYM616"/>
      <c r="SYN616"/>
      <c r="SYO616"/>
      <c r="SYP616"/>
      <c r="SYQ616"/>
      <c r="SYR616"/>
      <c r="SYS616"/>
      <c r="SYT616"/>
      <c r="SYU616"/>
      <c r="SYV616"/>
      <c r="SYW616"/>
      <c r="SYX616"/>
      <c r="SYY616"/>
      <c r="SYZ616"/>
      <c r="SZA616"/>
      <c r="SZB616"/>
      <c r="SZC616"/>
      <c r="SZD616"/>
      <c r="SZE616"/>
      <c r="SZF616"/>
      <c r="SZG616"/>
      <c r="SZH616"/>
      <c r="SZI616"/>
      <c r="SZJ616"/>
      <c r="SZK616"/>
      <c r="SZL616"/>
      <c r="SZM616"/>
      <c r="SZN616"/>
      <c r="SZO616"/>
      <c r="SZP616"/>
      <c r="SZQ616"/>
      <c r="SZR616"/>
      <c r="SZS616"/>
      <c r="SZT616"/>
      <c r="SZU616"/>
      <c r="SZV616"/>
      <c r="SZW616"/>
      <c r="SZX616"/>
      <c r="SZY616"/>
      <c r="SZZ616"/>
      <c r="TAA616"/>
      <c r="TAB616"/>
      <c r="TAC616"/>
      <c r="TAD616"/>
      <c r="TAE616"/>
      <c r="TAF616"/>
      <c r="TAG616"/>
      <c r="TAH616"/>
      <c r="TAI616"/>
      <c r="TAJ616"/>
      <c r="TAK616"/>
      <c r="TAL616"/>
      <c r="TAM616"/>
      <c r="TAN616"/>
      <c r="TAO616"/>
      <c r="TAP616"/>
      <c r="TAQ616"/>
      <c r="TAR616"/>
      <c r="TAS616"/>
      <c r="TAT616"/>
      <c r="TAU616"/>
      <c r="TAV616"/>
      <c r="TAW616"/>
      <c r="TAX616"/>
      <c r="TAY616"/>
      <c r="TAZ616"/>
      <c r="TBA616"/>
      <c r="TBB616"/>
      <c r="TBC616"/>
      <c r="TBD616"/>
      <c r="TBE616"/>
      <c r="TBF616"/>
      <c r="TBG616"/>
      <c r="TBH616"/>
      <c r="TBI616"/>
      <c r="TBJ616"/>
      <c r="TBK616"/>
      <c r="TBL616"/>
      <c r="TBM616"/>
      <c r="TBN616"/>
      <c r="TBO616"/>
      <c r="TBP616"/>
      <c r="TBQ616"/>
      <c r="TBR616"/>
      <c r="TBS616"/>
      <c r="TBT616"/>
      <c r="TBU616"/>
      <c r="TBV616"/>
      <c r="TBW616"/>
      <c r="TBX616"/>
      <c r="TBY616"/>
      <c r="TBZ616"/>
      <c r="TCA616"/>
      <c r="TCB616"/>
      <c r="TCC616"/>
      <c r="TCD616"/>
      <c r="TCE616"/>
      <c r="TCF616"/>
      <c r="TCG616"/>
      <c r="TCH616"/>
      <c r="TCI616"/>
      <c r="TCJ616"/>
      <c r="TCK616"/>
      <c r="TCL616"/>
      <c r="TCM616"/>
      <c r="TCN616"/>
      <c r="TCO616"/>
      <c r="TCP616"/>
      <c r="TCQ616"/>
      <c r="TCR616"/>
      <c r="TCS616"/>
      <c r="TCT616"/>
      <c r="TCU616"/>
      <c r="TCV616"/>
      <c r="TCW616"/>
      <c r="TCX616"/>
      <c r="TCY616"/>
      <c r="TCZ616"/>
      <c r="TDA616"/>
      <c r="TDB616"/>
      <c r="TDC616"/>
      <c r="TDD616"/>
      <c r="TDE616"/>
      <c r="TDF616"/>
      <c r="TDG616"/>
      <c r="TDH616"/>
      <c r="TDI616"/>
      <c r="TDJ616"/>
      <c r="TDK616"/>
      <c r="TDL616"/>
      <c r="TDM616"/>
      <c r="TDN616"/>
      <c r="TDO616"/>
      <c r="TDP616"/>
      <c r="TDQ616"/>
      <c r="TDR616"/>
      <c r="TDS616"/>
      <c r="TDT616"/>
      <c r="TDU616"/>
      <c r="TDV616"/>
      <c r="TDW616"/>
      <c r="TDX616"/>
      <c r="TDY616"/>
      <c r="TDZ616"/>
      <c r="TEA616"/>
      <c r="TEB616"/>
      <c r="TEC616"/>
      <c r="TED616"/>
      <c r="TEE616"/>
      <c r="TEF616"/>
      <c r="TEG616"/>
      <c r="TEH616"/>
      <c r="TEI616"/>
      <c r="TEJ616"/>
      <c r="TEK616"/>
      <c r="TEL616"/>
      <c r="TEM616"/>
      <c r="TEN616"/>
      <c r="TEO616"/>
      <c r="TEP616"/>
      <c r="TEQ616"/>
      <c r="TER616"/>
      <c r="TES616"/>
      <c r="TET616"/>
      <c r="TEU616"/>
      <c r="TEV616"/>
      <c r="TEW616"/>
      <c r="TEX616"/>
      <c r="TEY616"/>
      <c r="TEZ616"/>
      <c r="TFA616"/>
      <c r="TFB616"/>
      <c r="TFC616"/>
      <c r="TFD616"/>
      <c r="TFE616"/>
      <c r="TFF616"/>
      <c r="TFG616"/>
      <c r="TFH616"/>
      <c r="TFI616"/>
      <c r="TFJ616"/>
      <c r="TFK616"/>
      <c r="TFL616"/>
      <c r="TFM616"/>
      <c r="TFN616"/>
      <c r="TFO616"/>
      <c r="TFP616"/>
      <c r="TFQ616"/>
      <c r="TFR616"/>
      <c r="TFS616"/>
      <c r="TFT616"/>
      <c r="TFU616"/>
      <c r="TFV616"/>
      <c r="TFW616"/>
      <c r="TFX616"/>
      <c r="TFY616"/>
      <c r="TFZ616"/>
      <c r="TGA616"/>
      <c r="TGB616"/>
      <c r="TGC616"/>
      <c r="TGD616"/>
      <c r="TGE616"/>
      <c r="TGF616"/>
      <c r="TGG616"/>
      <c r="TGH616"/>
      <c r="TGI616"/>
      <c r="TGJ616"/>
      <c r="TGK616"/>
      <c r="TGL616"/>
      <c r="TGM616"/>
      <c r="TGN616"/>
      <c r="TGO616"/>
      <c r="TGP616"/>
      <c r="TGQ616"/>
      <c r="TGR616"/>
      <c r="TGS616"/>
      <c r="TGT616"/>
      <c r="TGU616"/>
      <c r="TGV616"/>
      <c r="TGW616"/>
      <c r="TGX616"/>
      <c r="TGY616"/>
      <c r="TGZ616"/>
      <c r="THA616"/>
      <c r="THB616"/>
      <c r="THC616"/>
      <c r="THD616"/>
      <c r="THE616"/>
      <c r="THF616"/>
      <c r="THG616"/>
      <c r="THH616"/>
      <c r="THI616"/>
      <c r="THJ616"/>
      <c r="THK616"/>
      <c r="THL616"/>
      <c r="THM616"/>
      <c r="THN616"/>
      <c r="THO616"/>
      <c r="THP616"/>
      <c r="THQ616"/>
      <c r="THR616"/>
      <c r="THS616"/>
      <c r="THT616"/>
      <c r="THU616"/>
      <c r="THV616"/>
      <c r="THW616"/>
      <c r="THX616"/>
      <c r="THY616"/>
      <c r="THZ616"/>
      <c r="TIA616"/>
      <c r="TIB616"/>
      <c r="TIC616"/>
      <c r="TID616"/>
      <c r="TIE616"/>
      <c r="TIF616"/>
      <c r="TIG616"/>
      <c r="TIH616"/>
      <c r="TII616"/>
      <c r="TIJ616"/>
      <c r="TIK616"/>
      <c r="TIL616"/>
      <c r="TIM616"/>
      <c r="TIN616"/>
      <c r="TIO616"/>
      <c r="TIP616"/>
      <c r="TIQ616"/>
      <c r="TIR616"/>
      <c r="TIS616"/>
      <c r="TIT616"/>
      <c r="TIU616"/>
      <c r="TIV616"/>
      <c r="TIW616"/>
      <c r="TIX616"/>
      <c r="TIY616"/>
      <c r="TIZ616"/>
      <c r="TJA616"/>
      <c r="TJB616"/>
      <c r="TJC616"/>
      <c r="TJD616"/>
      <c r="TJE616"/>
      <c r="TJF616"/>
      <c r="TJG616"/>
      <c r="TJH616"/>
      <c r="TJI616"/>
      <c r="TJJ616"/>
      <c r="TJK616"/>
      <c r="TJL616"/>
      <c r="TJM616"/>
      <c r="TJN616"/>
      <c r="TJO616"/>
      <c r="TJP616"/>
      <c r="TJQ616"/>
      <c r="TJR616"/>
      <c r="TJS616"/>
      <c r="TJT616"/>
      <c r="TJU616"/>
      <c r="TJV616"/>
      <c r="TJW616"/>
      <c r="TJX616"/>
      <c r="TJY616"/>
      <c r="TJZ616"/>
      <c r="TKA616"/>
      <c r="TKB616"/>
      <c r="TKC616"/>
      <c r="TKD616"/>
      <c r="TKE616"/>
      <c r="TKF616"/>
      <c r="TKG616"/>
      <c r="TKH616"/>
      <c r="TKI616"/>
      <c r="TKJ616"/>
      <c r="TKK616"/>
      <c r="TKL616"/>
      <c r="TKM616"/>
      <c r="TKN616"/>
      <c r="TKO616"/>
      <c r="TKP616"/>
      <c r="TKQ616"/>
      <c r="TKR616"/>
      <c r="TKS616"/>
      <c r="TKT616"/>
      <c r="TKU616"/>
      <c r="TKV616"/>
      <c r="TKW616"/>
      <c r="TKX616"/>
      <c r="TKY616"/>
      <c r="TKZ616"/>
      <c r="TLA616"/>
      <c r="TLB616"/>
      <c r="TLC616"/>
      <c r="TLD616"/>
      <c r="TLE616"/>
      <c r="TLF616"/>
      <c r="TLG616"/>
      <c r="TLH616"/>
      <c r="TLI616"/>
      <c r="TLJ616"/>
      <c r="TLK616"/>
      <c r="TLL616"/>
      <c r="TLM616"/>
      <c r="TLN616"/>
      <c r="TLO616"/>
      <c r="TLP616"/>
      <c r="TLQ616"/>
      <c r="TLR616"/>
      <c r="TLS616"/>
      <c r="TLT616"/>
      <c r="TLU616"/>
      <c r="TLV616"/>
      <c r="TLW616"/>
      <c r="TLX616"/>
      <c r="TLY616"/>
      <c r="TLZ616"/>
      <c r="TMA616"/>
      <c r="TMB616"/>
      <c r="TMC616"/>
      <c r="TMD616"/>
      <c r="TME616"/>
      <c r="TMF616"/>
      <c r="TMG616"/>
      <c r="TMH616"/>
      <c r="TMI616"/>
      <c r="TMJ616"/>
      <c r="TMK616"/>
      <c r="TML616"/>
      <c r="TMM616"/>
      <c r="TMN616"/>
      <c r="TMO616"/>
      <c r="TMP616"/>
      <c r="TMQ616"/>
      <c r="TMR616"/>
      <c r="TMS616"/>
      <c r="TMT616"/>
      <c r="TMU616"/>
      <c r="TMV616"/>
      <c r="TMW616"/>
      <c r="TMX616"/>
      <c r="TMY616"/>
      <c r="TMZ616"/>
      <c r="TNA616"/>
      <c r="TNB616"/>
      <c r="TNC616"/>
      <c r="TND616"/>
      <c r="TNE616"/>
      <c r="TNF616"/>
      <c r="TNG616"/>
      <c r="TNH616"/>
      <c r="TNI616"/>
      <c r="TNJ616"/>
      <c r="TNK616"/>
      <c r="TNL616"/>
      <c r="TNM616"/>
      <c r="TNN616"/>
      <c r="TNO616"/>
      <c r="TNP616"/>
      <c r="TNQ616"/>
      <c r="TNR616"/>
      <c r="TNS616"/>
      <c r="TNT616"/>
      <c r="TNU616"/>
      <c r="TNV616"/>
      <c r="TNW616"/>
      <c r="TNX616"/>
      <c r="TNY616"/>
      <c r="TNZ616"/>
      <c r="TOA616"/>
      <c r="TOB616"/>
      <c r="TOC616"/>
      <c r="TOD616"/>
      <c r="TOE616"/>
      <c r="TOF616"/>
      <c r="TOG616"/>
      <c r="TOH616"/>
      <c r="TOI616"/>
      <c r="TOJ616"/>
      <c r="TOK616"/>
      <c r="TOL616"/>
      <c r="TOM616"/>
      <c r="TON616"/>
      <c r="TOO616"/>
      <c r="TOP616"/>
      <c r="TOQ616"/>
      <c r="TOR616"/>
      <c r="TOS616"/>
      <c r="TOT616"/>
      <c r="TOU616"/>
      <c r="TOV616"/>
      <c r="TOW616"/>
      <c r="TOX616"/>
      <c r="TOY616"/>
      <c r="TOZ616"/>
      <c r="TPA616"/>
      <c r="TPB616"/>
      <c r="TPC616"/>
      <c r="TPD616"/>
      <c r="TPE616"/>
      <c r="TPF616"/>
      <c r="TPG616"/>
      <c r="TPH616"/>
      <c r="TPI616"/>
      <c r="TPJ616"/>
      <c r="TPK616"/>
      <c r="TPL616"/>
      <c r="TPM616"/>
      <c r="TPN616"/>
      <c r="TPO616"/>
      <c r="TPP616"/>
      <c r="TPQ616"/>
      <c r="TPR616"/>
      <c r="TPS616"/>
      <c r="TPT616"/>
      <c r="TPU616"/>
      <c r="TPV616"/>
      <c r="TPW616"/>
      <c r="TPX616"/>
      <c r="TPY616"/>
      <c r="TPZ616"/>
      <c r="TQA616"/>
      <c r="TQB616"/>
      <c r="TQC616"/>
      <c r="TQD616"/>
      <c r="TQE616"/>
      <c r="TQF616"/>
      <c r="TQG616"/>
      <c r="TQH616"/>
      <c r="TQI616"/>
      <c r="TQJ616"/>
      <c r="TQK616"/>
      <c r="TQL616"/>
      <c r="TQM616"/>
      <c r="TQN616"/>
      <c r="TQO616"/>
      <c r="TQP616"/>
      <c r="TQQ616"/>
      <c r="TQR616"/>
      <c r="TQS616"/>
      <c r="TQT616"/>
      <c r="TQU616"/>
      <c r="TQV616"/>
      <c r="TQW616"/>
      <c r="TQX616"/>
      <c r="TQY616"/>
      <c r="TQZ616"/>
      <c r="TRA616"/>
      <c r="TRB616"/>
      <c r="TRC616"/>
      <c r="TRD616"/>
      <c r="TRE616"/>
      <c r="TRF616"/>
      <c r="TRG616"/>
      <c r="TRH616"/>
      <c r="TRI616"/>
      <c r="TRJ616"/>
      <c r="TRK616"/>
      <c r="TRL616"/>
      <c r="TRM616"/>
      <c r="TRN616"/>
      <c r="TRO616"/>
      <c r="TRP616"/>
      <c r="TRQ616"/>
      <c r="TRR616"/>
      <c r="TRS616"/>
      <c r="TRT616"/>
      <c r="TRU616"/>
      <c r="TRV616"/>
      <c r="TRW616"/>
      <c r="TRX616"/>
      <c r="TRY616"/>
      <c r="TRZ616"/>
      <c r="TSA616"/>
      <c r="TSB616"/>
      <c r="TSC616"/>
      <c r="TSD616"/>
      <c r="TSE616"/>
      <c r="TSF616"/>
      <c r="TSG616"/>
      <c r="TSH616"/>
      <c r="TSI616"/>
      <c r="TSJ616"/>
      <c r="TSK616"/>
      <c r="TSL616"/>
      <c r="TSM616"/>
      <c r="TSN616"/>
      <c r="TSO616"/>
      <c r="TSP616"/>
      <c r="TSQ616"/>
      <c r="TSR616"/>
      <c r="TSS616"/>
      <c r="TST616"/>
      <c r="TSU616"/>
      <c r="TSV616"/>
      <c r="TSW616"/>
      <c r="TSX616"/>
      <c r="TSY616"/>
      <c r="TSZ616"/>
      <c r="TTA616"/>
      <c r="TTB616"/>
      <c r="TTC616"/>
      <c r="TTD616"/>
      <c r="TTE616"/>
      <c r="TTF616"/>
      <c r="TTG616"/>
      <c r="TTH616"/>
      <c r="TTI616"/>
      <c r="TTJ616"/>
      <c r="TTK616"/>
      <c r="TTL616"/>
      <c r="TTM616"/>
      <c r="TTN616"/>
      <c r="TTO616"/>
      <c r="TTP616"/>
      <c r="TTQ616"/>
      <c r="TTR616"/>
      <c r="TTS616"/>
      <c r="TTT616"/>
      <c r="TTU616"/>
      <c r="TTV616"/>
      <c r="TTW616"/>
      <c r="TTX616"/>
      <c r="TTY616"/>
      <c r="TTZ616"/>
      <c r="TUA616"/>
      <c r="TUB616"/>
      <c r="TUC616"/>
      <c r="TUD616"/>
      <c r="TUE616"/>
      <c r="TUF616"/>
      <c r="TUG616"/>
      <c r="TUH616"/>
      <c r="TUI616"/>
      <c r="TUJ616"/>
      <c r="TUK616"/>
      <c r="TUL616"/>
      <c r="TUM616"/>
      <c r="TUN616"/>
      <c r="TUO616"/>
      <c r="TUP616"/>
      <c r="TUQ616"/>
      <c r="TUR616"/>
      <c r="TUS616"/>
      <c r="TUT616"/>
      <c r="TUU616"/>
      <c r="TUV616"/>
      <c r="TUW616"/>
      <c r="TUX616"/>
      <c r="TUY616"/>
      <c r="TUZ616"/>
      <c r="TVA616"/>
      <c r="TVB616"/>
      <c r="TVC616"/>
      <c r="TVD616"/>
      <c r="TVE616"/>
      <c r="TVF616"/>
      <c r="TVG616"/>
      <c r="TVH616"/>
      <c r="TVI616"/>
      <c r="TVJ616"/>
      <c r="TVK616"/>
      <c r="TVL616"/>
      <c r="TVM616"/>
      <c r="TVN616"/>
      <c r="TVO616"/>
      <c r="TVP616"/>
      <c r="TVQ616"/>
      <c r="TVR616"/>
      <c r="TVS616"/>
      <c r="TVT616"/>
      <c r="TVU616"/>
      <c r="TVV616"/>
      <c r="TVW616"/>
      <c r="TVX616"/>
      <c r="TVY616"/>
      <c r="TVZ616"/>
      <c r="TWA616"/>
      <c r="TWB616"/>
      <c r="TWC616"/>
      <c r="TWD616"/>
      <c r="TWE616"/>
      <c r="TWF616"/>
      <c r="TWG616"/>
      <c r="TWH616"/>
      <c r="TWI616"/>
      <c r="TWJ616"/>
      <c r="TWK616"/>
      <c r="TWL616"/>
      <c r="TWM616"/>
      <c r="TWN616"/>
      <c r="TWO616"/>
      <c r="TWP616"/>
      <c r="TWQ616"/>
      <c r="TWR616"/>
      <c r="TWS616"/>
      <c r="TWT616"/>
      <c r="TWU616"/>
      <c r="TWV616"/>
      <c r="TWW616"/>
      <c r="TWX616"/>
      <c r="TWY616"/>
      <c r="TWZ616"/>
      <c r="TXA616"/>
      <c r="TXB616"/>
      <c r="TXC616"/>
      <c r="TXD616"/>
      <c r="TXE616"/>
      <c r="TXF616"/>
      <c r="TXG616"/>
      <c r="TXH616"/>
      <c r="TXI616"/>
      <c r="TXJ616"/>
      <c r="TXK616"/>
      <c r="TXL616"/>
      <c r="TXM616"/>
      <c r="TXN616"/>
      <c r="TXO616"/>
      <c r="TXP616"/>
      <c r="TXQ616"/>
      <c r="TXR616"/>
      <c r="TXS616"/>
      <c r="TXT616"/>
      <c r="TXU616"/>
      <c r="TXV616"/>
      <c r="TXW616"/>
      <c r="TXX616"/>
      <c r="TXY616"/>
      <c r="TXZ616"/>
      <c r="TYA616"/>
      <c r="TYB616"/>
      <c r="TYC616"/>
      <c r="TYD616"/>
      <c r="TYE616"/>
      <c r="TYF616"/>
      <c r="TYG616"/>
      <c r="TYH616"/>
      <c r="TYI616"/>
      <c r="TYJ616"/>
      <c r="TYK616"/>
      <c r="TYL616"/>
      <c r="TYM616"/>
      <c r="TYN616"/>
      <c r="TYO616"/>
      <c r="TYP616"/>
      <c r="TYQ616"/>
      <c r="TYR616"/>
      <c r="TYS616"/>
      <c r="TYT616"/>
      <c r="TYU616"/>
      <c r="TYV616"/>
      <c r="TYW616"/>
      <c r="TYX616"/>
      <c r="TYY616"/>
      <c r="TYZ616"/>
      <c r="TZA616"/>
      <c r="TZB616"/>
      <c r="TZC616"/>
      <c r="TZD616"/>
      <c r="TZE616"/>
      <c r="TZF616"/>
      <c r="TZG616"/>
      <c r="TZH616"/>
      <c r="TZI616"/>
      <c r="TZJ616"/>
      <c r="TZK616"/>
      <c r="TZL616"/>
      <c r="TZM616"/>
      <c r="TZN616"/>
      <c r="TZO616"/>
      <c r="TZP616"/>
      <c r="TZQ616"/>
      <c r="TZR616"/>
      <c r="TZS616"/>
      <c r="TZT616"/>
      <c r="TZU616"/>
      <c r="TZV616"/>
      <c r="TZW616"/>
      <c r="TZX616"/>
      <c r="TZY616"/>
      <c r="TZZ616"/>
      <c r="UAA616"/>
      <c r="UAB616"/>
      <c r="UAC616"/>
      <c r="UAD616"/>
      <c r="UAE616"/>
      <c r="UAF616"/>
      <c r="UAG616"/>
      <c r="UAH616"/>
      <c r="UAI616"/>
      <c r="UAJ616"/>
      <c r="UAK616"/>
      <c r="UAL616"/>
      <c r="UAM616"/>
      <c r="UAN616"/>
      <c r="UAO616"/>
      <c r="UAP616"/>
      <c r="UAQ616"/>
      <c r="UAR616"/>
      <c r="UAS616"/>
      <c r="UAT616"/>
      <c r="UAU616"/>
      <c r="UAV616"/>
      <c r="UAW616"/>
      <c r="UAX616"/>
      <c r="UAY616"/>
      <c r="UAZ616"/>
      <c r="UBA616"/>
      <c r="UBB616"/>
      <c r="UBC616"/>
      <c r="UBD616"/>
      <c r="UBE616"/>
      <c r="UBF616"/>
      <c r="UBG616"/>
      <c r="UBH616"/>
      <c r="UBI616"/>
      <c r="UBJ616"/>
      <c r="UBK616"/>
      <c r="UBL616"/>
      <c r="UBM616"/>
      <c r="UBN616"/>
      <c r="UBO616"/>
      <c r="UBP616"/>
      <c r="UBQ616"/>
      <c r="UBR616"/>
      <c r="UBS616"/>
      <c r="UBT616"/>
      <c r="UBU616"/>
      <c r="UBV616"/>
      <c r="UBW616"/>
      <c r="UBX616"/>
      <c r="UBY616"/>
      <c r="UBZ616"/>
      <c r="UCA616"/>
      <c r="UCB616"/>
      <c r="UCC616"/>
      <c r="UCD616"/>
      <c r="UCE616"/>
      <c r="UCF616"/>
      <c r="UCG616"/>
      <c r="UCH616"/>
      <c r="UCI616"/>
      <c r="UCJ616"/>
      <c r="UCK616"/>
      <c r="UCL616"/>
      <c r="UCM616"/>
      <c r="UCN616"/>
      <c r="UCO616"/>
      <c r="UCP616"/>
      <c r="UCQ616"/>
      <c r="UCR616"/>
      <c r="UCS616"/>
      <c r="UCT616"/>
      <c r="UCU616"/>
      <c r="UCV616"/>
      <c r="UCW616"/>
      <c r="UCX616"/>
      <c r="UCY616"/>
      <c r="UCZ616"/>
      <c r="UDA616"/>
      <c r="UDB616"/>
      <c r="UDC616"/>
      <c r="UDD616"/>
      <c r="UDE616"/>
      <c r="UDF616"/>
      <c r="UDG616"/>
      <c r="UDH616"/>
      <c r="UDI616"/>
      <c r="UDJ616"/>
      <c r="UDK616"/>
      <c r="UDL616"/>
      <c r="UDM616"/>
      <c r="UDN616"/>
      <c r="UDO616"/>
      <c r="UDP616"/>
      <c r="UDQ616"/>
      <c r="UDR616"/>
      <c r="UDS616"/>
      <c r="UDT616"/>
      <c r="UDU616"/>
      <c r="UDV616"/>
      <c r="UDW616"/>
      <c r="UDX616"/>
      <c r="UDY616"/>
      <c r="UDZ616"/>
      <c r="UEA616"/>
      <c r="UEB616"/>
      <c r="UEC616"/>
      <c r="UED616"/>
      <c r="UEE616"/>
      <c r="UEF616"/>
      <c r="UEG616"/>
      <c r="UEH616"/>
      <c r="UEI616"/>
      <c r="UEJ616"/>
      <c r="UEK616"/>
      <c r="UEL616"/>
      <c r="UEM616"/>
      <c r="UEN616"/>
      <c r="UEO616"/>
      <c r="UEP616"/>
      <c r="UEQ616"/>
      <c r="UER616"/>
      <c r="UES616"/>
      <c r="UET616"/>
      <c r="UEU616"/>
      <c r="UEV616"/>
      <c r="UEW616"/>
      <c r="UEX616"/>
      <c r="UEY616"/>
      <c r="UEZ616"/>
      <c r="UFA616"/>
      <c r="UFB616"/>
      <c r="UFC616"/>
      <c r="UFD616"/>
      <c r="UFE616"/>
      <c r="UFF616"/>
      <c r="UFG616"/>
      <c r="UFH616"/>
      <c r="UFI616"/>
      <c r="UFJ616"/>
      <c r="UFK616"/>
      <c r="UFL616"/>
      <c r="UFM616"/>
      <c r="UFN616"/>
      <c r="UFO616"/>
      <c r="UFP616"/>
      <c r="UFQ616"/>
      <c r="UFR616"/>
      <c r="UFS616"/>
      <c r="UFT616"/>
      <c r="UFU616"/>
      <c r="UFV616"/>
      <c r="UFW616"/>
      <c r="UFX616"/>
      <c r="UFY616"/>
      <c r="UFZ616"/>
      <c r="UGA616"/>
      <c r="UGB616"/>
      <c r="UGC616"/>
      <c r="UGD616"/>
      <c r="UGE616"/>
      <c r="UGF616"/>
      <c r="UGG616"/>
      <c r="UGH616"/>
      <c r="UGI616"/>
      <c r="UGJ616"/>
      <c r="UGK616"/>
      <c r="UGL616"/>
      <c r="UGM616"/>
      <c r="UGN616"/>
      <c r="UGO616"/>
      <c r="UGP616"/>
      <c r="UGQ616"/>
      <c r="UGR616"/>
      <c r="UGS616"/>
      <c r="UGT616"/>
      <c r="UGU616"/>
      <c r="UGV616"/>
      <c r="UGW616"/>
      <c r="UGX616"/>
      <c r="UGY616"/>
      <c r="UGZ616"/>
      <c r="UHA616"/>
      <c r="UHB616"/>
      <c r="UHC616"/>
      <c r="UHD616"/>
      <c r="UHE616"/>
      <c r="UHF616"/>
      <c r="UHG616"/>
      <c r="UHH616"/>
      <c r="UHI616"/>
      <c r="UHJ616"/>
      <c r="UHK616"/>
      <c r="UHL616"/>
      <c r="UHM616"/>
      <c r="UHN616"/>
      <c r="UHO616"/>
      <c r="UHP616"/>
      <c r="UHQ616"/>
      <c r="UHR616"/>
      <c r="UHS616"/>
      <c r="UHT616"/>
      <c r="UHU616"/>
      <c r="UHV616"/>
      <c r="UHW616"/>
      <c r="UHX616"/>
      <c r="UHY616"/>
      <c r="UHZ616"/>
      <c r="UIA616"/>
      <c r="UIB616"/>
      <c r="UIC616"/>
      <c r="UID616"/>
      <c r="UIE616"/>
      <c r="UIF616"/>
      <c r="UIG616"/>
      <c r="UIH616"/>
      <c r="UII616"/>
      <c r="UIJ616"/>
      <c r="UIK616"/>
      <c r="UIL616"/>
      <c r="UIM616"/>
      <c r="UIN616"/>
      <c r="UIO616"/>
      <c r="UIP616"/>
      <c r="UIQ616"/>
      <c r="UIR616"/>
      <c r="UIS616"/>
      <c r="UIT616"/>
      <c r="UIU616"/>
      <c r="UIV616"/>
      <c r="UIW616"/>
      <c r="UIX616"/>
      <c r="UIY616"/>
      <c r="UIZ616"/>
      <c r="UJA616"/>
      <c r="UJB616"/>
      <c r="UJC616"/>
      <c r="UJD616"/>
      <c r="UJE616"/>
      <c r="UJF616"/>
      <c r="UJG616"/>
      <c r="UJH616"/>
      <c r="UJI616"/>
      <c r="UJJ616"/>
      <c r="UJK616"/>
      <c r="UJL616"/>
      <c r="UJM616"/>
      <c r="UJN616"/>
      <c r="UJO616"/>
      <c r="UJP616"/>
      <c r="UJQ616"/>
      <c r="UJR616"/>
      <c r="UJS616"/>
      <c r="UJT616"/>
      <c r="UJU616"/>
      <c r="UJV616"/>
      <c r="UJW616"/>
      <c r="UJX616"/>
      <c r="UJY616"/>
      <c r="UJZ616"/>
      <c r="UKA616"/>
      <c r="UKB616"/>
      <c r="UKC616"/>
      <c r="UKD616"/>
      <c r="UKE616"/>
      <c r="UKF616"/>
      <c r="UKG616"/>
      <c r="UKH616"/>
      <c r="UKI616"/>
      <c r="UKJ616"/>
      <c r="UKK616"/>
      <c r="UKL616"/>
      <c r="UKM616"/>
      <c r="UKN616"/>
      <c r="UKO616"/>
      <c r="UKP616"/>
      <c r="UKQ616"/>
      <c r="UKR616"/>
      <c r="UKS616"/>
      <c r="UKT616"/>
      <c r="UKU616"/>
      <c r="UKV616"/>
      <c r="UKW616"/>
      <c r="UKX616"/>
      <c r="UKY616"/>
      <c r="UKZ616"/>
      <c r="ULA616"/>
      <c r="ULB616"/>
      <c r="ULC616"/>
      <c r="ULD616"/>
      <c r="ULE616"/>
      <c r="ULF616"/>
      <c r="ULG616"/>
      <c r="ULH616"/>
      <c r="ULI616"/>
      <c r="ULJ616"/>
      <c r="ULK616"/>
      <c r="ULL616"/>
      <c r="ULM616"/>
      <c r="ULN616"/>
      <c r="ULO616"/>
      <c r="ULP616"/>
      <c r="ULQ616"/>
      <c r="ULR616"/>
      <c r="ULS616"/>
      <c r="ULT616"/>
      <c r="ULU616"/>
      <c r="ULV616"/>
      <c r="ULW616"/>
      <c r="ULX616"/>
      <c r="ULY616"/>
      <c r="ULZ616"/>
      <c r="UMA616"/>
      <c r="UMB616"/>
      <c r="UMC616"/>
      <c r="UMD616"/>
      <c r="UME616"/>
      <c r="UMF616"/>
      <c r="UMG616"/>
      <c r="UMH616"/>
      <c r="UMI616"/>
      <c r="UMJ616"/>
      <c r="UMK616"/>
      <c r="UML616"/>
      <c r="UMM616"/>
      <c r="UMN616"/>
      <c r="UMO616"/>
      <c r="UMP616"/>
      <c r="UMQ616"/>
      <c r="UMR616"/>
      <c r="UMS616"/>
      <c r="UMT616"/>
      <c r="UMU616"/>
      <c r="UMV616"/>
      <c r="UMW616"/>
      <c r="UMX616"/>
      <c r="UMY616"/>
      <c r="UMZ616"/>
      <c r="UNA616"/>
      <c r="UNB616"/>
      <c r="UNC616"/>
      <c r="UND616"/>
      <c r="UNE616"/>
      <c r="UNF616"/>
      <c r="UNG616"/>
      <c r="UNH616"/>
      <c r="UNI616"/>
      <c r="UNJ616"/>
      <c r="UNK616"/>
      <c r="UNL616"/>
      <c r="UNM616"/>
      <c r="UNN616"/>
      <c r="UNO616"/>
      <c r="UNP616"/>
      <c r="UNQ616"/>
      <c r="UNR616"/>
      <c r="UNS616"/>
      <c r="UNT616"/>
      <c r="UNU616"/>
      <c r="UNV616"/>
      <c r="UNW616"/>
      <c r="UNX616"/>
      <c r="UNY616"/>
      <c r="UNZ616"/>
      <c r="UOA616"/>
      <c r="UOB616"/>
      <c r="UOC616"/>
      <c r="UOD616"/>
      <c r="UOE616"/>
      <c r="UOF616"/>
      <c r="UOG616"/>
      <c r="UOH616"/>
      <c r="UOI616"/>
      <c r="UOJ616"/>
      <c r="UOK616"/>
      <c r="UOL616"/>
      <c r="UOM616"/>
      <c r="UON616"/>
      <c r="UOO616"/>
      <c r="UOP616"/>
      <c r="UOQ616"/>
      <c r="UOR616"/>
      <c r="UOS616"/>
      <c r="UOT616"/>
      <c r="UOU616"/>
      <c r="UOV616"/>
      <c r="UOW616"/>
      <c r="UOX616"/>
      <c r="UOY616"/>
      <c r="UOZ616"/>
      <c r="UPA616"/>
      <c r="UPB616"/>
      <c r="UPC616"/>
      <c r="UPD616"/>
      <c r="UPE616"/>
      <c r="UPF616"/>
      <c r="UPG616"/>
      <c r="UPH616"/>
      <c r="UPI616"/>
      <c r="UPJ616"/>
      <c r="UPK616"/>
      <c r="UPL616"/>
      <c r="UPM616"/>
      <c r="UPN616"/>
      <c r="UPO616"/>
      <c r="UPP616"/>
      <c r="UPQ616"/>
      <c r="UPR616"/>
      <c r="UPS616"/>
      <c r="UPT616"/>
      <c r="UPU616"/>
      <c r="UPV616"/>
      <c r="UPW616"/>
      <c r="UPX616"/>
      <c r="UPY616"/>
      <c r="UPZ616"/>
      <c r="UQA616"/>
      <c r="UQB616"/>
      <c r="UQC616"/>
      <c r="UQD616"/>
      <c r="UQE616"/>
      <c r="UQF616"/>
      <c r="UQG616"/>
      <c r="UQH616"/>
      <c r="UQI616"/>
      <c r="UQJ616"/>
      <c r="UQK616"/>
      <c r="UQL616"/>
      <c r="UQM616"/>
      <c r="UQN616"/>
      <c r="UQO616"/>
      <c r="UQP616"/>
      <c r="UQQ616"/>
      <c r="UQR616"/>
      <c r="UQS616"/>
      <c r="UQT616"/>
      <c r="UQU616"/>
      <c r="UQV616"/>
      <c r="UQW616"/>
      <c r="UQX616"/>
      <c r="UQY616"/>
      <c r="UQZ616"/>
      <c r="URA616"/>
      <c r="URB616"/>
      <c r="URC616"/>
      <c r="URD616"/>
      <c r="URE616"/>
      <c r="URF616"/>
      <c r="URG616"/>
      <c r="URH616"/>
      <c r="URI616"/>
      <c r="URJ616"/>
      <c r="URK616"/>
      <c r="URL616"/>
      <c r="URM616"/>
      <c r="URN616"/>
      <c r="URO616"/>
      <c r="URP616"/>
      <c r="URQ616"/>
      <c r="URR616"/>
      <c r="URS616"/>
      <c r="URT616"/>
      <c r="URU616"/>
      <c r="URV616"/>
      <c r="URW616"/>
      <c r="URX616"/>
      <c r="URY616"/>
      <c r="URZ616"/>
      <c r="USA616"/>
      <c r="USB616"/>
      <c r="USC616"/>
      <c r="USD616"/>
      <c r="USE616"/>
      <c r="USF616"/>
      <c r="USG616"/>
      <c r="USH616"/>
      <c r="USI616"/>
      <c r="USJ616"/>
      <c r="USK616"/>
      <c r="USL616"/>
      <c r="USM616"/>
      <c r="USN616"/>
      <c r="USO616"/>
      <c r="USP616"/>
      <c r="USQ616"/>
      <c r="USR616"/>
      <c r="USS616"/>
      <c r="UST616"/>
      <c r="USU616"/>
      <c r="USV616"/>
      <c r="USW616"/>
      <c r="USX616"/>
      <c r="USY616"/>
      <c r="USZ616"/>
      <c r="UTA616"/>
      <c r="UTB616"/>
      <c r="UTC616"/>
      <c r="UTD616"/>
      <c r="UTE616"/>
      <c r="UTF616"/>
      <c r="UTG616"/>
      <c r="UTH616"/>
      <c r="UTI616"/>
      <c r="UTJ616"/>
      <c r="UTK616"/>
      <c r="UTL616"/>
      <c r="UTM616"/>
      <c r="UTN616"/>
      <c r="UTO616"/>
      <c r="UTP616"/>
      <c r="UTQ616"/>
      <c r="UTR616"/>
      <c r="UTS616"/>
      <c r="UTT616"/>
      <c r="UTU616"/>
      <c r="UTV616"/>
      <c r="UTW616"/>
      <c r="UTX616"/>
      <c r="UTY616"/>
      <c r="UTZ616"/>
      <c r="UUA616"/>
      <c r="UUB616"/>
      <c r="UUC616"/>
      <c r="UUD616"/>
      <c r="UUE616"/>
      <c r="UUF616"/>
      <c r="UUG616"/>
      <c r="UUH616"/>
      <c r="UUI616"/>
      <c r="UUJ616"/>
      <c r="UUK616"/>
      <c r="UUL616"/>
      <c r="UUM616"/>
      <c r="UUN616"/>
      <c r="UUO616"/>
      <c r="UUP616"/>
      <c r="UUQ616"/>
      <c r="UUR616"/>
      <c r="UUS616"/>
      <c r="UUT616"/>
      <c r="UUU616"/>
      <c r="UUV616"/>
      <c r="UUW616"/>
      <c r="UUX616"/>
      <c r="UUY616"/>
      <c r="UUZ616"/>
      <c r="UVA616"/>
      <c r="UVB616"/>
      <c r="UVC616"/>
      <c r="UVD616"/>
      <c r="UVE616"/>
      <c r="UVF616"/>
      <c r="UVG616"/>
      <c r="UVH616"/>
      <c r="UVI616"/>
      <c r="UVJ616"/>
      <c r="UVK616"/>
      <c r="UVL616"/>
      <c r="UVM616"/>
      <c r="UVN616"/>
      <c r="UVO616"/>
      <c r="UVP616"/>
      <c r="UVQ616"/>
      <c r="UVR616"/>
      <c r="UVS616"/>
      <c r="UVT616"/>
      <c r="UVU616"/>
      <c r="UVV616"/>
      <c r="UVW616"/>
      <c r="UVX616"/>
      <c r="UVY616"/>
      <c r="UVZ616"/>
      <c r="UWA616"/>
      <c r="UWB616"/>
      <c r="UWC616"/>
      <c r="UWD616"/>
      <c r="UWE616"/>
      <c r="UWF616"/>
      <c r="UWG616"/>
      <c r="UWH616"/>
      <c r="UWI616"/>
      <c r="UWJ616"/>
      <c r="UWK616"/>
      <c r="UWL616"/>
      <c r="UWM616"/>
      <c r="UWN616"/>
      <c r="UWO616"/>
      <c r="UWP616"/>
      <c r="UWQ616"/>
      <c r="UWR616"/>
      <c r="UWS616"/>
      <c r="UWT616"/>
      <c r="UWU616"/>
      <c r="UWV616"/>
      <c r="UWW616"/>
      <c r="UWX616"/>
      <c r="UWY616"/>
      <c r="UWZ616"/>
      <c r="UXA616"/>
      <c r="UXB616"/>
      <c r="UXC616"/>
      <c r="UXD616"/>
      <c r="UXE616"/>
      <c r="UXF616"/>
      <c r="UXG616"/>
      <c r="UXH616"/>
      <c r="UXI616"/>
      <c r="UXJ616"/>
      <c r="UXK616"/>
      <c r="UXL616"/>
      <c r="UXM616"/>
      <c r="UXN616"/>
      <c r="UXO616"/>
      <c r="UXP616"/>
      <c r="UXQ616"/>
      <c r="UXR616"/>
      <c r="UXS616"/>
      <c r="UXT616"/>
      <c r="UXU616"/>
      <c r="UXV616"/>
      <c r="UXW616"/>
      <c r="UXX616"/>
      <c r="UXY616"/>
      <c r="UXZ616"/>
      <c r="UYA616"/>
      <c r="UYB616"/>
      <c r="UYC616"/>
      <c r="UYD616"/>
      <c r="UYE616"/>
      <c r="UYF616"/>
      <c r="UYG616"/>
      <c r="UYH616"/>
      <c r="UYI616"/>
      <c r="UYJ616"/>
      <c r="UYK616"/>
      <c r="UYL616"/>
      <c r="UYM616"/>
      <c r="UYN616"/>
      <c r="UYO616"/>
      <c r="UYP616"/>
      <c r="UYQ616"/>
      <c r="UYR616"/>
      <c r="UYS616"/>
      <c r="UYT616"/>
      <c r="UYU616"/>
      <c r="UYV616"/>
      <c r="UYW616"/>
      <c r="UYX616"/>
      <c r="UYY616"/>
      <c r="UYZ616"/>
      <c r="UZA616"/>
      <c r="UZB616"/>
      <c r="UZC616"/>
      <c r="UZD616"/>
      <c r="UZE616"/>
      <c r="UZF616"/>
      <c r="UZG616"/>
      <c r="UZH616"/>
      <c r="UZI616"/>
      <c r="UZJ616"/>
      <c r="UZK616"/>
      <c r="UZL616"/>
      <c r="UZM616"/>
      <c r="UZN616"/>
      <c r="UZO616"/>
      <c r="UZP616"/>
      <c r="UZQ616"/>
      <c r="UZR616"/>
      <c r="UZS616"/>
      <c r="UZT616"/>
      <c r="UZU616"/>
      <c r="UZV616"/>
      <c r="UZW616"/>
      <c r="UZX616"/>
      <c r="UZY616"/>
      <c r="UZZ616"/>
      <c r="VAA616"/>
      <c r="VAB616"/>
      <c r="VAC616"/>
      <c r="VAD616"/>
      <c r="VAE616"/>
      <c r="VAF616"/>
      <c r="VAG616"/>
      <c r="VAH616"/>
      <c r="VAI616"/>
      <c r="VAJ616"/>
      <c r="VAK616"/>
      <c r="VAL616"/>
      <c r="VAM616"/>
      <c r="VAN616"/>
      <c r="VAO616"/>
      <c r="VAP616"/>
      <c r="VAQ616"/>
      <c r="VAR616"/>
      <c r="VAS616"/>
      <c r="VAT616"/>
      <c r="VAU616"/>
      <c r="VAV616"/>
      <c r="VAW616"/>
      <c r="VAX616"/>
      <c r="VAY616"/>
      <c r="VAZ616"/>
      <c r="VBA616"/>
      <c r="VBB616"/>
      <c r="VBC616"/>
      <c r="VBD616"/>
      <c r="VBE616"/>
      <c r="VBF616"/>
      <c r="VBG616"/>
      <c r="VBH616"/>
      <c r="VBI616"/>
      <c r="VBJ616"/>
      <c r="VBK616"/>
      <c r="VBL616"/>
      <c r="VBM616"/>
      <c r="VBN616"/>
      <c r="VBO616"/>
      <c r="VBP616"/>
      <c r="VBQ616"/>
      <c r="VBR616"/>
      <c r="VBS616"/>
      <c r="VBT616"/>
      <c r="VBU616"/>
      <c r="VBV616"/>
      <c r="VBW616"/>
      <c r="VBX616"/>
      <c r="VBY616"/>
      <c r="VBZ616"/>
      <c r="VCA616"/>
      <c r="VCB616"/>
      <c r="VCC616"/>
      <c r="VCD616"/>
      <c r="VCE616"/>
      <c r="VCF616"/>
      <c r="VCG616"/>
      <c r="VCH616"/>
      <c r="VCI616"/>
      <c r="VCJ616"/>
      <c r="VCK616"/>
      <c r="VCL616"/>
      <c r="VCM616"/>
      <c r="VCN616"/>
      <c r="VCO616"/>
      <c r="VCP616"/>
      <c r="VCQ616"/>
      <c r="VCR616"/>
      <c r="VCS616"/>
      <c r="VCT616"/>
      <c r="VCU616"/>
      <c r="VCV616"/>
      <c r="VCW616"/>
      <c r="VCX616"/>
      <c r="VCY616"/>
      <c r="VCZ616"/>
      <c r="VDA616"/>
      <c r="VDB616"/>
      <c r="VDC616"/>
      <c r="VDD616"/>
      <c r="VDE616"/>
      <c r="VDF616"/>
      <c r="VDG616"/>
      <c r="VDH616"/>
      <c r="VDI616"/>
      <c r="VDJ616"/>
      <c r="VDK616"/>
      <c r="VDL616"/>
      <c r="VDM616"/>
      <c r="VDN616"/>
      <c r="VDO616"/>
      <c r="VDP616"/>
      <c r="VDQ616"/>
      <c r="VDR616"/>
      <c r="VDS616"/>
      <c r="VDT616"/>
      <c r="VDU616"/>
      <c r="VDV616"/>
      <c r="VDW616"/>
      <c r="VDX616"/>
      <c r="VDY616"/>
      <c r="VDZ616"/>
      <c r="VEA616"/>
      <c r="VEB616"/>
      <c r="VEC616"/>
      <c r="VED616"/>
      <c r="VEE616"/>
      <c r="VEF616"/>
      <c r="VEG616"/>
      <c r="VEH616"/>
      <c r="VEI616"/>
      <c r="VEJ616"/>
      <c r="VEK616"/>
      <c r="VEL616"/>
      <c r="VEM616"/>
      <c r="VEN616"/>
      <c r="VEO616"/>
      <c r="VEP616"/>
      <c r="VEQ616"/>
      <c r="VER616"/>
      <c r="VES616"/>
      <c r="VET616"/>
      <c r="VEU616"/>
      <c r="VEV616"/>
      <c r="VEW616"/>
      <c r="VEX616"/>
      <c r="VEY616"/>
      <c r="VEZ616"/>
      <c r="VFA616"/>
      <c r="VFB616"/>
      <c r="VFC616"/>
      <c r="VFD616"/>
      <c r="VFE616"/>
      <c r="VFF616"/>
      <c r="VFG616"/>
      <c r="VFH616"/>
      <c r="VFI616"/>
      <c r="VFJ616"/>
      <c r="VFK616"/>
      <c r="VFL616"/>
      <c r="VFM616"/>
      <c r="VFN616"/>
      <c r="VFO616"/>
      <c r="VFP616"/>
      <c r="VFQ616"/>
      <c r="VFR616"/>
      <c r="VFS616"/>
      <c r="VFT616"/>
      <c r="VFU616"/>
      <c r="VFV616"/>
      <c r="VFW616"/>
      <c r="VFX616"/>
      <c r="VFY616"/>
      <c r="VFZ616"/>
      <c r="VGA616"/>
      <c r="VGB616"/>
      <c r="VGC616"/>
      <c r="VGD616"/>
      <c r="VGE616"/>
      <c r="VGF616"/>
      <c r="VGG616"/>
      <c r="VGH616"/>
      <c r="VGI616"/>
      <c r="VGJ616"/>
      <c r="VGK616"/>
      <c r="VGL616"/>
      <c r="VGM616"/>
      <c r="VGN616"/>
      <c r="VGO616"/>
      <c r="VGP616"/>
      <c r="VGQ616"/>
      <c r="VGR616"/>
      <c r="VGS616"/>
      <c r="VGT616"/>
      <c r="VGU616"/>
      <c r="VGV616"/>
      <c r="VGW616"/>
      <c r="VGX616"/>
      <c r="VGY616"/>
      <c r="VGZ616"/>
      <c r="VHA616"/>
      <c r="VHB616"/>
      <c r="VHC616"/>
      <c r="VHD616"/>
      <c r="VHE616"/>
      <c r="VHF616"/>
      <c r="VHG616"/>
      <c r="VHH616"/>
      <c r="VHI616"/>
      <c r="VHJ616"/>
      <c r="VHK616"/>
      <c r="VHL616"/>
      <c r="VHM616"/>
      <c r="VHN616"/>
      <c r="VHO616"/>
      <c r="VHP616"/>
      <c r="VHQ616"/>
      <c r="VHR616"/>
      <c r="VHS616"/>
      <c r="VHT616"/>
      <c r="VHU616"/>
      <c r="VHV616"/>
      <c r="VHW616"/>
      <c r="VHX616"/>
      <c r="VHY616"/>
      <c r="VHZ616"/>
      <c r="VIA616"/>
      <c r="VIB616"/>
      <c r="VIC616"/>
      <c r="VID616"/>
      <c r="VIE616"/>
      <c r="VIF616"/>
      <c r="VIG616"/>
      <c r="VIH616"/>
      <c r="VII616"/>
      <c r="VIJ616"/>
      <c r="VIK616"/>
      <c r="VIL616"/>
      <c r="VIM616"/>
      <c r="VIN616"/>
      <c r="VIO616"/>
      <c r="VIP616"/>
      <c r="VIQ616"/>
      <c r="VIR616"/>
      <c r="VIS616"/>
      <c r="VIT616"/>
      <c r="VIU616"/>
      <c r="VIV616"/>
      <c r="VIW616"/>
      <c r="VIX616"/>
      <c r="VIY616"/>
      <c r="VIZ616"/>
      <c r="VJA616"/>
      <c r="VJB616"/>
      <c r="VJC616"/>
      <c r="VJD616"/>
      <c r="VJE616"/>
      <c r="VJF616"/>
      <c r="VJG616"/>
      <c r="VJH616"/>
      <c r="VJI616"/>
      <c r="VJJ616"/>
      <c r="VJK616"/>
      <c r="VJL616"/>
      <c r="VJM616"/>
      <c r="VJN616"/>
      <c r="VJO616"/>
      <c r="VJP616"/>
      <c r="VJQ616"/>
      <c r="VJR616"/>
      <c r="VJS616"/>
      <c r="VJT616"/>
      <c r="VJU616"/>
      <c r="VJV616"/>
      <c r="VJW616"/>
      <c r="VJX616"/>
      <c r="VJY616"/>
      <c r="VJZ616"/>
      <c r="VKA616"/>
      <c r="VKB616"/>
      <c r="VKC616"/>
      <c r="VKD616"/>
      <c r="VKE616"/>
      <c r="VKF616"/>
      <c r="VKG616"/>
      <c r="VKH616"/>
      <c r="VKI616"/>
      <c r="VKJ616"/>
      <c r="VKK616"/>
      <c r="VKL616"/>
      <c r="VKM616"/>
      <c r="VKN616"/>
      <c r="VKO616"/>
      <c r="VKP616"/>
      <c r="VKQ616"/>
      <c r="VKR616"/>
      <c r="VKS616"/>
      <c r="VKT616"/>
      <c r="VKU616"/>
      <c r="VKV616"/>
      <c r="VKW616"/>
      <c r="VKX616"/>
      <c r="VKY616"/>
      <c r="VKZ616"/>
      <c r="VLA616"/>
      <c r="VLB616"/>
      <c r="VLC616"/>
      <c r="VLD616"/>
      <c r="VLE616"/>
      <c r="VLF616"/>
      <c r="VLG616"/>
      <c r="VLH616"/>
      <c r="VLI616"/>
      <c r="VLJ616"/>
      <c r="VLK616"/>
      <c r="VLL616"/>
      <c r="VLM616"/>
      <c r="VLN616"/>
      <c r="VLO616"/>
      <c r="VLP616"/>
      <c r="VLQ616"/>
      <c r="VLR616"/>
      <c r="VLS616"/>
      <c r="VLT616"/>
      <c r="VLU616"/>
      <c r="VLV616"/>
      <c r="VLW616"/>
      <c r="VLX616"/>
      <c r="VLY616"/>
      <c r="VLZ616"/>
      <c r="VMA616"/>
      <c r="VMB616"/>
      <c r="VMC616"/>
      <c r="VMD616"/>
      <c r="VME616"/>
      <c r="VMF616"/>
      <c r="VMG616"/>
      <c r="VMH616"/>
      <c r="VMI616"/>
      <c r="VMJ616"/>
      <c r="VMK616"/>
      <c r="VML616"/>
      <c r="VMM616"/>
      <c r="VMN616"/>
      <c r="VMO616"/>
      <c r="VMP616"/>
      <c r="VMQ616"/>
      <c r="VMR616"/>
      <c r="VMS616"/>
      <c r="VMT616"/>
      <c r="VMU616"/>
      <c r="VMV616"/>
      <c r="VMW616"/>
      <c r="VMX616"/>
      <c r="VMY616"/>
      <c r="VMZ616"/>
      <c r="VNA616"/>
      <c r="VNB616"/>
      <c r="VNC616"/>
      <c r="VND616"/>
      <c r="VNE616"/>
      <c r="VNF616"/>
      <c r="VNG616"/>
      <c r="VNH616"/>
      <c r="VNI616"/>
      <c r="VNJ616"/>
      <c r="VNK616"/>
      <c r="VNL616"/>
      <c r="VNM616"/>
      <c r="VNN616"/>
      <c r="VNO616"/>
      <c r="VNP616"/>
      <c r="VNQ616"/>
      <c r="VNR616"/>
      <c r="VNS616"/>
      <c r="VNT616"/>
      <c r="VNU616"/>
      <c r="VNV616"/>
      <c r="VNW616"/>
      <c r="VNX616"/>
      <c r="VNY616"/>
      <c r="VNZ616"/>
      <c r="VOA616"/>
      <c r="VOB616"/>
      <c r="VOC616"/>
      <c r="VOD616"/>
      <c r="VOE616"/>
      <c r="VOF616"/>
      <c r="VOG616"/>
      <c r="VOH616"/>
      <c r="VOI616"/>
      <c r="VOJ616"/>
      <c r="VOK616"/>
      <c r="VOL616"/>
      <c r="VOM616"/>
      <c r="VON616"/>
      <c r="VOO616"/>
      <c r="VOP616"/>
      <c r="VOQ616"/>
      <c r="VOR616"/>
      <c r="VOS616"/>
      <c r="VOT616"/>
      <c r="VOU616"/>
      <c r="VOV616"/>
      <c r="VOW616"/>
      <c r="VOX616"/>
      <c r="VOY616"/>
      <c r="VOZ616"/>
      <c r="VPA616"/>
      <c r="VPB616"/>
      <c r="VPC616"/>
      <c r="VPD616"/>
      <c r="VPE616"/>
      <c r="VPF616"/>
      <c r="VPG616"/>
      <c r="VPH616"/>
      <c r="VPI616"/>
      <c r="VPJ616"/>
      <c r="VPK616"/>
      <c r="VPL616"/>
      <c r="VPM616"/>
      <c r="VPN616"/>
      <c r="VPO616"/>
      <c r="VPP616"/>
      <c r="VPQ616"/>
      <c r="VPR616"/>
      <c r="VPS616"/>
      <c r="VPT616"/>
      <c r="VPU616"/>
      <c r="VPV616"/>
      <c r="VPW616"/>
      <c r="VPX616"/>
      <c r="VPY616"/>
      <c r="VPZ616"/>
      <c r="VQA616"/>
      <c r="VQB616"/>
      <c r="VQC616"/>
      <c r="VQD616"/>
      <c r="VQE616"/>
      <c r="VQF616"/>
      <c r="VQG616"/>
      <c r="VQH616"/>
      <c r="VQI616"/>
      <c r="VQJ616"/>
      <c r="VQK616"/>
      <c r="VQL616"/>
      <c r="VQM616"/>
      <c r="VQN616"/>
      <c r="VQO616"/>
      <c r="VQP616"/>
      <c r="VQQ616"/>
      <c r="VQR616"/>
      <c r="VQS616"/>
      <c r="VQT616"/>
      <c r="VQU616"/>
      <c r="VQV616"/>
      <c r="VQW616"/>
      <c r="VQX616"/>
      <c r="VQY616"/>
      <c r="VQZ616"/>
      <c r="VRA616"/>
      <c r="VRB616"/>
      <c r="VRC616"/>
      <c r="VRD616"/>
      <c r="VRE616"/>
      <c r="VRF616"/>
      <c r="VRG616"/>
      <c r="VRH616"/>
      <c r="VRI616"/>
      <c r="VRJ616"/>
      <c r="VRK616"/>
      <c r="VRL616"/>
      <c r="VRM616"/>
      <c r="VRN616"/>
      <c r="VRO616"/>
      <c r="VRP616"/>
      <c r="VRQ616"/>
      <c r="VRR616"/>
      <c r="VRS616"/>
      <c r="VRT616"/>
      <c r="VRU616"/>
      <c r="VRV616"/>
      <c r="VRW616"/>
      <c r="VRX616"/>
      <c r="VRY616"/>
      <c r="VRZ616"/>
      <c r="VSA616"/>
      <c r="VSB616"/>
      <c r="VSC616"/>
      <c r="VSD616"/>
      <c r="VSE616"/>
      <c r="VSF616"/>
      <c r="VSG616"/>
      <c r="VSH616"/>
      <c r="VSI616"/>
      <c r="VSJ616"/>
      <c r="VSK616"/>
      <c r="VSL616"/>
      <c r="VSM616"/>
      <c r="VSN616"/>
      <c r="VSO616"/>
      <c r="VSP616"/>
      <c r="VSQ616"/>
      <c r="VSR616"/>
      <c r="VSS616"/>
      <c r="VST616"/>
      <c r="VSU616"/>
      <c r="VSV616"/>
      <c r="VSW616"/>
      <c r="VSX616"/>
      <c r="VSY616"/>
      <c r="VSZ616"/>
      <c r="VTA616"/>
      <c r="VTB616"/>
      <c r="VTC616"/>
      <c r="VTD616"/>
      <c r="VTE616"/>
      <c r="VTF616"/>
      <c r="VTG616"/>
      <c r="VTH616"/>
      <c r="VTI616"/>
      <c r="VTJ616"/>
      <c r="VTK616"/>
      <c r="VTL616"/>
      <c r="VTM616"/>
      <c r="VTN616"/>
      <c r="VTO616"/>
      <c r="VTP616"/>
      <c r="VTQ616"/>
      <c r="VTR616"/>
      <c r="VTS616"/>
      <c r="VTT616"/>
      <c r="VTU616"/>
      <c r="VTV616"/>
      <c r="VTW616"/>
      <c r="VTX616"/>
      <c r="VTY616"/>
      <c r="VTZ616"/>
      <c r="VUA616"/>
      <c r="VUB616"/>
      <c r="VUC616"/>
      <c r="VUD616"/>
      <c r="VUE616"/>
      <c r="VUF616"/>
      <c r="VUG616"/>
      <c r="VUH616"/>
      <c r="VUI616"/>
      <c r="VUJ616"/>
      <c r="VUK616"/>
      <c r="VUL616"/>
      <c r="VUM616"/>
      <c r="VUN616"/>
      <c r="VUO616"/>
      <c r="VUP616"/>
      <c r="VUQ616"/>
      <c r="VUR616"/>
      <c r="VUS616"/>
      <c r="VUT616"/>
      <c r="VUU616"/>
      <c r="VUV616"/>
      <c r="VUW616"/>
      <c r="VUX616"/>
      <c r="VUY616"/>
      <c r="VUZ616"/>
      <c r="VVA616"/>
      <c r="VVB616"/>
      <c r="VVC616"/>
      <c r="VVD616"/>
      <c r="VVE616"/>
      <c r="VVF616"/>
      <c r="VVG616"/>
      <c r="VVH616"/>
      <c r="VVI616"/>
      <c r="VVJ616"/>
      <c r="VVK616"/>
      <c r="VVL616"/>
      <c r="VVM616"/>
      <c r="VVN616"/>
      <c r="VVO616"/>
      <c r="VVP616"/>
      <c r="VVQ616"/>
      <c r="VVR616"/>
      <c r="VVS616"/>
      <c r="VVT616"/>
      <c r="VVU616"/>
      <c r="VVV616"/>
      <c r="VVW616"/>
      <c r="VVX616"/>
      <c r="VVY616"/>
      <c r="VVZ616"/>
      <c r="VWA616"/>
      <c r="VWB616"/>
      <c r="VWC616"/>
      <c r="VWD616"/>
      <c r="VWE616"/>
      <c r="VWF616"/>
      <c r="VWG616"/>
      <c r="VWH616"/>
      <c r="VWI616"/>
      <c r="VWJ616"/>
      <c r="VWK616"/>
      <c r="VWL616"/>
      <c r="VWM616"/>
      <c r="VWN616"/>
      <c r="VWO616"/>
      <c r="VWP616"/>
      <c r="VWQ616"/>
      <c r="VWR616"/>
      <c r="VWS616"/>
      <c r="VWT616"/>
      <c r="VWU616"/>
      <c r="VWV616"/>
      <c r="VWW616"/>
      <c r="VWX616"/>
      <c r="VWY616"/>
      <c r="VWZ616"/>
      <c r="VXA616"/>
      <c r="VXB616"/>
      <c r="VXC616"/>
      <c r="VXD616"/>
      <c r="VXE616"/>
      <c r="VXF616"/>
      <c r="VXG616"/>
      <c r="VXH616"/>
      <c r="VXI616"/>
      <c r="VXJ616"/>
      <c r="VXK616"/>
      <c r="VXL616"/>
      <c r="VXM616"/>
      <c r="VXN616"/>
      <c r="VXO616"/>
      <c r="VXP616"/>
      <c r="VXQ616"/>
      <c r="VXR616"/>
      <c r="VXS616"/>
      <c r="VXT616"/>
      <c r="VXU616"/>
      <c r="VXV616"/>
      <c r="VXW616"/>
      <c r="VXX616"/>
      <c r="VXY616"/>
      <c r="VXZ616"/>
      <c r="VYA616"/>
      <c r="VYB616"/>
      <c r="VYC616"/>
      <c r="VYD616"/>
      <c r="VYE616"/>
      <c r="VYF616"/>
      <c r="VYG616"/>
      <c r="VYH616"/>
      <c r="VYI616"/>
      <c r="VYJ616"/>
      <c r="VYK616"/>
      <c r="VYL616"/>
      <c r="VYM616"/>
      <c r="VYN616"/>
      <c r="VYO616"/>
      <c r="VYP616"/>
      <c r="VYQ616"/>
      <c r="VYR616"/>
      <c r="VYS616"/>
      <c r="VYT616"/>
      <c r="VYU616"/>
      <c r="VYV616"/>
      <c r="VYW616"/>
      <c r="VYX616"/>
      <c r="VYY616"/>
      <c r="VYZ616"/>
      <c r="VZA616"/>
      <c r="VZB616"/>
      <c r="VZC616"/>
      <c r="VZD616"/>
      <c r="VZE616"/>
      <c r="VZF616"/>
      <c r="VZG616"/>
      <c r="VZH616"/>
      <c r="VZI616"/>
      <c r="VZJ616"/>
      <c r="VZK616"/>
      <c r="VZL616"/>
      <c r="VZM616"/>
      <c r="VZN616"/>
      <c r="VZO616"/>
      <c r="VZP616"/>
      <c r="VZQ616"/>
      <c r="VZR616"/>
      <c r="VZS616"/>
      <c r="VZT616"/>
      <c r="VZU616"/>
      <c r="VZV616"/>
      <c r="VZW616"/>
      <c r="VZX616"/>
      <c r="VZY616"/>
      <c r="VZZ616"/>
      <c r="WAA616"/>
      <c r="WAB616"/>
      <c r="WAC616"/>
      <c r="WAD616"/>
      <c r="WAE616"/>
      <c r="WAF616"/>
      <c r="WAG616"/>
      <c r="WAH616"/>
      <c r="WAI616"/>
      <c r="WAJ616"/>
      <c r="WAK616"/>
      <c r="WAL616"/>
      <c r="WAM616"/>
      <c r="WAN616"/>
      <c r="WAO616"/>
      <c r="WAP616"/>
      <c r="WAQ616"/>
      <c r="WAR616"/>
      <c r="WAS616"/>
      <c r="WAT616"/>
      <c r="WAU616"/>
      <c r="WAV616"/>
      <c r="WAW616"/>
      <c r="WAX616"/>
      <c r="WAY616"/>
      <c r="WAZ616"/>
      <c r="WBA616"/>
      <c r="WBB616"/>
      <c r="WBC616"/>
      <c r="WBD616"/>
      <c r="WBE616"/>
      <c r="WBF616"/>
      <c r="WBG616"/>
      <c r="WBH616"/>
      <c r="WBI616"/>
      <c r="WBJ616"/>
      <c r="WBK616"/>
      <c r="WBL616"/>
      <c r="WBM616"/>
      <c r="WBN616"/>
      <c r="WBO616"/>
      <c r="WBP616"/>
      <c r="WBQ616"/>
      <c r="WBR616"/>
      <c r="WBS616"/>
      <c r="WBT616"/>
      <c r="WBU616"/>
      <c r="WBV616"/>
      <c r="WBW616"/>
      <c r="WBX616"/>
      <c r="WBY616"/>
      <c r="WBZ616"/>
      <c r="WCA616"/>
      <c r="WCB616"/>
      <c r="WCC616"/>
      <c r="WCD616"/>
      <c r="WCE616"/>
      <c r="WCF616"/>
      <c r="WCG616"/>
      <c r="WCH616"/>
      <c r="WCI616"/>
      <c r="WCJ616"/>
      <c r="WCK616"/>
      <c r="WCL616"/>
      <c r="WCM616"/>
      <c r="WCN616"/>
      <c r="WCO616"/>
      <c r="WCP616"/>
      <c r="WCQ616"/>
      <c r="WCR616"/>
      <c r="WCS616"/>
      <c r="WCT616"/>
      <c r="WCU616"/>
      <c r="WCV616"/>
      <c r="WCW616"/>
      <c r="WCX616"/>
      <c r="WCY616"/>
      <c r="WCZ616"/>
      <c r="WDA616"/>
      <c r="WDB616"/>
      <c r="WDC616"/>
      <c r="WDD616"/>
      <c r="WDE616"/>
      <c r="WDF616"/>
      <c r="WDG616"/>
      <c r="WDH616"/>
      <c r="WDI616"/>
      <c r="WDJ616"/>
      <c r="WDK616"/>
      <c r="WDL616"/>
      <c r="WDM616"/>
      <c r="WDN616"/>
      <c r="WDO616"/>
      <c r="WDP616"/>
      <c r="WDQ616"/>
      <c r="WDR616"/>
      <c r="WDS616"/>
      <c r="WDT616"/>
      <c r="WDU616"/>
      <c r="WDV616"/>
      <c r="WDW616"/>
      <c r="WDX616"/>
      <c r="WDY616"/>
      <c r="WDZ616"/>
      <c r="WEA616"/>
      <c r="WEB616"/>
      <c r="WEC616"/>
      <c r="WED616"/>
      <c r="WEE616"/>
      <c r="WEF616"/>
      <c r="WEG616"/>
      <c r="WEH616"/>
      <c r="WEI616"/>
      <c r="WEJ616"/>
      <c r="WEK616"/>
      <c r="WEL616"/>
      <c r="WEM616"/>
      <c r="WEN616"/>
      <c r="WEO616"/>
      <c r="WEP616"/>
      <c r="WEQ616"/>
      <c r="WER616"/>
      <c r="WES616"/>
      <c r="WET616"/>
      <c r="WEU616"/>
      <c r="WEV616"/>
      <c r="WEW616"/>
      <c r="WEX616"/>
      <c r="WEY616"/>
      <c r="WEZ616"/>
      <c r="WFA616"/>
      <c r="WFB616"/>
      <c r="WFC616"/>
      <c r="WFD616"/>
      <c r="WFE616"/>
      <c r="WFF616"/>
      <c r="WFG616"/>
      <c r="WFH616"/>
      <c r="WFI616"/>
      <c r="WFJ616"/>
      <c r="WFK616"/>
      <c r="WFL616"/>
      <c r="WFM616"/>
      <c r="WFN616"/>
      <c r="WFO616"/>
      <c r="WFP616"/>
      <c r="WFQ616"/>
      <c r="WFR616"/>
      <c r="WFS616"/>
      <c r="WFT616"/>
      <c r="WFU616"/>
      <c r="WFV616"/>
      <c r="WFW616"/>
      <c r="WFX616"/>
      <c r="WFY616"/>
      <c r="WFZ616"/>
      <c r="WGA616"/>
      <c r="WGB616"/>
      <c r="WGC616"/>
      <c r="WGD616"/>
      <c r="WGE616"/>
      <c r="WGF616"/>
      <c r="WGG616"/>
      <c r="WGH616"/>
      <c r="WGI616"/>
      <c r="WGJ616"/>
      <c r="WGK616"/>
      <c r="WGL616"/>
      <c r="WGM616"/>
      <c r="WGN616"/>
      <c r="WGO616"/>
      <c r="WGP616"/>
      <c r="WGQ616"/>
      <c r="WGR616"/>
      <c r="WGS616"/>
      <c r="WGT616"/>
      <c r="WGU616"/>
      <c r="WGV616"/>
      <c r="WGW616"/>
      <c r="WGX616"/>
      <c r="WGY616"/>
      <c r="WGZ616"/>
      <c r="WHA616"/>
      <c r="WHB616"/>
      <c r="WHC616"/>
      <c r="WHD616"/>
      <c r="WHE616"/>
      <c r="WHF616"/>
      <c r="WHG616"/>
      <c r="WHH616"/>
      <c r="WHI616"/>
      <c r="WHJ616"/>
      <c r="WHK616"/>
      <c r="WHL616"/>
      <c r="WHM616"/>
      <c r="WHN616"/>
      <c r="WHO616"/>
      <c r="WHP616"/>
      <c r="WHQ616"/>
      <c r="WHR616"/>
      <c r="WHS616"/>
      <c r="WHT616"/>
      <c r="WHU616"/>
      <c r="WHV616"/>
      <c r="WHW616"/>
      <c r="WHX616"/>
      <c r="WHY616"/>
      <c r="WHZ616"/>
      <c r="WIA616"/>
      <c r="WIB616"/>
      <c r="WIC616"/>
      <c r="WID616"/>
      <c r="WIE616"/>
      <c r="WIF616"/>
      <c r="WIG616"/>
      <c r="WIH616"/>
      <c r="WII616"/>
      <c r="WIJ616"/>
      <c r="WIK616"/>
      <c r="WIL616"/>
      <c r="WIM616"/>
      <c r="WIN616"/>
      <c r="WIO616"/>
      <c r="WIP616"/>
      <c r="WIQ616"/>
      <c r="WIR616"/>
      <c r="WIS616"/>
      <c r="WIT616"/>
      <c r="WIU616"/>
      <c r="WIV616"/>
      <c r="WIW616"/>
      <c r="WIX616"/>
      <c r="WIY616"/>
      <c r="WIZ616"/>
      <c r="WJA616"/>
      <c r="WJB616"/>
      <c r="WJC616"/>
      <c r="WJD616"/>
      <c r="WJE616"/>
      <c r="WJF616"/>
      <c r="WJG616"/>
      <c r="WJH616"/>
      <c r="WJI616"/>
      <c r="WJJ616"/>
      <c r="WJK616"/>
      <c r="WJL616"/>
      <c r="WJM616"/>
      <c r="WJN616"/>
      <c r="WJO616"/>
      <c r="WJP616"/>
      <c r="WJQ616"/>
      <c r="WJR616"/>
      <c r="WJS616"/>
      <c r="WJT616"/>
      <c r="WJU616"/>
      <c r="WJV616"/>
      <c r="WJW616"/>
      <c r="WJX616"/>
      <c r="WJY616"/>
      <c r="WJZ616"/>
      <c r="WKA616"/>
      <c r="WKB616"/>
      <c r="WKC616"/>
      <c r="WKD616"/>
      <c r="WKE616"/>
      <c r="WKF616"/>
      <c r="WKG616"/>
      <c r="WKH616"/>
      <c r="WKI616"/>
      <c r="WKJ616"/>
      <c r="WKK616"/>
      <c r="WKL616"/>
      <c r="WKM616"/>
      <c r="WKN616"/>
      <c r="WKO616"/>
      <c r="WKP616"/>
      <c r="WKQ616"/>
      <c r="WKR616"/>
      <c r="WKS616"/>
      <c r="WKT616"/>
      <c r="WKU616"/>
      <c r="WKV616"/>
      <c r="WKW616"/>
      <c r="WKX616"/>
      <c r="WKY616"/>
      <c r="WKZ616"/>
      <c r="WLA616"/>
      <c r="WLB616"/>
      <c r="WLC616"/>
      <c r="WLD616"/>
      <c r="WLE616"/>
      <c r="WLF616"/>
      <c r="WLG616"/>
      <c r="WLH616"/>
      <c r="WLI616"/>
      <c r="WLJ616"/>
      <c r="WLK616"/>
      <c r="WLL616"/>
      <c r="WLM616"/>
      <c r="WLN616"/>
      <c r="WLO616"/>
      <c r="WLP616"/>
      <c r="WLQ616"/>
      <c r="WLR616"/>
      <c r="WLS616"/>
      <c r="WLT616"/>
      <c r="WLU616"/>
      <c r="WLV616"/>
      <c r="WLW616"/>
      <c r="WLX616"/>
      <c r="WLY616"/>
      <c r="WLZ616"/>
      <c r="WMA616"/>
      <c r="WMB616"/>
      <c r="WMC616"/>
      <c r="WMD616"/>
      <c r="WME616"/>
      <c r="WMF616"/>
      <c r="WMG616"/>
      <c r="WMH616"/>
      <c r="WMI616"/>
      <c r="WMJ616"/>
      <c r="WMK616"/>
      <c r="WML616"/>
      <c r="WMM616"/>
      <c r="WMN616"/>
      <c r="WMO616"/>
      <c r="WMP616"/>
      <c r="WMQ616"/>
      <c r="WMR616"/>
      <c r="WMS616"/>
      <c r="WMT616"/>
      <c r="WMU616"/>
      <c r="WMV616"/>
      <c r="WMW616"/>
      <c r="WMX616"/>
      <c r="WMY616"/>
      <c r="WMZ616"/>
      <c r="WNA616"/>
      <c r="WNB616"/>
      <c r="WNC616"/>
      <c r="WND616"/>
      <c r="WNE616"/>
      <c r="WNF616"/>
      <c r="WNG616"/>
      <c r="WNH616"/>
      <c r="WNI616"/>
      <c r="WNJ616"/>
      <c r="WNK616"/>
      <c r="WNL616"/>
      <c r="WNM616"/>
      <c r="WNN616"/>
      <c r="WNO616"/>
      <c r="WNP616"/>
      <c r="WNQ616"/>
      <c r="WNR616"/>
      <c r="WNS616"/>
      <c r="WNT616"/>
      <c r="WNU616"/>
      <c r="WNV616"/>
      <c r="WNW616"/>
      <c r="WNX616"/>
      <c r="WNY616"/>
      <c r="WNZ616"/>
      <c r="WOA616"/>
      <c r="WOB616"/>
      <c r="WOC616"/>
      <c r="WOD616"/>
      <c r="WOE616"/>
      <c r="WOF616"/>
      <c r="WOG616"/>
      <c r="WOH616"/>
      <c r="WOI616"/>
      <c r="WOJ616"/>
      <c r="WOK616"/>
      <c r="WOL616"/>
      <c r="WOM616"/>
      <c r="WON616"/>
      <c r="WOO616"/>
      <c r="WOP616"/>
      <c r="WOQ616"/>
      <c r="WOR616"/>
      <c r="WOS616"/>
      <c r="WOT616"/>
      <c r="WOU616"/>
      <c r="WOV616"/>
      <c r="WOW616"/>
      <c r="WOX616"/>
      <c r="WOY616"/>
      <c r="WOZ616"/>
      <c r="WPA616"/>
      <c r="WPB616"/>
      <c r="WPC616"/>
      <c r="WPD616"/>
      <c r="WPE616"/>
      <c r="WPF616"/>
      <c r="WPG616"/>
      <c r="WPH616"/>
      <c r="WPI616"/>
      <c r="WPJ616"/>
      <c r="WPK616"/>
      <c r="WPL616"/>
      <c r="WPM616"/>
      <c r="WPN616"/>
      <c r="WPO616"/>
      <c r="WPP616"/>
      <c r="WPQ616"/>
      <c r="WPR616"/>
      <c r="WPS616"/>
      <c r="WPT616"/>
      <c r="WPU616"/>
      <c r="WPV616"/>
      <c r="WPW616"/>
      <c r="WPX616"/>
      <c r="WPY616"/>
      <c r="WPZ616"/>
      <c r="WQA616"/>
      <c r="WQB616"/>
      <c r="WQC616"/>
      <c r="WQD616"/>
      <c r="WQE616"/>
      <c r="WQF616"/>
      <c r="WQG616"/>
      <c r="WQH616"/>
      <c r="WQI616"/>
      <c r="WQJ616"/>
      <c r="WQK616"/>
      <c r="WQL616"/>
      <c r="WQM616"/>
      <c r="WQN616"/>
      <c r="WQO616"/>
      <c r="WQP616"/>
      <c r="WQQ616"/>
      <c r="WQR616"/>
      <c r="WQS616"/>
      <c r="WQT616"/>
      <c r="WQU616"/>
      <c r="WQV616"/>
      <c r="WQW616"/>
      <c r="WQX616"/>
      <c r="WQY616"/>
      <c r="WQZ616"/>
      <c r="WRA616"/>
      <c r="WRB616"/>
      <c r="WRC616"/>
      <c r="WRD616"/>
      <c r="WRE616"/>
      <c r="WRF616"/>
      <c r="WRG616"/>
      <c r="WRH616"/>
      <c r="WRI616"/>
      <c r="WRJ616"/>
      <c r="WRK616"/>
      <c r="WRL616"/>
      <c r="WRM616"/>
      <c r="WRN616"/>
      <c r="WRO616"/>
      <c r="WRP616"/>
      <c r="WRQ616"/>
      <c r="WRR616"/>
      <c r="WRS616"/>
      <c r="WRT616"/>
      <c r="WRU616"/>
      <c r="WRV616"/>
      <c r="WRW616"/>
      <c r="WRX616"/>
      <c r="WRY616"/>
      <c r="WRZ616"/>
      <c r="WSA616"/>
      <c r="WSB616"/>
      <c r="WSC616"/>
      <c r="WSD616"/>
      <c r="WSE616"/>
      <c r="WSF616"/>
      <c r="WSG616"/>
      <c r="WSH616"/>
      <c r="WSI616"/>
      <c r="WSJ616"/>
      <c r="WSK616"/>
      <c r="WSL616"/>
      <c r="WSM616"/>
      <c r="WSN616"/>
      <c r="WSO616"/>
      <c r="WSP616"/>
      <c r="WSQ616"/>
      <c r="WSR616"/>
      <c r="WSS616"/>
      <c r="WST616"/>
      <c r="WSU616"/>
      <c r="WSV616"/>
      <c r="WSW616"/>
      <c r="WSX616"/>
      <c r="WSY616"/>
      <c r="WSZ616"/>
      <c r="WTA616"/>
      <c r="WTB616"/>
      <c r="WTC616"/>
      <c r="WTD616"/>
      <c r="WTE616"/>
      <c r="WTF616"/>
      <c r="WTG616"/>
      <c r="WTH616"/>
      <c r="WTI616"/>
      <c r="WTJ616"/>
      <c r="WTK616"/>
      <c r="WTL616"/>
      <c r="WTM616"/>
      <c r="WTN616"/>
      <c r="WTO616"/>
      <c r="WTP616"/>
      <c r="WTQ616"/>
      <c r="WTR616"/>
      <c r="WTS616"/>
      <c r="WTT616"/>
      <c r="WTU616"/>
      <c r="WTV616"/>
      <c r="WTW616"/>
      <c r="WTX616"/>
      <c r="WTY616"/>
      <c r="WTZ616"/>
      <c r="WUA616"/>
      <c r="WUB616"/>
      <c r="WUC616"/>
      <c r="WUD616"/>
      <c r="WUE616"/>
      <c r="WUF616"/>
      <c r="WUG616"/>
      <c r="WUH616"/>
      <c r="WUI616"/>
      <c r="WUJ616"/>
      <c r="WUK616"/>
      <c r="WUL616"/>
      <c r="WUM616"/>
      <c r="WUN616"/>
      <c r="WUO616"/>
      <c r="WUP616"/>
      <c r="WUQ616"/>
      <c r="WUR616"/>
      <c r="WUS616"/>
      <c r="WUT616"/>
      <c r="WUU616"/>
      <c r="WUV616"/>
      <c r="WUW616"/>
      <c r="WUX616"/>
      <c r="WUY616"/>
      <c r="WUZ616"/>
      <c r="WVA616"/>
      <c r="WVB616"/>
      <c r="WVC616"/>
      <c r="WVD616"/>
      <c r="WVE616"/>
      <c r="WVF616"/>
      <c r="WVG616"/>
      <c r="WVH616"/>
      <c r="WVI616"/>
      <c r="WVJ616"/>
      <c r="WVK616"/>
      <c r="WVL616"/>
      <c r="WVM616"/>
      <c r="WVN616"/>
      <c r="WVO616"/>
      <c r="WVP616"/>
      <c r="WVQ616"/>
      <c r="WVR616"/>
      <c r="WVS616"/>
      <c r="WVT616"/>
      <c r="WVU616"/>
      <c r="WVV616"/>
      <c r="WVW616"/>
      <c r="WVX616"/>
      <c r="WVY616"/>
      <c r="WVZ616"/>
      <c r="WWA616"/>
      <c r="WWB616"/>
      <c r="WWC616"/>
      <c r="WWD616"/>
      <c r="WWE616"/>
      <c r="WWF616"/>
      <c r="WWG616"/>
      <c r="WWH616"/>
      <c r="WWI616"/>
      <c r="WWJ616"/>
      <c r="WWK616"/>
      <c r="WWL616"/>
      <c r="WWM616"/>
      <c r="WWN616"/>
      <c r="WWO616"/>
      <c r="WWP616"/>
      <c r="WWQ616"/>
      <c r="WWR616"/>
      <c r="WWS616"/>
      <c r="WWT616"/>
      <c r="WWU616"/>
      <c r="WWV616"/>
      <c r="WWW616"/>
      <c r="WWX616"/>
      <c r="WWY616"/>
      <c r="WWZ616"/>
      <c r="WXA616"/>
      <c r="WXB616"/>
      <c r="WXC616"/>
      <c r="WXD616"/>
      <c r="WXE616"/>
      <c r="WXF616"/>
      <c r="WXG616"/>
      <c r="WXH616"/>
      <c r="WXI616"/>
      <c r="WXJ616"/>
      <c r="WXK616"/>
      <c r="WXL616"/>
      <c r="WXM616"/>
      <c r="WXN616"/>
      <c r="WXO616"/>
      <c r="WXP616"/>
      <c r="WXQ616"/>
      <c r="WXR616"/>
      <c r="WXS616"/>
      <c r="WXT616"/>
      <c r="WXU616"/>
      <c r="WXV616"/>
      <c r="WXW616"/>
      <c r="WXX616"/>
      <c r="WXY616"/>
      <c r="WXZ616"/>
      <c r="WYA616"/>
      <c r="WYB616"/>
      <c r="WYC616"/>
      <c r="WYD616"/>
      <c r="WYE616"/>
      <c r="WYF616"/>
      <c r="WYG616"/>
      <c r="WYH616"/>
      <c r="WYI616"/>
      <c r="WYJ616"/>
      <c r="WYK616"/>
      <c r="WYL616"/>
      <c r="WYM616"/>
      <c r="WYN616"/>
      <c r="WYO616"/>
      <c r="WYP616"/>
      <c r="WYQ616"/>
      <c r="WYR616"/>
      <c r="WYS616"/>
      <c r="WYT616"/>
      <c r="WYU616"/>
      <c r="WYV616"/>
      <c r="WYW616"/>
      <c r="WYX616"/>
      <c r="WYY616"/>
      <c r="WYZ616"/>
      <c r="WZA616"/>
      <c r="WZB616"/>
      <c r="WZC616"/>
      <c r="WZD616"/>
      <c r="WZE616"/>
      <c r="WZF616"/>
      <c r="WZG616"/>
      <c r="WZH616"/>
      <c r="WZI616"/>
      <c r="WZJ616"/>
      <c r="WZK616"/>
      <c r="WZL616"/>
      <c r="WZM616"/>
      <c r="WZN616"/>
      <c r="WZO616"/>
      <c r="WZP616"/>
      <c r="WZQ616"/>
      <c r="WZR616"/>
      <c r="WZS616"/>
      <c r="WZT616"/>
      <c r="WZU616"/>
      <c r="WZV616"/>
      <c r="WZW616"/>
      <c r="WZX616"/>
      <c r="WZY616"/>
      <c r="WZZ616"/>
      <c r="XAA616"/>
      <c r="XAB616"/>
      <c r="XAC616"/>
      <c r="XAD616"/>
      <c r="XAE616"/>
      <c r="XAF616"/>
      <c r="XAG616"/>
      <c r="XAH616"/>
      <c r="XAI616"/>
      <c r="XAJ616"/>
      <c r="XAK616"/>
      <c r="XAL616"/>
      <c r="XAM616"/>
      <c r="XAN616"/>
      <c r="XAO616"/>
      <c r="XAP616"/>
      <c r="XAQ616"/>
      <c r="XAR616"/>
      <c r="XAS616"/>
      <c r="XAT616"/>
      <c r="XAU616"/>
      <c r="XAV616"/>
      <c r="XAW616"/>
      <c r="XAX616"/>
      <c r="XAY616"/>
      <c r="XAZ616"/>
      <c r="XBA616"/>
      <c r="XBB616"/>
      <c r="XBC616"/>
      <c r="XBD616"/>
      <c r="XBE616"/>
      <c r="XBF616"/>
      <c r="XBG616"/>
      <c r="XBH616"/>
      <c r="XBI616"/>
      <c r="XBJ616"/>
      <c r="XBK616"/>
      <c r="XBL616"/>
      <c r="XBM616"/>
      <c r="XBN616"/>
      <c r="XBO616"/>
      <c r="XBP616"/>
      <c r="XBQ616"/>
      <c r="XBR616"/>
      <c r="XBS616"/>
      <c r="XBT616"/>
      <c r="XBU616"/>
      <c r="XBV616"/>
      <c r="XBW616"/>
      <c r="XBX616"/>
      <c r="XBY616"/>
      <c r="XBZ616"/>
      <c r="XCA616"/>
      <c r="XCB616"/>
      <c r="XCC616"/>
      <c r="XCD616"/>
      <c r="XCE616"/>
      <c r="XCF616"/>
      <c r="XCG616"/>
      <c r="XCH616"/>
      <c r="XCI616"/>
      <c r="XCJ616"/>
      <c r="XCK616"/>
      <c r="XCL616"/>
      <c r="XCM616"/>
      <c r="XCN616"/>
      <c r="XCO616"/>
      <c r="XCP616"/>
      <c r="XCQ616"/>
      <c r="XCR616"/>
      <c r="XCS616"/>
      <c r="XCT616"/>
      <c r="XCU616"/>
      <c r="XCV616"/>
      <c r="XCW616"/>
      <c r="XCX616"/>
      <c r="XCY616"/>
      <c r="XCZ616"/>
      <c r="XDA616"/>
      <c r="XDB616"/>
      <c r="XDC616"/>
      <c r="XDD616"/>
      <c r="XDE616"/>
      <c r="XDF616"/>
      <c r="XDG616"/>
      <c r="XDH616"/>
      <c r="XDI616"/>
      <c r="XDJ616"/>
      <c r="XDK616"/>
      <c r="XDL616"/>
      <c r="XDM616"/>
      <c r="XDN616"/>
      <c r="XDO616"/>
      <c r="XDP616"/>
      <c r="XDQ616"/>
      <c r="XDR616"/>
      <c r="XDS616"/>
      <c r="XDT616"/>
      <c r="XDU616"/>
      <c r="XDV616"/>
      <c r="XDW616"/>
      <c r="XDX616"/>
      <c r="XDY616"/>
      <c r="XDZ616"/>
      <c r="XEA616"/>
      <c r="XEB616"/>
      <c r="XEC616"/>
      <c r="XED616"/>
      <c r="XEE616"/>
      <c r="XEF616"/>
      <c r="XEG616"/>
      <c r="XEH616"/>
      <c r="XEI616"/>
      <c r="XEJ616"/>
      <c r="XEK616"/>
      <c r="XEL616"/>
      <c r="XEM616"/>
      <c r="XEN616"/>
      <c r="XEO616"/>
      <c r="XEP616"/>
      <c r="XEQ616"/>
      <c r="XER616"/>
    </row>
    <row r="617" spans="1:16372" s="1" customFormat="1" ht="19.5" customHeight="1">
      <c r="A617" s="98"/>
      <c r="B617" s="200" t="s">
        <v>206</v>
      </c>
      <c r="C617" s="163"/>
      <c r="D617" s="163"/>
      <c r="E617" s="159">
        <f t="shared" ref="E617:AW617" si="61">E616/D616</f>
        <v>0.99870855586425111</v>
      </c>
      <c r="F617" s="101">
        <f t="shared" si="61"/>
        <v>0.99859453069230442</v>
      </c>
      <c r="G617" s="101">
        <f t="shared" si="61"/>
        <v>0.99854024992468449</v>
      </c>
      <c r="H617" s="101">
        <f t="shared" si="61"/>
        <v>0.99845842338061008</v>
      </c>
      <c r="I617" s="101">
        <f t="shared" si="61"/>
        <v>0.9983574059348671</v>
      </c>
      <c r="J617" s="101">
        <f t="shared" si="61"/>
        <v>0.99823036481072691</v>
      </c>
      <c r="K617" s="101">
        <f t="shared" si="61"/>
        <v>0.99808496457370954</v>
      </c>
      <c r="L617" s="101">
        <f t="shared" si="61"/>
        <v>0.99792530585244132</v>
      </c>
      <c r="M617" s="101">
        <f t="shared" si="61"/>
        <v>0.9977513659202647</v>
      </c>
      <c r="N617" s="101">
        <f t="shared" si="61"/>
        <v>0.99757229806221026</v>
      </c>
      <c r="O617" s="101">
        <f t="shared" si="61"/>
        <v>0.99739188693856107</v>
      </c>
      <c r="P617" s="101">
        <f t="shared" si="61"/>
        <v>0.99721039975848913</v>
      </c>
      <c r="Q617" s="156">
        <f t="shared" si="61"/>
        <v>0.99703018425133194</v>
      </c>
      <c r="R617" s="156">
        <f t="shared" si="61"/>
        <v>0.99685418405517501</v>
      </c>
      <c r="S617" s="156">
        <f t="shared" si="61"/>
        <v>0.99668367793432977</v>
      </c>
      <c r="T617" s="156">
        <f t="shared" si="61"/>
        <v>0.9964921677039601</v>
      </c>
      <c r="U617" s="156">
        <f t="shared" si="61"/>
        <v>0.99631228310067776</v>
      </c>
      <c r="V617" s="156">
        <f t="shared" si="61"/>
        <v>0.99614553740430101</v>
      </c>
      <c r="W617" s="156">
        <f t="shared" si="61"/>
        <v>0.99599392946775056</v>
      </c>
      <c r="X617" s="156">
        <f t="shared" si="61"/>
        <v>0.99586137649289364</v>
      </c>
      <c r="Y617" s="156">
        <f t="shared" si="61"/>
        <v>0.99572972070362253</v>
      </c>
      <c r="Z617" s="156">
        <f t="shared" si="61"/>
        <v>0.99561383282208182</v>
      </c>
      <c r="AA617" s="156">
        <f t="shared" si="61"/>
        <v>0.99551295922384164</v>
      </c>
      <c r="AB617" s="156">
        <f t="shared" si="61"/>
        <v>0.99542801170551676</v>
      </c>
      <c r="AC617" s="156">
        <f t="shared" si="61"/>
        <v>0.99535047547433364</v>
      </c>
      <c r="AD617" s="156">
        <f t="shared" si="61"/>
        <v>0.99529040295577309</v>
      </c>
      <c r="AE617" s="156">
        <f t="shared" si="61"/>
        <v>0.99523079401499415</v>
      </c>
      <c r="AF617" s="156">
        <f t="shared" si="61"/>
        <v>0.99518051330701895</v>
      </c>
      <c r="AG617" s="156">
        <f t="shared" si="61"/>
        <v>0.99512969948462859</v>
      </c>
      <c r="AH617" s="156">
        <f t="shared" si="61"/>
        <v>0.99508319957623759</v>
      </c>
      <c r="AI617" s="156">
        <f t="shared" si="61"/>
        <v>0.99504069590522093</v>
      </c>
      <c r="AJ617" s="156">
        <f t="shared" si="61"/>
        <v>0.99499773630696631</v>
      </c>
      <c r="AK617" s="156">
        <f t="shared" si="61"/>
        <v>0.99496490033640339</v>
      </c>
      <c r="AL617" s="156">
        <f t="shared" si="61"/>
        <v>0.99493507551465477</v>
      </c>
      <c r="AM617" s="156">
        <f t="shared" si="61"/>
        <v>0.99491383370066866</v>
      </c>
      <c r="AN617" s="156">
        <f t="shared" si="61"/>
        <v>0.99507667759062468</v>
      </c>
      <c r="AO617" s="156">
        <f t="shared" si="61"/>
        <v>0.99507667759062468</v>
      </c>
      <c r="AP617" s="156">
        <f t="shared" si="61"/>
        <v>0.99507667759062457</v>
      </c>
      <c r="AQ617" s="156">
        <f t="shared" si="61"/>
        <v>0.99507667759062457</v>
      </c>
      <c r="AR617" s="156">
        <f t="shared" si="61"/>
        <v>0.99507667759062457</v>
      </c>
      <c r="AS617" s="156">
        <f t="shared" si="61"/>
        <v>0.99507667759062457</v>
      </c>
      <c r="AT617" s="156">
        <f t="shared" si="61"/>
        <v>0.99507667759062457</v>
      </c>
      <c r="AU617" s="156">
        <f t="shared" si="61"/>
        <v>0.99507667759062457</v>
      </c>
      <c r="AV617" s="156">
        <f t="shared" si="61"/>
        <v>0.99507667759062457</v>
      </c>
      <c r="AW617" s="156">
        <f t="shared" si="61"/>
        <v>0.99507667759062457</v>
      </c>
      <c r="AX617" s="112"/>
      <c r="AY617" s="112"/>
      <c r="AZ617" s="112"/>
      <c r="BA617" s="112"/>
      <c r="BB617" s="112"/>
      <c r="BC617" s="112"/>
      <c r="BD617" s="112"/>
      <c r="BE617" s="112"/>
      <c r="BF617" s="112"/>
      <c r="BG617" s="112"/>
      <c r="BH617" s="112"/>
      <c r="BI617" s="112"/>
      <c r="BJ617" s="112"/>
      <c r="BK617" s="112"/>
      <c r="BL617" s="112"/>
      <c r="BM617" s="112"/>
      <c r="BN617" s="112"/>
      <c r="BO617" s="112"/>
      <c r="BP617" s="112"/>
      <c r="BQ617" s="112"/>
      <c r="BR617" s="112"/>
      <c r="BS617" s="112"/>
      <c r="BT617" s="112"/>
      <c r="BU617" s="112"/>
      <c r="BV617" s="112"/>
      <c r="BW617" s="112"/>
      <c r="BX617" s="112"/>
      <c r="BY617" s="112"/>
      <c r="BZ617" s="112"/>
      <c r="CA617" s="112"/>
      <c r="CB617" s="112"/>
      <c r="CC617" s="112"/>
      <c r="CD617" s="112"/>
      <c r="CE617" s="112"/>
      <c r="CF617" s="112"/>
      <c r="CG617" s="112"/>
      <c r="CH617" s="112"/>
      <c r="CI617" s="112"/>
      <c r="CJ617" s="112"/>
      <c r="CK617" s="112"/>
      <c r="CL617" s="112"/>
      <c r="CM617" s="112"/>
      <c r="CN617" s="112"/>
      <c r="CO617" s="112"/>
      <c r="CP617" s="112"/>
      <c r="CQ617" s="112"/>
      <c r="CR617" s="112"/>
      <c r="CS617" s="112"/>
      <c r="CT617" s="112"/>
      <c r="CU617" s="112"/>
      <c r="CV617" s="112"/>
      <c r="CW617" s="112"/>
      <c r="CX617" s="112"/>
      <c r="CY617" s="112"/>
      <c r="CZ617" s="112"/>
      <c r="DA617" s="112"/>
      <c r="DB617" s="112"/>
      <c r="DC617" s="112"/>
      <c r="DD617" s="112"/>
      <c r="DE617" s="112"/>
      <c r="DF617" s="112"/>
      <c r="DG617" s="112"/>
      <c r="DH617" s="112"/>
      <c r="DI617" s="112"/>
      <c r="DJ617" s="112"/>
      <c r="DK617" s="112"/>
      <c r="DL617" s="112"/>
      <c r="DM617" s="112"/>
      <c r="DN617" s="112"/>
      <c r="DO617" s="112"/>
      <c r="DP617" s="112"/>
      <c r="DQ617" s="112"/>
      <c r="DR617" s="112"/>
      <c r="DS617" s="112"/>
      <c r="DT617" s="112"/>
      <c r="DU617" s="112"/>
      <c r="DV617" s="112"/>
      <c r="DW617" s="112"/>
      <c r="DX617" s="112"/>
      <c r="DY617" s="112"/>
      <c r="DZ617" s="112"/>
      <c r="EA617" s="112"/>
      <c r="EB617" s="112"/>
      <c r="EC617" s="112"/>
      <c r="ED617" s="112"/>
      <c r="EE617" s="112"/>
      <c r="EF617" s="112"/>
      <c r="EG617" s="112"/>
      <c r="EH617" s="112"/>
      <c r="EI617" s="112"/>
      <c r="EJ617" s="112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  <c r="IZ617"/>
      <c r="JA617"/>
      <c r="JB617"/>
      <c r="JC617"/>
      <c r="JD617"/>
      <c r="JE617"/>
      <c r="JF617"/>
      <c r="JG617"/>
      <c r="JH617"/>
      <c r="JI617"/>
      <c r="JJ617"/>
      <c r="JK617"/>
      <c r="JL617"/>
      <c r="JM617"/>
      <c r="JN617"/>
      <c r="JO617"/>
      <c r="JP617"/>
      <c r="JQ617"/>
      <c r="JR617"/>
      <c r="JS617"/>
      <c r="JT617"/>
      <c r="JU617"/>
      <c r="JV617"/>
      <c r="JW617"/>
      <c r="JX617"/>
      <c r="JY617"/>
      <c r="JZ617"/>
      <c r="KA617"/>
      <c r="KB617"/>
      <c r="KC617"/>
      <c r="KD617"/>
      <c r="KE617"/>
      <c r="KF617"/>
      <c r="KG617"/>
      <c r="KH617"/>
      <c r="KI617"/>
      <c r="KJ617"/>
      <c r="KK617"/>
      <c r="KL617"/>
      <c r="KM617"/>
      <c r="KN617"/>
      <c r="KO617"/>
      <c r="KP617"/>
      <c r="KQ617"/>
      <c r="KR617"/>
      <c r="KS617"/>
      <c r="KT617"/>
      <c r="KU617"/>
      <c r="KV617"/>
      <c r="KW617"/>
      <c r="KX617"/>
      <c r="KY617"/>
      <c r="KZ617"/>
      <c r="LA617"/>
      <c r="LB617"/>
      <c r="LC617"/>
      <c r="LD617"/>
      <c r="LE617"/>
      <c r="LF617"/>
      <c r="LG617"/>
      <c r="LH617"/>
      <c r="LI617"/>
      <c r="LJ617"/>
      <c r="LK617"/>
      <c r="LL617"/>
      <c r="LM617"/>
      <c r="LN617"/>
      <c r="LO617"/>
      <c r="LP617"/>
      <c r="LQ617"/>
      <c r="LR617"/>
      <c r="LS617"/>
      <c r="LT617"/>
      <c r="LU617"/>
      <c r="LV617"/>
      <c r="LW617"/>
      <c r="LX617"/>
      <c r="LY617"/>
      <c r="LZ617"/>
      <c r="MA617"/>
      <c r="MB617"/>
      <c r="MC617"/>
      <c r="MD617"/>
      <c r="ME617"/>
      <c r="MF617"/>
      <c r="MG617"/>
      <c r="MH617"/>
      <c r="MI617"/>
      <c r="MJ617"/>
      <c r="MK617"/>
      <c r="ML617"/>
      <c r="MM617"/>
      <c r="MN617"/>
      <c r="MO617"/>
      <c r="MP617"/>
      <c r="MQ617"/>
      <c r="MR617"/>
      <c r="MS617"/>
      <c r="MT617"/>
      <c r="MU617"/>
      <c r="MV617"/>
      <c r="MW617"/>
      <c r="MX617"/>
      <c r="MY617"/>
      <c r="MZ617"/>
      <c r="NA617"/>
      <c r="NB617"/>
      <c r="NC617"/>
      <c r="ND617"/>
      <c r="NE617"/>
      <c r="NF617"/>
      <c r="NG617"/>
      <c r="NH617"/>
      <c r="NI617"/>
      <c r="NJ617"/>
      <c r="NK617"/>
      <c r="NL617"/>
      <c r="NM617"/>
      <c r="NN617"/>
      <c r="NO617"/>
      <c r="NP617"/>
      <c r="NQ617"/>
      <c r="NR617"/>
      <c r="NS617"/>
      <c r="NT617"/>
      <c r="NU617"/>
      <c r="NV617"/>
      <c r="NW617"/>
      <c r="NX617"/>
      <c r="NY617"/>
      <c r="NZ617"/>
      <c r="OA617"/>
      <c r="OB617"/>
      <c r="OC617"/>
      <c r="OD617"/>
      <c r="OE617"/>
      <c r="OF617"/>
      <c r="OG617"/>
      <c r="OH617"/>
      <c r="OI617"/>
      <c r="OJ617"/>
      <c r="OK617"/>
      <c r="OL617"/>
      <c r="OM617"/>
      <c r="ON617"/>
      <c r="OO617"/>
      <c r="OP617"/>
      <c r="OQ617"/>
      <c r="OR617"/>
      <c r="OS617"/>
      <c r="OT617"/>
      <c r="OU617"/>
      <c r="OV617"/>
      <c r="OW617"/>
      <c r="OX617"/>
      <c r="OY617"/>
      <c r="OZ617"/>
      <c r="PA617"/>
      <c r="PB617"/>
      <c r="PC617"/>
      <c r="PD617"/>
      <c r="PE617"/>
      <c r="PF617"/>
      <c r="PG617"/>
      <c r="PH617"/>
      <c r="PI617"/>
      <c r="PJ617"/>
      <c r="PK617"/>
      <c r="PL617"/>
      <c r="PM617"/>
      <c r="PN617"/>
      <c r="PO617"/>
      <c r="PP617"/>
      <c r="PQ617"/>
      <c r="PR617"/>
      <c r="PS617"/>
      <c r="PT617"/>
      <c r="PU617"/>
      <c r="PV617"/>
      <c r="PW617"/>
      <c r="PX617"/>
      <c r="PY617"/>
      <c r="PZ617"/>
      <c r="QA617"/>
      <c r="QB617"/>
      <c r="QC617"/>
      <c r="QD617"/>
      <c r="QE617"/>
      <c r="QF617"/>
      <c r="QG617"/>
      <c r="QH617"/>
      <c r="QI617"/>
      <c r="QJ617"/>
      <c r="QK617"/>
      <c r="QL617"/>
      <c r="QM617"/>
      <c r="QN617"/>
      <c r="QO617"/>
      <c r="QP617"/>
      <c r="QQ617"/>
      <c r="QR617"/>
      <c r="QS617"/>
      <c r="QT617"/>
      <c r="QU617"/>
      <c r="QV617"/>
      <c r="QW617"/>
      <c r="QX617"/>
      <c r="QY617"/>
      <c r="QZ617"/>
      <c r="RA617"/>
      <c r="RB617"/>
      <c r="RC617"/>
      <c r="RD617"/>
      <c r="RE617"/>
      <c r="RF617"/>
      <c r="RG617"/>
      <c r="RH617"/>
      <c r="RI617"/>
      <c r="RJ617"/>
      <c r="RK617"/>
      <c r="RL617"/>
      <c r="RM617"/>
      <c r="RN617"/>
      <c r="RO617"/>
      <c r="RP617"/>
      <c r="RQ617"/>
      <c r="RR617"/>
      <c r="RS617"/>
      <c r="RT617"/>
      <c r="RU617"/>
      <c r="RV617"/>
      <c r="RW617"/>
      <c r="RX617"/>
      <c r="RY617"/>
      <c r="RZ617"/>
      <c r="SA617"/>
      <c r="SB617"/>
      <c r="SC617"/>
      <c r="SD617"/>
      <c r="SE617"/>
      <c r="SF617"/>
      <c r="SG617"/>
      <c r="SH617"/>
      <c r="SI617"/>
      <c r="SJ617"/>
      <c r="SK617"/>
      <c r="SL617"/>
      <c r="SM617"/>
      <c r="SN617"/>
      <c r="SO617"/>
      <c r="SP617"/>
      <c r="SQ617"/>
      <c r="SR617"/>
      <c r="SS617"/>
      <c r="ST617"/>
      <c r="SU617"/>
      <c r="SV617"/>
      <c r="SW617"/>
      <c r="SX617"/>
      <c r="SY617"/>
      <c r="SZ617"/>
      <c r="TA617"/>
      <c r="TB617"/>
      <c r="TC617"/>
      <c r="TD617"/>
      <c r="TE617"/>
      <c r="TF617"/>
      <c r="TG617"/>
      <c r="TH617"/>
      <c r="TI617"/>
      <c r="TJ617"/>
      <c r="TK617"/>
      <c r="TL617"/>
      <c r="TM617"/>
      <c r="TN617"/>
      <c r="TO617"/>
      <c r="TP617"/>
      <c r="TQ617"/>
      <c r="TR617"/>
      <c r="TS617"/>
      <c r="TT617"/>
      <c r="TU617"/>
      <c r="TV617"/>
      <c r="TW617"/>
      <c r="TX617"/>
      <c r="TY617"/>
      <c r="TZ617"/>
      <c r="UA617"/>
      <c r="UB617"/>
      <c r="UC617"/>
      <c r="UD617"/>
      <c r="UE617"/>
      <c r="UF617"/>
      <c r="UG617"/>
      <c r="UH617"/>
      <c r="UI617"/>
      <c r="UJ617"/>
      <c r="UK617"/>
      <c r="UL617"/>
      <c r="UM617"/>
      <c r="UN617"/>
      <c r="UO617"/>
      <c r="UP617"/>
      <c r="UQ617"/>
      <c r="UR617"/>
      <c r="US617"/>
      <c r="UT617"/>
      <c r="UU617"/>
      <c r="UV617"/>
      <c r="UW617"/>
      <c r="UX617"/>
      <c r="UY617"/>
      <c r="UZ617"/>
      <c r="VA617"/>
      <c r="VB617"/>
      <c r="VC617"/>
      <c r="VD617"/>
      <c r="VE617"/>
      <c r="VF617"/>
      <c r="VG617"/>
      <c r="VH617"/>
      <c r="VI617"/>
      <c r="VJ617"/>
      <c r="VK617"/>
      <c r="VL617"/>
      <c r="VM617"/>
      <c r="VN617"/>
      <c r="VO617"/>
      <c r="VP617"/>
      <c r="VQ617"/>
      <c r="VR617"/>
      <c r="VS617"/>
      <c r="VT617"/>
      <c r="VU617"/>
      <c r="VV617"/>
      <c r="VW617"/>
      <c r="VX617"/>
      <c r="VY617"/>
      <c r="VZ617"/>
      <c r="WA617"/>
      <c r="WB617"/>
      <c r="WC617"/>
      <c r="WD617"/>
      <c r="WE617"/>
      <c r="WF617"/>
      <c r="WG617"/>
      <c r="WH617"/>
      <c r="WI617"/>
      <c r="WJ617"/>
      <c r="WK617"/>
      <c r="WL617"/>
      <c r="WM617"/>
      <c r="WN617"/>
      <c r="WO617"/>
      <c r="WP617"/>
      <c r="WQ617"/>
      <c r="WR617"/>
      <c r="WS617"/>
      <c r="WT617"/>
      <c r="WU617"/>
      <c r="WV617"/>
      <c r="WW617"/>
      <c r="WX617"/>
      <c r="WY617"/>
      <c r="WZ617"/>
      <c r="XA617"/>
      <c r="XB617"/>
      <c r="XC617"/>
      <c r="XD617"/>
      <c r="XE617"/>
      <c r="XF617"/>
      <c r="XG617"/>
      <c r="XH617"/>
      <c r="XI617"/>
      <c r="XJ617"/>
      <c r="XK617"/>
      <c r="XL617"/>
      <c r="XM617"/>
      <c r="XN617"/>
      <c r="XO617"/>
      <c r="XP617"/>
      <c r="XQ617"/>
      <c r="XR617"/>
      <c r="XS617"/>
      <c r="XT617"/>
      <c r="XU617"/>
      <c r="XV617"/>
      <c r="XW617"/>
      <c r="XX617"/>
      <c r="XY617"/>
      <c r="XZ617"/>
      <c r="YA617"/>
      <c r="YB617"/>
      <c r="YC617"/>
      <c r="YD617"/>
      <c r="YE617"/>
      <c r="YF617"/>
      <c r="YG617"/>
      <c r="YH617"/>
      <c r="YI617"/>
      <c r="YJ617"/>
      <c r="YK617"/>
      <c r="YL617"/>
      <c r="YM617"/>
      <c r="YN617"/>
      <c r="YO617"/>
      <c r="YP617"/>
      <c r="YQ617"/>
      <c r="YR617"/>
      <c r="YS617"/>
      <c r="YT617"/>
      <c r="YU617"/>
      <c r="YV617"/>
      <c r="YW617"/>
      <c r="YX617"/>
      <c r="YY617"/>
      <c r="YZ617"/>
      <c r="ZA617"/>
      <c r="ZB617"/>
      <c r="ZC617"/>
      <c r="ZD617"/>
      <c r="ZE617"/>
      <c r="ZF617"/>
      <c r="ZG617"/>
      <c r="ZH617"/>
      <c r="ZI617"/>
      <c r="ZJ617"/>
      <c r="ZK617"/>
      <c r="ZL617"/>
      <c r="ZM617"/>
      <c r="ZN617"/>
      <c r="ZO617"/>
      <c r="ZP617"/>
      <c r="ZQ617"/>
      <c r="ZR617"/>
      <c r="ZS617"/>
      <c r="ZT617"/>
      <c r="ZU617"/>
      <c r="ZV617"/>
      <c r="ZW617"/>
      <c r="ZX617"/>
      <c r="ZY617"/>
      <c r="ZZ617"/>
      <c r="AAA617"/>
      <c r="AAB617"/>
      <c r="AAC617"/>
      <c r="AAD617"/>
      <c r="AAE617"/>
      <c r="AAF617"/>
      <c r="AAG617"/>
      <c r="AAH617"/>
      <c r="AAI617"/>
      <c r="AAJ617"/>
      <c r="AAK617"/>
      <c r="AAL617"/>
      <c r="AAM617"/>
      <c r="AAN617"/>
      <c r="AAO617"/>
      <c r="AAP617"/>
      <c r="AAQ617"/>
      <c r="AAR617"/>
      <c r="AAS617"/>
      <c r="AAT617"/>
      <c r="AAU617"/>
      <c r="AAV617"/>
      <c r="AAW617"/>
      <c r="AAX617"/>
      <c r="AAY617"/>
      <c r="AAZ617"/>
      <c r="ABA617"/>
      <c r="ABB617"/>
      <c r="ABC617"/>
      <c r="ABD617"/>
      <c r="ABE617"/>
      <c r="ABF617"/>
      <c r="ABG617"/>
      <c r="ABH617"/>
      <c r="ABI617"/>
      <c r="ABJ617"/>
      <c r="ABK617"/>
      <c r="ABL617"/>
      <c r="ABM617"/>
      <c r="ABN617"/>
      <c r="ABO617"/>
      <c r="ABP617"/>
      <c r="ABQ617"/>
      <c r="ABR617"/>
      <c r="ABS617"/>
      <c r="ABT617"/>
      <c r="ABU617"/>
      <c r="ABV617"/>
      <c r="ABW617"/>
      <c r="ABX617"/>
      <c r="ABY617"/>
      <c r="ABZ617"/>
      <c r="ACA617"/>
      <c r="ACB617"/>
      <c r="ACC617"/>
      <c r="ACD617"/>
      <c r="ACE617"/>
      <c r="ACF617"/>
      <c r="ACG617"/>
      <c r="ACH617"/>
      <c r="ACI617"/>
      <c r="ACJ617"/>
      <c r="ACK617"/>
      <c r="ACL617"/>
      <c r="ACM617"/>
      <c r="ACN617"/>
      <c r="ACO617"/>
      <c r="ACP617"/>
      <c r="ACQ617"/>
      <c r="ACR617"/>
      <c r="ACS617"/>
      <c r="ACT617"/>
      <c r="ACU617"/>
      <c r="ACV617"/>
      <c r="ACW617"/>
      <c r="ACX617"/>
      <c r="ACY617"/>
      <c r="ACZ617"/>
      <c r="ADA617"/>
      <c r="ADB617"/>
      <c r="ADC617"/>
      <c r="ADD617"/>
      <c r="ADE617"/>
      <c r="ADF617"/>
      <c r="ADG617"/>
      <c r="ADH617"/>
      <c r="ADI617"/>
      <c r="ADJ617"/>
      <c r="ADK617"/>
      <c r="ADL617"/>
      <c r="ADM617"/>
      <c r="ADN617"/>
      <c r="ADO617"/>
      <c r="ADP617"/>
      <c r="ADQ617"/>
      <c r="ADR617"/>
      <c r="ADS617"/>
      <c r="ADT617"/>
      <c r="ADU617"/>
      <c r="ADV617"/>
      <c r="ADW617"/>
      <c r="ADX617"/>
      <c r="ADY617"/>
      <c r="ADZ617"/>
      <c r="AEA617"/>
      <c r="AEB617"/>
      <c r="AEC617"/>
      <c r="AED617"/>
      <c r="AEE617"/>
      <c r="AEF617"/>
      <c r="AEG617"/>
      <c r="AEH617"/>
      <c r="AEI617"/>
      <c r="AEJ617"/>
      <c r="AEK617"/>
      <c r="AEL617"/>
      <c r="AEM617"/>
      <c r="AEN617"/>
      <c r="AEO617"/>
      <c r="AEP617"/>
      <c r="AEQ617"/>
      <c r="AER617"/>
      <c r="AES617"/>
      <c r="AET617"/>
      <c r="AEU617"/>
      <c r="AEV617"/>
      <c r="AEW617"/>
      <c r="AEX617"/>
      <c r="AEY617"/>
      <c r="AEZ617"/>
      <c r="AFA617"/>
      <c r="AFB617"/>
      <c r="AFC617"/>
      <c r="AFD617"/>
      <c r="AFE617"/>
      <c r="AFF617"/>
      <c r="AFG617"/>
      <c r="AFH617"/>
      <c r="AFI617"/>
      <c r="AFJ617"/>
      <c r="AFK617"/>
      <c r="AFL617"/>
      <c r="AFM617"/>
      <c r="AFN617"/>
      <c r="AFO617"/>
      <c r="AFP617"/>
      <c r="AFQ617"/>
      <c r="AFR617"/>
      <c r="AFS617"/>
      <c r="AFT617"/>
      <c r="AFU617"/>
      <c r="AFV617"/>
      <c r="AFW617"/>
      <c r="AFX617"/>
      <c r="AFY617"/>
      <c r="AFZ617"/>
      <c r="AGA617"/>
      <c r="AGB617"/>
      <c r="AGC617"/>
      <c r="AGD617"/>
      <c r="AGE617"/>
      <c r="AGF617"/>
      <c r="AGG617"/>
      <c r="AGH617"/>
      <c r="AGI617"/>
      <c r="AGJ617"/>
      <c r="AGK617"/>
      <c r="AGL617"/>
      <c r="AGM617"/>
      <c r="AGN617"/>
      <c r="AGO617"/>
      <c r="AGP617"/>
      <c r="AGQ617"/>
      <c r="AGR617"/>
      <c r="AGS617"/>
      <c r="AGT617"/>
      <c r="AGU617"/>
      <c r="AGV617"/>
      <c r="AGW617"/>
      <c r="AGX617"/>
      <c r="AGY617"/>
      <c r="AGZ617"/>
      <c r="AHA617"/>
      <c r="AHB617"/>
      <c r="AHC617"/>
      <c r="AHD617"/>
      <c r="AHE617"/>
      <c r="AHF617"/>
      <c r="AHG617"/>
      <c r="AHH617"/>
      <c r="AHI617"/>
      <c r="AHJ617"/>
      <c r="AHK617"/>
      <c r="AHL617"/>
      <c r="AHM617"/>
      <c r="AHN617"/>
      <c r="AHO617"/>
      <c r="AHP617"/>
      <c r="AHQ617"/>
      <c r="AHR617"/>
      <c r="AHS617"/>
      <c r="AHT617"/>
      <c r="AHU617"/>
      <c r="AHV617"/>
      <c r="AHW617"/>
      <c r="AHX617"/>
      <c r="AHY617"/>
      <c r="AHZ617"/>
      <c r="AIA617"/>
      <c r="AIB617"/>
      <c r="AIC617"/>
      <c r="AID617"/>
      <c r="AIE617"/>
      <c r="AIF617"/>
      <c r="AIG617"/>
      <c r="AIH617"/>
      <c r="AII617"/>
      <c r="AIJ617"/>
      <c r="AIK617"/>
      <c r="AIL617"/>
      <c r="AIM617"/>
      <c r="AIN617"/>
      <c r="AIO617"/>
      <c r="AIP617"/>
      <c r="AIQ617"/>
      <c r="AIR617"/>
      <c r="AIS617"/>
      <c r="AIT617"/>
      <c r="AIU617"/>
      <c r="AIV617"/>
      <c r="AIW617"/>
      <c r="AIX617"/>
      <c r="AIY617"/>
      <c r="AIZ617"/>
      <c r="AJA617"/>
      <c r="AJB617"/>
      <c r="AJC617"/>
      <c r="AJD617"/>
      <c r="AJE617"/>
      <c r="AJF617"/>
      <c r="AJG617"/>
      <c r="AJH617"/>
      <c r="AJI617"/>
      <c r="AJJ617"/>
      <c r="AJK617"/>
      <c r="AJL617"/>
      <c r="AJM617"/>
      <c r="AJN617"/>
      <c r="AJO617"/>
      <c r="AJP617"/>
      <c r="AJQ617"/>
      <c r="AJR617"/>
      <c r="AJS617"/>
      <c r="AJT617"/>
      <c r="AJU617"/>
      <c r="AJV617"/>
      <c r="AJW617"/>
      <c r="AJX617"/>
      <c r="AJY617"/>
      <c r="AJZ617"/>
      <c r="AKA617"/>
      <c r="AKB617"/>
      <c r="AKC617"/>
      <c r="AKD617"/>
      <c r="AKE617"/>
      <c r="AKF617"/>
      <c r="AKG617"/>
      <c r="AKH617"/>
      <c r="AKI617"/>
      <c r="AKJ617"/>
      <c r="AKK617"/>
      <c r="AKL617"/>
      <c r="AKM617"/>
      <c r="AKN617"/>
      <c r="AKO617"/>
      <c r="AKP617"/>
      <c r="AKQ617"/>
      <c r="AKR617"/>
      <c r="AKS617"/>
      <c r="AKT617"/>
      <c r="AKU617"/>
      <c r="AKV617"/>
      <c r="AKW617"/>
      <c r="AKX617"/>
      <c r="AKY617"/>
      <c r="AKZ617"/>
      <c r="ALA617"/>
      <c r="ALB617"/>
      <c r="ALC617"/>
      <c r="ALD617"/>
      <c r="ALE617"/>
      <c r="ALF617"/>
      <c r="ALG617"/>
      <c r="ALH617"/>
      <c r="ALI617"/>
      <c r="ALJ617"/>
      <c r="ALK617"/>
      <c r="ALL617"/>
      <c r="ALM617"/>
      <c r="ALN617"/>
      <c r="ALO617"/>
      <c r="ALP617"/>
      <c r="ALQ617"/>
      <c r="ALR617"/>
      <c r="ALS617"/>
      <c r="ALT617"/>
      <c r="ALU617"/>
      <c r="ALV617"/>
      <c r="ALW617"/>
      <c r="ALX617"/>
      <c r="ALY617"/>
      <c r="ALZ617"/>
      <c r="AMA617"/>
      <c r="AMB617"/>
      <c r="AMC617"/>
      <c r="AMD617"/>
      <c r="AME617"/>
      <c r="AMF617"/>
      <c r="AMG617"/>
      <c r="AMH617"/>
      <c r="AMI617"/>
      <c r="AMJ617"/>
      <c r="AMK617"/>
      <c r="AML617"/>
      <c r="AMM617"/>
      <c r="AMN617"/>
      <c r="AMO617"/>
      <c r="AMP617"/>
      <c r="AMQ617"/>
      <c r="AMR617"/>
      <c r="AMS617"/>
      <c r="AMT617"/>
      <c r="AMU617"/>
      <c r="AMV617"/>
      <c r="AMW617"/>
      <c r="AMX617"/>
      <c r="AMY617"/>
      <c r="AMZ617"/>
      <c r="ANA617"/>
      <c r="ANB617"/>
      <c r="ANC617"/>
      <c r="AND617"/>
      <c r="ANE617"/>
      <c r="ANF617"/>
      <c r="ANG617"/>
      <c r="ANH617"/>
      <c r="ANI617"/>
      <c r="ANJ617"/>
      <c r="ANK617"/>
      <c r="ANL617"/>
      <c r="ANM617"/>
      <c r="ANN617"/>
      <c r="ANO617"/>
      <c r="ANP617"/>
      <c r="ANQ617"/>
      <c r="ANR617"/>
      <c r="ANS617"/>
      <c r="ANT617"/>
      <c r="ANU617"/>
      <c r="ANV617"/>
      <c r="ANW617"/>
      <c r="ANX617"/>
      <c r="ANY617"/>
      <c r="ANZ617"/>
      <c r="AOA617"/>
      <c r="AOB617"/>
      <c r="AOC617"/>
      <c r="AOD617"/>
      <c r="AOE617"/>
      <c r="AOF617"/>
      <c r="AOG617"/>
      <c r="AOH617"/>
      <c r="AOI617"/>
      <c r="AOJ617"/>
      <c r="AOK617"/>
      <c r="AOL617"/>
      <c r="AOM617"/>
      <c r="AON617"/>
      <c r="AOO617"/>
      <c r="AOP617"/>
      <c r="AOQ617"/>
      <c r="AOR617"/>
      <c r="AOS617"/>
      <c r="AOT617"/>
      <c r="AOU617"/>
      <c r="AOV617"/>
      <c r="AOW617"/>
      <c r="AOX617"/>
      <c r="AOY617"/>
      <c r="AOZ617"/>
      <c r="APA617"/>
      <c r="APB617"/>
      <c r="APC617"/>
      <c r="APD617"/>
      <c r="APE617"/>
      <c r="APF617"/>
      <c r="APG617"/>
      <c r="APH617"/>
      <c r="API617"/>
      <c r="APJ617"/>
      <c r="APK617"/>
      <c r="APL617"/>
      <c r="APM617"/>
      <c r="APN617"/>
      <c r="APO617"/>
      <c r="APP617"/>
      <c r="APQ617"/>
      <c r="APR617"/>
      <c r="APS617"/>
      <c r="APT617"/>
      <c r="APU617"/>
      <c r="APV617"/>
      <c r="APW617"/>
      <c r="APX617"/>
      <c r="APY617"/>
      <c r="APZ617"/>
      <c r="AQA617"/>
      <c r="AQB617"/>
      <c r="AQC617"/>
      <c r="AQD617"/>
      <c r="AQE617"/>
      <c r="AQF617"/>
      <c r="AQG617"/>
      <c r="AQH617"/>
      <c r="AQI617"/>
      <c r="AQJ617"/>
      <c r="AQK617"/>
      <c r="AQL617"/>
      <c r="AQM617"/>
      <c r="AQN617"/>
      <c r="AQO617"/>
      <c r="AQP617"/>
      <c r="AQQ617"/>
      <c r="AQR617"/>
      <c r="AQS617"/>
      <c r="AQT617"/>
      <c r="AQU617"/>
      <c r="AQV617"/>
      <c r="AQW617"/>
      <c r="AQX617"/>
      <c r="AQY617"/>
      <c r="AQZ617"/>
      <c r="ARA617"/>
      <c r="ARB617"/>
      <c r="ARC617"/>
      <c r="ARD617"/>
      <c r="ARE617"/>
      <c r="ARF617"/>
      <c r="ARG617"/>
      <c r="ARH617"/>
      <c r="ARI617"/>
      <c r="ARJ617"/>
      <c r="ARK617"/>
      <c r="ARL617"/>
      <c r="ARM617"/>
      <c r="ARN617"/>
      <c r="ARO617"/>
      <c r="ARP617"/>
      <c r="ARQ617"/>
      <c r="ARR617"/>
      <c r="ARS617"/>
      <c r="ART617"/>
      <c r="ARU617"/>
      <c r="ARV617"/>
      <c r="ARW617"/>
      <c r="ARX617"/>
      <c r="ARY617"/>
      <c r="ARZ617"/>
      <c r="ASA617"/>
      <c r="ASB617"/>
      <c r="ASC617"/>
      <c r="ASD617"/>
      <c r="ASE617"/>
      <c r="ASF617"/>
      <c r="ASG617"/>
      <c r="ASH617"/>
      <c r="ASI617"/>
      <c r="ASJ617"/>
      <c r="ASK617"/>
      <c r="ASL617"/>
      <c r="ASM617"/>
      <c r="ASN617"/>
      <c r="ASO617"/>
      <c r="ASP617"/>
      <c r="ASQ617"/>
      <c r="ASR617"/>
      <c r="ASS617"/>
      <c r="AST617"/>
      <c r="ASU617"/>
      <c r="ASV617"/>
      <c r="ASW617"/>
      <c r="ASX617"/>
      <c r="ASY617"/>
      <c r="ASZ617"/>
      <c r="ATA617"/>
      <c r="ATB617"/>
      <c r="ATC617"/>
      <c r="ATD617"/>
      <c r="ATE617"/>
      <c r="ATF617"/>
      <c r="ATG617"/>
      <c r="ATH617"/>
      <c r="ATI617"/>
      <c r="ATJ617"/>
      <c r="ATK617"/>
      <c r="ATL617"/>
      <c r="ATM617"/>
      <c r="ATN617"/>
      <c r="ATO617"/>
      <c r="ATP617"/>
      <c r="ATQ617"/>
      <c r="ATR617"/>
      <c r="ATS617"/>
      <c r="ATT617"/>
      <c r="ATU617"/>
      <c r="ATV617"/>
      <c r="ATW617"/>
      <c r="ATX617"/>
      <c r="ATY617"/>
      <c r="ATZ617"/>
      <c r="AUA617"/>
      <c r="AUB617"/>
      <c r="AUC617"/>
      <c r="AUD617"/>
      <c r="AUE617"/>
      <c r="AUF617"/>
      <c r="AUG617"/>
      <c r="AUH617"/>
      <c r="AUI617"/>
      <c r="AUJ617"/>
      <c r="AUK617"/>
      <c r="AUL617"/>
      <c r="AUM617"/>
      <c r="AUN617"/>
      <c r="AUO617"/>
      <c r="AUP617"/>
      <c r="AUQ617"/>
      <c r="AUR617"/>
      <c r="AUS617"/>
      <c r="AUT617"/>
      <c r="AUU617"/>
      <c r="AUV617"/>
      <c r="AUW617"/>
      <c r="AUX617"/>
      <c r="AUY617"/>
      <c r="AUZ617"/>
      <c r="AVA617"/>
      <c r="AVB617"/>
      <c r="AVC617"/>
      <c r="AVD617"/>
      <c r="AVE617"/>
      <c r="AVF617"/>
      <c r="AVG617"/>
      <c r="AVH617"/>
      <c r="AVI617"/>
      <c r="AVJ617"/>
      <c r="AVK617"/>
      <c r="AVL617"/>
      <c r="AVM617"/>
      <c r="AVN617"/>
      <c r="AVO617"/>
      <c r="AVP617"/>
      <c r="AVQ617"/>
      <c r="AVR617"/>
      <c r="AVS617"/>
      <c r="AVT617"/>
      <c r="AVU617"/>
      <c r="AVV617"/>
      <c r="AVW617"/>
      <c r="AVX617"/>
      <c r="AVY617"/>
      <c r="AVZ617"/>
      <c r="AWA617"/>
      <c r="AWB617"/>
      <c r="AWC617"/>
      <c r="AWD617"/>
      <c r="AWE617"/>
      <c r="AWF617"/>
      <c r="AWG617"/>
      <c r="AWH617"/>
      <c r="AWI617"/>
      <c r="AWJ617"/>
      <c r="AWK617"/>
      <c r="AWL617"/>
      <c r="AWM617"/>
      <c r="AWN617"/>
      <c r="AWO617"/>
      <c r="AWP617"/>
      <c r="AWQ617"/>
      <c r="AWR617"/>
      <c r="AWS617"/>
      <c r="AWT617"/>
      <c r="AWU617"/>
      <c r="AWV617"/>
      <c r="AWW617"/>
      <c r="AWX617"/>
      <c r="AWY617"/>
      <c r="AWZ617"/>
      <c r="AXA617"/>
      <c r="AXB617"/>
      <c r="AXC617"/>
      <c r="AXD617"/>
      <c r="AXE617"/>
      <c r="AXF617"/>
      <c r="AXG617"/>
      <c r="AXH617"/>
      <c r="AXI617"/>
      <c r="AXJ617"/>
      <c r="AXK617"/>
      <c r="AXL617"/>
      <c r="AXM617"/>
      <c r="AXN617"/>
      <c r="AXO617"/>
      <c r="AXP617"/>
      <c r="AXQ617"/>
      <c r="AXR617"/>
      <c r="AXS617"/>
      <c r="AXT617"/>
      <c r="AXU617"/>
      <c r="AXV617"/>
      <c r="AXW617"/>
      <c r="AXX617"/>
      <c r="AXY617"/>
      <c r="AXZ617"/>
      <c r="AYA617"/>
      <c r="AYB617"/>
      <c r="AYC617"/>
      <c r="AYD617"/>
      <c r="AYE617"/>
      <c r="AYF617"/>
      <c r="AYG617"/>
      <c r="AYH617"/>
      <c r="AYI617"/>
      <c r="AYJ617"/>
      <c r="AYK617"/>
      <c r="AYL617"/>
      <c r="AYM617"/>
      <c r="AYN617"/>
      <c r="AYO617"/>
      <c r="AYP617"/>
      <c r="AYQ617"/>
      <c r="AYR617"/>
      <c r="AYS617"/>
      <c r="AYT617"/>
      <c r="AYU617"/>
      <c r="AYV617"/>
      <c r="AYW617"/>
      <c r="AYX617"/>
      <c r="AYY617"/>
      <c r="AYZ617"/>
      <c r="AZA617"/>
      <c r="AZB617"/>
      <c r="AZC617"/>
      <c r="AZD617"/>
      <c r="AZE617"/>
      <c r="AZF617"/>
      <c r="AZG617"/>
      <c r="AZH617"/>
      <c r="AZI617"/>
      <c r="AZJ617"/>
      <c r="AZK617"/>
      <c r="AZL617"/>
      <c r="AZM617"/>
      <c r="AZN617"/>
      <c r="AZO617"/>
      <c r="AZP617"/>
      <c r="AZQ617"/>
      <c r="AZR617"/>
      <c r="AZS617"/>
      <c r="AZT617"/>
      <c r="AZU617"/>
      <c r="AZV617"/>
      <c r="AZW617"/>
      <c r="AZX617"/>
      <c r="AZY617"/>
      <c r="AZZ617"/>
      <c r="BAA617"/>
      <c r="BAB617"/>
      <c r="BAC617"/>
      <c r="BAD617"/>
      <c r="BAE617"/>
      <c r="BAF617"/>
      <c r="BAG617"/>
      <c r="BAH617"/>
      <c r="BAI617"/>
      <c r="BAJ617"/>
      <c r="BAK617"/>
      <c r="BAL617"/>
      <c r="BAM617"/>
      <c r="BAN617"/>
      <c r="BAO617"/>
      <c r="BAP617"/>
      <c r="BAQ617"/>
      <c r="BAR617"/>
      <c r="BAS617"/>
      <c r="BAT617"/>
      <c r="BAU617"/>
      <c r="BAV617"/>
      <c r="BAW617"/>
      <c r="BAX617"/>
      <c r="BAY617"/>
      <c r="BAZ617"/>
      <c r="BBA617"/>
      <c r="BBB617"/>
      <c r="BBC617"/>
      <c r="BBD617"/>
      <c r="BBE617"/>
      <c r="BBF617"/>
      <c r="BBG617"/>
      <c r="BBH617"/>
      <c r="BBI617"/>
      <c r="BBJ617"/>
      <c r="BBK617"/>
      <c r="BBL617"/>
      <c r="BBM617"/>
      <c r="BBN617"/>
      <c r="BBO617"/>
      <c r="BBP617"/>
      <c r="BBQ617"/>
      <c r="BBR617"/>
      <c r="BBS617"/>
      <c r="BBT617"/>
      <c r="BBU617"/>
      <c r="BBV617"/>
      <c r="BBW617"/>
      <c r="BBX617"/>
      <c r="BBY617"/>
      <c r="BBZ617"/>
      <c r="BCA617"/>
      <c r="BCB617"/>
      <c r="BCC617"/>
      <c r="BCD617"/>
      <c r="BCE617"/>
      <c r="BCF617"/>
      <c r="BCG617"/>
      <c r="BCH617"/>
      <c r="BCI617"/>
      <c r="BCJ617"/>
      <c r="BCK617"/>
      <c r="BCL617"/>
      <c r="BCM617"/>
      <c r="BCN617"/>
      <c r="BCO617"/>
      <c r="BCP617"/>
      <c r="BCQ617"/>
      <c r="BCR617"/>
      <c r="BCS617"/>
      <c r="BCT617"/>
      <c r="BCU617"/>
      <c r="BCV617"/>
      <c r="BCW617"/>
      <c r="BCX617"/>
      <c r="BCY617"/>
      <c r="BCZ617"/>
      <c r="BDA617"/>
      <c r="BDB617"/>
      <c r="BDC617"/>
      <c r="BDD617"/>
      <c r="BDE617"/>
      <c r="BDF617"/>
      <c r="BDG617"/>
      <c r="BDH617"/>
      <c r="BDI617"/>
      <c r="BDJ617"/>
      <c r="BDK617"/>
      <c r="BDL617"/>
      <c r="BDM617"/>
      <c r="BDN617"/>
      <c r="BDO617"/>
      <c r="BDP617"/>
      <c r="BDQ617"/>
      <c r="BDR617"/>
      <c r="BDS617"/>
      <c r="BDT617"/>
      <c r="BDU617"/>
      <c r="BDV617"/>
      <c r="BDW617"/>
      <c r="BDX617"/>
      <c r="BDY617"/>
      <c r="BDZ617"/>
      <c r="BEA617"/>
      <c r="BEB617"/>
      <c r="BEC617"/>
      <c r="BED617"/>
      <c r="BEE617"/>
      <c r="BEF617"/>
      <c r="BEG617"/>
      <c r="BEH617"/>
      <c r="BEI617"/>
      <c r="BEJ617"/>
      <c r="BEK617"/>
      <c r="BEL617"/>
      <c r="BEM617"/>
      <c r="BEN617"/>
      <c r="BEO617"/>
      <c r="BEP617"/>
      <c r="BEQ617"/>
      <c r="BER617"/>
      <c r="BES617"/>
      <c r="BET617"/>
      <c r="BEU617"/>
      <c r="BEV617"/>
      <c r="BEW617"/>
      <c r="BEX617"/>
      <c r="BEY617"/>
      <c r="BEZ617"/>
      <c r="BFA617"/>
      <c r="BFB617"/>
      <c r="BFC617"/>
      <c r="BFD617"/>
      <c r="BFE617"/>
      <c r="BFF617"/>
      <c r="BFG617"/>
      <c r="BFH617"/>
      <c r="BFI617"/>
      <c r="BFJ617"/>
      <c r="BFK617"/>
      <c r="BFL617"/>
      <c r="BFM617"/>
      <c r="BFN617"/>
      <c r="BFO617"/>
      <c r="BFP617"/>
      <c r="BFQ617"/>
      <c r="BFR617"/>
      <c r="BFS617"/>
      <c r="BFT617"/>
      <c r="BFU617"/>
      <c r="BFV617"/>
      <c r="BFW617"/>
      <c r="BFX617"/>
      <c r="BFY617"/>
      <c r="BFZ617"/>
      <c r="BGA617"/>
      <c r="BGB617"/>
      <c r="BGC617"/>
      <c r="BGD617"/>
      <c r="BGE617"/>
      <c r="BGF617"/>
      <c r="BGG617"/>
      <c r="BGH617"/>
      <c r="BGI617"/>
      <c r="BGJ617"/>
      <c r="BGK617"/>
      <c r="BGL617"/>
      <c r="BGM617"/>
      <c r="BGN617"/>
      <c r="BGO617"/>
      <c r="BGP617"/>
      <c r="BGQ617"/>
      <c r="BGR617"/>
      <c r="BGS617"/>
      <c r="BGT617"/>
      <c r="BGU617"/>
      <c r="BGV617"/>
      <c r="BGW617"/>
      <c r="BGX617"/>
      <c r="BGY617"/>
      <c r="BGZ617"/>
      <c r="BHA617"/>
      <c r="BHB617"/>
      <c r="BHC617"/>
      <c r="BHD617"/>
      <c r="BHE617"/>
      <c r="BHF617"/>
      <c r="BHG617"/>
      <c r="BHH617"/>
      <c r="BHI617"/>
      <c r="BHJ617"/>
      <c r="BHK617"/>
      <c r="BHL617"/>
      <c r="BHM617"/>
      <c r="BHN617"/>
      <c r="BHO617"/>
      <c r="BHP617"/>
      <c r="BHQ617"/>
      <c r="BHR617"/>
      <c r="BHS617"/>
      <c r="BHT617"/>
      <c r="BHU617"/>
      <c r="BHV617"/>
      <c r="BHW617"/>
      <c r="BHX617"/>
      <c r="BHY617"/>
      <c r="BHZ617"/>
      <c r="BIA617"/>
      <c r="BIB617"/>
      <c r="BIC617"/>
      <c r="BID617"/>
      <c r="BIE617"/>
      <c r="BIF617"/>
      <c r="BIG617"/>
      <c r="BIH617"/>
      <c r="BII617"/>
      <c r="BIJ617"/>
      <c r="BIK617"/>
      <c r="BIL617"/>
      <c r="BIM617"/>
      <c r="BIN617"/>
      <c r="BIO617"/>
      <c r="BIP617"/>
      <c r="BIQ617"/>
      <c r="BIR617"/>
      <c r="BIS617"/>
      <c r="BIT617"/>
      <c r="BIU617"/>
      <c r="BIV617"/>
      <c r="BIW617"/>
      <c r="BIX617"/>
      <c r="BIY617"/>
      <c r="BIZ617"/>
      <c r="BJA617"/>
      <c r="BJB617"/>
      <c r="BJC617"/>
      <c r="BJD617"/>
      <c r="BJE617"/>
      <c r="BJF617"/>
      <c r="BJG617"/>
      <c r="BJH617"/>
      <c r="BJI617"/>
      <c r="BJJ617"/>
      <c r="BJK617"/>
      <c r="BJL617"/>
      <c r="BJM617"/>
      <c r="BJN617"/>
      <c r="BJO617"/>
      <c r="BJP617"/>
      <c r="BJQ617"/>
      <c r="BJR617"/>
      <c r="BJS617"/>
      <c r="BJT617"/>
      <c r="BJU617"/>
      <c r="BJV617"/>
      <c r="BJW617"/>
      <c r="BJX617"/>
      <c r="BJY617"/>
      <c r="BJZ617"/>
      <c r="BKA617"/>
      <c r="BKB617"/>
      <c r="BKC617"/>
      <c r="BKD617"/>
      <c r="BKE617"/>
      <c r="BKF617"/>
      <c r="BKG617"/>
      <c r="BKH617"/>
      <c r="BKI617"/>
      <c r="BKJ617"/>
      <c r="BKK617"/>
      <c r="BKL617"/>
      <c r="BKM617"/>
      <c r="BKN617"/>
      <c r="BKO617"/>
      <c r="BKP617"/>
      <c r="BKQ617"/>
      <c r="BKR617"/>
      <c r="BKS617"/>
      <c r="BKT617"/>
      <c r="BKU617"/>
      <c r="BKV617"/>
      <c r="BKW617"/>
      <c r="BKX617"/>
      <c r="BKY617"/>
      <c r="BKZ617"/>
      <c r="BLA617"/>
      <c r="BLB617"/>
      <c r="BLC617"/>
      <c r="BLD617"/>
      <c r="BLE617"/>
      <c r="BLF617"/>
      <c r="BLG617"/>
      <c r="BLH617"/>
      <c r="BLI617"/>
      <c r="BLJ617"/>
      <c r="BLK617"/>
      <c r="BLL617"/>
      <c r="BLM617"/>
      <c r="BLN617"/>
      <c r="BLO617"/>
      <c r="BLP617"/>
      <c r="BLQ617"/>
      <c r="BLR617"/>
      <c r="BLS617"/>
      <c r="BLT617"/>
      <c r="BLU617"/>
      <c r="BLV617"/>
      <c r="BLW617"/>
      <c r="BLX617"/>
      <c r="BLY617"/>
      <c r="BLZ617"/>
      <c r="BMA617"/>
      <c r="BMB617"/>
      <c r="BMC617"/>
      <c r="BMD617"/>
      <c r="BME617"/>
      <c r="BMF617"/>
      <c r="BMG617"/>
      <c r="BMH617"/>
      <c r="BMI617"/>
      <c r="BMJ617"/>
      <c r="BMK617"/>
      <c r="BML617"/>
      <c r="BMM617"/>
      <c r="BMN617"/>
      <c r="BMO617"/>
      <c r="BMP617"/>
      <c r="BMQ617"/>
      <c r="BMR617"/>
      <c r="BMS617"/>
      <c r="BMT617"/>
      <c r="BMU617"/>
      <c r="BMV617"/>
      <c r="BMW617"/>
      <c r="BMX617"/>
      <c r="BMY617"/>
      <c r="BMZ617"/>
      <c r="BNA617"/>
      <c r="BNB617"/>
      <c r="BNC617"/>
      <c r="BND617"/>
      <c r="BNE617"/>
      <c r="BNF617"/>
      <c r="BNG617"/>
      <c r="BNH617"/>
      <c r="BNI617"/>
      <c r="BNJ617"/>
      <c r="BNK617"/>
      <c r="BNL617"/>
      <c r="BNM617"/>
      <c r="BNN617"/>
      <c r="BNO617"/>
      <c r="BNP617"/>
      <c r="BNQ617"/>
      <c r="BNR617"/>
      <c r="BNS617"/>
      <c r="BNT617"/>
      <c r="BNU617"/>
      <c r="BNV617"/>
      <c r="BNW617"/>
      <c r="BNX617"/>
      <c r="BNY617"/>
      <c r="BNZ617"/>
      <c r="BOA617"/>
      <c r="BOB617"/>
      <c r="BOC617"/>
      <c r="BOD617"/>
      <c r="BOE617"/>
      <c r="BOF617"/>
      <c r="BOG617"/>
      <c r="BOH617"/>
      <c r="BOI617"/>
      <c r="BOJ617"/>
      <c r="BOK617"/>
      <c r="BOL617"/>
      <c r="BOM617"/>
      <c r="BON617"/>
      <c r="BOO617"/>
      <c r="BOP617"/>
      <c r="BOQ617"/>
      <c r="BOR617"/>
      <c r="BOS617"/>
      <c r="BOT617"/>
      <c r="BOU617"/>
      <c r="BOV617"/>
      <c r="BOW617"/>
      <c r="BOX617"/>
      <c r="BOY617"/>
      <c r="BOZ617"/>
      <c r="BPA617"/>
      <c r="BPB617"/>
      <c r="BPC617"/>
      <c r="BPD617"/>
      <c r="BPE617"/>
      <c r="BPF617"/>
      <c r="BPG617"/>
      <c r="BPH617"/>
      <c r="BPI617"/>
      <c r="BPJ617"/>
      <c r="BPK617"/>
      <c r="BPL617"/>
      <c r="BPM617"/>
      <c r="BPN617"/>
      <c r="BPO617"/>
      <c r="BPP617"/>
      <c r="BPQ617"/>
      <c r="BPR617"/>
      <c r="BPS617"/>
      <c r="BPT617"/>
      <c r="BPU617"/>
      <c r="BPV617"/>
      <c r="BPW617"/>
      <c r="BPX617"/>
      <c r="BPY617"/>
      <c r="BPZ617"/>
      <c r="BQA617"/>
      <c r="BQB617"/>
      <c r="BQC617"/>
      <c r="BQD617"/>
      <c r="BQE617"/>
      <c r="BQF617"/>
      <c r="BQG617"/>
      <c r="BQH617"/>
      <c r="BQI617"/>
      <c r="BQJ617"/>
      <c r="BQK617"/>
      <c r="BQL617"/>
      <c r="BQM617"/>
      <c r="BQN617"/>
      <c r="BQO617"/>
      <c r="BQP617"/>
      <c r="BQQ617"/>
      <c r="BQR617"/>
      <c r="BQS617"/>
      <c r="BQT617"/>
      <c r="BQU617"/>
      <c r="BQV617"/>
      <c r="BQW617"/>
      <c r="BQX617"/>
      <c r="BQY617"/>
      <c r="BQZ617"/>
      <c r="BRA617"/>
      <c r="BRB617"/>
      <c r="BRC617"/>
      <c r="BRD617"/>
      <c r="BRE617"/>
      <c r="BRF617"/>
      <c r="BRG617"/>
      <c r="BRH617"/>
      <c r="BRI617"/>
      <c r="BRJ617"/>
      <c r="BRK617"/>
      <c r="BRL617"/>
      <c r="BRM617"/>
      <c r="BRN617"/>
      <c r="BRO617"/>
      <c r="BRP617"/>
      <c r="BRQ617"/>
      <c r="BRR617"/>
      <c r="BRS617"/>
      <c r="BRT617"/>
      <c r="BRU617"/>
      <c r="BRV617"/>
      <c r="BRW617"/>
      <c r="BRX617"/>
      <c r="BRY617"/>
      <c r="BRZ617"/>
      <c r="BSA617"/>
      <c r="BSB617"/>
      <c r="BSC617"/>
      <c r="BSD617"/>
      <c r="BSE617"/>
      <c r="BSF617"/>
      <c r="BSG617"/>
      <c r="BSH617"/>
      <c r="BSI617"/>
      <c r="BSJ617"/>
      <c r="BSK617"/>
      <c r="BSL617"/>
      <c r="BSM617"/>
      <c r="BSN617"/>
      <c r="BSO617"/>
      <c r="BSP617"/>
      <c r="BSQ617"/>
      <c r="BSR617"/>
      <c r="BSS617"/>
      <c r="BST617"/>
      <c r="BSU617"/>
      <c r="BSV617"/>
      <c r="BSW617"/>
      <c r="BSX617"/>
      <c r="BSY617"/>
      <c r="BSZ617"/>
      <c r="BTA617"/>
      <c r="BTB617"/>
      <c r="BTC617"/>
      <c r="BTD617"/>
      <c r="BTE617"/>
      <c r="BTF617"/>
      <c r="BTG617"/>
      <c r="BTH617"/>
      <c r="BTI617"/>
      <c r="BTJ617"/>
      <c r="BTK617"/>
      <c r="BTL617"/>
      <c r="BTM617"/>
      <c r="BTN617"/>
      <c r="BTO617"/>
      <c r="BTP617"/>
      <c r="BTQ617"/>
      <c r="BTR617"/>
      <c r="BTS617"/>
      <c r="BTT617"/>
      <c r="BTU617"/>
      <c r="BTV617"/>
      <c r="BTW617"/>
      <c r="BTX617"/>
      <c r="BTY617"/>
      <c r="BTZ617"/>
      <c r="BUA617"/>
      <c r="BUB617"/>
      <c r="BUC617"/>
      <c r="BUD617"/>
      <c r="BUE617"/>
      <c r="BUF617"/>
      <c r="BUG617"/>
      <c r="BUH617"/>
      <c r="BUI617"/>
      <c r="BUJ617"/>
      <c r="BUK617"/>
      <c r="BUL617"/>
      <c r="BUM617"/>
      <c r="BUN617"/>
      <c r="BUO617"/>
      <c r="BUP617"/>
      <c r="BUQ617"/>
      <c r="BUR617"/>
      <c r="BUS617"/>
      <c r="BUT617"/>
      <c r="BUU617"/>
      <c r="BUV617"/>
      <c r="BUW617"/>
      <c r="BUX617"/>
      <c r="BUY617"/>
      <c r="BUZ617"/>
      <c r="BVA617"/>
      <c r="BVB617"/>
      <c r="BVC617"/>
      <c r="BVD617"/>
      <c r="BVE617"/>
      <c r="BVF617"/>
      <c r="BVG617"/>
      <c r="BVH617"/>
      <c r="BVI617"/>
      <c r="BVJ617"/>
      <c r="BVK617"/>
      <c r="BVL617"/>
      <c r="BVM617"/>
      <c r="BVN617"/>
      <c r="BVO617"/>
      <c r="BVP617"/>
      <c r="BVQ617"/>
      <c r="BVR617"/>
      <c r="BVS617"/>
      <c r="BVT617"/>
      <c r="BVU617"/>
      <c r="BVV617"/>
      <c r="BVW617"/>
      <c r="BVX617"/>
      <c r="BVY617"/>
      <c r="BVZ617"/>
      <c r="BWA617"/>
      <c r="BWB617"/>
      <c r="BWC617"/>
      <c r="BWD617"/>
      <c r="BWE617"/>
      <c r="BWF617"/>
      <c r="BWG617"/>
      <c r="BWH617"/>
      <c r="BWI617"/>
      <c r="BWJ617"/>
      <c r="BWK617"/>
      <c r="BWL617"/>
      <c r="BWM617"/>
      <c r="BWN617"/>
      <c r="BWO617"/>
      <c r="BWP617"/>
      <c r="BWQ617"/>
      <c r="BWR617"/>
      <c r="BWS617"/>
      <c r="BWT617"/>
      <c r="BWU617"/>
      <c r="BWV617"/>
      <c r="BWW617"/>
      <c r="BWX617"/>
      <c r="BWY617"/>
      <c r="BWZ617"/>
      <c r="BXA617"/>
      <c r="BXB617"/>
      <c r="BXC617"/>
      <c r="BXD617"/>
      <c r="BXE617"/>
      <c r="BXF617"/>
      <c r="BXG617"/>
      <c r="BXH617"/>
      <c r="BXI617"/>
      <c r="BXJ617"/>
      <c r="BXK617"/>
      <c r="BXL617"/>
      <c r="BXM617"/>
      <c r="BXN617"/>
      <c r="BXO617"/>
      <c r="BXP617"/>
      <c r="BXQ617"/>
      <c r="BXR617"/>
      <c r="BXS617"/>
      <c r="BXT617"/>
      <c r="BXU617"/>
      <c r="BXV617"/>
      <c r="BXW617"/>
      <c r="BXX617"/>
      <c r="BXY617"/>
      <c r="BXZ617"/>
      <c r="BYA617"/>
      <c r="BYB617"/>
      <c r="BYC617"/>
      <c r="BYD617"/>
      <c r="BYE617"/>
      <c r="BYF617"/>
      <c r="BYG617"/>
      <c r="BYH617"/>
      <c r="BYI617"/>
      <c r="BYJ617"/>
      <c r="BYK617"/>
      <c r="BYL617"/>
      <c r="BYM617"/>
      <c r="BYN617"/>
      <c r="BYO617"/>
      <c r="BYP617"/>
      <c r="BYQ617"/>
      <c r="BYR617"/>
      <c r="BYS617"/>
      <c r="BYT617"/>
      <c r="BYU617"/>
      <c r="BYV617"/>
      <c r="BYW617"/>
      <c r="BYX617"/>
      <c r="BYY617"/>
      <c r="BYZ617"/>
      <c r="BZA617"/>
      <c r="BZB617"/>
      <c r="BZC617"/>
      <c r="BZD617"/>
      <c r="BZE617"/>
      <c r="BZF617"/>
      <c r="BZG617"/>
      <c r="BZH617"/>
      <c r="BZI617"/>
      <c r="BZJ617"/>
      <c r="BZK617"/>
      <c r="BZL617"/>
      <c r="BZM617"/>
      <c r="BZN617"/>
      <c r="BZO617"/>
      <c r="BZP617"/>
      <c r="BZQ617"/>
      <c r="BZR617"/>
      <c r="BZS617"/>
      <c r="BZT617"/>
      <c r="BZU617"/>
      <c r="BZV617"/>
      <c r="BZW617"/>
      <c r="BZX617"/>
      <c r="BZY617"/>
      <c r="BZZ617"/>
      <c r="CAA617"/>
      <c r="CAB617"/>
      <c r="CAC617"/>
      <c r="CAD617"/>
      <c r="CAE617"/>
      <c r="CAF617"/>
      <c r="CAG617"/>
      <c r="CAH617"/>
      <c r="CAI617"/>
      <c r="CAJ617"/>
      <c r="CAK617"/>
      <c r="CAL617"/>
      <c r="CAM617"/>
      <c r="CAN617"/>
      <c r="CAO617"/>
      <c r="CAP617"/>
      <c r="CAQ617"/>
      <c r="CAR617"/>
      <c r="CAS617"/>
      <c r="CAT617"/>
      <c r="CAU617"/>
      <c r="CAV617"/>
      <c r="CAW617"/>
      <c r="CAX617"/>
      <c r="CAY617"/>
      <c r="CAZ617"/>
      <c r="CBA617"/>
      <c r="CBB617"/>
      <c r="CBC617"/>
      <c r="CBD617"/>
      <c r="CBE617"/>
      <c r="CBF617"/>
      <c r="CBG617"/>
      <c r="CBH617"/>
      <c r="CBI617"/>
      <c r="CBJ617"/>
      <c r="CBK617"/>
      <c r="CBL617"/>
      <c r="CBM617"/>
      <c r="CBN617"/>
      <c r="CBO617"/>
      <c r="CBP617"/>
      <c r="CBQ617"/>
      <c r="CBR617"/>
      <c r="CBS617"/>
      <c r="CBT617"/>
      <c r="CBU617"/>
      <c r="CBV617"/>
      <c r="CBW617"/>
      <c r="CBX617"/>
      <c r="CBY617"/>
      <c r="CBZ617"/>
      <c r="CCA617"/>
      <c r="CCB617"/>
      <c r="CCC617"/>
      <c r="CCD617"/>
      <c r="CCE617"/>
      <c r="CCF617"/>
      <c r="CCG617"/>
      <c r="CCH617"/>
      <c r="CCI617"/>
      <c r="CCJ617"/>
      <c r="CCK617"/>
      <c r="CCL617"/>
      <c r="CCM617"/>
      <c r="CCN617"/>
      <c r="CCO617"/>
      <c r="CCP617"/>
      <c r="CCQ617"/>
      <c r="CCR617"/>
      <c r="CCS617"/>
      <c r="CCT617"/>
      <c r="CCU617"/>
      <c r="CCV617"/>
      <c r="CCW617"/>
      <c r="CCX617"/>
      <c r="CCY617"/>
      <c r="CCZ617"/>
      <c r="CDA617"/>
      <c r="CDB617"/>
      <c r="CDC617"/>
      <c r="CDD617"/>
      <c r="CDE617"/>
      <c r="CDF617"/>
      <c r="CDG617"/>
      <c r="CDH617"/>
      <c r="CDI617"/>
      <c r="CDJ617"/>
      <c r="CDK617"/>
      <c r="CDL617"/>
      <c r="CDM617"/>
      <c r="CDN617"/>
      <c r="CDO617"/>
      <c r="CDP617"/>
      <c r="CDQ617"/>
      <c r="CDR617"/>
      <c r="CDS617"/>
      <c r="CDT617"/>
      <c r="CDU617"/>
      <c r="CDV617"/>
      <c r="CDW617"/>
      <c r="CDX617"/>
      <c r="CDY617"/>
      <c r="CDZ617"/>
      <c r="CEA617"/>
      <c r="CEB617"/>
      <c r="CEC617"/>
      <c r="CED617"/>
      <c r="CEE617"/>
      <c r="CEF617"/>
      <c r="CEG617"/>
      <c r="CEH617"/>
      <c r="CEI617"/>
      <c r="CEJ617"/>
      <c r="CEK617"/>
      <c r="CEL617"/>
      <c r="CEM617"/>
      <c r="CEN617"/>
      <c r="CEO617"/>
      <c r="CEP617"/>
      <c r="CEQ617"/>
      <c r="CER617"/>
      <c r="CES617"/>
      <c r="CET617"/>
      <c r="CEU617"/>
      <c r="CEV617"/>
      <c r="CEW617"/>
      <c r="CEX617"/>
      <c r="CEY617"/>
      <c r="CEZ617"/>
      <c r="CFA617"/>
      <c r="CFB617"/>
      <c r="CFC617"/>
      <c r="CFD617"/>
      <c r="CFE617"/>
      <c r="CFF617"/>
      <c r="CFG617"/>
      <c r="CFH617"/>
      <c r="CFI617"/>
      <c r="CFJ617"/>
      <c r="CFK617"/>
      <c r="CFL617"/>
      <c r="CFM617"/>
      <c r="CFN617"/>
      <c r="CFO617"/>
      <c r="CFP617"/>
      <c r="CFQ617"/>
      <c r="CFR617"/>
      <c r="CFS617"/>
      <c r="CFT617"/>
      <c r="CFU617"/>
      <c r="CFV617"/>
      <c r="CFW617"/>
      <c r="CFX617"/>
      <c r="CFY617"/>
      <c r="CFZ617"/>
      <c r="CGA617"/>
      <c r="CGB617"/>
      <c r="CGC617"/>
      <c r="CGD617"/>
      <c r="CGE617"/>
      <c r="CGF617"/>
      <c r="CGG617"/>
      <c r="CGH617"/>
      <c r="CGI617"/>
      <c r="CGJ617"/>
      <c r="CGK617"/>
      <c r="CGL617"/>
      <c r="CGM617"/>
      <c r="CGN617"/>
      <c r="CGO617"/>
      <c r="CGP617"/>
      <c r="CGQ617"/>
      <c r="CGR617"/>
      <c r="CGS617"/>
      <c r="CGT617"/>
      <c r="CGU617"/>
      <c r="CGV617"/>
      <c r="CGW617"/>
      <c r="CGX617"/>
      <c r="CGY617"/>
      <c r="CGZ617"/>
      <c r="CHA617"/>
      <c r="CHB617"/>
      <c r="CHC617"/>
      <c r="CHD617"/>
      <c r="CHE617"/>
      <c r="CHF617"/>
      <c r="CHG617"/>
      <c r="CHH617"/>
      <c r="CHI617"/>
      <c r="CHJ617"/>
      <c r="CHK617"/>
      <c r="CHL617"/>
      <c r="CHM617"/>
      <c r="CHN617"/>
      <c r="CHO617"/>
      <c r="CHP617"/>
      <c r="CHQ617"/>
      <c r="CHR617"/>
      <c r="CHS617"/>
      <c r="CHT617"/>
      <c r="CHU617"/>
      <c r="CHV617"/>
      <c r="CHW617"/>
      <c r="CHX617"/>
      <c r="CHY617"/>
      <c r="CHZ617"/>
      <c r="CIA617"/>
      <c r="CIB617"/>
      <c r="CIC617"/>
      <c r="CID617"/>
      <c r="CIE617"/>
      <c r="CIF617"/>
      <c r="CIG617"/>
      <c r="CIH617"/>
      <c r="CII617"/>
      <c r="CIJ617"/>
      <c r="CIK617"/>
      <c r="CIL617"/>
      <c r="CIM617"/>
      <c r="CIN617"/>
      <c r="CIO617"/>
      <c r="CIP617"/>
      <c r="CIQ617"/>
      <c r="CIR617"/>
      <c r="CIS617"/>
      <c r="CIT617"/>
      <c r="CIU617"/>
      <c r="CIV617"/>
      <c r="CIW617"/>
      <c r="CIX617"/>
      <c r="CIY617"/>
      <c r="CIZ617"/>
      <c r="CJA617"/>
      <c r="CJB617"/>
      <c r="CJC617"/>
      <c r="CJD617"/>
      <c r="CJE617"/>
      <c r="CJF617"/>
      <c r="CJG617"/>
      <c r="CJH617"/>
      <c r="CJI617"/>
      <c r="CJJ617"/>
      <c r="CJK617"/>
      <c r="CJL617"/>
      <c r="CJM617"/>
      <c r="CJN617"/>
      <c r="CJO617"/>
      <c r="CJP617"/>
      <c r="CJQ617"/>
      <c r="CJR617"/>
      <c r="CJS617"/>
      <c r="CJT617"/>
      <c r="CJU617"/>
      <c r="CJV617"/>
      <c r="CJW617"/>
      <c r="CJX617"/>
      <c r="CJY617"/>
      <c r="CJZ617"/>
      <c r="CKA617"/>
      <c r="CKB617"/>
      <c r="CKC617"/>
      <c r="CKD617"/>
      <c r="CKE617"/>
      <c r="CKF617"/>
      <c r="CKG617"/>
      <c r="CKH617"/>
      <c r="CKI617"/>
      <c r="CKJ617"/>
      <c r="CKK617"/>
      <c r="CKL617"/>
      <c r="CKM617"/>
      <c r="CKN617"/>
      <c r="CKO617"/>
      <c r="CKP617"/>
      <c r="CKQ617"/>
      <c r="CKR617"/>
      <c r="CKS617"/>
      <c r="CKT617"/>
      <c r="CKU617"/>
      <c r="CKV617"/>
      <c r="CKW617"/>
      <c r="CKX617"/>
      <c r="CKY617"/>
      <c r="CKZ617"/>
      <c r="CLA617"/>
      <c r="CLB617"/>
      <c r="CLC617"/>
      <c r="CLD617"/>
      <c r="CLE617"/>
      <c r="CLF617"/>
      <c r="CLG617"/>
      <c r="CLH617"/>
      <c r="CLI617"/>
      <c r="CLJ617"/>
      <c r="CLK617"/>
      <c r="CLL617"/>
      <c r="CLM617"/>
      <c r="CLN617"/>
      <c r="CLO617"/>
      <c r="CLP617"/>
      <c r="CLQ617"/>
      <c r="CLR617"/>
      <c r="CLS617"/>
      <c r="CLT617"/>
      <c r="CLU617"/>
      <c r="CLV617"/>
      <c r="CLW617"/>
      <c r="CLX617"/>
      <c r="CLY617"/>
      <c r="CLZ617"/>
      <c r="CMA617"/>
      <c r="CMB617"/>
      <c r="CMC617"/>
      <c r="CMD617"/>
      <c r="CME617"/>
      <c r="CMF617"/>
      <c r="CMG617"/>
      <c r="CMH617"/>
      <c r="CMI617"/>
      <c r="CMJ617"/>
      <c r="CMK617"/>
      <c r="CML617"/>
      <c r="CMM617"/>
      <c r="CMN617"/>
      <c r="CMO617"/>
      <c r="CMP617"/>
      <c r="CMQ617"/>
      <c r="CMR617"/>
      <c r="CMS617"/>
      <c r="CMT617"/>
      <c r="CMU617"/>
      <c r="CMV617"/>
      <c r="CMW617"/>
      <c r="CMX617"/>
      <c r="CMY617"/>
      <c r="CMZ617"/>
      <c r="CNA617"/>
      <c r="CNB617"/>
      <c r="CNC617"/>
      <c r="CND617"/>
      <c r="CNE617"/>
      <c r="CNF617"/>
      <c r="CNG617"/>
      <c r="CNH617"/>
      <c r="CNI617"/>
      <c r="CNJ617"/>
      <c r="CNK617"/>
      <c r="CNL617"/>
      <c r="CNM617"/>
      <c r="CNN617"/>
      <c r="CNO617"/>
      <c r="CNP617"/>
      <c r="CNQ617"/>
      <c r="CNR617"/>
      <c r="CNS617"/>
      <c r="CNT617"/>
      <c r="CNU617"/>
      <c r="CNV617"/>
      <c r="CNW617"/>
      <c r="CNX617"/>
      <c r="CNY617"/>
      <c r="CNZ617"/>
      <c r="COA617"/>
      <c r="COB617"/>
      <c r="COC617"/>
      <c r="COD617"/>
      <c r="COE617"/>
      <c r="COF617"/>
      <c r="COG617"/>
      <c r="COH617"/>
      <c r="COI617"/>
      <c r="COJ617"/>
      <c r="COK617"/>
      <c r="COL617"/>
      <c r="COM617"/>
      <c r="CON617"/>
      <c r="COO617"/>
      <c r="COP617"/>
      <c r="COQ617"/>
      <c r="COR617"/>
      <c r="COS617"/>
      <c r="COT617"/>
      <c r="COU617"/>
      <c r="COV617"/>
      <c r="COW617"/>
      <c r="COX617"/>
      <c r="COY617"/>
      <c r="COZ617"/>
      <c r="CPA617"/>
      <c r="CPB617"/>
      <c r="CPC617"/>
      <c r="CPD617"/>
      <c r="CPE617"/>
      <c r="CPF617"/>
      <c r="CPG617"/>
      <c r="CPH617"/>
      <c r="CPI617"/>
      <c r="CPJ617"/>
      <c r="CPK617"/>
      <c r="CPL617"/>
      <c r="CPM617"/>
      <c r="CPN617"/>
      <c r="CPO617"/>
      <c r="CPP617"/>
      <c r="CPQ617"/>
      <c r="CPR617"/>
      <c r="CPS617"/>
      <c r="CPT617"/>
      <c r="CPU617"/>
      <c r="CPV617"/>
      <c r="CPW617"/>
      <c r="CPX617"/>
      <c r="CPY617"/>
      <c r="CPZ617"/>
      <c r="CQA617"/>
      <c r="CQB617"/>
      <c r="CQC617"/>
      <c r="CQD617"/>
      <c r="CQE617"/>
      <c r="CQF617"/>
      <c r="CQG617"/>
      <c r="CQH617"/>
      <c r="CQI617"/>
      <c r="CQJ617"/>
      <c r="CQK617"/>
      <c r="CQL617"/>
      <c r="CQM617"/>
      <c r="CQN617"/>
      <c r="CQO617"/>
      <c r="CQP617"/>
      <c r="CQQ617"/>
      <c r="CQR617"/>
      <c r="CQS617"/>
      <c r="CQT617"/>
      <c r="CQU617"/>
      <c r="CQV617"/>
      <c r="CQW617"/>
      <c r="CQX617"/>
      <c r="CQY617"/>
      <c r="CQZ617"/>
      <c r="CRA617"/>
      <c r="CRB617"/>
      <c r="CRC617"/>
      <c r="CRD617"/>
      <c r="CRE617"/>
      <c r="CRF617"/>
      <c r="CRG617"/>
      <c r="CRH617"/>
      <c r="CRI617"/>
      <c r="CRJ617"/>
      <c r="CRK617"/>
      <c r="CRL617"/>
      <c r="CRM617"/>
      <c r="CRN617"/>
      <c r="CRO617"/>
      <c r="CRP617"/>
      <c r="CRQ617"/>
      <c r="CRR617"/>
      <c r="CRS617"/>
      <c r="CRT617"/>
      <c r="CRU617"/>
      <c r="CRV617"/>
      <c r="CRW617"/>
      <c r="CRX617"/>
      <c r="CRY617"/>
      <c r="CRZ617"/>
      <c r="CSA617"/>
      <c r="CSB617"/>
      <c r="CSC617"/>
      <c r="CSD617"/>
      <c r="CSE617"/>
      <c r="CSF617"/>
      <c r="CSG617"/>
      <c r="CSH617"/>
      <c r="CSI617"/>
      <c r="CSJ617"/>
      <c r="CSK617"/>
      <c r="CSL617"/>
      <c r="CSM617"/>
      <c r="CSN617"/>
      <c r="CSO617"/>
      <c r="CSP617"/>
      <c r="CSQ617"/>
      <c r="CSR617"/>
      <c r="CSS617"/>
      <c r="CST617"/>
      <c r="CSU617"/>
      <c r="CSV617"/>
      <c r="CSW617"/>
      <c r="CSX617"/>
      <c r="CSY617"/>
      <c r="CSZ617"/>
      <c r="CTA617"/>
      <c r="CTB617"/>
      <c r="CTC617"/>
      <c r="CTD617"/>
      <c r="CTE617"/>
      <c r="CTF617"/>
      <c r="CTG617"/>
      <c r="CTH617"/>
      <c r="CTI617"/>
      <c r="CTJ617"/>
      <c r="CTK617"/>
      <c r="CTL617"/>
      <c r="CTM617"/>
      <c r="CTN617"/>
      <c r="CTO617"/>
      <c r="CTP617"/>
      <c r="CTQ617"/>
      <c r="CTR617"/>
      <c r="CTS617"/>
      <c r="CTT617"/>
      <c r="CTU617"/>
      <c r="CTV617"/>
      <c r="CTW617"/>
      <c r="CTX617"/>
      <c r="CTY617"/>
      <c r="CTZ617"/>
      <c r="CUA617"/>
      <c r="CUB617"/>
      <c r="CUC617"/>
      <c r="CUD617"/>
      <c r="CUE617"/>
      <c r="CUF617"/>
      <c r="CUG617"/>
      <c r="CUH617"/>
      <c r="CUI617"/>
      <c r="CUJ617"/>
      <c r="CUK617"/>
      <c r="CUL617"/>
      <c r="CUM617"/>
      <c r="CUN617"/>
      <c r="CUO617"/>
      <c r="CUP617"/>
      <c r="CUQ617"/>
      <c r="CUR617"/>
      <c r="CUS617"/>
      <c r="CUT617"/>
      <c r="CUU617"/>
      <c r="CUV617"/>
      <c r="CUW617"/>
      <c r="CUX617"/>
      <c r="CUY617"/>
      <c r="CUZ617"/>
      <c r="CVA617"/>
      <c r="CVB617"/>
      <c r="CVC617"/>
      <c r="CVD617"/>
      <c r="CVE617"/>
      <c r="CVF617"/>
      <c r="CVG617"/>
      <c r="CVH617"/>
      <c r="CVI617"/>
      <c r="CVJ617"/>
      <c r="CVK617"/>
      <c r="CVL617"/>
      <c r="CVM617"/>
      <c r="CVN617"/>
      <c r="CVO617"/>
      <c r="CVP617"/>
      <c r="CVQ617"/>
      <c r="CVR617"/>
      <c r="CVS617"/>
      <c r="CVT617"/>
      <c r="CVU617"/>
      <c r="CVV617"/>
      <c r="CVW617"/>
      <c r="CVX617"/>
      <c r="CVY617"/>
      <c r="CVZ617"/>
      <c r="CWA617"/>
      <c r="CWB617"/>
      <c r="CWC617"/>
      <c r="CWD617"/>
      <c r="CWE617"/>
      <c r="CWF617"/>
      <c r="CWG617"/>
      <c r="CWH617"/>
      <c r="CWI617"/>
      <c r="CWJ617"/>
      <c r="CWK617"/>
      <c r="CWL617"/>
      <c r="CWM617"/>
      <c r="CWN617"/>
      <c r="CWO617"/>
      <c r="CWP617"/>
      <c r="CWQ617"/>
      <c r="CWR617"/>
      <c r="CWS617"/>
      <c r="CWT617"/>
      <c r="CWU617"/>
      <c r="CWV617"/>
      <c r="CWW617"/>
      <c r="CWX617"/>
      <c r="CWY617"/>
      <c r="CWZ617"/>
      <c r="CXA617"/>
      <c r="CXB617"/>
      <c r="CXC617"/>
      <c r="CXD617"/>
      <c r="CXE617"/>
      <c r="CXF617"/>
      <c r="CXG617"/>
      <c r="CXH617"/>
      <c r="CXI617"/>
      <c r="CXJ617"/>
      <c r="CXK617"/>
      <c r="CXL617"/>
      <c r="CXM617"/>
      <c r="CXN617"/>
      <c r="CXO617"/>
      <c r="CXP617"/>
      <c r="CXQ617"/>
      <c r="CXR617"/>
      <c r="CXS617"/>
      <c r="CXT617"/>
      <c r="CXU617"/>
      <c r="CXV617"/>
      <c r="CXW617"/>
      <c r="CXX617"/>
      <c r="CXY617"/>
      <c r="CXZ617"/>
      <c r="CYA617"/>
      <c r="CYB617"/>
      <c r="CYC617"/>
      <c r="CYD617"/>
      <c r="CYE617"/>
      <c r="CYF617"/>
      <c r="CYG617"/>
      <c r="CYH617"/>
      <c r="CYI617"/>
      <c r="CYJ617"/>
      <c r="CYK617"/>
      <c r="CYL617"/>
      <c r="CYM617"/>
      <c r="CYN617"/>
      <c r="CYO617"/>
      <c r="CYP617"/>
      <c r="CYQ617"/>
      <c r="CYR617"/>
      <c r="CYS617"/>
      <c r="CYT617"/>
      <c r="CYU617"/>
      <c r="CYV617"/>
      <c r="CYW617"/>
      <c r="CYX617"/>
      <c r="CYY617"/>
      <c r="CYZ617"/>
      <c r="CZA617"/>
      <c r="CZB617"/>
      <c r="CZC617"/>
      <c r="CZD617"/>
      <c r="CZE617"/>
      <c r="CZF617"/>
      <c r="CZG617"/>
      <c r="CZH617"/>
      <c r="CZI617"/>
      <c r="CZJ617"/>
      <c r="CZK617"/>
      <c r="CZL617"/>
      <c r="CZM617"/>
      <c r="CZN617"/>
      <c r="CZO617"/>
      <c r="CZP617"/>
      <c r="CZQ617"/>
      <c r="CZR617"/>
      <c r="CZS617"/>
      <c r="CZT617"/>
      <c r="CZU617"/>
      <c r="CZV617"/>
      <c r="CZW617"/>
      <c r="CZX617"/>
      <c r="CZY617"/>
      <c r="CZZ617"/>
      <c r="DAA617"/>
      <c r="DAB617"/>
      <c r="DAC617"/>
      <c r="DAD617"/>
      <c r="DAE617"/>
      <c r="DAF617"/>
      <c r="DAG617"/>
      <c r="DAH617"/>
      <c r="DAI617"/>
      <c r="DAJ617"/>
      <c r="DAK617"/>
      <c r="DAL617"/>
      <c r="DAM617"/>
      <c r="DAN617"/>
      <c r="DAO617"/>
      <c r="DAP617"/>
      <c r="DAQ617"/>
      <c r="DAR617"/>
      <c r="DAS617"/>
      <c r="DAT617"/>
      <c r="DAU617"/>
      <c r="DAV617"/>
      <c r="DAW617"/>
      <c r="DAX617"/>
      <c r="DAY617"/>
      <c r="DAZ617"/>
      <c r="DBA617"/>
      <c r="DBB617"/>
      <c r="DBC617"/>
      <c r="DBD617"/>
      <c r="DBE617"/>
      <c r="DBF617"/>
      <c r="DBG617"/>
      <c r="DBH617"/>
      <c r="DBI617"/>
      <c r="DBJ617"/>
      <c r="DBK617"/>
      <c r="DBL617"/>
      <c r="DBM617"/>
      <c r="DBN617"/>
      <c r="DBO617"/>
      <c r="DBP617"/>
      <c r="DBQ617"/>
      <c r="DBR617"/>
      <c r="DBS617"/>
      <c r="DBT617"/>
      <c r="DBU617"/>
      <c r="DBV617"/>
      <c r="DBW617"/>
      <c r="DBX617"/>
      <c r="DBY617"/>
      <c r="DBZ617"/>
      <c r="DCA617"/>
      <c r="DCB617"/>
      <c r="DCC617"/>
      <c r="DCD617"/>
      <c r="DCE617"/>
      <c r="DCF617"/>
      <c r="DCG617"/>
      <c r="DCH617"/>
      <c r="DCI617"/>
      <c r="DCJ617"/>
      <c r="DCK617"/>
      <c r="DCL617"/>
      <c r="DCM617"/>
      <c r="DCN617"/>
      <c r="DCO617"/>
      <c r="DCP617"/>
      <c r="DCQ617"/>
      <c r="DCR617"/>
      <c r="DCS617"/>
      <c r="DCT617"/>
      <c r="DCU617"/>
      <c r="DCV617"/>
      <c r="DCW617"/>
      <c r="DCX617"/>
      <c r="DCY617"/>
      <c r="DCZ617"/>
      <c r="DDA617"/>
      <c r="DDB617"/>
      <c r="DDC617"/>
      <c r="DDD617"/>
      <c r="DDE617"/>
      <c r="DDF617"/>
      <c r="DDG617"/>
      <c r="DDH617"/>
      <c r="DDI617"/>
      <c r="DDJ617"/>
      <c r="DDK617"/>
      <c r="DDL617"/>
      <c r="DDM617"/>
      <c r="DDN617"/>
      <c r="DDO617"/>
      <c r="DDP617"/>
      <c r="DDQ617"/>
      <c r="DDR617"/>
      <c r="DDS617"/>
      <c r="DDT617"/>
      <c r="DDU617"/>
      <c r="DDV617"/>
      <c r="DDW617"/>
      <c r="DDX617"/>
      <c r="DDY617"/>
      <c r="DDZ617"/>
      <c r="DEA617"/>
      <c r="DEB617"/>
      <c r="DEC617"/>
      <c r="DED617"/>
      <c r="DEE617"/>
      <c r="DEF617"/>
      <c r="DEG617"/>
      <c r="DEH617"/>
      <c r="DEI617"/>
      <c r="DEJ617"/>
      <c r="DEK617"/>
      <c r="DEL617"/>
      <c r="DEM617"/>
      <c r="DEN617"/>
      <c r="DEO617"/>
      <c r="DEP617"/>
      <c r="DEQ617"/>
      <c r="DER617"/>
      <c r="DES617"/>
      <c r="DET617"/>
      <c r="DEU617"/>
      <c r="DEV617"/>
      <c r="DEW617"/>
      <c r="DEX617"/>
      <c r="DEY617"/>
      <c r="DEZ617"/>
      <c r="DFA617"/>
      <c r="DFB617"/>
      <c r="DFC617"/>
      <c r="DFD617"/>
      <c r="DFE617"/>
      <c r="DFF617"/>
      <c r="DFG617"/>
      <c r="DFH617"/>
      <c r="DFI617"/>
      <c r="DFJ617"/>
      <c r="DFK617"/>
      <c r="DFL617"/>
      <c r="DFM617"/>
      <c r="DFN617"/>
      <c r="DFO617"/>
      <c r="DFP617"/>
      <c r="DFQ617"/>
      <c r="DFR617"/>
      <c r="DFS617"/>
      <c r="DFT617"/>
      <c r="DFU617"/>
      <c r="DFV617"/>
      <c r="DFW617"/>
      <c r="DFX617"/>
      <c r="DFY617"/>
      <c r="DFZ617"/>
      <c r="DGA617"/>
      <c r="DGB617"/>
      <c r="DGC617"/>
      <c r="DGD617"/>
      <c r="DGE617"/>
      <c r="DGF617"/>
      <c r="DGG617"/>
      <c r="DGH617"/>
      <c r="DGI617"/>
      <c r="DGJ617"/>
      <c r="DGK617"/>
      <c r="DGL617"/>
      <c r="DGM617"/>
      <c r="DGN617"/>
      <c r="DGO617"/>
      <c r="DGP617"/>
      <c r="DGQ617"/>
      <c r="DGR617"/>
      <c r="DGS617"/>
      <c r="DGT617"/>
      <c r="DGU617"/>
      <c r="DGV617"/>
      <c r="DGW617"/>
      <c r="DGX617"/>
      <c r="DGY617"/>
      <c r="DGZ617"/>
      <c r="DHA617"/>
      <c r="DHB617"/>
      <c r="DHC617"/>
      <c r="DHD617"/>
      <c r="DHE617"/>
      <c r="DHF617"/>
      <c r="DHG617"/>
      <c r="DHH617"/>
      <c r="DHI617"/>
      <c r="DHJ617"/>
      <c r="DHK617"/>
      <c r="DHL617"/>
      <c r="DHM617"/>
      <c r="DHN617"/>
      <c r="DHO617"/>
      <c r="DHP617"/>
      <c r="DHQ617"/>
      <c r="DHR617"/>
      <c r="DHS617"/>
      <c r="DHT617"/>
      <c r="DHU617"/>
      <c r="DHV617"/>
      <c r="DHW617"/>
      <c r="DHX617"/>
      <c r="DHY617"/>
      <c r="DHZ617"/>
      <c r="DIA617"/>
      <c r="DIB617"/>
      <c r="DIC617"/>
      <c r="DID617"/>
      <c r="DIE617"/>
      <c r="DIF617"/>
      <c r="DIG617"/>
      <c r="DIH617"/>
      <c r="DII617"/>
      <c r="DIJ617"/>
      <c r="DIK617"/>
      <c r="DIL617"/>
      <c r="DIM617"/>
      <c r="DIN617"/>
      <c r="DIO617"/>
      <c r="DIP617"/>
      <c r="DIQ617"/>
      <c r="DIR617"/>
      <c r="DIS617"/>
      <c r="DIT617"/>
      <c r="DIU617"/>
      <c r="DIV617"/>
      <c r="DIW617"/>
      <c r="DIX617"/>
      <c r="DIY617"/>
      <c r="DIZ617"/>
      <c r="DJA617"/>
      <c r="DJB617"/>
      <c r="DJC617"/>
      <c r="DJD617"/>
      <c r="DJE617"/>
      <c r="DJF617"/>
      <c r="DJG617"/>
      <c r="DJH617"/>
      <c r="DJI617"/>
      <c r="DJJ617"/>
      <c r="DJK617"/>
      <c r="DJL617"/>
      <c r="DJM617"/>
      <c r="DJN617"/>
      <c r="DJO617"/>
      <c r="DJP617"/>
      <c r="DJQ617"/>
      <c r="DJR617"/>
      <c r="DJS617"/>
      <c r="DJT617"/>
      <c r="DJU617"/>
      <c r="DJV617"/>
      <c r="DJW617"/>
      <c r="DJX617"/>
      <c r="DJY617"/>
      <c r="DJZ617"/>
      <c r="DKA617"/>
      <c r="DKB617"/>
      <c r="DKC617"/>
      <c r="DKD617"/>
      <c r="DKE617"/>
      <c r="DKF617"/>
      <c r="DKG617"/>
      <c r="DKH617"/>
      <c r="DKI617"/>
      <c r="DKJ617"/>
      <c r="DKK617"/>
      <c r="DKL617"/>
      <c r="DKM617"/>
      <c r="DKN617"/>
      <c r="DKO617"/>
      <c r="DKP617"/>
      <c r="DKQ617"/>
      <c r="DKR617"/>
      <c r="DKS617"/>
      <c r="DKT617"/>
      <c r="DKU617"/>
      <c r="DKV617"/>
      <c r="DKW617"/>
      <c r="DKX617"/>
      <c r="DKY617"/>
      <c r="DKZ617"/>
      <c r="DLA617"/>
      <c r="DLB617"/>
      <c r="DLC617"/>
      <c r="DLD617"/>
      <c r="DLE617"/>
      <c r="DLF617"/>
      <c r="DLG617"/>
      <c r="DLH617"/>
      <c r="DLI617"/>
      <c r="DLJ617"/>
      <c r="DLK617"/>
      <c r="DLL617"/>
      <c r="DLM617"/>
      <c r="DLN617"/>
      <c r="DLO617"/>
      <c r="DLP617"/>
      <c r="DLQ617"/>
      <c r="DLR617"/>
      <c r="DLS617"/>
      <c r="DLT617"/>
      <c r="DLU617"/>
      <c r="DLV617"/>
      <c r="DLW617"/>
      <c r="DLX617"/>
      <c r="DLY617"/>
      <c r="DLZ617"/>
      <c r="DMA617"/>
      <c r="DMB617"/>
      <c r="DMC617"/>
      <c r="DMD617"/>
      <c r="DME617"/>
      <c r="DMF617"/>
      <c r="DMG617"/>
      <c r="DMH617"/>
      <c r="DMI617"/>
      <c r="DMJ617"/>
      <c r="DMK617"/>
      <c r="DML617"/>
      <c r="DMM617"/>
      <c r="DMN617"/>
      <c r="DMO617"/>
      <c r="DMP617"/>
      <c r="DMQ617"/>
      <c r="DMR617"/>
      <c r="DMS617"/>
      <c r="DMT617"/>
      <c r="DMU617"/>
      <c r="DMV617"/>
      <c r="DMW617"/>
      <c r="DMX617"/>
      <c r="DMY617"/>
      <c r="DMZ617"/>
      <c r="DNA617"/>
      <c r="DNB617"/>
      <c r="DNC617"/>
      <c r="DND617"/>
      <c r="DNE617"/>
      <c r="DNF617"/>
      <c r="DNG617"/>
      <c r="DNH617"/>
      <c r="DNI617"/>
      <c r="DNJ617"/>
      <c r="DNK617"/>
      <c r="DNL617"/>
      <c r="DNM617"/>
      <c r="DNN617"/>
      <c r="DNO617"/>
      <c r="DNP617"/>
      <c r="DNQ617"/>
      <c r="DNR617"/>
      <c r="DNS617"/>
      <c r="DNT617"/>
      <c r="DNU617"/>
      <c r="DNV617"/>
      <c r="DNW617"/>
      <c r="DNX617"/>
      <c r="DNY617"/>
      <c r="DNZ617"/>
      <c r="DOA617"/>
      <c r="DOB617"/>
      <c r="DOC617"/>
      <c r="DOD617"/>
      <c r="DOE617"/>
      <c r="DOF617"/>
      <c r="DOG617"/>
      <c r="DOH617"/>
      <c r="DOI617"/>
      <c r="DOJ617"/>
      <c r="DOK617"/>
      <c r="DOL617"/>
      <c r="DOM617"/>
      <c r="DON617"/>
      <c r="DOO617"/>
      <c r="DOP617"/>
      <c r="DOQ617"/>
      <c r="DOR617"/>
      <c r="DOS617"/>
      <c r="DOT617"/>
      <c r="DOU617"/>
      <c r="DOV617"/>
      <c r="DOW617"/>
      <c r="DOX617"/>
      <c r="DOY617"/>
      <c r="DOZ617"/>
      <c r="DPA617"/>
      <c r="DPB617"/>
      <c r="DPC617"/>
      <c r="DPD617"/>
      <c r="DPE617"/>
      <c r="DPF617"/>
      <c r="DPG617"/>
      <c r="DPH617"/>
      <c r="DPI617"/>
      <c r="DPJ617"/>
      <c r="DPK617"/>
      <c r="DPL617"/>
      <c r="DPM617"/>
      <c r="DPN617"/>
      <c r="DPO617"/>
      <c r="DPP617"/>
      <c r="DPQ617"/>
      <c r="DPR617"/>
      <c r="DPS617"/>
      <c r="DPT617"/>
      <c r="DPU617"/>
      <c r="DPV617"/>
      <c r="DPW617"/>
      <c r="DPX617"/>
      <c r="DPY617"/>
      <c r="DPZ617"/>
      <c r="DQA617"/>
      <c r="DQB617"/>
      <c r="DQC617"/>
      <c r="DQD617"/>
      <c r="DQE617"/>
      <c r="DQF617"/>
      <c r="DQG617"/>
      <c r="DQH617"/>
      <c r="DQI617"/>
      <c r="DQJ617"/>
      <c r="DQK617"/>
      <c r="DQL617"/>
      <c r="DQM617"/>
      <c r="DQN617"/>
      <c r="DQO617"/>
      <c r="DQP617"/>
      <c r="DQQ617"/>
      <c r="DQR617"/>
      <c r="DQS617"/>
      <c r="DQT617"/>
      <c r="DQU617"/>
      <c r="DQV617"/>
      <c r="DQW617"/>
      <c r="DQX617"/>
      <c r="DQY617"/>
      <c r="DQZ617"/>
      <c r="DRA617"/>
      <c r="DRB617"/>
      <c r="DRC617"/>
      <c r="DRD617"/>
      <c r="DRE617"/>
      <c r="DRF617"/>
      <c r="DRG617"/>
      <c r="DRH617"/>
      <c r="DRI617"/>
      <c r="DRJ617"/>
      <c r="DRK617"/>
      <c r="DRL617"/>
      <c r="DRM617"/>
      <c r="DRN617"/>
      <c r="DRO617"/>
      <c r="DRP617"/>
      <c r="DRQ617"/>
      <c r="DRR617"/>
      <c r="DRS617"/>
      <c r="DRT617"/>
      <c r="DRU617"/>
      <c r="DRV617"/>
      <c r="DRW617"/>
      <c r="DRX617"/>
      <c r="DRY617"/>
      <c r="DRZ617"/>
      <c r="DSA617"/>
      <c r="DSB617"/>
      <c r="DSC617"/>
      <c r="DSD617"/>
      <c r="DSE617"/>
      <c r="DSF617"/>
      <c r="DSG617"/>
      <c r="DSH617"/>
      <c r="DSI617"/>
      <c r="DSJ617"/>
      <c r="DSK617"/>
      <c r="DSL617"/>
      <c r="DSM617"/>
      <c r="DSN617"/>
      <c r="DSO617"/>
      <c r="DSP617"/>
      <c r="DSQ617"/>
      <c r="DSR617"/>
      <c r="DSS617"/>
      <c r="DST617"/>
      <c r="DSU617"/>
      <c r="DSV617"/>
      <c r="DSW617"/>
      <c r="DSX617"/>
      <c r="DSY617"/>
      <c r="DSZ617"/>
      <c r="DTA617"/>
      <c r="DTB617"/>
      <c r="DTC617"/>
      <c r="DTD617"/>
      <c r="DTE617"/>
      <c r="DTF617"/>
      <c r="DTG617"/>
      <c r="DTH617"/>
      <c r="DTI617"/>
      <c r="DTJ617"/>
      <c r="DTK617"/>
      <c r="DTL617"/>
      <c r="DTM617"/>
      <c r="DTN617"/>
      <c r="DTO617"/>
      <c r="DTP617"/>
      <c r="DTQ617"/>
      <c r="DTR617"/>
      <c r="DTS617"/>
      <c r="DTT617"/>
      <c r="DTU617"/>
      <c r="DTV617"/>
      <c r="DTW617"/>
      <c r="DTX617"/>
      <c r="DTY617"/>
      <c r="DTZ617"/>
      <c r="DUA617"/>
      <c r="DUB617"/>
      <c r="DUC617"/>
      <c r="DUD617"/>
      <c r="DUE617"/>
      <c r="DUF617"/>
      <c r="DUG617"/>
      <c r="DUH617"/>
      <c r="DUI617"/>
      <c r="DUJ617"/>
      <c r="DUK617"/>
      <c r="DUL617"/>
      <c r="DUM617"/>
      <c r="DUN617"/>
      <c r="DUO617"/>
      <c r="DUP617"/>
      <c r="DUQ617"/>
      <c r="DUR617"/>
      <c r="DUS617"/>
      <c r="DUT617"/>
      <c r="DUU617"/>
      <c r="DUV617"/>
      <c r="DUW617"/>
      <c r="DUX617"/>
      <c r="DUY617"/>
      <c r="DUZ617"/>
      <c r="DVA617"/>
      <c r="DVB617"/>
      <c r="DVC617"/>
      <c r="DVD617"/>
      <c r="DVE617"/>
      <c r="DVF617"/>
      <c r="DVG617"/>
      <c r="DVH617"/>
      <c r="DVI617"/>
      <c r="DVJ617"/>
      <c r="DVK617"/>
      <c r="DVL617"/>
      <c r="DVM617"/>
      <c r="DVN617"/>
      <c r="DVO617"/>
      <c r="DVP617"/>
      <c r="DVQ617"/>
      <c r="DVR617"/>
      <c r="DVS617"/>
      <c r="DVT617"/>
      <c r="DVU617"/>
      <c r="DVV617"/>
      <c r="DVW617"/>
      <c r="DVX617"/>
      <c r="DVY617"/>
      <c r="DVZ617"/>
      <c r="DWA617"/>
      <c r="DWB617"/>
      <c r="DWC617"/>
      <c r="DWD617"/>
      <c r="DWE617"/>
      <c r="DWF617"/>
      <c r="DWG617"/>
      <c r="DWH617"/>
      <c r="DWI617"/>
      <c r="DWJ617"/>
      <c r="DWK617"/>
      <c r="DWL617"/>
      <c r="DWM617"/>
      <c r="DWN617"/>
      <c r="DWO617"/>
      <c r="DWP617"/>
      <c r="DWQ617"/>
      <c r="DWR617"/>
      <c r="DWS617"/>
      <c r="DWT617"/>
      <c r="DWU617"/>
      <c r="DWV617"/>
      <c r="DWW617"/>
      <c r="DWX617"/>
      <c r="DWY617"/>
      <c r="DWZ617"/>
      <c r="DXA617"/>
      <c r="DXB617"/>
      <c r="DXC617"/>
      <c r="DXD617"/>
      <c r="DXE617"/>
      <c r="DXF617"/>
      <c r="DXG617"/>
      <c r="DXH617"/>
      <c r="DXI617"/>
      <c r="DXJ617"/>
      <c r="DXK617"/>
      <c r="DXL617"/>
      <c r="DXM617"/>
      <c r="DXN617"/>
      <c r="DXO617"/>
      <c r="DXP617"/>
      <c r="DXQ617"/>
      <c r="DXR617"/>
      <c r="DXS617"/>
      <c r="DXT617"/>
      <c r="DXU617"/>
      <c r="DXV617"/>
      <c r="DXW617"/>
      <c r="DXX617"/>
      <c r="DXY617"/>
      <c r="DXZ617"/>
      <c r="DYA617"/>
      <c r="DYB617"/>
      <c r="DYC617"/>
      <c r="DYD617"/>
      <c r="DYE617"/>
      <c r="DYF617"/>
      <c r="DYG617"/>
      <c r="DYH617"/>
      <c r="DYI617"/>
      <c r="DYJ617"/>
      <c r="DYK617"/>
      <c r="DYL617"/>
      <c r="DYM617"/>
      <c r="DYN617"/>
      <c r="DYO617"/>
      <c r="DYP617"/>
      <c r="DYQ617"/>
      <c r="DYR617"/>
      <c r="DYS617"/>
      <c r="DYT617"/>
      <c r="DYU617"/>
      <c r="DYV617"/>
      <c r="DYW617"/>
      <c r="DYX617"/>
      <c r="DYY617"/>
      <c r="DYZ617"/>
      <c r="DZA617"/>
      <c r="DZB617"/>
      <c r="DZC617"/>
      <c r="DZD617"/>
      <c r="DZE617"/>
      <c r="DZF617"/>
      <c r="DZG617"/>
      <c r="DZH617"/>
      <c r="DZI617"/>
      <c r="DZJ617"/>
      <c r="DZK617"/>
      <c r="DZL617"/>
      <c r="DZM617"/>
      <c r="DZN617"/>
      <c r="DZO617"/>
      <c r="DZP617"/>
      <c r="DZQ617"/>
      <c r="DZR617"/>
      <c r="DZS617"/>
      <c r="DZT617"/>
      <c r="DZU617"/>
      <c r="DZV617"/>
      <c r="DZW617"/>
      <c r="DZX617"/>
      <c r="DZY617"/>
      <c r="DZZ617"/>
      <c r="EAA617"/>
      <c r="EAB617"/>
      <c r="EAC617"/>
      <c r="EAD617"/>
      <c r="EAE617"/>
      <c r="EAF617"/>
      <c r="EAG617"/>
      <c r="EAH617"/>
      <c r="EAI617"/>
      <c r="EAJ617"/>
      <c r="EAK617"/>
      <c r="EAL617"/>
      <c r="EAM617"/>
      <c r="EAN617"/>
      <c r="EAO617"/>
      <c r="EAP617"/>
      <c r="EAQ617"/>
      <c r="EAR617"/>
      <c r="EAS617"/>
      <c r="EAT617"/>
      <c r="EAU617"/>
      <c r="EAV617"/>
      <c r="EAW617"/>
      <c r="EAX617"/>
      <c r="EAY617"/>
      <c r="EAZ617"/>
      <c r="EBA617"/>
      <c r="EBB617"/>
      <c r="EBC617"/>
      <c r="EBD617"/>
      <c r="EBE617"/>
      <c r="EBF617"/>
      <c r="EBG617"/>
      <c r="EBH617"/>
      <c r="EBI617"/>
      <c r="EBJ617"/>
      <c r="EBK617"/>
      <c r="EBL617"/>
      <c r="EBM617"/>
      <c r="EBN617"/>
      <c r="EBO617"/>
      <c r="EBP617"/>
      <c r="EBQ617"/>
      <c r="EBR617"/>
      <c r="EBS617"/>
      <c r="EBT617"/>
      <c r="EBU617"/>
      <c r="EBV617"/>
      <c r="EBW617"/>
      <c r="EBX617"/>
      <c r="EBY617"/>
      <c r="EBZ617"/>
      <c r="ECA617"/>
      <c r="ECB617"/>
      <c r="ECC617"/>
      <c r="ECD617"/>
      <c r="ECE617"/>
      <c r="ECF617"/>
      <c r="ECG617"/>
      <c r="ECH617"/>
      <c r="ECI617"/>
      <c r="ECJ617"/>
      <c r="ECK617"/>
      <c r="ECL617"/>
      <c r="ECM617"/>
      <c r="ECN617"/>
      <c r="ECO617"/>
      <c r="ECP617"/>
      <c r="ECQ617"/>
      <c r="ECR617"/>
      <c r="ECS617"/>
      <c r="ECT617"/>
      <c r="ECU617"/>
      <c r="ECV617"/>
      <c r="ECW617"/>
      <c r="ECX617"/>
      <c r="ECY617"/>
      <c r="ECZ617"/>
      <c r="EDA617"/>
      <c r="EDB617"/>
      <c r="EDC617"/>
      <c r="EDD617"/>
      <c r="EDE617"/>
      <c r="EDF617"/>
      <c r="EDG617"/>
      <c r="EDH617"/>
      <c r="EDI617"/>
      <c r="EDJ617"/>
      <c r="EDK617"/>
      <c r="EDL617"/>
      <c r="EDM617"/>
      <c r="EDN617"/>
      <c r="EDO617"/>
      <c r="EDP617"/>
      <c r="EDQ617"/>
      <c r="EDR617"/>
      <c r="EDS617"/>
      <c r="EDT617"/>
      <c r="EDU617"/>
      <c r="EDV617"/>
      <c r="EDW617"/>
      <c r="EDX617"/>
      <c r="EDY617"/>
      <c r="EDZ617"/>
      <c r="EEA617"/>
      <c r="EEB617"/>
      <c r="EEC617"/>
      <c r="EED617"/>
      <c r="EEE617"/>
      <c r="EEF617"/>
      <c r="EEG617"/>
      <c r="EEH617"/>
      <c r="EEI617"/>
      <c r="EEJ617"/>
      <c r="EEK617"/>
      <c r="EEL617"/>
      <c r="EEM617"/>
      <c r="EEN617"/>
      <c r="EEO617"/>
      <c r="EEP617"/>
      <c r="EEQ617"/>
      <c r="EER617"/>
      <c r="EES617"/>
      <c r="EET617"/>
      <c r="EEU617"/>
      <c r="EEV617"/>
      <c r="EEW617"/>
      <c r="EEX617"/>
      <c r="EEY617"/>
      <c r="EEZ617"/>
      <c r="EFA617"/>
      <c r="EFB617"/>
      <c r="EFC617"/>
      <c r="EFD617"/>
      <c r="EFE617"/>
      <c r="EFF617"/>
      <c r="EFG617"/>
      <c r="EFH617"/>
      <c r="EFI617"/>
      <c r="EFJ617"/>
      <c r="EFK617"/>
      <c r="EFL617"/>
      <c r="EFM617"/>
      <c r="EFN617"/>
      <c r="EFO617"/>
      <c r="EFP617"/>
      <c r="EFQ617"/>
      <c r="EFR617"/>
      <c r="EFS617"/>
      <c r="EFT617"/>
      <c r="EFU617"/>
      <c r="EFV617"/>
      <c r="EFW617"/>
      <c r="EFX617"/>
      <c r="EFY617"/>
      <c r="EFZ617"/>
      <c r="EGA617"/>
      <c r="EGB617"/>
      <c r="EGC617"/>
      <c r="EGD617"/>
      <c r="EGE617"/>
      <c r="EGF617"/>
      <c r="EGG617"/>
      <c r="EGH617"/>
      <c r="EGI617"/>
      <c r="EGJ617"/>
      <c r="EGK617"/>
      <c r="EGL617"/>
      <c r="EGM617"/>
      <c r="EGN617"/>
      <c r="EGO617"/>
      <c r="EGP617"/>
      <c r="EGQ617"/>
      <c r="EGR617"/>
      <c r="EGS617"/>
      <c r="EGT617"/>
      <c r="EGU617"/>
      <c r="EGV617"/>
      <c r="EGW617"/>
      <c r="EGX617"/>
      <c r="EGY617"/>
      <c r="EGZ617"/>
      <c r="EHA617"/>
      <c r="EHB617"/>
      <c r="EHC617"/>
      <c r="EHD617"/>
      <c r="EHE617"/>
      <c r="EHF617"/>
      <c r="EHG617"/>
      <c r="EHH617"/>
      <c r="EHI617"/>
      <c r="EHJ617"/>
      <c r="EHK617"/>
      <c r="EHL617"/>
      <c r="EHM617"/>
      <c r="EHN617"/>
      <c r="EHO617"/>
      <c r="EHP617"/>
      <c r="EHQ617"/>
      <c r="EHR617"/>
      <c r="EHS617"/>
      <c r="EHT617"/>
      <c r="EHU617"/>
      <c r="EHV617"/>
      <c r="EHW617"/>
      <c r="EHX617"/>
      <c r="EHY617"/>
      <c r="EHZ617"/>
      <c r="EIA617"/>
      <c r="EIB617"/>
      <c r="EIC617"/>
      <c r="EID617"/>
      <c r="EIE617"/>
      <c r="EIF617"/>
      <c r="EIG617"/>
      <c r="EIH617"/>
      <c r="EII617"/>
      <c r="EIJ617"/>
      <c r="EIK617"/>
      <c r="EIL617"/>
      <c r="EIM617"/>
      <c r="EIN617"/>
      <c r="EIO617"/>
      <c r="EIP617"/>
      <c r="EIQ617"/>
      <c r="EIR617"/>
      <c r="EIS617"/>
      <c r="EIT617"/>
      <c r="EIU617"/>
      <c r="EIV617"/>
      <c r="EIW617"/>
      <c r="EIX617"/>
      <c r="EIY617"/>
      <c r="EIZ617"/>
      <c r="EJA617"/>
      <c r="EJB617"/>
      <c r="EJC617"/>
      <c r="EJD617"/>
      <c r="EJE617"/>
      <c r="EJF617"/>
      <c r="EJG617"/>
      <c r="EJH617"/>
      <c r="EJI617"/>
      <c r="EJJ617"/>
      <c r="EJK617"/>
      <c r="EJL617"/>
      <c r="EJM617"/>
      <c r="EJN617"/>
      <c r="EJO617"/>
      <c r="EJP617"/>
      <c r="EJQ617"/>
      <c r="EJR617"/>
      <c r="EJS617"/>
      <c r="EJT617"/>
      <c r="EJU617"/>
      <c r="EJV617"/>
      <c r="EJW617"/>
      <c r="EJX617"/>
      <c r="EJY617"/>
      <c r="EJZ617"/>
      <c r="EKA617"/>
      <c r="EKB617"/>
      <c r="EKC617"/>
      <c r="EKD617"/>
      <c r="EKE617"/>
      <c r="EKF617"/>
      <c r="EKG617"/>
      <c r="EKH617"/>
      <c r="EKI617"/>
      <c r="EKJ617"/>
      <c r="EKK617"/>
      <c r="EKL617"/>
      <c r="EKM617"/>
      <c r="EKN617"/>
      <c r="EKO617"/>
      <c r="EKP617"/>
      <c r="EKQ617"/>
      <c r="EKR617"/>
      <c r="EKS617"/>
      <c r="EKT617"/>
      <c r="EKU617"/>
      <c r="EKV617"/>
      <c r="EKW617"/>
      <c r="EKX617"/>
      <c r="EKY617"/>
      <c r="EKZ617"/>
      <c r="ELA617"/>
      <c r="ELB617"/>
      <c r="ELC617"/>
      <c r="ELD617"/>
      <c r="ELE617"/>
      <c r="ELF617"/>
      <c r="ELG617"/>
      <c r="ELH617"/>
      <c r="ELI617"/>
      <c r="ELJ617"/>
      <c r="ELK617"/>
      <c r="ELL617"/>
      <c r="ELM617"/>
      <c r="ELN617"/>
      <c r="ELO617"/>
      <c r="ELP617"/>
      <c r="ELQ617"/>
      <c r="ELR617"/>
      <c r="ELS617"/>
      <c r="ELT617"/>
      <c r="ELU617"/>
      <c r="ELV617"/>
      <c r="ELW617"/>
      <c r="ELX617"/>
      <c r="ELY617"/>
      <c r="ELZ617"/>
      <c r="EMA617"/>
      <c r="EMB617"/>
      <c r="EMC617"/>
      <c r="EMD617"/>
      <c r="EME617"/>
      <c r="EMF617"/>
      <c r="EMG617"/>
      <c r="EMH617"/>
      <c r="EMI617"/>
      <c r="EMJ617"/>
      <c r="EMK617"/>
      <c r="EML617"/>
      <c r="EMM617"/>
      <c r="EMN617"/>
      <c r="EMO617"/>
      <c r="EMP617"/>
      <c r="EMQ617"/>
      <c r="EMR617"/>
      <c r="EMS617"/>
      <c r="EMT617"/>
      <c r="EMU617"/>
      <c r="EMV617"/>
      <c r="EMW617"/>
      <c r="EMX617"/>
      <c r="EMY617"/>
      <c r="EMZ617"/>
      <c r="ENA617"/>
      <c r="ENB617"/>
      <c r="ENC617"/>
      <c r="END617"/>
      <c r="ENE617"/>
      <c r="ENF617"/>
      <c r="ENG617"/>
      <c r="ENH617"/>
      <c r="ENI617"/>
      <c r="ENJ617"/>
      <c r="ENK617"/>
      <c r="ENL617"/>
      <c r="ENM617"/>
      <c r="ENN617"/>
      <c r="ENO617"/>
      <c r="ENP617"/>
      <c r="ENQ617"/>
      <c r="ENR617"/>
      <c r="ENS617"/>
      <c r="ENT617"/>
      <c r="ENU617"/>
      <c r="ENV617"/>
      <c r="ENW617"/>
      <c r="ENX617"/>
      <c r="ENY617"/>
      <c r="ENZ617"/>
      <c r="EOA617"/>
      <c r="EOB617"/>
      <c r="EOC617"/>
      <c r="EOD617"/>
      <c r="EOE617"/>
      <c r="EOF617"/>
      <c r="EOG617"/>
      <c r="EOH617"/>
      <c r="EOI617"/>
      <c r="EOJ617"/>
      <c r="EOK617"/>
      <c r="EOL617"/>
      <c r="EOM617"/>
      <c r="EON617"/>
      <c r="EOO617"/>
      <c r="EOP617"/>
      <c r="EOQ617"/>
      <c r="EOR617"/>
      <c r="EOS617"/>
      <c r="EOT617"/>
      <c r="EOU617"/>
      <c r="EOV617"/>
      <c r="EOW617"/>
      <c r="EOX617"/>
      <c r="EOY617"/>
      <c r="EOZ617"/>
      <c r="EPA617"/>
      <c r="EPB617"/>
      <c r="EPC617"/>
      <c r="EPD617"/>
      <c r="EPE617"/>
      <c r="EPF617"/>
      <c r="EPG617"/>
      <c r="EPH617"/>
      <c r="EPI617"/>
      <c r="EPJ617"/>
      <c r="EPK617"/>
      <c r="EPL617"/>
      <c r="EPM617"/>
      <c r="EPN617"/>
      <c r="EPO617"/>
      <c r="EPP617"/>
      <c r="EPQ617"/>
      <c r="EPR617"/>
      <c r="EPS617"/>
      <c r="EPT617"/>
      <c r="EPU617"/>
      <c r="EPV617"/>
      <c r="EPW617"/>
      <c r="EPX617"/>
      <c r="EPY617"/>
      <c r="EPZ617"/>
      <c r="EQA617"/>
      <c r="EQB617"/>
      <c r="EQC617"/>
      <c r="EQD617"/>
      <c r="EQE617"/>
      <c r="EQF617"/>
      <c r="EQG617"/>
      <c r="EQH617"/>
      <c r="EQI617"/>
      <c r="EQJ617"/>
      <c r="EQK617"/>
      <c r="EQL617"/>
      <c r="EQM617"/>
      <c r="EQN617"/>
      <c r="EQO617"/>
      <c r="EQP617"/>
      <c r="EQQ617"/>
      <c r="EQR617"/>
      <c r="EQS617"/>
      <c r="EQT617"/>
      <c r="EQU617"/>
      <c r="EQV617"/>
      <c r="EQW617"/>
      <c r="EQX617"/>
      <c r="EQY617"/>
      <c r="EQZ617"/>
      <c r="ERA617"/>
      <c r="ERB617"/>
      <c r="ERC617"/>
      <c r="ERD617"/>
      <c r="ERE617"/>
      <c r="ERF617"/>
      <c r="ERG617"/>
      <c r="ERH617"/>
      <c r="ERI617"/>
      <c r="ERJ617"/>
      <c r="ERK617"/>
      <c r="ERL617"/>
      <c r="ERM617"/>
      <c r="ERN617"/>
      <c r="ERO617"/>
      <c r="ERP617"/>
      <c r="ERQ617"/>
      <c r="ERR617"/>
      <c r="ERS617"/>
      <c r="ERT617"/>
      <c r="ERU617"/>
      <c r="ERV617"/>
      <c r="ERW617"/>
      <c r="ERX617"/>
      <c r="ERY617"/>
      <c r="ERZ617"/>
      <c r="ESA617"/>
      <c r="ESB617"/>
      <c r="ESC617"/>
      <c r="ESD617"/>
      <c r="ESE617"/>
      <c r="ESF617"/>
      <c r="ESG617"/>
      <c r="ESH617"/>
      <c r="ESI617"/>
      <c r="ESJ617"/>
      <c r="ESK617"/>
      <c r="ESL617"/>
      <c r="ESM617"/>
      <c r="ESN617"/>
      <c r="ESO617"/>
      <c r="ESP617"/>
      <c r="ESQ617"/>
      <c r="ESR617"/>
      <c r="ESS617"/>
      <c r="EST617"/>
      <c r="ESU617"/>
      <c r="ESV617"/>
      <c r="ESW617"/>
      <c r="ESX617"/>
      <c r="ESY617"/>
      <c r="ESZ617"/>
      <c r="ETA617"/>
      <c r="ETB617"/>
      <c r="ETC617"/>
      <c r="ETD617"/>
      <c r="ETE617"/>
      <c r="ETF617"/>
      <c r="ETG617"/>
      <c r="ETH617"/>
      <c r="ETI617"/>
      <c r="ETJ617"/>
      <c r="ETK617"/>
      <c r="ETL617"/>
      <c r="ETM617"/>
      <c r="ETN617"/>
      <c r="ETO617"/>
      <c r="ETP617"/>
      <c r="ETQ617"/>
      <c r="ETR617"/>
      <c r="ETS617"/>
      <c r="ETT617"/>
      <c r="ETU617"/>
      <c r="ETV617"/>
      <c r="ETW617"/>
      <c r="ETX617"/>
      <c r="ETY617"/>
      <c r="ETZ617"/>
      <c r="EUA617"/>
      <c r="EUB617"/>
      <c r="EUC617"/>
      <c r="EUD617"/>
      <c r="EUE617"/>
      <c r="EUF617"/>
      <c r="EUG617"/>
      <c r="EUH617"/>
      <c r="EUI617"/>
      <c r="EUJ617"/>
      <c r="EUK617"/>
      <c r="EUL617"/>
      <c r="EUM617"/>
      <c r="EUN617"/>
      <c r="EUO617"/>
      <c r="EUP617"/>
      <c r="EUQ617"/>
      <c r="EUR617"/>
      <c r="EUS617"/>
      <c r="EUT617"/>
      <c r="EUU617"/>
      <c r="EUV617"/>
      <c r="EUW617"/>
      <c r="EUX617"/>
      <c r="EUY617"/>
      <c r="EUZ617"/>
      <c r="EVA617"/>
      <c r="EVB617"/>
      <c r="EVC617"/>
      <c r="EVD617"/>
      <c r="EVE617"/>
      <c r="EVF617"/>
      <c r="EVG617"/>
      <c r="EVH617"/>
      <c r="EVI617"/>
      <c r="EVJ617"/>
      <c r="EVK617"/>
      <c r="EVL617"/>
      <c r="EVM617"/>
      <c r="EVN617"/>
      <c r="EVO617"/>
      <c r="EVP617"/>
      <c r="EVQ617"/>
      <c r="EVR617"/>
      <c r="EVS617"/>
      <c r="EVT617"/>
      <c r="EVU617"/>
      <c r="EVV617"/>
      <c r="EVW617"/>
      <c r="EVX617"/>
      <c r="EVY617"/>
      <c r="EVZ617"/>
      <c r="EWA617"/>
      <c r="EWB617"/>
      <c r="EWC617"/>
      <c r="EWD617"/>
      <c r="EWE617"/>
      <c r="EWF617"/>
      <c r="EWG617"/>
      <c r="EWH617"/>
      <c r="EWI617"/>
      <c r="EWJ617"/>
      <c r="EWK617"/>
      <c r="EWL617"/>
      <c r="EWM617"/>
      <c r="EWN617"/>
      <c r="EWO617"/>
      <c r="EWP617"/>
      <c r="EWQ617"/>
      <c r="EWR617"/>
      <c r="EWS617"/>
      <c r="EWT617"/>
      <c r="EWU617"/>
      <c r="EWV617"/>
      <c r="EWW617"/>
      <c r="EWX617"/>
      <c r="EWY617"/>
      <c r="EWZ617"/>
      <c r="EXA617"/>
      <c r="EXB617"/>
      <c r="EXC617"/>
      <c r="EXD617"/>
      <c r="EXE617"/>
      <c r="EXF617"/>
      <c r="EXG617"/>
      <c r="EXH617"/>
      <c r="EXI617"/>
      <c r="EXJ617"/>
      <c r="EXK617"/>
      <c r="EXL617"/>
      <c r="EXM617"/>
      <c r="EXN617"/>
      <c r="EXO617"/>
      <c r="EXP617"/>
      <c r="EXQ617"/>
      <c r="EXR617"/>
      <c r="EXS617"/>
      <c r="EXT617"/>
      <c r="EXU617"/>
      <c r="EXV617"/>
      <c r="EXW617"/>
      <c r="EXX617"/>
      <c r="EXY617"/>
      <c r="EXZ617"/>
      <c r="EYA617"/>
      <c r="EYB617"/>
      <c r="EYC617"/>
      <c r="EYD617"/>
      <c r="EYE617"/>
      <c r="EYF617"/>
      <c r="EYG617"/>
      <c r="EYH617"/>
      <c r="EYI617"/>
      <c r="EYJ617"/>
      <c r="EYK617"/>
      <c r="EYL617"/>
      <c r="EYM617"/>
      <c r="EYN617"/>
      <c r="EYO617"/>
      <c r="EYP617"/>
      <c r="EYQ617"/>
      <c r="EYR617"/>
      <c r="EYS617"/>
      <c r="EYT617"/>
      <c r="EYU617"/>
      <c r="EYV617"/>
      <c r="EYW617"/>
      <c r="EYX617"/>
      <c r="EYY617"/>
      <c r="EYZ617"/>
      <c r="EZA617"/>
      <c r="EZB617"/>
      <c r="EZC617"/>
      <c r="EZD617"/>
      <c r="EZE617"/>
      <c r="EZF617"/>
      <c r="EZG617"/>
      <c r="EZH617"/>
      <c r="EZI617"/>
      <c r="EZJ617"/>
      <c r="EZK617"/>
      <c r="EZL617"/>
      <c r="EZM617"/>
      <c r="EZN617"/>
      <c r="EZO617"/>
      <c r="EZP617"/>
      <c r="EZQ617"/>
      <c r="EZR617"/>
      <c r="EZS617"/>
      <c r="EZT617"/>
      <c r="EZU617"/>
      <c r="EZV617"/>
      <c r="EZW617"/>
      <c r="EZX617"/>
      <c r="EZY617"/>
      <c r="EZZ617"/>
      <c r="FAA617"/>
      <c r="FAB617"/>
      <c r="FAC617"/>
      <c r="FAD617"/>
      <c r="FAE617"/>
      <c r="FAF617"/>
      <c r="FAG617"/>
      <c r="FAH617"/>
      <c r="FAI617"/>
      <c r="FAJ617"/>
      <c r="FAK617"/>
      <c r="FAL617"/>
      <c r="FAM617"/>
      <c r="FAN617"/>
      <c r="FAO617"/>
      <c r="FAP617"/>
      <c r="FAQ617"/>
      <c r="FAR617"/>
      <c r="FAS617"/>
      <c r="FAT617"/>
      <c r="FAU617"/>
      <c r="FAV617"/>
      <c r="FAW617"/>
      <c r="FAX617"/>
      <c r="FAY617"/>
      <c r="FAZ617"/>
      <c r="FBA617"/>
      <c r="FBB617"/>
      <c r="FBC617"/>
      <c r="FBD617"/>
      <c r="FBE617"/>
      <c r="FBF617"/>
      <c r="FBG617"/>
      <c r="FBH617"/>
      <c r="FBI617"/>
      <c r="FBJ617"/>
      <c r="FBK617"/>
      <c r="FBL617"/>
      <c r="FBM617"/>
      <c r="FBN617"/>
      <c r="FBO617"/>
      <c r="FBP617"/>
      <c r="FBQ617"/>
      <c r="FBR617"/>
      <c r="FBS617"/>
      <c r="FBT617"/>
      <c r="FBU617"/>
      <c r="FBV617"/>
      <c r="FBW617"/>
      <c r="FBX617"/>
      <c r="FBY617"/>
      <c r="FBZ617"/>
      <c r="FCA617"/>
      <c r="FCB617"/>
      <c r="FCC617"/>
      <c r="FCD617"/>
      <c r="FCE617"/>
      <c r="FCF617"/>
      <c r="FCG617"/>
      <c r="FCH617"/>
      <c r="FCI617"/>
      <c r="FCJ617"/>
      <c r="FCK617"/>
      <c r="FCL617"/>
      <c r="FCM617"/>
      <c r="FCN617"/>
      <c r="FCO617"/>
      <c r="FCP617"/>
      <c r="FCQ617"/>
      <c r="FCR617"/>
      <c r="FCS617"/>
      <c r="FCT617"/>
      <c r="FCU617"/>
      <c r="FCV617"/>
      <c r="FCW617"/>
      <c r="FCX617"/>
      <c r="FCY617"/>
      <c r="FCZ617"/>
      <c r="FDA617"/>
      <c r="FDB617"/>
      <c r="FDC617"/>
      <c r="FDD617"/>
      <c r="FDE617"/>
      <c r="FDF617"/>
      <c r="FDG617"/>
      <c r="FDH617"/>
      <c r="FDI617"/>
      <c r="FDJ617"/>
      <c r="FDK617"/>
      <c r="FDL617"/>
      <c r="FDM617"/>
      <c r="FDN617"/>
      <c r="FDO617"/>
      <c r="FDP617"/>
      <c r="FDQ617"/>
      <c r="FDR617"/>
      <c r="FDS617"/>
      <c r="FDT617"/>
      <c r="FDU617"/>
      <c r="FDV617"/>
      <c r="FDW617"/>
      <c r="FDX617"/>
      <c r="FDY617"/>
      <c r="FDZ617"/>
      <c r="FEA617"/>
      <c r="FEB617"/>
      <c r="FEC617"/>
      <c r="FED617"/>
      <c r="FEE617"/>
      <c r="FEF617"/>
      <c r="FEG617"/>
      <c r="FEH617"/>
      <c r="FEI617"/>
      <c r="FEJ617"/>
      <c r="FEK617"/>
      <c r="FEL617"/>
      <c r="FEM617"/>
      <c r="FEN617"/>
      <c r="FEO617"/>
      <c r="FEP617"/>
      <c r="FEQ617"/>
      <c r="FER617"/>
      <c r="FES617"/>
      <c r="FET617"/>
      <c r="FEU617"/>
      <c r="FEV617"/>
      <c r="FEW617"/>
      <c r="FEX617"/>
      <c r="FEY617"/>
      <c r="FEZ617"/>
      <c r="FFA617"/>
      <c r="FFB617"/>
      <c r="FFC617"/>
      <c r="FFD617"/>
      <c r="FFE617"/>
      <c r="FFF617"/>
      <c r="FFG617"/>
      <c r="FFH617"/>
      <c r="FFI617"/>
      <c r="FFJ617"/>
      <c r="FFK617"/>
      <c r="FFL617"/>
      <c r="FFM617"/>
      <c r="FFN617"/>
      <c r="FFO617"/>
      <c r="FFP617"/>
      <c r="FFQ617"/>
      <c r="FFR617"/>
      <c r="FFS617"/>
      <c r="FFT617"/>
      <c r="FFU617"/>
      <c r="FFV617"/>
      <c r="FFW617"/>
      <c r="FFX617"/>
      <c r="FFY617"/>
      <c r="FFZ617"/>
      <c r="FGA617"/>
      <c r="FGB617"/>
      <c r="FGC617"/>
      <c r="FGD617"/>
      <c r="FGE617"/>
      <c r="FGF617"/>
      <c r="FGG617"/>
      <c r="FGH617"/>
      <c r="FGI617"/>
      <c r="FGJ617"/>
      <c r="FGK617"/>
      <c r="FGL617"/>
      <c r="FGM617"/>
      <c r="FGN617"/>
      <c r="FGO617"/>
      <c r="FGP617"/>
      <c r="FGQ617"/>
      <c r="FGR617"/>
      <c r="FGS617"/>
      <c r="FGT617"/>
      <c r="FGU617"/>
      <c r="FGV617"/>
      <c r="FGW617"/>
      <c r="FGX617"/>
      <c r="FGY617"/>
      <c r="FGZ617"/>
      <c r="FHA617"/>
      <c r="FHB617"/>
      <c r="FHC617"/>
      <c r="FHD617"/>
      <c r="FHE617"/>
      <c r="FHF617"/>
      <c r="FHG617"/>
      <c r="FHH617"/>
      <c r="FHI617"/>
      <c r="FHJ617"/>
      <c r="FHK617"/>
      <c r="FHL617"/>
      <c r="FHM617"/>
      <c r="FHN617"/>
      <c r="FHO617"/>
      <c r="FHP617"/>
      <c r="FHQ617"/>
      <c r="FHR617"/>
      <c r="FHS617"/>
      <c r="FHT617"/>
      <c r="FHU617"/>
      <c r="FHV617"/>
      <c r="FHW617"/>
      <c r="FHX617"/>
      <c r="FHY617"/>
      <c r="FHZ617"/>
      <c r="FIA617"/>
      <c r="FIB617"/>
      <c r="FIC617"/>
      <c r="FID617"/>
      <c r="FIE617"/>
      <c r="FIF617"/>
      <c r="FIG617"/>
      <c r="FIH617"/>
      <c r="FII617"/>
      <c r="FIJ617"/>
      <c r="FIK617"/>
      <c r="FIL617"/>
      <c r="FIM617"/>
      <c r="FIN617"/>
      <c r="FIO617"/>
      <c r="FIP617"/>
      <c r="FIQ617"/>
      <c r="FIR617"/>
      <c r="FIS617"/>
      <c r="FIT617"/>
      <c r="FIU617"/>
      <c r="FIV617"/>
      <c r="FIW617"/>
      <c r="FIX617"/>
      <c r="FIY617"/>
      <c r="FIZ617"/>
      <c r="FJA617"/>
      <c r="FJB617"/>
      <c r="FJC617"/>
      <c r="FJD617"/>
      <c r="FJE617"/>
      <c r="FJF617"/>
      <c r="FJG617"/>
      <c r="FJH617"/>
      <c r="FJI617"/>
      <c r="FJJ617"/>
      <c r="FJK617"/>
      <c r="FJL617"/>
      <c r="FJM617"/>
      <c r="FJN617"/>
      <c r="FJO617"/>
      <c r="FJP617"/>
      <c r="FJQ617"/>
      <c r="FJR617"/>
      <c r="FJS617"/>
      <c r="FJT617"/>
      <c r="FJU617"/>
      <c r="FJV617"/>
      <c r="FJW617"/>
      <c r="FJX617"/>
      <c r="FJY617"/>
      <c r="FJZ617"/>
      <c r="FKA617"/>
      <c r="FKB617"/>
      <c r="FKC617"/>
      <c r="FKD617"/>
      <c r="FKE617"/>
      <c r="FKF617"/>
      <c r="FKG617"/>
      <c r="FKH617"/>
      <c r="FKI617"/>
      <c r="FKJ617"/>
      <c r="FKK617"/>
      <c r="FKL617"/>
      <c r="FKM617"/>
      <c r="FKN617"/>
      <c r="FKO617"/>
      <c r="FKP617"/>
      <c r="FKQ617"/>
      <c r="FKR617"/>
      <c r="FKS617"/>
      <c r="FKT617"/>
      <c r="FKU617"/>
      <c r="FKV617"/>
      <c r="FKW617"/>
      <c r="FKX617"/>
      <c r="FKY617"/>
      <c r="FKZ617"/>
      <c r="FLA617"/>
      <c r="FLB617"/>
      <c r="FLC617"/>
      <c r="FLD617"/>
      <c r="FLE617"/>
      <c r="FLF617"/>
      <c r="FLG617"/>
      <c r="FLH617"/>
      <c r="FLI617"/>
      <c r="FLJ617"/>
      <c r="FLK617"/>
      <c r="FLL617"/>
      <c r="FLM617"/>
      <c r="FLN617"/>
      <c r="FLO617"/>
      <c r="FLP617"/>
      <c r="FLQ617"/>
      <c r="FLR617"/>
      <c r="FLS617"/>
      <c r="FLT617"/>
      <c r="FLU617"/>
      <c r="FLV617"/>
      <c r="FLW617"/>
      <c r="FLX617"/>
      <c r="FLY617"/>
      <c r="FLZ617"/>
      <c r="FMA617"/>
      <c r="FMB617"/>
      <c r="FMC617"/>
      <c r="FMD617"/>
      <c r="FME617"/>
      <c r="FMF617"/>
      <c r="FMG617"/>
      <c r="FMH617"/>
      <c r="FMI617"/>
      <c r="FMJ617"/>
      <c r="FMK617"/>
      <c r="FML617"/>
      <c r="FMM617"/>
      <c r="FMN617"/>
      <c r="FMO617"/>
      <c r="FMP617"/>
      <c r="FMQ617"/>
      <c r="FMR617"/>
      <c r="FMS617"/>
      <c r="FMT617"/>
      <c r="FMU617"/>
      <c r="FMV617"/>
      <c r="FMW617"/>
      <c r="FMX617"/>
      <c r="FMY617"/>
      <c r="FMZ617"/>
      <c r="FNA617"/>
      <c r="FNB617"/>
      <c r="FNC617"/>
      <c r="FND617"/>
      <c r="FNE617"/>
      <c r="FNF617"/>
      <c r="FNG617"/>
      <c r="FNH617"/>
      <c r="FNI617"/>
      <c r="FNJ617"/>
      <c r="FNK617"/>
      <c r="FNL617"/>
      <c r="FNM617"/>
      <c r="FNN617"/>
      <c r="FNO617"/>
      <c r="FNP617"/>
      <c r="FNQ617"/>
      <c r="FNR617"/>
      <c r="FNS617"/>
      <c r="FNT617"/>
      <c r="FNU617"/>
      <c r="FNV617"/>
      <c r="FNW617"/>
      <c r="FNX617"/>
      <c r="FNY617"/>
      <c r="FNZ617"/>
      <c r="FOA617"/>
      <c r="FOB617"/>
      <c r="FOC617"/>
      <c r="FOD617"/>
      <c r="FOE617"/>
      <c r="FOF617"/>
      <c r="FOG617"/>
      <c r="FOH617"/>
      <c r="FOI617"/>
      <c r="FOJ617"/>
      <c r="FOK617"/>
      <c r="FOL617"/>
      <c r="FOM617"/>
      <c r="FON617"/>
      <c r="FOO617"/>
      <c r="FOP617"/>
      <c r="FOQ617"/>
      <c r="FOR617"/>
      <c r="FOS617"/>
      <c r="FOT617"/>
      <c r="FOU617"/>
      <c r="FOV617"/>
      <c r="FOW617"/>
      <c r="FOX617"/>
      <c r="FOY617"/>
      <c r="FOZ617"/>
      <c r="FPA617"/>
      <c r="FPB617"/>
      <c r="FPC617"/>
      <c r="FPD617"/>
      <c r="FPE617"/>
      <c r="FPF617"/>
      <c r="FPG617"/>
      <c r="FPH617"/>
      <c r="FPI617"/>
      <c r="FPJ617"/>
      <c r="FPK617"/>
      <c r="FPL617"/>
      <c r="FPM617"/>
      <c r="FPN617"/>
      <c r="FPO617"/>
      <c r="FPP617"/>
      <c r="FPQ617"/>
      <c r="FPR617"/>
      <c r="FPS617"/>
      <c r="FPT617"/>
      <c r="FPU617"/>
      <c r="FPV617"/>
      <c r="FPW617"/>
      <c r="FPX617"/>
      <c r="FPY617"/>
      <c r="FPZ617"/>
      <c r="FQA617"/>
      <c r="FQB617"/>
      <c r="FQC617"/>
      <c r="FQD617"/>
      <c r="FQE617"/>
      <c r="FQF617"/>
      <c r="FQG617"/>
      <c r="FQH617"/>
      <c r="FQI617"/>
      <c r="FQJ617"/>
      <c r="FQK617"/>
      <c r="FQL617"/>
      <c r="FQM617"/>
      <c r="FQN617"/>
      <c r="FQO617"/>
      <c r="FQP617"/>
      <c r="FQQ617"/>
      <c r="FQR617"/>
      <c r="FQS617"/>
      <c r="FQT617"/>
      <c r="FQU617"/>
      <c r="FQV617"/>
      <c r="FQW617"/>
      <c r="FQX617"/>
      <c r="FQY617"/>
      <c r="FQZ617"/>
      <c r="FRA617"/>
      <c r="FRB617"/>
      <c r="FRC617"/>
      <c r="FRD617"/>
      <c r="FRE617"/>
      <c r="FRF617"/>
      <c r="FRG617"/>
      <c r="FRH617"/>
      <c r="FRI617"/>
      <c r="FRJ617"/>
      <c r="FRK617"/>
      <c r="FRL617"/>
      <c r="FRM617"/>
      <c r="FRN617"/>
      <c r="FRO617"/>
      <c r="FRP617"/>
      <c r="FRQ617"/>
      <c r="FRR617"/>
      <c r="FRS617"/>
      <c r="FRT617"/>
      <c r="FRU617"/>
      <c r="FRV617"/>
      <c r="FRW617"/>
      <c r="FRX617"/>
      <c r="FRY617"/>
      <c r="FRZ617"/>
      <c r="FSA617"/>
      <c r="FSB617"/>
      <c r="FSC617"/>
      <c r="FSD617"/>
      <c r="FSE617"/>
      <c r="FSF617"/>
      <c r="FSG617"/>
      <c r="FSH617"/>
      <c r="FSI617"/>
      <c r="FSJ617"/>
      <c r="FSK617"/>
      <c r="FSL617"/>
      <c r="FSM617"/>
      <c r="FSN617"/>
      <c r="FSO617"/>
      <c r="FSP617"/>
      <c r="FSQ617"/>
      <c r="FSR617"/>
      <c r="FSS617"/>
      <c r="FST617"/>
      <c r="FSU617"/>
      <c r="FSV617"/>
      <c r="FSW617"/>
      <c r="FSX617"/>
      <c r="FSY617"/>
      <c r="FSZ617"/>
      <c r="FTA617"/>
      <c r="FTB617"/>
      <c r="FTC617"/>
      <c r="FTD617"/>
      <c r="FTE617"/>
      <c r="FTF617"/>
      <c r="FTG617"/>
      <c r="FTH617"/>
      <c r="FTI617"/>
      <c r="FTJ617"/>
      <c r="FTK617"/>
      <c r="FTL617"/>
      <c r="FTM617"/>
      <c r="FTN617"/>
      <c r="FTO617"/>
      <c r="FTP617"/>
      <c r="FTQ617"/>
      <c r="FTR617"/>
      <c r="FTS617"/>
      <c r="FTT617"/>
      <c r="FTU617"/>
      <c r="FTV617"/>
      <c r="FTW617"/>
      <c r="FTX617"/>
      <c r="FTY617"/>
      <c r="FTZ617"/>
      <c r="FUA617"/>
      <c r="FUB617"/>
      <c r="FUC617"/>
      <c r="FUD617"/>
      <c r="FUE617"/>
      <c r="FUF617"/>
      <c r="FUG617"/>
      <c r="FUH617"/>
      <c r="FUI617"/>
      <c r="FUJ617"/>
      <c r="FUK617"/>
      <c r="FUL617"/>
      <c r="FUM617"/>
      <c r="FUN617"/>
      <c r="FUO617"/>
      <c r="FUP617"/>
      <c r="FUQ617"/>
      <c r="FUR617"/>
      <c r="FUS617"/>
      <c r="FUT617"/>
      <c r="FUU617"/>
      <c r="FUV617"/>
      <c r="FUW617"/>
      <c r="FUX617"/>
      <c r="FUY617"/>
      <c r="FUZ617"/>
      <c r="FVA617"/>
      <c r="FVB617"/>
      <c r="FVC617"/>
      <c r="FVD617"/>
      <c r="FVE617"/>
      <c r="FVF617"/>
      <c r="FVG617"/>
      <c r="FVH617"/>
      <c r="FVI617"/>
      <c r="FVJ617"/>
      <c r="FVK617"/>
      <c r="FVL617"/>
      <c r="FVM617"/>
      <c r="FVN617"/>
      <c r="FVO617"/>
      <c r="FVP617"/>
      <c r="FVQ617"/>
      <c r="FVR617"/>
      <c r="FVS617"/>
      <c r="FVT617"/>
      <c r="FVU617"/>
      <c r="FVV617"/>
      <c r="FVW617"/>
      <c r="FVX617"/>
      <c r="FVY617"/>
      <c r="FVZ617"/>
      <c r="FWA617"/>
      <c r="FWB617"/>
      <c r="FWC617"/>
      <c r="FWD617"/>
      <c r="FWE617"/>
      <c r="FWF617"/>
      <c r="FWG617"/>
      <c r="FWH617"/>
      <c r="FWI617"/>
      <c r="FWJ617"/>
      <c r="FWK617"/>
      <c r="FWL617"/>
      <c r="FWM617"/>
      <c r="FWN617"/>
      <c r="FWO617"/>
      <c r="FWP617"/>
      <c r="FWQ617"/>
      <c r="FWR617"/>
      <c r="FWS617"/>
      <c r="FWT617"/>
      <c r="FWU617"/>
      <c r="FWV617"/>
      <c r="FWW617"/>
      <c r="FWX617"/>
      <c r="FWY617"/>
      <c r="FWZ617"/>
      <c r="FXA617"/>
      <c r="FXB617"/>
      <c r="FXC617"/>
      <c r="FXD617"/>
      <c r="FXE617"/>
      <c r="FXF617"/>
      <c r="FXG617"/>
      <c r="FXH617"/>
      <c r="FXI617"/>
      <c r="FXJ617"/>
      <c r="FXK617"/>
      <c r="FXL617"/>
      <c r="FXM617"/>
      <c r="FXN617"/>
      <c r="FXO617"/>
      <c r="FXP617"/>
      <c r="FXQ617"/>
      <c r="FXR617"/>
      <c r="FXS617"/>
      <c r="FXT617"/>
      <c r="FXU617"/>
      <c r="FXV617"/>
      <c r="FXW617"/>
      <c r="FXX617"/>
      <c r="FXY617"/>
      <c r="FXZ617"/>
      <c r="FYA617"/>
      <c r="FYB617"/>
      <c r="FYC617"/>
      <c r="FYD617"/>
      <c r="FYE617"/>
      <c r="FYF617"/>
      <c r="FYG617"/>
      <c r="FYH617"/>
      <c r="FYI617"/>
      <c r="FYJ617"/>
      <c r="FYK617"/>
      <c r="FYL617"/>
      <c r="FYM617"/>
      <c r="FYN617"/>
      <c r="FYO617"/>
      <c r="FYP617"/>
      <c r="FYQ617"/>
      <c r="FYR617"/>
      <c r="FYS617"/>
      <c r="FYT617"/>
      <c r="FYU617"/>
      <c r="FYV617"/>
      <c r="FYW617"/>
      <c r="FYX617"/>
      <c r="FYY617"/>
      <c r="FYZ617"/>
      <c r="FZA617"/>
      <c r="FZB617"/>
      <c r="FZC617"/>
      <c r="FZD617"/>
      <c r="FZE617"/>
      <c r="FZF617"/>
      <c r="FZG617"/>
      <c r="FZH617"/>
      <c r="FZI617"/>
      <c r="FZJ617"/>
      <c r="FZK617"/>
      <c r="FZL617"/>
      <c r="FZM617"/>
      <c r="FZN617"/>
      <c r="FZO617"/>
      <c r="FZP617"/>
      <c r="FZQ617"/>
      <c r="FZR617"/>
      <c r="FZS617"/>
      <c r="FZT617"/>
      <c r="FZU617"/>
      <c r="FZV617"/>
      <c r="FZW617"/>
      <c r="FZX617"/>
      <c r="FZY617"/>
      <c r="FZZ617"/>
      <c r="GAA617"/>
      <c r="GAB617"/>
      <c r="GAC617"/>
      <c r="GAD617"/>
      <c r="GAE617"/>
      <c r="GAF617"/>
      <c r="GAG617"/>
      <c r="GAH617"/>
      <c r="GAI617"/>
      <c r="GAJ617"/>
      <c r="GAK617"/>
      <c r="GAL617"/>
      <c r="GAM617"/>
      <c r="GAN617"/>
      <c r="GAO617"/>
      <c r="GAP617"/>
      <c r="GAQ617"/>
      <c r="GAR617"/>
      <c r="GAS617"/>
      <c r="GAT617"/>
      <c r="GAU617"/>
      <c r="GAV617"/>
      <c r="GAW617"/>
      <c r="GAX617"/>
      <c r="GAY617"/>
      <c r="GAZ617"/>
      <c r="GBA617"/>
      <c r="GBB617"/>
      <c r="GBC617"/>
      <c r="GBD617"/>
      <c r="GBE617"/>
      <c r="GBF617"/>
      <c r="GBG617"/>
      <c r="GBH617"/>
      <c r="GBI617"/>
      <c r="GBJ617"/>
      <c r="GBK617"/>
      <c r="GBL617"/>
      <c r="GBM617"/>
      <c r="GBN617"/>
      <c r="GBO617"/>
      <c r="GBP617"/>
      <c r="GBQ617"/>
      <c r="GBR617"/>
      <c r="GBS617"/>
      <c r="GBT617"/>
      <c r="GBU617"/>
      <c r="GBV617"/>
      <c r="GBW617"/>
      <c r="GBX617"/>
      <c r="GBY617"/>
      <c r="GBZ617"/>
      <c r="GCA617"/>
      <c r="GCB617"/>
      <c r="GCC617"/>
      <c r="GCD617"/>
      <c r="GCE617"/>
      <c r="GCF617"/>
      <c r="GCG617"/>
      <c r="GCH617"/>
      <c r="GCI617"/>
      <c r="GCJ617"/>
      <c r="GCK617"/>
      <c r="GCL617"/>
      <c r="GCM617"/>
      <c r="GCN617"/>
      <c r="GCO617"/>
      <c r="GCP617"/>
      <c r="GCQ617"/>
      <c r="GCR617"/>
      <c r="GCS617"/>
      <c r="GCT617"/>
      <c r="GCU617"/>
      <c r="GCV617"/>
      <c r="GCW617"/>
      <c r="GCX617"/>
      <c r="GCY617"/>
      <c r="GCZ617"/>
      <c r="GDA617"/>
      <c r="GDB617"/>
      <c r="GDC617"/>
      <c r="GDD617"/>
      <c r="GDE617"/>
      <c r="GDF617"/>
      <c r="GDG617"/>
      <c r="GDH617"/>
      <c r="GDI617"/>
      <c r="GDJ617"/>
      <c r="GDK617"/>
      <c r="GDL617"/>
      <c r="GDM617"/>
      <c r="GDN617"/>
      <c r="GDO617"/>
      <c r="GDP617"/>
      <c r="GDQ617"/>
      <c r="GDR617"/>
      <c r="GDS617"/>
      <c r="GDT617"/>
      <c r="GDU617"/>
      <c r="GDV617"/>
      <c r="GDW617"/>
      <c r="GDX617"/>
      <c r="GDY617"/>
      <c r="GDZ617"/>
      <c r="GEA617"/>
      <c r="GEB617"/>
      <c r="GEC617"/>
      <c r="GED617"/>
      <c r="GEE617"/>
      <c r="GEF617"/>
      <c r="GEG617"/>
      <c r="GEH617"/>
      <c r="GEI617"/>
      <c r="GEJ617"/>
      <c r="GEK617"/>
      <c r="GEL617"/>
      <c r="GEM617"/>
      <c r="GEN617"/>
      <c r="GEO617"/>
      <c r="GEP617"/>
      <c r="GEQ617"/>
      <c r="GER617"/>
      <c r="GES617"/>
      <c r="GET617"/>
      <c r="GEU617"/>
      <c r="GEV617"/>
      <c r="GEW617"/>
      <c r="GEX617"/>
      <c r="GEY617"/>
      <c r="GEZ617"/>
      <c r="GFA617"/>
      <c r="GFB617"/>
      <c r="GFC617"/>
      <c r="GFD617"/>
      <c r="GFE617"/>
      <c r="GFF617"/>
      <c r="GFG617"/>
      <c r="GFH617"/>
      <c r="GFI617"/>
      <c r="GFJ617"/>
      <c r="GFK617"/>
      <c r="GFL617"/>
      <c r="GFM617"/>
      <c r="GFN617"/>
      <c r="GFO617"/>
      <c r="GFP617"/>
      <c r="GFQ617"/>
      <c r="GFR617"/>
      <c r="GFS617"/>
      <c r="GFT617"/>
      <c r="GFU617"/>
      <c r="GFV617"/>
      <c r="GFW617"/>
      <c r="GFX617"/>
      <c r="GFY617"/>
      <c r="GFZ617"/>
      <c r="GGA617"/>
      <c r="GGB617"/>
      <c r="GGC617"/>
      <c r="GGD617"/>
      <c r="GGE617"/>
      <c r="GGF617"/>
      <c r="GGG617"/>
      <c r="GGH617"/>
      <c r="GGI617"/>
      <c r="GGJ617"/>
      <c r="GGK617"/>
      <c r="GGL617"/>
      <c r="GGM617"/>
      <c r="GGN617"/>
      <c r="GGO617"/>
      <c r="GGP617"/>
      <c r="GGQ617"/>
      <c r="GGR617"/>
      <c r="GGS617"/>
      <c r="GGT617"/>
      <c r="GGU617"/>
      <c r="GGV617"/>
      <c r="GGW617"/>
      <c r="GGX617"/>
      <c r="GGY617"/>
      <c r="GGZ617"/>
      <c r="GHA617"/>
      <c r="GHB617"/>
      <c r="GHC617"/>
      <c r="GHD617"/>
      <c r="GHE617"/>
      <c r="GHF617"/>
      <c r="GHG617"/>
      <c r="GHH617"/>
      <c r="GHI617"/>
      <c r="GHJ617"/>
      <c r="GHK617"/>
      <c r="GHL617"/>
      <c r="GHM617"/>
      <c r="GHN617"/>
      <c r="GHO617"/>
      <c r="GHP617"/>
      <c r="GHQ617"/>
      <c r="GHR617"/>
      <c r="GHS617"/>
      <c r="GHT617"/>
      <c r="GHU617"/>
      <c r="GHV617"/>
      <c r="GHW617"/>
      <c r="GHX617"/>
      <c r="GHY617"/>
      <c r="GHZ617"/>
      <c r="GIA617"/>
      <c r="GIB617"/>
      <c r="GIC617"/>
      <c r="GID617"/>
      <c r="GIE617"/>
      <c r="GIF617"/>
      <c r="GIG617"/>
      <c r="GIH617"/>
      <c r="GII617"/>
      <c r="GIJ617"/>
      <c r="GIK617"/>
      <c r="GIL617"/>
      <c r="GIM617"/>
      <c r="GIN617"/>
      <c r="GIO617"/>
      <c r="GIP617"/>
      <c r="GIQ617"/>
      <c r="GIR617"/>
      <c r="GIS617"/>
      <c r="GIT617"/>
      <c r="GIU617"/>
      <c r="GIV617"/>
      <c r="GIW617"/>
      <c r="GIX617"/>
      <c r="GIY617"/>
      <c r="GIZ617"/>
      <c r="GJA617"/>
      <c r="GJB617"/>
      <c r="GJC617"/>
      <c r="GJD617"/>
      <c r="GJE617"/>
      <c r="GJF617"/>
      <c r="GJG617"/>
      <c r="GJH617"/>
      <c r="GJI617"/>
      <c r="GJJ617"/>
      <c r="GJK617"/>
      <c r="GJL617"/>
      <c r="GJM617"/>
      <c r="GJN617"/>
      <c r="GJO617"/>
      <c r="GJP617"/>
      <c r="GJQ617"/>
      <c r="GJR617"/>
      <c r="GJS617"/>
      <c r="GJT617"/>
      <c r="GJU617"/>
      <c r="GJV617"/>
      <c r="GJW617"/>
      <c r="GJX617"/>
      <c r="GJY617"/>
      <c r="GJZ617"/>
      <c r="GKA617"/>
      <c r="GKB617"/>
      <c r="GKC617"/>
      <c r="GKD617"/>
      <c r="GKE617"/>
      <c r="GKF617"/>
      <c r="GKG617"/>
      <c r="GKH617"/>
      <c r="GKI617"/>
      <c r="GKJ617"/>
      <c r="GKK617"/>
      <c r="GKL617"/>
      <c r="GKM617"/>
      <c r="GKN617"/>
      <c r="GKO617"/>
      <c r="GKP617"/>
      <c r="GKQ617"/>
      <c r="GKR617"/>
      <c r="GKS617"/>
      <c r="GKT617"/>
      <c r="GKU617"/>
      <c r="GKV617"/>
      <c r="GKW617"/>
      <c r="GKX617"/>
      <c r="GKY617"/>
      <c r="GKZ617"/>
      <c r="GLA617"/>
      <c r="GLB617"/>
      <c r="GLC617"/>
      <c r="GLD617"/>
      <c r="GLE617"/>
      <c r="GLF617"/>
      <c r="GLG617"/>
      <c r="GLH617"/>
      <c r="GLI617"/>
      <c r="GLJ617"/>
      <c r="GLK617"/>
      <c r="GLL617"/>
      <c r="GLM617"/>
      <c r="GLN617"/>
      <c r="GLO617"/>
      <c r="GLP617"/>
      <c r="GLQ617"/>
      <c r="GLR617"/>
      <c r="GLS617"/>
      <c r="GLT617"/>
      <c r="GLU617"/>
      <c r="GLV617"/>
      <c r="GLW617"/>
      <c r="GLX617"/>
      <c r="GLY617"/>
      <c r="GLZ617"/>
      <c r="GMA617"/>
      <c r="GMB617"/>
      <c r="GMC617"/>
      <c r="GMD617"/>
      <c r="GME617"/>
      <c r="GMF617"/>
      <c r="GMG617"/>
      <c r="GMH617"/>
      <c r="GMI617"/>
      <c r="GMJ617"/>
      <c r="GMK617"/>
      <c r="GML617"/>
      <c r="GMM617"/>
      <c r="GMN617"/>
      <c r="GMO617"/>
      <c r="GMP617"/>
      <c r="GMQ617"/>
      <c r="GMR617"/>
      <c r="GMS617"/>
      <c r="GMT617"/>
      <c r="GMU617"/>
      <c r="GMV617"/>
      <c r="GMW617"/>
      <c r="GMX617"/>
      <c r="GMY617"/>
      <c r="GMZ617"/>
      <c r="GNA617"/>
      <c r="GNB617"/>
      <c r="GNC617"/>
      <c r="GND617"/>
      <c r="GNE617"/>
      <c r="GNF617"/>
      <c r="GNG617"/>
      <c r="GNH617"/>
      <c r="GNI617"/>
      <c r="GNJ617"/>
      <c r="GNK617"/>
      <c r="GNL617"/>
      <c r="GNM617"/>
      <c r="GNN617"/>
      <c r="GNO617"/>
      <c r="GNP617"/>
      <c r="GNQ617"/>
      <c r="GNR617"/>
      <c r="GNS617"/>
      <c r="GNT617"/>
      <c r="GNU617"/>
      <c r="GNV617"/>
      <c r="GNW617"/>
      <c r="GNX617"/>
      <c r="GNY617"/>
      <c r="GNZ617"/>
      <c r="GOA617"/>
      <c r="GOB617"/>
      <c r="GOC617"/>
      <c r="GOD617"/>
      <c r="GOE617"/>
      <c r="GOF617"/>
      <c r="GOG617"/>
      <c r="GOH617"/>
      <c r="GOI617"/>
      <c r="GOJ617"/>
      <c r="GOK617"/>
      <c r="GOL617"/>
      <c r="GOM617"/>
      <c r="GON617"/>
      <c r="GOO617"/>
      <c r="GOP617"/>
      <c r="GOQ617"/>
      <c r="GOR617"/>
      <c r="GOS617"/>
      <c r="GOT617"/>
      <c r="GOU617"/>
      <c r="GOV617"/>
      <c r="GOW617"/>
      <c r="GOX617"/>
      <c r="GOY617"/>
      <c r="GOZ617"/>
      <c r="GPA617"/>
      <c r="GPB617"/>
      <c r="GPC617"/>
      <c r="GPD617"/>
      <c r="GPE617"/>
      <c r="GPF617"/>
      <c r="GPG617"/>
      <c r="GPH617"/>
      <c r="GPI617"/>
      <c r="GPJ617"/>
      <c r="GPK617"/>
      <c r="GPL617"/>
      <c r="GPM617"/>
      <c r="GPN617"/>
      <c r="GPO617"/>
      <c r="GPP617"/>
      <c r="GPQ617"/>
      <c r="GPR617"/>
      <c r="GPS617"/>
      <c r="GPT617"/>
      <c r="GPU617"/>
      <c r="GPV617"/>
      <c r="GPW617"/>
      <c r="GPX617"/>
      <c r="GPY617"/>
      <c r="GPZ617"/>
      <c r="GQA617"/>
      <c r="GQB617"/>
      <c r="GQC617"/>
      <c r="GQD617"/>
      <c r="GQE617"/>
      <c r="GQF617"/>
      <c r="GQG617"/>
      <c r="GQH617"/>
      <c r="GQI617"/>
      <c r="GQJ617"/>
      <c r="GQK617"/>
      <c r="GQL617"/>
      <c r="GQM617"/>
      <c r="GQN617"/>
      <c r="GQO617"/>
      <c r="GQP617"/>
      <c r="GQQ617"/>
      <c r="GQR617"/>
      <c r="GQS617"/>
      <c r="GQT617"/>
      <c r="GQU617"/>
      <c r="GQV617"/>
      <c r="GQW617"/>
      <c r="GQX617"/>
      <c r="GQY617"/>
      <c r="GQZ617"/>
      <c r="GRA617"/>
      <c r="GRB617"/>
      <c r="GRC617"/>
      <c r="GRD617"/>
      <c r="GRE617"/>
      <c r="GRF617"/>
      <c r="GRG617"/>
      <c r="GRH617"/>
      <c r="GRI617"/>
      <c r="GRJ617"/>
      <c r="GRK617"/>
      <c r="GRL617"/>
      <c r="GRM617"/>
      <c r="GRN617"/>
      <c r="GRO617"/>
      <c r="GRP617"/>
      <c r="GRQ617"/>
      <c r="GRR617"/>
      <c r="GRS617"/>
      <c r="GRT617"/>
      <c r="GRU617"/>
      <c r="GRV617"/>
      <c r="GRW617"/>
      <c r="GRX617"/>
      <c r="GRY617"/>
      <c r="GRZ617"/>
      <c r="GSA617"/>
      <c r="GSB617"/>
      <c r="GSC617"/>
      <c r="GSD617"/>
      <c r="GSE617"/>
      <c r="GSF617"/>
      <c r="GSG617"/>
      <c r="GSH617"/>
      <c r="GSI617"/>
      <c r="GSJ617"/>
      <c r="GSK617"/>
      <c r="GSL617"/>
      <c r="GSM617"/>
      <c r="GSN617"/>
      <c r="GSO617"/>
      <c r="GSP617"/>
      <c r="GSQ617"/>
      <c r="GSR617"/>
      <c r="GSS617"/>
      <c r="GST617"/>
      <c r="GSU617"/>
      <c r="GSV617"/>
      <c r="GSW617"/>
      <c r="GSX617"/>
      <c r="GSY617"/>
      <c r="GSZ617"/>
      <c r="GTA617"/>
      <c r="GTB617"/>
      <c r="GTC617"/>
      <c r="GTD617"/>
      <c r="GTE617"/>
      <c r="GTF617"/>
      <c r="GTG617"/>
      <c r="GTH617"/>
      <c r="GTI617"/>
      <c r="GTJ617"/>
      <c r="GTK617"/>
      <c r="GTL617"/>
      <c r="GTM617"/>
      <c r="GTN617"/>
      <c r="GTO617"/>
      <c r="GTP617"/>
      <c r="GTQ617"/>
      <c r="GTR617"/>
      <c r="GTS617"/>
      <c r="GTT617"/>
      <c r="GTU617"/>
      <c r="GTV617"/>
      <c r="GTW617"/>
      <c r="GTX617"/>
      <c r="GTY617"/>
      <c r="GTZ617"/>
      <c r="GUA617"/>
      <c r="GUB617"/>
      <c r="GUC617"/>
      <c r="GUD617"/>
      <c r="GUE617"/>
      <c r="GUF617"/>
      <c r="GUG617"/>
      <c r="GUH617"/>
      <c r="GUI617"/>
      <c r="GUJ617"/>
      <c r="GUK617"/>
      <c r="GUL617"/>
      <c r="GUM617"/>
      <c r="GUN617"/>
      <c r="GUO617"/>
      <c r="GUP617"/>
      <c r="GUQ617"/>
      <c r="GUR617"/>
      <c r="GUS617"/>
      <c r="GUT617"/>
      <c r="GUU617"/>
      <c r="GUV617"/>
      <c r="GUW617"/>
      <c r="GUX617"/>
      <c r="GUY617"/>
      <c r="GUZ617"/>
      <c r="GVA617"/>
      <c r="GVB617"/>
      <c r="GVC617"/>
      <c r="GVD617"/>
      <c r="GVE617"/>
      <c r="GVF617"/>
      <c r="GVG617"/>
      <c r="GVH617"/>
      <c r="GVI617"/>
      <c r="GVJ617"/>
      <c r="GVK617"/>
      <c r="GVL617"/>
      <c r="GVM617"/>
      <c r="GVN617"/>
      <c r="GVO617"/>
      <c r="GVP617"/>
      <c r="GVQ617"/>
      <c r="GVR617"/>
      <c r="GVS617"/>
      <c r="GVT617"/>
      <c r="GVU617"/>
      <c r="GVV617"/>
      <c r="GVW617"/>
      <c r="GVX617"/>
      <c r="GVY617"/>
      <c r="GVZ617"/>
      <c r="GWA617"/>
      <c r="GWB617"/>
      <c r="GWC617"/>
      <c r="GWD617"/>
      <c r="GWE617"/>
      <c r="GWF617"/>
      <c r="GWG617"/>
      <c r="GWH617"/>
      <c r="GWI617"/>
      <c r="GWJ617"/>
      <c r="GWK617"/>
      <c r="GWL617"/>
      <c r="GWM617"/>
      <c r="GWN617"/>
      <c r="GWO617"/>
      <c r="GWP617"/>
      <c r="GWQ617"/>
      <c r="GWR617"/>
      <c r="GWS617"/>
      <c r="GWT617"/>
      <c r="GWU617"/>
      <c r="GWV617"/>
      <c r="GWW617"/>
      <c r="GWX617"/>
      <c r="GWY617"/>
      <c r="GWZ617"/>
      <c r="GXA617"/>
      <c r="GXB617"/>
      <c r="GXC617"/>
      <c r="GXD617"/>
      <c r="GXE617"/>
      <c r="GXF617"/>
      <c r="GXG617"/>
      <c r="GXH617"/>
      <c r="GXI617"/>
      <c r="GXJ617"/>
      <c r="GXK617"/>
      <c r="GXL617"/>
      <c r="GXM617"/>
      <c r="GXN617"/>
      <c r="GXO617"/>
      <c r="GXP617"/>
      <c r="GXQ617"/>
      <c r="GXR617"/>
      <c r="GXS617"/>
      <c r="GXT617"/>
      <c r="GXU617"/>
      <c r="GXV617"/>
      <c r="GXW617"/>
      <c r="GXX617"/>
      <c r="GXY617"/>
      <c r="GXZ617"/>
      <c r="GYA617"/>
      <c r="GYB617"/>
      <c r="GYC617"/>
      <c r="GYD617"/>
      <c r="GYE617"/>
      <c r="GYF617"/>
      <c r="GYG617"/>
      <c r="GYH617"/>
      <c r="GYI617"/>
      <c r="GYJ617"/>
      <c r="GYK617"/>
      <c r="GYL617"/>
      <c r="GYM617"/>
      <c r="GYN617"/>
      <c r="GYO617"/>
      <c r="GYP617"/>
      <c r="GYQ617"/>
      <c r="GYR617"/>
      <c r="GYS617"/>
      <c r="GYT617"/>
      <c r="GYU617"/>
      <c r="GYV617"/>
      <c r="GYW617"/>
      <c r="GYX617"/>
      <c r="GYY617"/>
      <c r="GYZ617"/>
      <c r="GZA617"/>
      <c r="GZB617"/>
      <c r="GZC617"/>
      <c r="GZD617"/>
      <c r="GZE617"/>
      <c r="GZF617"/>
      <c r="GZG617"/>
      <c r="GZH617"/>
      <c r="GZI617"/>
      <c r="GZJ617"/>
      <c r="GZK617"/>
      <c r="GZL617"/>
      <c r="GZM617"/>
      <c r="GZN617"/>
      <c r="GZO617"/>
      <c r="GZP617"/>
      <c r="GZQ617"/>
      <c r="GZR617"/>
      <c r="GZS617"/>
      <c r="GZT617"/>
      <c r="GZU617"/>
      <c r="GZV617"/>
      <c r="GZW617"/>
      <c r="GZX617"/>
      <c r="GZY617"/>
      <c r="GZZ617"/>
      <c r="HAA617"/>
      <c r="HAB617"/>
      <c r="HAC617"/>
      <c r="HAD617"/>
      <c r="HAE617"/>
      <c r="HAF617"/>
      <c r="HAG617"/>
      <c r="HAH617"/>
      <c r="HAI617"/>
      <c r="HAJ617"/>
      <c r="HAK617"/>
      <c r="HAL617"/>
      <c r="HAM617"/>
      <c r="HAN617"/>
      <c r="HAO617"/>
      <c r="HAP617"/>
      <c r="HAQ617"/>
      <c r="HAR617"/>
      <c r="HAS617"/>
      <c r="HAT617"/>
      <c r="HAU617"/>
      <c r="HAV617"/>
      <c r="HAW617"/>
      <c r="HAX617"/>
      <c r="HAY617"/>
      <c r="HAZ617"/>
      <c r="HBA617"/>
      <c r="HBB617"/>
      <c r="HBC617"/>
      <c r="HBD617"/>
      <c r="HBE617"/>
      <c r="HBF617"/>
      <c r="HBG617"/>
      <c r="HBH617"/>
      <c r="HBI617"/>
      <c r="HBJ617"/>
      <c r="HBK617"/>
      <c r="HBL617"/>
      <c r="HBM617"/>
      <c r="HBN617"/>
      <c r="HBO617"/>
      <c r="HBP617"/>
      <c r="HBQ617"/>
      <c r="HBR617"/>
      <c r="HBS617"/>
      <c r="HBT617"/>
      <c r="HBU617"/>
      <c r="HBV617"/>
      <c r="HBW617"/>
      <c r="HBX617"/>
      <c r="HBY617"/>
      <c r="HBZ617"/>
      <c r="HCA617"/>
      <c r="HCB617"/>
      <c r="HCC617"/>
      <c r="HCD617"/>
      <c r="HCE617"/>
      <c r="HCF617"/>
      <c r="HCG617"/>
      <c r="HCH617"/>
      <c r="HCI617"/>
      <c r="HCJ617"/>
      <c r="HCK617"/>
      <c r="HCL617"/>
      <c r="HCM617"/>
      <c r="HCN617"/>
      <c r="HCO617"/>
      <c r="HCP617"/>
      <c r="HCQ617"/>
      <c r="HCR617"/>
      <c r="HCS617"/>
      <c r="HCT617"/>
      <c r="HCU617"/>
      <c r="HCV617"/>
      <c r="HCW617"/>
      <c r="HCX617"/>
      <c r="HCY617"/>
      <c r="HCZ617"/>
      <c r="HDA617"/>
      <c r="HDB617"/>
      <c r="HDC617"/>
      <c r="HDD617"/>
      <c r="HDE617"/>
      <c r="HDF617"/>
      <c r="HDG617"/>
      <c r="HDH617"/>
      <c r="HDI617"/>
      <c r="HDJ617"/>
      <c r="HDK617"/>
      <c r="HDL617"/>
      <c r="HDM617"/>
      <c r="HDN617"/>
      <c r="HDO617"/>
      <c r="HDP617"/>
      <c r="HDQ617"/>
      <c r="HDR617"/>
      <c r="HDS617"/>
      <c r="HDT617"/>
      <c r="HDU617"/>
      <c r="HDV617"/>
      <c r="HDW617"/>
      <c r="HDX617"/>
      <c r="HDY617"/>
      <c r="HDZ617"/>
      <c r="HEA617"/>
      <c r="HEB617"/>
      <c r="HEC617"/>
      <c r="HED617"/>
      <c r="HEE617"/>
      <c r="HEF617"/>
      <c r="HEG617"/>
      <c r="HEH617"/>
      <c r="HEI617"/>
      <c r="HEJ617"/>
      <c r="HEK617"/>
      <c r="HEL617"/>
      <c r="HEM617"/>
      <c r="HEN617"/>
      <c r="HEO617"/>
      <c r="HEP617"/>
      <c r="HEQ617"/>
      <c r="HER617"/>
      <c r="HES617"/>
      <c r="HET617"/>
      <c r="HEU617"/>
      <c r="HEV617"/>
      <c r="HEW617"/>
      <c r="HEX617"/>
      <c r="HEY617"/>
      <c r="HEZ617"/>
      <c r="HFA617"/>
      <c r="HFB617"/>
      <c r="HFC617"/>
      <c r="HFD617"/>
      <c r="HFE617"/>
      <c r="HFF617"/>
      <c r="HFG617"/>
      <c r="HFH617"/>
      <c r="HFI617"/>
      <c r="HFJ617"/>
      <c r="HFK617"/>
      <c r="HFL617"/>
      <c r="HFM617"/>
      <c r="HFN617"/>
      <c r="HFO617"/>
      <c r="HFP617"/>
      <c r="HFQ617"/>
      <c r="HFR617"/>
      <c r="HFS617"/>
      <c r="HFT617"/>
      <c r="HFU617"/>
      <c r="HFV617"/>
      <c r="HFW617"/>
      <c r="HFX617"/>
      <c r="HFY617"/>
      <c r="HFZ617"/>
      <c r="HGA617"/>
      <c r="HGB617"/>
      <c r="HGC617"/>
      <c r="HGD617"/>
      <c r="HGE617"/>
      <c r="HGF617"/>
      <c r="HGG617"/>
      <c r="HGH617"/>
      <c r="HGI617"/>
      <c r="HGJ617"/>
      <c r="HGK617"/>
      <c r="HGL617"/>
      <c r="HGM617"/>
      <c r="HGN617"/>
      <c r="HGO617"/>
      <c r="HGP617"/>
      <c r="HGQ617"/>
      <c r="HGR617"/>
      <c r="HGS617"/>
      <c r="HGT617"/>
      <c r="HGU617"/>
      <c r="HGV617"/>
      <c r="HGW617"/>
      <c r="HGX617"/>
      <c r="HGY617"/>
      <c r="HGZ617"/>
      <c r="HHA617"/>
      <c r="HHB617"/>
      <c r="HHC617"/>
      <c r="HHD617"/>
      <c r="HHE617"/>
      <c r="HHF617"/>
      <c r="HHG617"/>
      <c r="HHH617"/>
      <c r="HHI617"/>
      <c r="HHJ617"/>
      <c r="HHK617"/>
      <c r="HHL617"/>
      <c r="HHM617"/>
      <c r="HHN617"/>
      <c r="HHO617"/>
      <c r="HHP617"/>
      <c r="HHQ617"/>
      <c r="HHR617"/>
      <c r="HHS617"/>
      <c r="HHT617"/>
      <c r="HHU617"/>
      <c r="HHV617"/>
      <c r="HHW617"/>
      <c r="HHX617"/>
      <c r="HHY617"/>
      <c r="HHZ617"/>
      <c r="HIA617"/>
      <c r="HIB617"/>
      <c r="HIC617"/>
      <c r="HID617"/>
      <c r="HIE617"/>
      <c r="HIF617"/>
      <c r="HIG617"/>
      <c r="HIH617"/>
      <c r="HII617"/>
      <c r="HIJ617"/>
      <c r="HIK617"/>
      <c r="HIL617"/>
      <c r="HIM617"/>
      <c r="HIN617"/>
      <c r="HIO617"/>
      <c r="HIP617"/>
      <c r="HIQ617"/>
      <c r="HIR617"/>
      <c r="HIS617"/>
      <c r="HIT617"/>
      <c r="HIU617"/>
      <c r="HIV617"/>
      <c r="HIW617"/>
      <c r="HIX617"/>
      <c r="HIY617"/>
      <c r="HIZ617"/>
      <c r="HJA617"/>
      <c r="HJB617"/>
      <c r="HJC617"/>
      <c r="HJD617"/>
      <c r="HJE617"/>
      <c r="HJF617"/>
      <c r="HJG617"/>
      <c r="HJH617"/>
      <c r="HJI617"/>
      <c r="HJJ617"/>
      <c r="HJK617"/>
      <c r="HJL617"/>
      <c r="HJM617"/>
      <c r="HJN617"/>
      <c r="HJO617"/>
      <c r="HJP617"/>
      <c r="HJQ617"/>
      <c r="HJR617"/>
      <c r="HJS617"/>
      <c r="HJT617"/>
      <c r="HJU617"/>
      <c r="HJV617"/>
      <c r="HJW617"/>
      <c r="HJX617"/>
      <c r="HJY617"/>
      <c r="HJZ617"/>
      <c r="HKA617"/>
      <c r="HKB617"/>
      <c r="HKC617"/>
      <c r="HKD617"/>
      <c r="HKE617"/>
      <c r="HKF617"/>
      <c r="HKG617"/>
      <c r="HKH617"/>
      <c r="HKI617"/>
      <c r="HKJ617"/>
      <c r="HKK617"/>
      <c r="HKL617"/>
      <c r="HKM617"/>
      <c r="HKN617"/>
      <c r="HKO617"/>
      <c r="HKP617"/>
      <c r="HKQ617"/>
      <c r="HKR617"/>
      <c r="HKS617"/>
      <c r="HKT617"/>
      <c r="HKU617"/>
      <c r="HKV617"/>
      <c r="HKW617"/>
      <c r="HKX617"/>
      <c r="HKY617"/>
      <c r="HKZ617"/>
      <c r="HLA617"/>
      <c r="HLB617"/>
      <c r="HLC617"/>
      <c r="HLD617"/>
      <c r="HLE617"/>
      <c r="HLF617"/>
      <c r="HLG617"/>
      <c r="HLH617"/>
      <c r="HLI617"/>
      <c r="HLJ617"/>
      <c r="HLK617"/>
      <c r="HLL617"/>
      <c r="HLM617"/>
      <c r="HLN617"/>
      <c r="HLO617"/>
      <c r="HLP617"/>
      <c r="HLQ617"/>
      <c r="HLR617"/>
      <c r="HLS617"/>
      <c r="HLT617"/>
      <c r="HLU617"/>
      <c r="HLV617"/>
      <c r="HLW617"/>
      <c r="HLX617"/>
      <c r="HLY617"/>
      <c r="HLZ617"/>
      <c r="HMA617"/>
      <c r="HMB617"/>
      <c r="HMC617"/>
      <c r="HMD617"/>
      <c r="HME617"/>
      <c r="HMF617"/>
      <c r="HMG617"/>
      <c r="HMH617"/>
      <c r="HMI617"/>
      <c r="HMJ617"/>
      <c r="HMK617"/>
      <c r="HML617"/>
      <c r="HMM617"/>
      <c r="HMN617"/>
      <c r="HMO617"/>
      <c r="HMP617"/>
      <c r="HMQ617"/>
      <c r="HMR617"/>
      <c r="HMS617"/>
      <c r="HMT617"/>
      <c r="HMU617"/>
      <c r="HMV617"/>
      <c r="HMW617"/>
      <c r="HMX617"/>
      <c r="HMY617"/>
      <c r="HMZ617"/>
      <c r="HNA617"/>
      <c r="HNB617"/>
      <c r="HNC617"/>
      <c r="HND617"/>
      <c r="HNE617"/>
      <c r="HNF617"/>
      <c r="HNG617"/>
      <c r="HNH617"/>
      <c r="HNI617"/>
      <c r="HNJ617"/>
      <c r="HNK617"/>
      <c r="HNL617"/>
      <c r="HNM617"/>
      <c r="HNN617"/>
      <c r="HNO617"/>
      <c r="HNP617"/>
      <c r="HNQ617"/>
      <c r="HNR617"/>
      <c r="HNS617"/>
      <c r="HNT617"/>
      <c r="HNU617"/>
      <c r="HNV617"/>
      <c r="HNW617"/>
      <c r="HNX617"/>
      <c r="HNY617"/>
      <c r="HNZ617"/>
      <c r="HOA617"/>
      <c r="HOB617"/>
      <c r="HOC617"/>
      <c r="HOD617"/>
      <c r="HOE617"/>
      <c r="HOF617"/>
      <c r="HOG617"/>
      <c r="HOH617"/>
      <c r="HOI617"/>
      <c r="HOJ617"/>
      <c r="HOK617"/>
      <c r="HOL617"/>
      <c r="HOM617"/>
      <c r="HON617"/>
      <c r="HOO617"/>
      <c r="HOP617"/>
      <c r="HOQ617"/>
      <c r="HOR617"/>
      <c r="HOS617"/>
      <c r="HOT617"/>
      <c r="HOU617"/>
      <c r="HOV617"/>
      <c r="HOW617"/>
      <c r="HOX617"/>
      <c r="HOY617"/>
      <c r="HOZ617"/>
      <c r="HPA617"/>
      <c r="HPB617"/>
      <c r="HPC617"/>
      <c r="HPD617"/>
      <c r="HPE617"/>
      <c r="HPF617"/>
      <c r="HPG617"/>
      <c r="HPH617"/>
      <c r="HPI617"/>
      <c r="HPJ617"/>
      <c r="HPK617"/>
      <c r="HPL617"/>
      <c r="HPM617"/>
      <c r="HPN617"/>
      <c r="HPO617"/>
      <c r="HPP617"/>
      <c r="HPQ617"/>
      <c r="HPR617"/>
      <c r="HPS617"/>
      <c r="HPT617"/>
      <c r="HPU617"/>
      <c r="HPV617"/>
      <c r="HPW617"/>
      <c r="HPX617"/>
      <c r="HPY617"/>
      <c r="HPZ617"/>
      <c r="HQA617"/>
      <c r="HQB617"/>
      <c r="HQC617"/>
      <c r="HQD617"/>
      <c r="HQE617"/>
      <c r="HQF617"/>
      <c r="HQG617"/>
      <c r="HQH617"/>
      <c r="HQI617"/>
      <c r="HQJ617"/>
      <c r="HQK617"/>
      <c r="HQL617"/>
      <c r="HQM617"/>
      <c r="HQN617"/>
      <c r="HQO617"/>
      <c r="HQP617"/>
      <c r="HQQ617"/>
      <c r="HQR617"/>
      <c r="HQS617"/>
      <c r="HQT617"/>
      <c r="HQU617"/>
      <c r="HQV617"/>
      <c r="HQW617"/>
      <c r="HQX617"/>
      <c r="HQY617"/>
      <c r="HQZ617"/>
      <c r="HRA617"/>
      <c r="HRB617"/>
      <c r="HRC617"/>
      <c r="HRD617"/>
      <c r="HRE617"/>
      <c r="HRF617"/>
      <c r="HRG617"/>
      <c r="HRH617"/>
      <c r="HRI617"/>
      <c r="HRJ617"/>
      <c r="HRK617"/>
      <c r="HRL617"/>
      <c r="HRM617"/>
      <c r="HRN617"/>
      <c r="HRO617"/>
      <c r="HRP617"/>
      <c r="HRQ617"/>
      <c r="HRR617"/>
      <c r="HRS617"/>
      <c r="HRT617"/>
      <c r="HRU617"/>
      <c r="HRV617"/>
      <c r="HRW617"/>
      <c r="HRX617"/>
      <c r="HRY617"/>
      <c r="HRZ617"/>
      <c r="HSA617"/>
      <c r="HSB617"/>
      <c r="HSC617"/>
      <c r="HSD617"/>
      <c r="HSE617"/>
      <c r="HSF617"/>
      <c r="HSG617"/>
      <c r="HSH617"/>
      <c r="HSI617"/>
      <c r="HSJ617"/>
      <c r="HSK617"/>
      <c r="HSL617"/>
      <c r="HSM617"/>
      <c r="HSN617"/>
      <c r="HSO617"/>
      <c r="HSP617"/>
      <c r="HSQ617"/>
      <c r="HSR617"/>
      <c r="HSS617"/>
      <c r="HST617"/>
      <c r="HSU617"/>
      <c r="HSV617"/>
      <c r="HSW617"/>
      <c r="HSX617"/>
      <c r="HSY617"/>
      <c r="HSZ617"/>
      <c r="HTA617"/>
      <c r="HTB617"/>
      <c r="HTC617"/>
      <c r="HTD617"/>
      <c r="HTE617"/>
      <c r="HTF617"/>
      <c r="HTG617"/>
      <c r="HTH617"/>
      <c r="HTI617"/>
      <c r="HTJ617"/>
      <c r="HTK617"/>
      <c r="HTL617"/>
      <c r="HTM617"/>
      <c r="HTN617"/>
      <c r="HTO617"/>
      <c r="HTP617"/>
      <c r="HTQ617"/>
      <c r="HTR617"/>
      <c r="HTS617"/>
      <c r="HTT617"/>
      <c r="HTU617"/>
      <c r="HTV617"/>
      <c r="HTW617"/>
      <c r="HTX617"/>
      <c r="HTY617"/>
      <c r="HTZ617"/>
      <c r="HUA617"/>
      <c r="HUB617"/>
      <c r="HUC617"/>
      <c r="HUD617"/>
      <c r="HUE617"/>
      <c r="HUF617"/>
      <c r="HUG617"/>
      <c r="HUH617"/>
      <c r="HUI617"/>
      <c r="HUJ617"/>
      <c r="HUK617"/>
      <c r="HUL617"/>
      <c r="HUM617"/>
      <c r="HUN617"/>
      <c r="HUO617"/>
      <c r="HUP617"/>
      <c r="HUQ617"/>
      <c r="HUR617"/>
      <c r="HUS617"/>
      <c r="HUT617"/>
      <c r="HUU617"/>
      <c r="HUV617"/>
      <c r="HUW617"/>
      <c r="HUX617"/>
      <c r="HUY617"/>
      <c r="HUZ617"/>
      <c r="HVA617"/>
      <c r="HVB617"/>
      <c r="HVC617"/>
      <c r="HVD617"/>
      <c r="HVE617"/>
      <c r="HVF617"/>
      <c r="HVG617"/>
      <c r="HVH617"/>
      <c r="HVI617"/>
      <c r="HVJ617"/>
      <c r="HVK617"/>
      <c r="HVL617"/>
      <c r="HVM617"/>
      <c r="HVN617"/>
      <c r="HVO617"/>
      <c r="HVP617"/>
      <c r="HVQ617"/>
      <c r="HVR617"/>
      <c r="HVS617"/>
      <c r="HVT617"/>
      <c r="HVU617"/>
      <c r="HVV617"/>
      <c r="HVW617"/>
      <c r="HVX617"/>
      <c r="HVY617"/>
      <c r="HVZ617"/>
      <c r="HWA617"/>
      <c r="HWB617"/>
      <c r="HWC617"/>
      <c r="HWD617"/>
      <c r="HWE617"/>
      <c r="HWF617"/>
      <c r="HWG617"/>
      <c r="HWH617"/>
      <c r="HWI617"/>
      <c r="HWJ617"/>
      <c r="HWK617"/>
      <c r="HWL617"/>
      <c r="HWM617"/>
      <c r="HWN617"/>
      <c r="HWO617"/>
      <c r="HWP617"/>
      <c r="HWQ617"/>
      <c r="HWR617"/>
      <c r="HWS617"/>
      <c r="HWT617"/>
      <c r="HWU617"/>
      <c r="HWV617"/>
      <c r="HWW617"/>
      <c r="HWX617"/>
      <c r="HWY617"/>
      <c r="HWZ617"/>
      <c r="HXA617"/>
      <c r="HXB617"/>
      <c r="HXC617"/>
      <c r="HXD617"/>
      <c r="HXE617"/>
      <c r="HXF617"/>
      <c r="HXG617"/>
      <c r="HXH617"/>
      <c r="HXI617"/>
      <c r="HXJ617"/>
      <c r="HXK617"/>
      <c r="HXL617"/>
      <c r="HXM617"/>
      <c r="HXN617"/>
      <c r="HXO617"/>
      <c r="HXP617"/>
      <c r="HXQ617"/>
      <c r="HXR617"/>
      <c r="HXS617"/>
      <c r="HXT617"/>
      <c r="HXU617"/>
      <c r="HXV617"/>
      <c r="HXW617"/>
      <c r="HXX617"/>
      <c r="HXY617"/>
      <c r="HXZ617"/>
      <c r="HYA617"/>
      <c r="HYB617"/>
      <c r="HYC617"/>
      <c r="HYD617"/>
      <c r="HYE617"/>
      <c r="HYF617"/>
      <c r="HYG617"/>
      <c r="HYH617"/>
      <c r="HYI617"/>
      <c r="HYJ617"/>
      <c r="HYK617"/>
      <c r="HYL617"/>
      <c r="HYM617"/>
      <c r="HYN617"/>
      <c r="HYO617"/>
      <c r="HYP617"/>
      <c r="HYQ617"/>
      <c r="HYR617"/>
      <c r="HYS617"/>
      <c r="HYT617"/>
      <c r="HYU617"/>
      <c r="HYV617"/>
      <c r="HYW617"/>
      <c r="HYX617"/>
      <c r="HYY617"/>
      <c r="HYZ617"/>
      <c r="HZA617"/>
      <c r="HZB617"/>
      <c r="HZC617"/>
      <c r="HZD617"/>
      <c r="HZE617"/>
      <c r="HZF617"/>
      <c r="HZG617"/>
      <c r="HZH617"/>
      <c r="HZI617"/>
      <c r="HZJ617"/>
      <c r="HZK617"/>
      <c r="HZL617"/>
      <c r="HZM617"/>
      <c r="HZN617"/>
      <c r="HZO617"/>
      <c r="HZP617"/>
      <c r="HZQ617"/>
      <c r="HZR617"/>
      <c r="HZS617"/>
      <c r="HZT617"/>
      <c r="HZU617"/>
      <c r="HZV617"/>
      <c r="HZW617"/>
      <c r="HZX617"/>
      <c r="HZY617"/>
      <c r="HZZ617"/>
      <c r="IAA617"/>
      <c r="IAB617"/>
      <c r="IAC617"/>
      <c r="IAD617"/>
      <c r="IAE617"/>
      <c r="IAF617"/>
      <c r="IAG617"/>
      <c r="IAH617"/>
      <c r="IAI617"/>
      <c r="IAJ617"/>
      <c r="IAK617"/>
      <c r="IAL617"/>
      <c r="IAM617"/>
      <c r="IAN617"/>
      <c r="IAO617"/>
      <c r="IAP617"/>
      <c r="IAQ617"/>
      <c r="IAR617"/>
      <c r="IAS617"/>
      <c r="IAT617"/>
      <c r="IAU617"/>
      <c r="IAV617"/>
      <c r="IAW617"/>
      <c r="IAX617"/>
      <c r="IAY617"/>
      <c r="IAZ617"/>
      <c r="IBA617"/>
      <c r="IBB617"/>
      <c r="IBC617"/>
      <c r="IBD617"/>
      <c r="IBE617"/>
      <c r="IBF617"/>
      <c r="IBG617"/>
      <c r="IBH617"/>
      <c r="IBI617"/>
      <c r="IBJ617"/>
      <c r="IBK617"/>
      <c r="IBL617"/>
      <c r="IBM617"/>
      <c r="IBN617"/>
      <c r="IBO617"/>
      <c r="IBP617"/>
      <c r="IBQ617"/>
      <c r="IBR617"/>
      <c r="IBS617"/>
      <c r="IBT617"/>
      <c r="IBU617"/>
      <c r="IBV617"/>
      <c r="IBW617"/>
      <c r="IBX617"/>
      <c r="IBY617"/>
      <c r="IBZ617"/>
      <c r="ICA617"/>
      <c r="ICB617"/>
      <c r="ICC617"/>
      <c r="ICD617"/>
      <c r="ICE617"/>
      <c r="ICF617"/>
      <c r="ICG617"/>
      <c r="ICH617"/>
      <c r="ICI617"/>
      <c r="ICJ617"/>
      <c r="ICK617"/>
      <c r="ICL617"/>
      <c r="ICM617"/>
      <c r="ICN617"/>
      <c r="ICO617"/>
      <c r="ICP617"/>
      <c r="ICQ617"/>
      <c r="ICR617"/>
      <c r="ICS617"/>
      <c r="ICT617"/>
      <c r="ICU617"/>
      <c r="ICV617"/>
      <c r="ICW617"/>
      <c r="ICX617"/>
      <c r="ICY617"/>
      <c r="ICZ617"/>
      <c r="IDA617"/>
      <c r="IDB617"/>
      <c r="IDC617"/>
      <c r="IDD617"/>
      <c r="IDE617"/>
      <c r="IDF617"/>
      <c r="IDG617"/>
      <c r="IDH617"/>
      <c r="IDI617"/>
      <c r="IDJ617"/>
      <c r="IDK617"/>
      <c r="IDL617"/>
      <c r="IDM617"/>
      <c r="IDN617"/>
      <c r="IDO617"/>
      <c r="IDP617"/>
      <c r="IDQ617"/>
      <c r="IDR617"/>
      <c r="IDS617"/>
      <c r="IDT617"/>
      <c r="IDU617"/>
      <c r="IDV617"/>
      <c r="IDW617"/>
      <c r="IDX617"/>
      <c r="IDY617"/>
      <c r="IDZ617"/>
      <c r="IEA617"/>
      <c r="IEB617"/>
      <c r="IEC617"/>
      <c r="IED617"/>
      <c r="IEE617"/>
      <c r="IEF617"/>
      <c r="IEG617"/>
      <c r="IEH617"/>
      <c r="IEI617"/>
      <c r="IEJ617"/>
      <c r="IEK617"/>
      <c r="IEL617"/>
      <c r="IEM617"/>
      <c r="IEN617"/>
      <c r="IEO617"/>
      <c r="IEP617"/>
      <c r="IEQ617"/>
      <c r="IER617"/>
      <c r="IES617"/>
      <c r="IET617"/>
      <c r="IEU617"/>
      <c r="IEV617"/>
      <c r="IEW617"/>
      <c r="IEX617"/>
      <c r="IEY617"/>
      <c r="IEZ617"/>
      <c r="IFA617"/>
      <c r="IFB617"/>
      <c r="IFC617"/>
      <c r="IFD617"/>
      <c r="IFE617"/>
      <c r="IFF617"/>
      <c r="IFG617"/>
      <c r="IFH617"/>
      <c r="IFI617"/>
      <c r="IFJ617"/>
      <c r="IFK617"/>
      <c r="IFL617"/>
      <c r="IFM617"/>
      <c r="IFN617"/>
      <c r="IFO617"/>
      <c r="IFP617"/>
      <c r="IFQ617"/>
      <c r="IFR617"/>
      <c r="IFS617"/>
      <c r="IFT617"/>
      <c r="IFU617"/>
      <c r="IFV617"/>
      <c r="IFW617"/>
      <c r="IFX617"/>
      <c r="IFY617"/>
      <c r="IFZ617"/>
      <c r="IGA617"/>
      <c r="IGB617"/>
      <c r="IGC617"/>
      <c r="IGD617"/>
      <c r="IGE617"/>
      <c r="IGF617"/>
      <c r="IGG617"/>
      <c r="IGH617"/>
      <c r="IGI617"/>
      <c r="IGJ617"/>
      <c r="IGK617"/>
      <c r="IGL617"/>
      <c r="IGM617"/>
      <c r="IGN617"/>
      <c r="IGO617"/>
      <c r="IGP617"/>
      <c r="IGQ617"/>
      <c r="IGR617"/>
      <c r="IGS617"/>
      <c r="IGT617"/>
      <c r="IGU617"/>
      <c r="IGV617"/>
      <c r="IGW617"/>
      <c r="IGX617"/>
      <c r="IGY617"/>
      <c r="IGZ617"/>
      <c r="IHA617"/>
      <c r="IHB617"/>
      <c r="IHC617"/>
      <c r="IHD617"/>
      <c r="IHE617"/>
      <c r="IHF617"/>
      <c r="IHG617"/>
      <c r="IHH617"/>
      <c r="IHI617"/>
      <c r="IHJ617"/>
      <c r="IHK617"/>
      <c r="IHL617"/>
      <c r="IHM617"/>
      <c r="IHN617"/>
      <c r="IHO617"/>
      <c r="IHP617"/>
      <c r="IHQ617"/>
      <c r="IHR617"/>
      <c r="IHS617"/>
      <c r="IHT617"/>
      <c r="IHU617"/>
      <c r="IHV617"/>
      <c r="IHW617"/>
      <c r="IHX617"/>
      <c r="IHY617"/>
      <c r="IHZ617"/>
      <c r="IIA617"/>
      <c r="IIB617"/>
      <c r="IIC617"/>
      <c r="IID617"/>
      <c r="IIE617"/>
      <c r="IIF617"/>
      <c r="IIG617"/>
      <c r="IIH617"/>
      <c r="III617"/>
      <c r="IIJ617"/>
      <c r="IIK617"/>
      <c r="IIL617"/>
      <c r="IIM617"/>
      <c r="IIN617"/>
      <c r="IIO617"/>
      <c r="IIP617"/>
      <c r="IIQ617"/>
      <c r="IIR617"/>
      <c r="IIS617"/>
      <c r="IIT617"/>
      <c r="IIU617"/>
      <c r="IIV617"/>
      <c r="IIW617"/>
      <c r="IIX617"/>
      <c r="IIY617"/>
      <c r="IIZ617"/>
      <c r="IJA617"/>
      <c r="IJB617"/>
      <c r="IJC617"/>
      <c r="IJD617"/>
      <c r="IJE617"/>
      <c r="IJF617"/>
      <c r="IJG617"/>
      <c r="IJH617"/>
      <c r="IJI617"/>
      <c r="IJJ617"/>
      <c r="IJK617"/>
      <c r="IJL617"/>
      <c r="IJM617"/>
      <c r="IJN617"/>
      <c r="IJO617"/>
      <c r="IJP617"/>
      <c r="IJQ617"/>
      <c r="IJR617"/>
      <c r="IJS617"/>
      <c r="IJT617"/>
      <c r="IJU617"/>
      <c r="IJV617"/>
      <c r="IJW617"/>
      <c r="IJX617"/>
      <c r="IJY617"/>
      <c r="IJZ617"/>
      <c r="IKA617"/>
      <c r="IKB617"/>
      <c r="IKC617"/>
      <c r="IKD617"/>
      <c r="IKE617"/>
      <c r="IKF617"/>
      <c r="IKG617"/>
      <c r="IKH617"/>
      <c r="IKI617"/>
      <c r="IKJ617"/>
      <c r="IKK617"/>
      <c r="IKL617"/>
      <c r="IKM617"/>
      <c r="IKN617"/>
      <c r="IKO617"/>
      <c r="IKP617"/>
      <c r="IKQ617"/>
      <c r="IKR617"/>
      <c r="IKS617"/>
      <c r="IKT617"/>
      <c r="IKU617"/>
      <c r="IKV617"/>
      <c r="IKW617"/>
      <c r="IKX617"/>
      <c r="IKY617"/>
      <c r="IKZ617"/>
      <c r="ILA617"/>
      <c r="ILB617"/>
      <c r="ILC617"/>
      <c r="ILD617"/>
      <c r="ILE617"/>
      <c r="ILF617"/>
      <c r="ILG617"/>
      <c r="ILH617"/>
      <c r="ILI617"/>
      <c r="ILJ617"/>
      <c r="ILK617"/>
      <c r="ILL617"/>
      <c r="ILM617"/>
      <c r="ILN617"/>
      <c r="ILO617"/>
      <c r="ILP617"/>
      <c r="ILQ617"/>
      <c r="ILR617"/>
      <c r="ILS617"/>
      <c r="ILT617"/>
      <c r="ILU617"/>
      <c r="ILV617"/>
      <c r="ILW617"/>
      <c r="ILX617"/>
      <c r="ILY617"/>
      <c r="ILZ617"/>
      <c r="IMA617"/>
      <c r="IMB617"/>
      <c r="IMC617"/>
      <c r="IMD617"/>
      <c r="IME617"/>
      <c r="IMF617"/>
      <c r="IMG617"/>
      <c r="IMH617"/>
      <c r="IMI617"/>
      <c r="IMJ617"/>
      <c r="IMK617"/>
      <c r="IML617"/>
      <c r="IMM617"/>
      <c r="IMN617"/>
      <c r="IMO617"/>
      <c r="IMP617"/>
      <c r="IMQ617"/>
      <c r="IMR617"/>
      <c r="IMS617"/>
      <c r="IMT617"/>
      <c r="IMU617"/>
      <c r="IMV617"/>
      <c r="IMW617"/>
      <c r="IMX617"/>
      <c r="IMY617"/>
      <c r="IMZ617"/>
      <c r="INA617"/>
      <c r="INB617"/>
      <c r="INC617"/>
      <c r="IND617"/>
      <c r="INE617"/>
      <c r="INF617"/>
      <c r="ING617"/>
      <c r="INH617"/>
      <c r="INI617"/>
      <c r="INJ617"/>
      <c r="INK617"/>
      <c r="INL617"/>
      <c r="INM617"/>
      <c r="INN617"/>
      <c r="INO617"/>
      <c r="INP617"/>
      <c r="INQ617"/>
      <c r="INR617"/>
      <c r="INS617"/>
      <c r="INT617"/>
      <c r="INU617"/>
      <c r="INV617"/>
      <c r="INW617"/>
      <c r="INX617"/>
      <c r="INY617"/>
      <c r="INZ617"/>
      <c r="IOA617"/>
      <c r="IOB617"/>
      <c r="IOC617"/>
      <c r="IOD617"/>
      <c r="IOE617"/>
      <c r="IOF617"/>
      <c r="IOG617"/>
      <c r="IOH617"/>
      <c r="IOI617"/>
      <c r="IOJ617"/>
      <c r="IOK617"/>
      <c r="IOL617"/>
      <c r="IOM617"/>
      <c r="ION617"/>
      <c r="IOO617"/>
      <c r="IOP617"/>
      <c r="IOQ617"/>
      <c r="IOR617"/>
      <c r="IOS617"/>
      <c r="IOT617"/>
      <c r="IOU617"/>
      <c r="IOV617"/>
      <c r="IOW617"/>
      <c r="IOX617"/>
      <c r="IOY617"/>
      <c r="IOZ617"/>
      <c r="IPA617"/>
      <c r="IPB617"/>
      <c r="IPC617"/>
      <c r="IPD617"/>
      <c r="IPE617"/>
      <c r="IPF617"/>
      <c r="IPG617"/>
      <c r="IPH617"/>
      <c r="IPI617"/>
      <c r="IPJ617"/>
      <c r="IPK617"/>
      <c r="IPL617"/>
      <c r="IPM617"/>
      <c r="IPN617"/>
      <c r="IPO617"/>
      <c r="IPP617"/>
      <c r="IPQ617"/>
      <c r="IPR617"/>
      <c r="IPS617"/>
      <c r="IPT617"/>
      <c r="IPU617"/>
      <c r="IPV617"/>
      <c r="IPW617"/>
      <c r="IPX617"/>
      <c r="IPY617"/>
      <c r="IPZ617"/>
      <c r="IQA617"/>
      <c r="IQB617"/>
      <c r="IQC617"/>
      <c r="IQD617"/>
      <c r="IQE617"/>
      <c r="IQF617"/>
      <c r="IQG617"/>
      <c r="IQH617"/>
      <c r="IQI617"/>
      <c r="IQJ617"/>
      <c r="IQK617"/>
      <c r="IQL617"/>
      <c r="IQM617"/>
      <c r="IQN617"/>
      <c r="IQO617"/>
      <c r="IQP617"/>
      <c r="IQQ617"/>
      <c r="IQR617"/>
      <c r="IQS617"/>
      <c r="IQT617"/>
      <c r="IQU617"/>
      <c r="IQV617"/>
      <c r="IQW617"/>
      <c r="IQX617"/>
      <c r="IQY617"/>
      <c r="IQZ617"/>
      <c r="IRA617"/>
      <c r="IRB617"/>
      <c r="IRC617"/>
      <c r="IRD617"/>
      <c r="IRE617"/>
      <c r="IRF617"/>
      <c r="IRG617"/>
      <c r="IRH617"/>
      <c r="IRI617"/>
      <c r="IRJ617"/>
      <c r="IRK617"/>
      <c r="IRL617"/>
      <c r="IRM617"/>
      <c r="IRN617"/>
      <c r="IRO617"/>
      <c r="IRP617"/>
      <c r="IRQ617"/>
      <c r="IRR617"/>
      <c r="IRS617"/>
      <c r="IRT617"/>
      <c r="IRU617"/>
      <c r="IRV617"/>
      <c r="IRW617"/>
      <c r="IRX617"/>
      <c r="IRY617"/>
      <c r="IRZ617"/>
      <c r="ISA617"/>
      <c r="ISB617"/>
      <c r="ISC617"/>
      <c r="ISD617"/>
      <c r="ISE617"/>
      <c r="ISF617"/>
      <c r="ISG617"/>
      <c r="ISH617"/>
      <c r="ISI617"/>
      <c r="ISJ617"/>
      <c r="ISK617"/>
      <c r="ISL617"/>
      <c r="ISM617"/>
      <c r="ISN617"/>
      <c r="ISO617"/>
      <c r="ISP617"/>
      <c r="ISQ617"/>
      <c r="ISR617"/>
      <c r="ISS617"/>
      <c r="IST617"/>
      <c r="ISU617"/>
      <c r="ISV617"/>
      <c r="ISW617"/>
      <c r="ISX617"/>
      <c r="ISY617"/>
      <c r="ISZ617"/>
      <c r="ITA617"/>
      <c r="ITB617"/>
      <c r="ITC617"/>
      <c r="ITD617"/>
      <c r="ITE617"/>
      <c r="ITF617"/>
      <c r="ITG617"/>
      <c r="ITH617"/>
      <c r="ITI617"/>
      <c r="ITJ617"/>
      <c r="ITK617"/>
      <c r="ITL617"/>
      <c r="ITM617"/>
      <c r="ITN617"/>
      <c r="ITO617"/>
      <c r="ITP617"/>
      <c r="ITQ617"/>
      <c r="ITR617"/>
      <c r="ITS617"/>
      <c r="ITT617"/>
      <c r="ITU617"/>
      <c r="ITV617"/>
      <c r="ITW617"/>
      <c r="ITX617"/>
      <c r="ITY617"/>
      <c r="ITZ617"/>
      <c r="IUA617"/>
      <c r="IUB617"/>
      <c r="IUC617"/>
      <c r="IUD617"/>
      <c r="IUE617"/>
      <c r="IUF617"/>
      <c r="IUG617"/>
      <c r="IUH617"/>
      <c r="IUI617"/>
      <c r="IUJ617"/>
      <c r="IUK617"/>
      <c r="IUL617"/>
      <c r="IUM617"/>
      <c r="IUN617"/>
      <c r="IUO617"/>
      <c r="IUP617"/>
      <c r="IUQ617"/>
      <c r="IUR617"/>
      <c r="IUS617"/>
      <c r="IUT617"/>
      <c r="IUU617"/>
      <c r="IUV617"/>
      <c r="IUW617"/>
      <c r="IUX617"/>
      <c r="IUY617"/>
      <c r="IUZ617"/>
      <c r="IVA617"/>
      <c r="IVB617"/>
      <c r="IVC617"/>
      <c r="IVD617"/>
      <c r="IVE617"/>
      <c r="IVF617"/>
      <c r="IVG617"/>
      <c r="IVH617"/>
      <c r="IVI617"/>
      <c r="IVJ617"/>
      <c r="IVK617"/>
      <c r="IVL617"/>
      <c r="IVM617"/>
      <c r="IVN617"/>
      <c r="IVO617"/>
      <c r="IVP617"/>
      <c r="IVQ617"/>
      <c r="IVR617"/>
      <c r="IVS617"/>
      <c r="IVT617"/>
      <c r="IVU617"/>
      <c r="IVV617"/>
      <c r="IVW617"/>
      <c r="IVX617"/>
      <c r="IVY617"/>
      <c r="IVZ617"/>
      <c r="IWA617"/>
      <c r="IWB617"/>
      <c r="IWC617"/>
      <c r="IWD617"/>
      <c r="IWE617"/>
      <c r="IWF617"/>
      <c r="IWG617"/>
      <c r="IWH617"/>
      <c r="IWI617"/>
      <c r="IWJ617"/>
      <c r="IWK617"/>
      <c r="IWL617"/>
      <c r="IWM617"/>
      <c r="IWN617"/>
      <c r="IWO617"/>
      <c r="IWP617"/>
      <c r="IWQ617"/>
      <c r="IWR617"/>
      <c r="IWS617"/>
      <c r="IWT617"/>
      <c r="IWU617"/>
      <c r="IWV617"/>
      <c r="IWW617"/>
      <c r="IWX617"/>
      <c r="IWY617"/>
      <c r="IWZ617"/>
      <c r="IXA617"/>
      <c r="IXB617"/>
      <c r="IXC617"/>
      <c r="IXD617"/>
      <c r="IXE617"/>
      <c r="IXF617"/>
      <c r="IXG617"/>
      <c r="IXH617"/>
      <c r="IXI617"/>
      <c r="IXJ617"/>
      <c r="IXK617"/>
      <c r="IXL617"/>
      <c r="IXM617"/>
      <c r="IXN617"/>
      <c r="IXO617"/>
      <c r="IXP617"/>
      <c r="IXQ617"/>
      <c r="IXR617"/>
      <c r="IXS617"/>
      <c r="IXT617"/>
      <c r="IXU617"/>
      <c r="IXV617"/>
      <c r="IXW617"/>
      <c r="IXX617"/>
      <c r="IXY617"/>
      <c r="IXZ617"/>
      <c r="IYA617"/>
      <c r="IYB617"/>
      <c r="IYC617"/>
      <c r="IYD617"/>
      <c r="IYE617"/>
      <c r="IYF617"/>
      <c r="IYG617"/>
      <c r="IYH617"/>
      <c r="IYI617"/>
      <c r="IYJ617"/>
      <c r="IYK617"/>
      <c r="IYL617"/>
      <c r="IYM617"/>
      <c r="IYN617"/>
      <c r="IYO617"/>
      <c r="IYP617"/>
      <c r="IYQ617"/>
      <c r="IYR617"/>
      <c r="IYS617"/>
      <c r="IYT617"/>
      <c r="IYU617"/>
      <c r="IYV617"/>
      <c r="IYW617"/>
      <c r="IYX617"/>
      <c r="IYY617"/>
      <c r="IYZ617"/>
      <c r="IZA617"/>
      <c r="IZB617"/>
      <c r="IZC617"/>
      <c r="IZD617"/>
      <c r="IZE617"/>
      <c r="IZF617"/>
      <c r="IZG617"/>
      <c r="IZH617"/>
      <c r="IZI617"/>
      <c r="IZJ617"/>
      <c r="IZK617"/>
      <c r="IZL617"/>
      <c r="IZM617"/>
      <c r="IZN617"/>
      <c r="IZO617"/>
      <c r="IZP617"/>
      <c r="IZQ617"/>
      <c r="IZR617"/>
      <c r="IZS617"/>
      <c r="IZT617"/>
      <c r="IZU617"/>
      <c r="IZV617"/>
      <c r="IZW617"/>
      <c r="IZX617"/>
      <c r="IZY617"/>
      <c r="IZZ617"/>
      <c r="JAA617"/>
      <c r="JAB617"/>
      <c r="JAC617"/>
      <c r="JAD617"/>
      <c r="JAE617"/>
      <c r="JAF617"/>
      <c r="JAG617"/>
      <c r="JAH617"/>
      <c r="JAI617"/>
      <c r="JAJ617"/>
      <c r="JAK617"/>
      <c r="JAL617"/>
      <c r="JAM617"/>
      <c r="JAN617"/>
      <c r="JAO617"/>
      <c r="JAP617"/>
      <c r="JAQ617"/>
      <c r="JAR617"/>
      <c r="JAS617"/>
      <c r="JAT617"/>
      <c r="JAU617"/>
      <c r="JAV617"/>
      <c r="JAW617"/>
      <c r="JAX617"/>
      <c r="JAY617"/>
      <c r="JAZ617"/>
      <c r="JBA617"/>
      <c r="JBB617"/>
      <c r="JBC617"/>
      <c r="JBD617"/>
      <c r="JBE617"/>
      <c r="JBF617"/>
      <c r="JBG617"/>
      <c r="JBH617"/>
      <c r="JBI617"/>
      <c r="JBJ617"/>
      <c r="JBK617"/>
      <c r="JBL617"/>
      <c r="JBM617"/>
      <c r="JBN617"/>
      <c r="JBO617"/>
      <c r="JBP617"/>
      <c r="JBQ617"/>
      <c r="JBR617"/>
      <c r="JBS617"/>
      <c r="JBT617"/>
      <c r="JBU617"/>
      <c r="JBV617"/>
      <c r="JBW617"/>
      <c r="JBX617"/>
      <c r="JBY617"/>
      <c r="JBZ617"/>
      <c r="JCA617"/>
      <c r="JCB617"/>
      <c r="JCC617"/>
      <c r="JCD617"/>
      <c r="JCE617"/>
      <c r="JCF617"/>
      <c r="JCG617"/>
      <c r="JCH617"/>
      <c r="JCI617"/>
      <c r="JCJ617"/>
      <c r="JCK617"/>
      <c r="JCL617"/>
      <c r="JCM617"/>
      <c r="JCN617"/>
      <c r="JCO617"/>
      <c r="JCP617"/>
      <c r="JCQ617"/>
      <c r="JCR617"/>
      <c r="JCS617"/>
      <c r="JCT617"/>
      <c r="JCU617"/>
      <c r="JCV617"/>
      <c r="JCW617"/>
      <c r="JCX617"/>
      <c r="JCY617"/>
      <c r="JCZ617"/>
      <c r="JDA617"/>
      <c r="JDB617"/>
      <c r="JDC617"/>
      <c r="JDD617"/>
      <c r="JDE617"/>
      <c r="JDF617"/>
      <c r="JDG617"/>
      <c r="JDH617"/>
      <c r="JDI617"/>
      <c r="JDJ617"/>
      <c r="JDK617"/>
      <c r="JDL617"/>
      <c r="JDM617"/>
      <c r="JDN617"/>
      <c r="JDO617"/>
      <c r="JDP617"/>
      <c r="JDQ617"/>
      <c r="JDR617"/>
      <c r="JDS617"/>
      <c r="JDT617"/>
      <c r="JDU617"/>
      <c r="JDV617"/>
      <c r="JDW617"/>
      <c r="JDX617"/>
      <c r="JDY617"/>
      <c r="JDZ617"/>
      <c r="JEA617"/>
      <c r="JEB617"/>
      <c r="JEC617"/>
      <c r="JED617"/>
      <c r="JEE617"/>
      <c r="JEF617"/>
      <c r="JEG617"/>
      <c r="JEH617"/>
      <c r="JEI617"/>
      <c r="JEJ617"/>
      <c r="JEK617"/>
      <c r="JEL617"/>
      <c r="JEM617"/>
      <c r="JEN617"/>
      <c r="JEO617"/>
      <c r="JEP617"/>
      <c r="JEQ617"/>
      <c r="JER617"/>
      <c r="JES617"/>
      <c r="JET617"/>
      <c r="JEU617"/>
      <c r="JEV617"/>
      <c r="JEW617"/>
      <c r="JEX617"/>
      <c r="JEY617"/>
      <c r="JEZ617"/>
      <c r="JFA617"/>
      <c r="JFB617"/>
      <c r="JFC617"/>
      <c r="JFD617"/>
      <c r="JFE617"/>
      <c r="JFF617"/>
      <c r="JFG617"/>
      <c r="JFH617"/>
      <c r="JFI617"/>
      <c r="JFJ617"/>
      <c r="JFK617"/>
      <c r="JFL617"/>
      <c r="JFM617"/>
      <c r="JFN617"/>
      <c r="JFO617"/>
      <c r="JFP617"/>
      <c r="JFQ617"/>
      <c r="JFR617"/>
      <c r="JFS617"/>
      <c r="JFT617"/>
      <c r="JFU617"/>
      <c r="JFV617"/>
      <c r="JFW617"/>
      <c r="JFX617"/>
      <c r="JFY617"/>
      <c r="JFZ617"/>
      <c r="JGA617"/>
      <c r="JGB617"/>
      <c r="JGC617"/>
      <c r="JGD617"/>
      <c r="JGE617"/>
      <c r="JGF617"/>
      <c r="JGG617"/>
      <c r="JGH617"/>
      <c r="JGI617"/>
      <c r="JGJ617"/>
      <c r="JGK617"/>
      <c r="JGL617"/>
      <c r="JGM617"/>
      <c r="JGN617"/>
      <c r="JGO617"/>
      <c r="JGP617"/>
      <c r="JGQ617"/>
      <c r="JGR617"/>
      <c r="JGS617"/>
      <c r="JGT617"/>
      <c r="JGU617"/>
      <c r="JGV617"/>
      <c r="JGW617"/>
      <c r="JGX617"/>
      <c r="JGY617"/>
      <c r="JGZ617"/>
      <c r="JHA617"/>
      <c r="JHB617"/>
      <c r="JHC617"/>
      <c r="JHD617"/>
      <c r="JHE617"/>
      <c r="JHF617"/>
      <c r="JHG617"/>
      <c r="JHH617"/>
      <c r="JHI617"/>
      <c r="JHJ617"/>
      <c r="JHK617"/>
      <c r="JHL617"/>
      <c r="JHM617"/>
      <c r="JHN617"/>
      <c r="JHO617"/>
      <c r="JHP617"/>
      <c r="JHQ617"/>
      <c r="JHR617"/>
      <c r="JHS617"/>
      <c r="JHT617"/>
      <c r="JHU617"/>
      <c r="JHV617"/>
      <c r="JHW617"/>
      <c r="JHX617"/>
      <c r="JHY617"/>
      <c r="JHZ617"/>
      <c r="JIA617"/>
      <c r="JIB617"/>
      <c r="JIC617"/>
      <c r="JID617"/>
      <c r="JIE617"/>
      <c r="JIF617"/>
      <c r="JIG617"/>
      <c r="JIH617"/>
      <c r="JII617"/>
      <c r="JIJ617"/>
      <c r="JIK617"/>
      <c r="JIL617"/>
      <c r="JIM617"/>
      <c r="JIN617"/>
      <c r="JIO617"/>
      <c r="JIP617"/>
      <c r="JIQ617"/>
      <c r="JIR617"/>
      <c r="JIS617"/>
      <c r="JIT617"/>
      <c r="JIU617"/>
      <c r="JIV617"/>
      <c r="JIW617"/>
      <c r="JIX617"/>
      <c r="JIY617"/>
      <c r="JIZ617"/>
      <c r="JJA617"/>
      <c r="JJB617"/>
      <c r="JJC617"/>
      <c r="JJD617"/>
      <c r="JJE617"/>
      <c r="JJF617"/>
      <c r="JJG617"/>
      <c r="JJH617"/>
      <c r="JJI617"/>
      <c r="JJJ617"/>
      <c r="JJK617"/>
      <c r="JJL617"/>
      <c r="JJM617"/>
      <c r="JJN617"/>
      <c r="JJO617"/>
      <c r="JJP617"/>
      <c r="JJQ617"/>
      <c r="JJR617"/>
      <c r="JJS617"/>
      <c r="JJT617"/>
      <c r="JJU617"/>
      <c r="JJV617"/>
      <c r="JJW617"/>
      <c r="JJX617"/>
      <c r="JJY617"/>
      <c r="JJZ617"/>
      <c r="JKA617"/>
      <c r="JKB617"/>
      <c r="JKC617"/>
      <c r="JKD617"/>
      <c r="JKE617"/>
      <c r="JKF617"/>
      <c r="JKG617"/>
      <c r="JKH617"/>
      <c r="JKI617"/>
      <c r="JKJ617"/>
      <c r="JKK617"/>
      <c r="JKL617"/>
      <c r="JKM617"/>
      <c r="JKN617"/>
      <c r="JKO617"/>
      <c r="JKP617"/>
      <c r="JKQ617"/>
      <c r="JKR617"/>
      <c r="JKS617"/>
      <c r="JKT617"/>
      <c r="JKU617"/>
      <c r="JKV617"/>
      <c r="JKW617"/>
      <c r="JKX617"/>
      <c r="JKY617"/>
      <c r="JKZ617"/>
      <c r="JLA617"/>
      <c r="JLB617"/>
      <c r="JLC617"/>
      <c r="JLD617"/>
      <c r="JLE617"/>
      <c r="JLF617"/>
      <c r="JLG617"/>
      <c r="JLH617"/>
      <c r="JLI617"/>
      <c r="JLJ617"/>
      <c r="JLK617"/>
      <c r="JLL617"/>
      <c r="JLM617"/>
      <c r="JLN617"/>
      <c r="JLO617"/>
      <c r="JLP617"/>
      <c r="JLQ617"/>
      <c r="JLR617"/>
      <c r="JLS617"/>
      <c r="JLT617"/>
      <c r="JLU617"/>
      <c r="JLV617"/>
      <c r="JLW617"/>
      <c r="JLX617"/>
      <c r="JLY617"/>
      <c r="JLZ617"/>
      <c r="JMA617"/>
      <c r="JMB617"/>
      <c r="JMC617"/>
      <c r="JMD617"/>
      <c r="JME617"/>
      <c r="JMF617"/>
      <c r="JMG617"/>
      <c r="JMH617"/>
      <c r="JMI617"/>
      <c r="JMJ617"/>
      <c r="JMK617"/>
      <c r="JML617"/>
      <c r="JMM617"/>
      <c r="JMN617"/>
      <c r="JMO617"/>
      <c r="JMP617"/>
      <c r="JMQ617"/>
      <c r="JMR617"/>
      <c r="JMS617"/>
      <c r="JMT617"/>
      <c r="JMU617"/>
      <c r="JMV617"/>
      <c r="JMW617"/>
      <c r="JMX617"/>
      <c r="JMY617"/>
      <c r="JMZ617"/>
      <c r="JNA617"/>
      <c r="JNB617"/>
      <c r="JNC617"/>
      <c r="JND617"/>
      <c r="JNE617"/>
      <c r="JNF617"/>
      <c r="JNG617"/>
      <c r="JNH617"/>
      <c r="JNI617"/>
      <c r="JNJ617"/>
      <c r="JNK617"/>
      <c r="JNL617"/>
      <c r="JNM617"/>
      <c r="JNN617"/>
      <c r="JNO617"/>
      <c r="JNP617"/>
      <c r="JNQ617"/>
      <c r="JNR617"/>
      <c r="JNS617"/>
      <c r="JNT617"/>
      <c r="JNU617"/>
      <c r="JNV617"/>
      <c r="JNW617"/>
      <c r="JNX617"/>
      <c r="JNY617"/>
      <c r="JNZ617"/>
      <c r="JOA617"/>
      <c r="JOB617"/>
      <c r="JOC617"/>
      <c r="JOD617"/>
      <c r="JOE617"/>
      <c r="JOF617"/>
      <c r="JOG617"/>
      <c r="JOH617"/>
      <c r="JOI617"/>
      <c r="JOJ617"/>
      <c r="JOK617"/>
      <c r="JOL617"/>
      <c r="JOM617"/>
      <c r="JON617"/>
      <c r="JOO617"/>
      <c r="JOP617"/>
      <c r="JOQ617"/>
      <c r="JOR617"/>
      <c r="JOS617"/>
      <c r="JOT617"/>
      <c r="JOU617"/>
      <c r="JOV617"/>
      <c r="JOW617"/>
      <c r="JOX617"/>
      <c r="JOY617"/>
      <c r="JOZ617"/>
      <c r="JPA617"/>
      <c r="JPB617"/>
      <c r="JPC617"/>
      <c r="JPD617"/>
      <c r="JPE617"/>
      <c r="JPF617"/>
      <c r="JPG617"/>
      <c r="JPH617"/>
      <c r="JPI617"/>
      <c r="JPJ617"/>
      <c r="JPK617"/>
      <c r="JPL617"/>
      <c r="JPM617"/>
      <c r="JPN617"/>
      <c r="JPO617"/>
      <c r="JPP617"/>
      <c r="JPQ617"/>
      <c r="JPR617"/>
      <c r="JPS617"/>
      <c r="JPT617"/>
      <c r="JPU617"/>
      <c r="JPV617"/>
      <c r="JPW617"/>
      <c r="JPX617"/>
      <c r="JPY617"/>
      <c r="JPZ617"/>
      <c r="JQA617"/>
      <c r="JQB617"/>
      <c r="JQC617"/>
      <c r="JQD617"/>
      <c r="JQE617"/>
      <c r="JQF617"/>
      <c r="JQG617"/>
      <c r="JQH617"/>
      <c r="JQI617"/>
      <c r="JQJ617"/>
      <c r="JQK617"/>
      <c r="JQL617"/>
      <c r="JQM617"/>
      <c r="JQN617"/>
      <c r="JQO617"/>
      <c r="JQP617"/>
      <c r="JQQ617"/>
      <c r="JQR617"/>
      <c r="JQS617"/>
      <c r="JQT617"/>
      <c r="JQU617"/>
      <c r="JQV617"/>
      <c r="JQW617"/>
      <c r="JQX617"/>
      <c r="JQY617"/>
      <c r="JQZ617"/>
      <c r="JRA617"/>
      <c r="JRB617"/>
      <c r="JRC617"/>
      <c r="JRD617"/>
      <c r="JRE617"/>
      <c r="JRF617"/>
      <c r="JRG617"/>
      <c r="JRH617"/>
      <c r="JRI617"/>
      <c r="JRJ617"/>
      <c r="JRK617"/>
      <c r="JRL617"/>
      <c r="JRM617"/>
      <c r="JRN617"/>
      <c r="JRO617"/>
      <c r="JRP617"/>
      <c r="JRQ617"/>
      <c r="JRR617"/>
      <c r="JRS617"/>
      <c r="JRT617"/>
      <c r="JRU617"/>
      <c r="JRV617"/>
      <c r="JRW617"/>
      <c r="JRX617"/>
      <c r="JRY617"/>
      <c r="JRZ617"/>
      <c r="JSA617"/>
      <c r="JSB617"/>
      <c r="JSC617"/>
      <c r="JSD617"/>
      <c r="JSE617"/>
      <c r="JSF617"/>
      <c r="JSG617"/>
      <c r="JSH617"/>
      <c r="JSI617"/>
      <c r="JSJ617"/>
      <c r="JSK617"/>
      <c r="JSL617"/>
      <c r="JSM617"/>
      <c r="JSN617"/>
      <c r="JSO617"/>
      <c r="JSP617"/>
      <c r="JSQ617"/>
      <c r="JSR617"/>
      <c r="JSS617"/>
      <c r="JST617"/>
      <c r="JSU617"/>
      <c r="JSV617"/>
      <c r="JSW617"/>
      <c r="JSX617"/>
      <c r="JSY617"/>
      <c r="JSZ617"/>
      <c r="JTA617"/>
      <c r="JTB617"/>
      <c r="JTC617"/>
      <c r="JTD617"/>
      <c r="JTE617"/>
      <c r="JTF617"/>
      <c r="JTG617"/>
      <c r="JTH617"/>
      <c r="JTI617"/>
      <c r="JTJ617"/>
      <c r="JTK617"/>
      <c r="JTL617"/>
      <c r="JTM617"/>
      <c r="JTN617"/>
      <c r="JTO617"/>
      <c r="JTP617"/>
      <c r="JTQ617"/>
      <c r="JTR617"/>
      <c r="JTS617"/>
      <c r="JTT617"/>
      <c r="JTU617"/>
      <c r="JTV617"/>
      <c r="JTW617"/>
      <c r="JTX617"/>
      <c r="JTY617"/>
      <c r="JTZ617"/>
      <c r="JUA617"/>
      <c r="JUB617"/>
      <c r="JUC617"/>
      <c r="JUD617"/>
      <c r="JUE617"/>
      <c r="JUF617"/>
      <c r="JUG617"/>
      <c r="JUH617"/>
      <c r="JUI617"/>
      <c r="JUJ617"/>
      <c r="JUK617"/>
      <c r="JUL617"/>
      <c r="JUM617"/>
      <c r="JUN617"/>
      <c r="JUO617"/>
      <c r="JUP617"/>
      <c r="JUQ617"/>
      <c r="JUR617"/>
      <c r="JUS617"/>
      <c r="JUT617"/>
      <c r="JUU617"/>
      <c r="JUV617"/>
      <c r="JUW617"/>
      <c r="JUX617"/>
      <c r="JUY617"/>
      <c r="JUZ617"/>
      <c r="JVA617"/>
      <c r="JVB617"/>
      <c r="JVC617"/>
      <c r="JVD617"/>
      <c r="JVE617"/>
      <c r="JVF617"/>
      <c r="JVG617"/>
      <c r="JVH617"/>
      <c r="JVI617"/>
      <c r="JVJ617"/>
      <c r="JVK617"/>
      <c r="JVL617"/>
      <c r="JVM617"/>
      <c r="JVN617"/>
      <c r="JVO617"/>
      <c r="JVP617"/>
      <c r="JVQ617"/>
      <c r="JVR617"/>
      <c r="JVS617"/>
      <c r="JVT617"/>
      <c r="JVU617"/>
      <c r="JVV617"/>
      <c r="JVW617"/>
      <c r="JVX617"/>
      <c r="JVY617"/>
      <c r="JVZ617"/>
      <c r="JWA617"/>
      <c r="JWB617"/>
      <c r="JWC617"/>
      <c r="JWD617"/>
      <c r="JWE617"/>
      <c r="JWF617"/>
      <c r="JWG617"/>
      <c r="JWH617"/>
      <c r="JWI617"/>
      <c r="JWJ617"/>
      <c r="JWK617"/>
      <c r="JWL617"/>
      <c r="JWM617"/>
      <c r="JWN617"/>
      <c r="JWO617"/>
      <c r="JWP617"/>
      <c r="JWQ617"/>
      <c r="JWR617"/>
      <c r="JWS617"/>
      <c r="JWT617"/>
      <c r="JWU617"/>
      <c r="JWV617"/>
      <c r="JWW617"/>
      <c r="JWX617"/>
      <c r="JWY617"/>
      <c r="JWZ617"/>
      <c r="JXA617"/>
      <c r="JXB617"/>
      <c r="JXC617"/>
      <c r="JXD617"/>
      <c r="JXE617"/>
      <c r="JXF617"/>
      <c r="JXG617"/>
      <c r="JXH617"/>
      <c r="JXI617"/>
      <c r="JXJ617"/>
      <c r="JXK617"/>
      <c r="JXL617"/>
      <c r="JXM617"/>
      <c r="JXN617"/>
      <c r="JXO617"/>
      <c r="JXP617"/>
      <c r="JXQ617"/>
      <c r="JXR617"/>
      <c r="JXS617"/>
      <c r="JXT617"/>
      <c r="JXU617"/>
      <c r="JXV617"/>
      <c r="JXW617"/>
      <c r="JXX617"/>
      <c r="JXY617"/>
      <c r="JXZ617"/>
      <c r="JYA617"/>
      <c r="JYB617"/>
      <c r="JYC617"/>
      <c r="JYD617"/>
      <c r="JYE617"/>
      <c r="JYF617"/>
      <c r="JYG617"/>
      <c r="JYH617"/>
      <c r="JYI617"/>
      <c r="JYJ617"/>
      <c r="JYK617"/>
      <c r="JYL617"/>
      <c r="JYM617"/>
      <c r="JYN617"/>
      <c r="JYO617"/>
      <c r="JYP617"/>
      <c r="JYQ617"/>
      <c r="JYR617"/>
      <c r="JYS617"/>
      <c r="JYT617"/>
      <c r="JYU617"/>
      <c r="JYV617"/>
      <c r="JYW617"/>
      <c r="JYX617"/>
      <c r="JYY617"/>
      <c r="JYZ617"/>
      <c r="JZA617"/>
      <c r="JZB617"/>
      <c r="JZC617"/>
      <c r="JZD617"/>
      <c r="JZE617"/>
      <c r="JZF617"/>
      <c r="JZG617"/>
      <c r="JZH617"/>
      <c r="JZI617"/>
      <c r="JZJ617"/>
      <c r="JZK617"/>
      <c r="JZL617"/>
      <c r="JZM617"/>
      <c r="JZN617"/>
      <c r="JZO617"/>
      <c r="JZP617"/>
      <c r="JZQ617"/>
      <c r="JZR617"/>
      <c r="JZS617"/>
      <c r="JZT617"/>
      <c r="JZU617"/>
      <c r="JZV617"/>
      <c r="JZW617"/>
      <c r="JZX617"/>
      <c r="JZY617"/>
      <c r="JZZ617"/>
      <c r="KAA617"/>
      <c r="KAB617"/>
      <c r="KAC617"/>
      <c r="KAD617"/>
      <c r="KAE617"/>
      <c r="KAF617"/>
      <c r="KAG617"/>
      <c r="KAH617"/>
      <c r="KAI617"/>
      <c r="KAJ617"/>
      <c r="KAK617"/>
      <c r="KAL617"/>
      <c r="KAM617"/>
      <c r="KAN617"/>
      <c r="KAO617"/>
      <c r="KAP617"/>
      <c r="KAQ617"/>
      <c r="KAR617"/>
      <c r="KAS617"/>
      <c r="KAT617"/>
      <c r="KAU617"/>
      <c r="KAV617"/>
      <c r="KAW617"/>
      <c r="KAX617"/>
      <c r="KAY617"/>
      <c r="KAZ617"/>
      <c r="KBA617"/>
      <c r="KBB617"/>
      <c r="KBC617"/>
      <c r="KBD617"/>
      <c r="KBE617"/>
      <c r="KBF617"/>
      <c r="KBG617"/>
      <c r="KBH617"/>
      <c r="KBI617"/>
      <c r="KBJ617"/>
      <c r="KBK617"/>
      <c r="KBL617"/>
      <c r="KBM617"/>
      <c r="KBN617"/>
      <c r="KBO617"/>
      <c r="KBP617"/>
      <c r="KBQ617"/>
      <c r="KBR617"/>
      <c r="KBS617"/>
      <c r="KBT617"/>
      <c r="KBU617"/>
      <c r="KBV617"/>
      <c r="KBW617"/>
      <c r="KBX617"/>
      <c r="KBY617"/>
      <c r="KBZ617"/>
      <c r="KCA617"/>
      <c r="KCB617"/>
      <c r="KCC617"/>
      <c r="KCD617"/>
      <c r="KCE617"/>
      <c r="KCF617"/>
      <c r="KCG617"/>
      <c r="KCH617"/>
      <c r="KCI617"/>
      <c r="KCJ617"/>
      <c r="KCK617"/>
      <c r="KCL617"/>
      <c r="KCM617"/>
      <c r="KCN617"/>
      <c r="KCO617"/>
      <c r="KCP617"/>
      <c r="KCQ617"/>
      <c r="KCR617"/>
      <c r="KCS617"/>
      <c r="KCT617"/>
      <c r="KCU617"/>
      <c r="KCV617"/>
      <c r="KCW617"/>
      <c r="KCX617"/>
      <c r="KCY617"/>
      <c r="KCZ617"/>
      <c r="KDA617"/>
      <c r="KDB617"/>
      <c r="KDC617"/>
      <c r="KDD617"/>
      <c r="KDE617"/>
      <c r="KDF617"/>
      <c r="KDG617"/>
      <c r="KDH617"/>
      <c r="KDI617"/>
      <c r="KDJ617"/>
      <c r="KDK617"/>
      <c r="KDL617"/>
      <c r="KDM617"/>
      <c r="KDN617"/>
      <c r="KDO617"/>
      <c r="KDP617"/>
      <c r="KDQ617"/>
      <c r="KDR617"/>
      <c r="KDS617"/>
      <c r="KDT617"/>
      <c r="KDU617"/>
      <c r="KDV617"/>
      <c r="KDW617"/>
      <c r="KDX617"/>
      <c r="KDY617"/>
      <c r="KDZ617"/>
      <c r="KEA617"/>
      <c r="KEB617"/>
      <c r="KEC617"/>
      <c r="KED617"/>
      <c r="KEE617"/>
      <c r="KEF617"/>
      <c r="KEG617"/>
      <c r="KEH617"/>
      <c r="KEI617"/>
      <c r="KEJ617"/>
      <c r="KEK617"/>
      <c r="KEL617"/>
      <c r="KEM617"/>
      <c r="KEN617"/>
      <c r="KEO617"/>
      <c r="KEP617"/>
      <c r="KEQ617"/>
      <c r="KER617"/>
      <c r="KES617"/>
      <c r="KET617"/>
      <c r="KEU617"/>
      <c r="KEV617"/>
      <c r="KEW617"/>
      <c r="KEX617"/>
      <c r="KEY617"/>
      <c r="KEZ617"/>
      <c r="KFA617"/>
      <c r="KFB617"/>
      <c r="KFC617"/>
      <c r="KFD617"/>
      <c r="KFE617"/>
      <c r="KFF617"/>
      <c r="KFG617"/>
      <c r="KFH617"/>
      <c r="KFI617"/>
      <c r="KFJ617"/>
      <c r="KFK617"/>
      <c r="KFL617"/>
      <c r="KFM617"/>
      <c r="KFN617"/>
      <c r="KFO617"/>
      <c r="KFP617"/>
      <c r="KFQ617"/>
      <c r="KFR617"/>
      <c r="KFS617"/>
      <c r="KFT617"/>
      <c r="KFU617"/>
      <c r="KFV617"/>
      <c r="KFW617"/>
      <c r="KFX617"/>
      <c r="KFY617"/>
      <c r="KFZ617"/>
      <c r="KGA617"/>
      <c r="KGB617"/>
      <c r="KGC617"/>
      <c r="KGD617"/>
      <c r="KGE617"/>
      <c r="KGF617"/>
      <c r="KGG617"/>
      <c r="KGH617"/>
      <c r="KGI617"/>
      <c r="KGJ617"/>
      <c r="KGK617"/>
      <c r="KGL617"/>
      <c r="KGM617"/>
      <c r="KGN617"/>
      <c r="KGO617"/>
      <c r="KGP617"/>
      <c r="KGQ617"/>
      <c r="KGR617"/>
      <c r="KGS617"/>
      <c r="KGT617"/>
      <c r="KGU617"/>
      <c r="KGV617"/>
      <c r="KGW617"/>
      <c r="KGX617"/>
      <c r="KGY617"/>
      <c r="KGZ617"/>
      <c r="KHA617"/>
      <c r="KHB617"/>
      <c r="KHC617"/>
      <c r="KHD617"/>
      <c r="KHE617"/>
      <c r="KHF617"/>
      <c r="KHG617"/>
      <c r="KHH617"/>
      <c r="KHI617"/>
      <c r="KHJ617"/>
      <c r="KHK617"/>
      <c r="KHL617"/>
      <c r="KHM617"/>
      <c r="KHN617"/>
      <c r="KHO617"/>
      <c r="KHP617"/>
      <c r="KHQ617"/>
      <c r="KHR617"/>
      <c r="KHS617"/>
      <c r="KHT617"/>
      <c r="KHU617"/>
      <c r="KHV617"/>
      <c r="KHW617"/>
      <c r="KHX617"/>
      <c r="KHY617"/>
      <c r="KHZ617"/>
      <c r="KIA617"/>
      <c r="KIB617"/>
      <c r="KIC617"/>
      <c r="KID617"/>
      <c r="KIE617"/>
      <c r="KIF617"/>
      <c r="KIG617"/>
      <c r="KIH617"/>
      <c r="KII617"/>
      <c r="KIJ617"/>
      <c r="KIK617"/>
      <c r="KIL617"/>
      <c r="KIM617"/>
      <c r="KIN617"/>
      <c r="KIO617"/>
      <c r="KIP617"/>
      <c r="KIQ617"/>
      <c r="KIR617"/>
      <c r="KIS617"/>
      <c r="KIT617"/>
      <c r="KIU617"/>
      <c r="KIV617"/>
      <c r="KIW617"/>
      <c r="KIX617"/>
      <c r="KIY617"/>
      <c r="KIZ617"/>
      <c r="KJA617"/>
      <c r="KJB617"/>
      <c r="KJC617"/>
      <c r="KJD617"/>
      <c r="KJE617"/>
      <c r="KJF617"/>
      <c r="KJG617"/>
      <c r="KJH617"/>
      <c r="KJI617"/>
      <c r="KJJ617"/>
      <c r="KJK617"/>
      <c r="KJL617"/>
      <c r="KJM617"/>
      <c r="KJN617"/>
      <c r="KJO617"/>
      <c r="KJP617"/>
      <c r="KJQ617"/>
      <c r="KJR617"/>
      <c r="KJS617"/>
      <c r="KJT617"/>
      <c r="KJU617"/>
      <c r="KJV617"/>
      <c r="KJW617"/>
      <c r="KJX617"/>
      <c r="KJY617"/>
      <c r="KJZ617"/>
      <c r="KKA617"/>
      <c r="KKB617"/>
      <c r="KKC617"/>
      <c r="KKD617"/>
      <c r="KKE617"/>
      <c r="KKF617"/>
      <c r="KKG617"/>
      <c r="KKH617"/>
      <c r="KKI617"/>
      <c r="KKJ617"/>
      <c r="KKK617"/>
      <c r="KKL617"/>
      <c r="KKM617"/>
      <c r="KKN617"/>
      <c r="KKO617"/>
      <c r="KKP617"/>
      <c r="KKQ617"/>
      <c r="KKR617"/>
      <c r="KKS617"/>
      <c r="KKT617"/>
      <c r="KKU617"/>
      <c r="KKV617"/>
      <c r="KKW617"/>
      <c r="KKX617"/>
      <c r="KKY617"/>
      <c r="KKZ617"/>
      <c r="KLA617"/>
      <c r="KLB617"/>
      <c r="KLC617"/>
      <c r="KLD617"/>
      <c r="KLE617"/>
      <c r="KLF617"/>
      <c r="KLG617"/>
      <c r="KLH617"/>
      <c r="KLI617"/>
      <c r="KLJ617"/>
      <c r="KLK617"/>
      <c r="KLL617"/>
      <c r="KLM617"/>
      <c r="KLN617"/>
      <c r="KLO617"/>
      <c r="KLP617"/>
      <c r="KLQ617"/>
      <c r="KLR617"/>
      <c r="KLS617"/>
      <c r="KLT617"/>
      <c r="KLU617"/>
      <c r="KLV617"/>
      <c r="KLW617"/>
      <c r="KLX617"/>
      <c r="KLY617"/>
      <c r="KLZ617"/>
      <c r="KMA617"/>
      <c r="KMB617"/>
      <c r="KMC617"/>
      <c r="KMD617"/>
      <c r="KME617"/>
      <c r="KMF617"/>
      <c r="KMG617"/>
      <c r="KMH617"/>
      <c r="KMI617"/>
      <c r="KMJ617"/>
      <c r="KMK617"/>
      <c r="KML617"/>
      <c r="KMM617"/>
      <c r="KMN617"/>
      <c r="KMO617"/>
      <c r="KMP617"/>
      <c r="KMQ617"/>
      <c r="KMR617"/>
      <c r="KMS617"/>
      <c r="KMT617"/>
      <c r="KMU617"/>
      <c r="KMV617"/>
      <c r="KMW617"/>
      <c r="KMX617"/>
      <c r="KMY617"/>
      <c r="KMZ617"/>
      <c r="KNA617"/>
      <c r="KNB617"/>
      <c r="KNC617"/>
      <c r="KND617"/>
      <c r="KNE617"/>
      <c r="KNF617"/>
      <c r="KNG617"/>
      <c r="KNH617"/>
      <c r="KNI617"/>
      <c r="KNJ617"/>
      <c r="KNK617"/>
      <c r="KNL617"/>
      <c r="KNM617"/>
      <c r="KNN617"/>
      <c r="KNO617"/>
      <c r="KNP617"/>
      <c r="KNQ617"/>
      <c r="KNR617"/>
      <c r="KNS617"/>
      <c r="KNT617"/>
      <c r="KNU617"/>
      <c r="KNV617"/>
      <c r="KNW617"/>
      <c r="KNX617"/>
      <c r="KNY617"/>
      <c r="KNZ617"/>
      <c r="KOA617"/>
      <c r="KOB617"/>
      <c r="KOC617"/>
      <c r="KOD617"/>
      <c r="KOE617"/>
      <c r="KOF617"/>
      <c r="KOG617"/>
      <c r="KOH617"/>
      <c r="KOI617"/>
      <c r="KOJ617"/>
      <c r="KOK617"/>
      <c r="KOL617"/>
      <c r="KOM617"/>
      <c r="KON617"/>
      <c r="KOO617"/>
      <c r="KOP617"/>
      <c r="KOQ617"/>
      <c r="KOR617"/>
      <c r="KOS617"/>
      <c r="KOT617"/>
      <c r="KOU617"/>
      <c r="KOV617"/>
      <c r="KOW617"/>
      <c r="KOX617"/>
      <c r="KOY617"/>
      <c r="KOZ617"/>
      <c r="KPA617"/>
      <c r="KPB617"/>
      <c r="KPC617"/>
      <c r="KPD617"/>
      <c r="KPE617"/>
      <c r="KPF617"/>
      <c r="KPG617"/>
      <c r="KPH617"/>
      <c r="KPI617"/>
      <c r="KPJ617"/>
      <c r="KPK617"/>
      <c r="KPL617"/>
      <c r="KPM617"/>
      <c r="KPN617"/>
      <c r="KPO617"/>
      <c r="KPP617"/>
      <c r="KPQ617"/>
      <c r="KPR617"/>
      <c r="KPS617"/>
      <c r="KPT617"/>
      <c r="KPU617"/>
      <c r="KPV617"/>
      <c r="KPW617"/>
      <c r="KPX617"/>
      <c r="KPY617"/>
      <c r="KPZ617"/>
      <c r="KQA617"/>
      <c r="KQB617"/>
      <c r="KQC617"/>
      <c r="KQD617"/>
      <c r="KQE617"/>
      <c r="KQF617"/>
      <c r="KQG617"/>
      <c r="KQH617"/>
      <c r="KQI617"/>
      <c r="KQJ617"/>
      <c r="KQK617"/>
      <c r="KQL617"/>
      <c r="KQM617"/>
      <c r="KQN617"/>
      <c r="KQO617"/>
      <c r="KQP617"/>
      <c r="KQQ617"/>
      <c r="KQR617"/>
      <c r="KQS617"/>
      <c r="KQT617"/>
      <c r="KQU617"/>
      <c r="KQV617"/>
      <c r="KQW617"/>
      <c r="KQX617"/>
      <c r="KQY617"/>
      <c r="KQZ617"/>
      <c r="KRA617"/>
      <c r="KRB617"/>
      <c r="KRC617"/>
      <c r="KRD617"/>
      <c r="KRE617"/>
      <c r="KRF617"/>
      <c r="KRG617"/>
      <c r="KRH617"/>
      <c r="KRI617"/>
      <c r="KRJ617"/>
      <c r="KRK617"/>
      <c r="KRL617"/>
      <c r="KRM617"/>
      <c r="KRN617"/>
      <c r="KRO617"/>
      <c r="KRP617"/>
      <c r="KRQ617"/>
      <c r="KRR617"/>
      <c r="KRS617"/>
      <c r="KRT617"/>
      <c r="KRU617"/>
      <c r="KRV617"/>
      <c r="KRW617"/>
      <c r="KRX617"/>
      <c r="KRY617"/>
      <c r="KRZ617"/>
      <c r="KSA617"/>
      <c r="KSB617"/>
      <c r="KSC617"/>
      <c r="KSD617"/>
      <c r="KSE617"/>
      <c r="KSF617"/>
      <c r="KSG617"/>
      <c r="KSH617"/>
      <c r="KSI617"/>
      <c r="KSJ617"/>
      <c r="KSK617"/>
      <c r="KSL617"/>
      <c r="KSM617"/>
      <c r="KSN617"/>
      <c r="KSO617"/>
      <c r="KSP617"/>
      <c r="KSQ617"/>
      <c r="KSR617"/>
      <c r="KSS617"/>
      <c r="KST617"/>
      <c r="KSU617"/>
      <c r="KSV617"/>
      <c r="KSW617"/>
      <c r="KSX617"/>
      <c r="KSY617"/>
      <c r="KSZ617"/>
      <c r="KTA617"/>
      <c r="KTB617"/>
      <c r="KTC617"/>
      <c r="KTD617"/>
      <c r="KTE617"/>
      <c r="KTF617"/>
      <c r="KTG617"/>
      <c r="KTH617"/>
      <c r="KTI617"/>
      <c r="KTJ617"/>
      <c r="KTK617"/>
      <c r="KTL617"/>
      <c r="KTM617"/>
      <c r="KTN617"/>
      <c r="KTO617"/>
      <c r="KTP617"/>
      <c r="KTQ617"/>
      <c r="KTR617"/>
      <c r="KTS617"/>
      <c r="KTT617"/>
      <c r="KTU617"/>
      <c r="KTV617"/>
      <c r="KTW617"/>
      <c r="KTX617"/>
      <c r="KTY617"/>
      <c r="KTZ617"/>
      <c r="KUA617"/>
      <c r="KUB617"/>
      <c r="KUC617"/>
      <c r="KUD617"/>
      <c r="KUE617"/>
      <c r="KUF617"/>
      <c r="KUG617"/>
      <c r="KUH617"/>
      <c r="KUI617"/>
      <c r="KUJ617"/>
      <c r="KUK617"/>
      <c r="KUL617"/>
      <c r="KUM617"/>
      <c r="KUN617"/>
      <c r="KUO617"/>
      <c r="KUP617"/>
      <c r="KUQ617"/>
      <c r="KUR617"/>
      <c r="KUS617"/>
      <c r="KUT617"/>
      <c r="KUU617"/>
      <c r="KUV617"/>
      <c r="KUW617"/>
      <c r="KUX617"/>
      <c r="KUY617"/>
      <c r="KUZ617"/>
      <c r="KVA617"/>
      <c r="KVB617"/>
      <c r="KVC617"/>
      <c r="KVD617"/>
      <c r="KVE617"/>
      <c r="KVF617"/>
      <c r="KVG617"/>
      <c r="KVH617"/>
      <c r="KVI617"/>
      <c r="KVJ617"/>
      <c r="KVK617"/>
      <c r="KVL617"/>
      <c r="KVM617"/>
      <c r="KVN617"/>
      <c r="KVO617"/>
      <c r="KVP617"/>
      <c r="KVQ617"/>
      <c r="KVR617"/>
      <c r="KVS617"/>
      <c r="KVT617"/>
      <c r="KVU617"/>
      <c r="KVV617"/>
      <c r="KVW617"/>
      <c r="KVX617"/>
      <c r="KVY617"/>
      <c r="KVZ617"/>
      <c r="KWA617"/>
      <c r="KWB617"/>
      <c r="KWC617"/>
      <c r="KWD617"/>
      <c r="KWE617"/>
      <c r="KWF617"/>
      <c r="KWG617"/>
      <c r="KWH617"/>
      <c r="KWI617"/>
      <c r="KWJ617"/>
      <c r="KWK617"/>
      <c r="KWL617"/>
      <c r="KWM617"/>
      <c r="KWN617"/>
      <c r="KWO617"/>
      <c r="KWP617"/>
      <c r="KWQ617"/>
      <c r="KWR617"/>
      <c r="KWS617"/>
      <c r="KWT617"/>
      <c r="KWU617"/>
      <c r="KWV617"/>
      <c r="KWW617"/>
      <c r="KWX617"/>
      <c r="KWY617"/>
      <c r="KWZ617"/>
      <c r="KXA617"/>
      <c r="KXB617"/>
      <c r="KXC617"/>
      <c r="KXD617"/>
      <c r="KXE617"/>
      <c r="KXF617"/>
      <c r="KXG617"/>
      <c r="KXH617"/>
      <c r="KXI617"/>
      <c r="KXJ617"/>
      <c r="KXK617"/>
      <c r="KXL617"/>
      <c r="KXM617"/>
      <c r="KXN617"/>
      <c r="KXO617"/>
      <c r="KXP617"/>
      <c r="KXQ617"/>
      <c r="KXR617"/>
      <c r="KXS617"/>
      <c r="KXT617"/>
      <c r="KXU617"/>
      <c r="KXV617"/>
      <c r="KXW617"/>
      <c r="KXX617"/>
      <c r="KXY617"/>
      <c r="KXZ617"/>
      <c r="KYA617"/>
      <c r="KYB617"/>
      <c r="KYC617"/>
      <c r="KYD617"/>
      <c r="KYE617"/>
      <c r="KYF617"/>
      <c r="KYG617"/>
      <c r="KYH617"/>
      <c r="KYI617"/>
      <c r="KYJ617"/>
      <c r="KYK617"/>
      <c r="KYL617"/>
      <c r="KYM617"/>
      <c r="KYN617"/>
      <c r="KYO617"/>
      <c r="KYP617"/>
      <c r="KYQ617"/>
      <c r="KYR617"/>
      <c r="KYS617"/>
      <c r="KYT617"/>
      <c r="KYU617"/>
      <c r="KYV617"/>
      <c r="KYW617"/>
      <c r="KYX617"/>
      <c r="KYY617"/>
      <c r="KYZ617"/>
      <c r="KZA617"/>
      <c r="KZB617"/>
      <c r="KZC617"/>
      <c r="KZD617"/>
      <c r="KZE617"/>
      <c r="KZF617"/>
      <c r="KZG617"/>
      <c r="KZH617"/>
      <c r="KZI617"/>
      <c r="KZJ617"/>
      <c r="KZK617"/>
      <c r="KZL617"/>
      <c r="KZM617"/>
      <c r="KZN617"/>
      <c r="KZO617"/>
      <c r="KZP617"/>
      <c r="KZQ617"/>
      <c r="KZR617"/>
      <c r="KZS617"/>
      <c r="KZT617"/>
      <c r="KZU617"/>
      <c r="KZV617"/>
      <c r="KZW617"/>
      <c r="KZX617"/>
      <c r="KZY617"/>
      <c r="KZZ617"/>
      <c r="LAA617"/>
      <c r="LAB617"/>
      <c r="LAC617"/>
      <c r="LAD617"/>
      <c r="LAE617"/>
      <c r="LAF617"/>
      <c r="LAG617"/>
      <c r="LAH617"/>
      <c r="LAI617"/>
      <c r="LAJ617"/>
      <c r="LAK617"/>
      <c r="LAL617"/>
      <c r="LAM617"/>
      <c r="LAN617"/>
      <c r="LAO617"/>
      <c r="LAP617"/>
      <c r="LAQ617"/>
      <c r="LAR617"/>
      <c r="LAS617"/>
      <c r="LAT617"/>
      <c r="LAU617"/>
      <c r="LAV617"/>
      <c r="LAW617"/>
      <c r="LAX617"/>
      <c r="LAY617"/>
      <c r="LAZ617"/>
      <c r="LBA617"/>
      <c r="LBB617"/>
      <c r="LBC617"/>
      <c r="LBD617"/>
      <c r="LBE617"/>
      <c r="LBF617"/>
      <c r="LBG617"/>
      <c r="LBH617"/>
      <c r="LBI617"/>
      <c r="LBJ617"/>
      <c r="LBK617"/>
      <c r="LBL617"/>
      <c r="LBM617"/>
      <c r="LBN617"/>
      <c r="LBO617"/>
      <c r="LBP617"/>
      <c r="LBQ617"/>
      <c r="LBR617"/>
      <c r="LBS617"/>
      <c r="LBT617"/>
      <c r="LBU617"/>
      <c r="LBV617"/>
      <c r="LBW617"/>
      <c r="LBX617"/>
      <c r="LBY617"/>
      <c r="LBZ617"/>
      <c r="LCA617"/>
      <c r="LCB617"/>
      <c r="LCC617"/>
      <c r="LCD617"/>
      <c r="LCE617"/>
      <c r="LCF617"/>
      <c r="LCG617"/>
      <c r="LCH617"/>
      <c r="LCI617"/>
      <c r="LCJ617"/>
      <c r="LCK617"/>
      <c r="LCL617"/>
      <c r="LCM617"/>
      <c r="LCN617"/>
      <c r="LCO617"/>
      <c r="LCP617"/>
      <c r="LCQ617"/>
      <c r="LCR617"/>
      <c r="LCS617"/>
      <c r="LCT617"/>
      <c r="LCU617"/>
      <c r="LCV617"/>
      <c r="LCW617"/>
      <c r="LCX617"/>
      <c r="LCY617"/>
      <c r="LCZ617"/>
      <c r="LDA617"/>
      <c r="LDB617"/>
      <c r="LDC617"/>
      <c r="LDD617"/>
      <c r="LDE617"/>
      <c r="LDF617"/>
      <c r="LDG617"/>
      <c r="LDH617"/>
      <c r="LDI617"/>
      <c r="LDJ617"/>
      <c r="LDK617"/>
      <c r="LDL617"/>
      <c r="LDM617"/>
      <c r="LDN617"/>
      <c r="LDO617"/>
      <c r="LDP617"/>
      <c r="LDQ617"/>
      <c r="LDR617"/>
      <c r="LDS617"/>
      <c r="LDT617"/>
      <c r="LDU617"/>
      <c r="LDV617"/>
      <c r="LDW617"/>
      <c r="LDX617"/>
      <c r="LDY617"/>
      <c r="LDZ617"/>
      <c r="LEA617"/>
      <c r="LEB617"/>
      <c r="LEC617"/>
      <c r="LED617"/>
      <c r="LEE617"/>
      <c r="LEF617"/>
      <c r="LEG617"/>
      <c r="LEH617"/>
      <c r="LEI617"/>
      <c r="LEJ617"/>
      <c r="LEK617"/>
      <c r="LEL617"/>
      <c r="LEM617"/>
      <c r="LEN617"/>
      <c r="LEO617"/>
      <c r="LEP617"/>
      <c r="LEQ617"/>
      <c r="LER617"/>
      <c r="LES617"/>
      <c r="LET617"/>
      <c r="LEU617"/>
      <c r="LEV617"/>
      <c r="LEW617"/>
      <c r="LEX617"/>
      <c r="LEY617"/>
      <c r="LEZ617"/>
      <c r="LFA617"/>
      <c r="LFB617"/>
      <c r="LFC617"/>
      <c r="LFD617"/>
      <c r="LFE617"/>
      <c r="LFF617"/>
      <c r="LFG617"/>
      <c r="LFH617"/>
      <c r="LFI617"/>
      <c r="LFJ617"/>
      <c r="LFK617"/>
      <c r="LFL617"/>
      <c r="LFM617"/>
      <c r="LFN617"/>
      <c r="LFO617"/>
      <c r="LFP617"/>
      <c r="LFQ617"/>
      <c r="LFR617"/>
      <c r="LFS617"/>
      <c r="LFT617"/>
      <c r="LFU617"/>
      <c r="LFV617"/>
      <c r="LFW617"/>
      <c r="LFX617"/>
      <c r="LFY617"/>
      <c r="LFZ617"/>
      <c r="LGA617"/>
      <c r="LGB617"/>
      <c r="LGC617"/>
      <c r="LGD617"/>
      <c r="LGE617"/>
      <c r="LGF617"/>
      <c r="LGG617"/>
      <c r="LGH617"/>
      <c r="LGI617"/>
      <c r="LGJ617"/>
      <c r="LGK617"/>
      <c r="LGL617"/>
      <c r="LGM617"/>
      <c r="LGN617"/>
      <c r="LGO617"/>
      <c r="LGP617"/>
      <c r="LGQ617"/>
      <c r="LGR617"/>
      <c r="LGS617"/>
      <c r="LGT617"/>
      <c r="LGU617"/>
      <c r="LGV617"/>
      <c r="LGW617"/>
      <c r="LGX617"/>
      <c r="LGY617"/>
      <c r="LGZ617"/>
      <c r="LHA617"/>
      <c r="LHB617"/>
      <c r="LHC617"/>
      <c r="LHD617"/>
      <c r="LHE617"/>
      <c r="LHF617"/>
      <c r="LHG617"/>
      <c r="LHH617"/>
      <c r="LHI617"/>
      <c r="LHJ617"/>
      <c r="LHK617"/>
      <c r="LHL617"/>
      <c r="LHM617"/>
      <c r="LHN617"/>
      <c r="LHO617"/>
      <c r="LHP617"/>
      <c r="LHQ617"/>
      <c r="LHR617"/>
      <c r="LHS617"/>
      <c r="LHT617"/>
      <c r="LHU617"/>
      <c r="LHV617"/>
      <c r="LHW617"/>
      <c r="LHX617"/>
      <c r="LHY617"/>
      <c r="LHZ617"/>
      <c r="LIA617"/>
      <c r="LIB617"/>
      <c r="LIC617"/>
      <c r="LID617"/>
      <c r="LIE617"/>
      <c r="LIF617"/>
      <c r="LIG617"/>
      <c r="LIH617"/>
      <c r="LII617"/>
      <c r="LIJ617"/>
      <c r="LIK617"/>
      <c r="LIL617"/>
      <c r="LIM617"/>
      <c r="LIN617"/>
      <c r="LIO617"/>
      <c r="LIP617"/>
      <c r="LIQ617"/>
      <c r="LIR617"/>
      <c r="LIS617"/>
      <c r="LIT617"/>
      <c r="LIU617"/>
      <c r="LIV617"/>
      <c r="LIW617"/>
      <c r="LIX617"/>
      <c r="LIY617"/>
      <c r="LIZ617"/>
      <c r="LJA617"/>
      <c r="LJB617"/>
      <c r="LJC617"/>
      <c r="LJD617"/>
      <c r="LJE617"/>
      <c r="LJF617"/>
      <c r="LJG617"/>
      <c r="LJH617"/>
      <c r="LJI617"/>
      <c r="LJJ617"/>
      <c r="LJK617"/>
      <c r="LJL617"/>
      <c r="LJM617"/>
      <c r="LJN617"/>
      <c r="LJO617"/>
      <c r="LJP617"/>
      <c r="LJQ617"/>
      <c r="LJR617"/>
      <c r="LJS617"/>
      <c r="LJT617"/>
      <c r="LJU617"/>
      <c r="LJV617"/>
      <c r="LJW617"/>
      <c r="LJX617"/>
      <c r="LJY617"/>
      <c r="LJZ617"/>
      <c r="LKA617"/>
      <c r="LKB617"/>
      <c r="LKC617"/>
      <c r="LKD617"/>
      <c r="LKE617"/>
      <c r="LKF617"/>
      <c r="LKG617"/>
      <c r="LKH617"/>
      <c r="LKI617"/>
      <c r="LKJ617"/>
      <c r="LKK617"/>
      <c r="LKL617"/>
      <c r="LKM617"/>
      <c r="LKN617"/>
      <c r="LKO617"/>
      <c r="LKP617"/>
      <c r="LKQ617"/>
      <c r="LKR617"/>
      <c r="LKS617"/>
      <c r="LKT617"/>
      <c r="LKU617"/>
      <c r="LKV617"/>
      <c r="LKW617"/>
      <c r="LKX617"/>
      <c r="LKY617"/>
      <c r="LKZ617"/>
      <c r="LLA617"/>
      <c r="LLB617"/>
      <c r="LLC617"/>
      <c r="LLD617"/>
      <c r="LLE617"/>
      <c r="LLF617"/>
      <c r="LLG617"/>
      <c r="LLH617"/>
      <c r="LLI617"/>
      <c r="LLJ617"/>
      <c r="LLK617"/>
      <c r="LLL617"/>
      <c r="LLM617"/>
      <c r="LLN617"/>
      <c r="LLO617"/>
      <c r="LLP617"/>
      <c r="LLQ617"/>
      <c r="LLR617"/>
      <c r="LLS617"/>
      <c r="LLT617"/>
      <c r="LLU617"/>
      <c r="LLV617"/>
      <c r="LLW617"/>
      <c r="LLX617"/>
      <c r="LLY617"/>
      <c r="LLZ617"/>
      <c r="LMA617"/>
      <c r="LMB617"/>
      <c r="LMC617"/>
      <c r="LMD617"/>
      <c r="LME617"/>
      <c r="LMF617"/>
      <c r="LMG617"/>
      <c r="LMH617"/>
      <c r="LMI617"/>
      <c r="LMJ617"/>
      <c r="LMK617"/>
      <c r="LML617"/>
      <c r="LMM617"/>
      <c r="LMN617"/>
      <c r="LMO617"/>
      <c r="LMP617"/>
      <c r="LMQ617"/>
      <c r="LMR617"/>
      <c r="LMS617"/>
      <c r="LMT617"/>
      <c r="LMU617"/>
      <c r="LMV617"/>
      <c r="LMW617"/>
      <c r="LMX617"/>
      <c r="LMY617"/>
      <c r="LMZ617"/>
      <c r="LNA617"/>
      <c r="LNB617"/>
      <c r="LNC617"/>
      <c r="LND617"/>
      <c r="LNE617"/>
      <c r="LNF617"/>
      <c r="LNG617"/>
      <c r="LNH617"/>
      <c r="LNI617"/>
      <c r="LNJ617"/>
      <c r="LNK617"/>
      <c r="LNL617"/>
      <c r="LNM617"/>
      <c r="LNN617"/>
      <c r="LNO617"/>
      <c r="LNP617"/>
      <c r="LNQ617"/>
      <c r="LNR617"/>
      <c r="LNS617"/>
      <c r="LNT617"/>
      <c r="LNU617"/>
      <c r="LNV617"/>
      <c r="LNW617"/>
      <c r="LNX617"/>
      <c r="LNY617"/>
      <c r="LNZ617"/>
      <c r="LOA617"/>
      <c r="LOB617"/>
      <c r="LOC617"/>
      <c r="LOD617"/>
      <c r="LOE617"/>
      <c r="LOF617"/>
      <c r="LOG617"/>
      <c r="LOH617"/>
      <c r="LOI617"/>
      <c r="LOJ617"/>
      <c r="LOK617"/>
      <c r="LOL617"/>
      <c r="LOM617"/>
      <c r="LON617"/>
      <c r="LOO617"/>
      <c r="LOP617"/>
      <c r="LOQ617"/>
      <c r="LOR617"/>
      <c r="LOS617"/>
      <c r="LOT617"/>
      <c r="LOU617"/>
      <c r="LOV617"/>
      <c r="LOW617"/>
      <c r="LOX617"/>
      <c r="LOY617"/>
      <c r="LOZ617"/>
      <c r="LPA617"/>
      <c r="LPB617"/>
      <c r="LPC617"/>
      <c r="LPD617"/>
      <c r="LPE617"/>
      <c r="LPF617"/>
      <c r="LPG617"/>
      <c r="LPH617"/>
      <c r="LPI617"/>
      <c r="LPJ617"/>
      <c r="LPK617"/>
      <c r="LPL617"/>
      <c r="LPM617"/>
      <c r="LPN617"/>
      <c r="LPO617"/>
      <c r="LPP617"/>
      <c r="LPQ617"/>
      <c r="LPR617"/>
      <c r="LPS617"/>
      <c r="LPT617"/>
      <c r="LPU617"/>
      <c r="LPV617"/>
      <c r="LPW617"/>
      <c r="LPX617"/>
      <c r="LPY617"/>
      <c r="LPZ617"/>
      <c r="LQA617"/>
      <c r="LQB617"/>
      <c r="LQC617"/>
      <c r="LQD617"/>
      <c r="LQE617"/>
      <c r="LQF617"/>
      <c r="LQG617"/>
      <c r="LQH617"/>
      <c r="LQI617"/>
      <c r="LQJ617"/>
      <c r="LQK617"/>
      <c r="LQL617"/>
      <c r="LQM617"/>
      <c r="LQN617"/>
      <c r="LQO617"/>
      <c r="LQP617"/>
      <c r="LQQ617"/>
      <c r="LQR617"/>
      <c r="LQS617"/>
      <c r="LQT617"/>
      <c r="LQU617"/>
      <c r="LQV617"/>
      <c r="LQW617"/>
      <c r="LQX617"/>
      <c r="LQY617"/>
      <c r="LQZ617"/>
      <c r="LRA617"/>
      <c r="LRB617"/>
      <c r="LRC617"/>
      <c r="LRD617"/>
      <c r="LRE617"/>
      <c r="LRF617"/>
      <c r="LRG617"/>
      <c r="LRH617"/>
      <c r="LRI617"/>
      <c r="LRJ617"/>
      <c r="LRK617"/>
      <c r="LRL617"/>
      <c r="LRM617"/>
      <c r="LRN617"/>
      <c r="LRO617"/>
      <c r="LRP617"/>
      <c r="LRQ617"/>
      <c r="LRR617"/>
      <c r="LRS617"/>
      <c r="LRT617"/>
      <c r="LRU617"/>
      <c r="LRV617"/>
      <c r="LRW617"/>
      <c r="LRX617"/>
      <c r="LRY617"/>
      <c r="LRZ617"/>
      <c r="LSA617"/>
      <c r="LSB617"/>
      <c r="LSC617"/>
      <c r="LSD617"/>
      <c r="LSE617"/>
      <c r="LSF617"/>
      <c r="LSG617"/>
      <c r="LSH617"/>
      <c r="LSI617"/>
      <c r="LSJ617"/>
      <c r="LSK617"/>
      <c r="LSL617"/>
      <c r="LSM617"/>
      <c r="LSN617"/>
      <c r="LSO617"/>
      <c r="LSP617"/>
      <c r="LSQ617"/>
      <c r="LSR617"/>
      <c r="LSS617"/>
      <c r="LST617"/>
      <c r="LSU617"/>
      <c r="LSV617"/>
      <c r="LSW617"/>
      <c r="LSX617"/>
      <c r="LSY617"/>
      <c r="LSZ617"/>
      <c r="LTA617"/>
      <c r="LTB617"/>
      <c r="LTC617"/>
      <c r="LTD617"/>
      <c r="LTE617"/>
      <c r="LTF617"/>
      <c r="LTG617"/>
      <c r="LTH617"/>
      <c r="LTI617"/>
      <c r="LTJ617"/>
      <c r="LTK617"/>
      <c r="LTL617"/>
      <c r="LTM617"/>
      <c r="LTN617"/>
      <c r="LTO617"/>
      <c r="LTP617"/>
      <c r="LTQ617"/>
      <c r="LTR617"/>
      <c r="LTS617"/>
      <c r="LTT617"/>
      <c r="LTU617"/>
      <c r="LTV617"/>
      <c r="LTW617"/>
      <c r="LTX617"/>
      <c r="LTY617"/>
      <c r="LTZ617"/>
      <c r="LUA617"/>
      <c r="LUB617"/>
      <c r="LUC617"/>
      <c r="LUD617"/>
      <c r="LUE617"/>
      <c r="LUF617"/>
      <c r="LUG617"/>
      <c r="LUH617"/>
      <c r="LUI617"/>
      <c r="LUJ617"/>
      <c r="LUK617"/>
      <c r="LUL617"/>
      <c r="LUM617"/>
      <c r="LUN617"/>
      <c r="LUO617"/>
      <c r="LUP617"/>
      <c r="LUQ617"/>
      <c r="LUR617"/>
      <c r="LUS617"/>
      <c r="LUT617"/>
      <c r="LUU617"/>
      <c r="LUV617"/>
      <c r="LUW617"/>
      <c r="LUX617"/>
      <c r="LUY617"/>
      <c r="LUZ617"/>
      <c r="LVA617"/>
      <c r="LVB617"/>
      <c r="LVC617"/>
      <c r="LVD617"/>
      <c r="LVE617"/>
      <c r="LVF617"/>
      <c r="LVG617"/>
      <c r="LVH617"/>
      <c r="LVI617"/>
      <c r="LVJ617"/>
      <c r="LVK617"/>
      <c r="LVL617"/>
      <c r="LVM617"/>
      <c r="LVN617"/>
      <c r="LVO617"/>
      <c r="LVP617"/>
      <c r="LVQ617"/>
      <c r="LVR617"/>
      <c r="LVS617"/>
      <c r="LVT617"/>
      <c r="LVU617"/>
      <c r="LVV617"/>
      <c r="LVW617"/>
      <c r="LVX617"/>
      <c r="LVY617"/>
      <c r="LVZ617"/>
      <c r="LWA617"/>
      <c r="LWB617"/>
      <c r="LWC617"/>
      <c r="LWD617"/>
      <c r="LWE617"/>
      <c r="LWF617"/>
      <c r="LWG617"/>
      <c r="LWH617"/>
      <c r="LWI617"/>
      <c r="LWJ617"/>
      <c r="LWK617"/>
      <c r="LWL617"/>
      <c r="LWM617"/>
      <c r="LWN617"/>
      <c r="LWO617"/>
      <c r="LWP617"/>
      <c r="LWQ617"/>
      <c r="LWR617"/>
      <c r="LWS617"/>
      <c r="LWT617"/>
      <c r="LWU617"/>
      <c r="LWV617"/>
      <c r="LWW617"/>
      <c r="LWX617"/>
      <c r="LWY617"/>
      <c r="LWZ617"/>
      <c r="LXA617"/>
      <c r="LXB617"/>
      <c r="LXC617"/>
      <c r="LXD617"/>
      <c r="LXE617"/>
      <c r="LXF617"/>
      <c r="LXG617"/>
      <c r="LXH617"/>
      <c r="LXI617"/>
      <c r="LXJ617"/>
      <c r="LXK617"/>
      <c r="LXL617"/>
      <c r="LXM617"/>
      <c r="LXN617"/>
      <c r="LXO617"/>
      <c r="LXP617"/>
      <c r="LXQ617"/>
      <c r="LXR617"/>
      <c r="LXS617"/>
      <c r="LXT617"/>
      <c r="LXU617"/>
      <c r="LXV617"/>
      <c r="LXW617"/>
      <c r="LXX617"/>
      <c r="LXY617"/>
      <c r="LXZ617"/>
      <c r="LYA617"/>
      <c r="LYB617"/>
      <c r="LYC617"/>
      <c r="LYD617"/>
      <c r="LYE617"/>
      <c r="LYF617"/>
      <c r="LYG617"/>
      <c r="LYH617"/>
      <c r="LYI617"/>
      <c r="LYJ617"/>
      <c r="LYK617"/>
      <c r="LYL617"/>
      <c r="LYM617"/>
      <c r="LYN617"/>
      <c r="LYO617"/>
      <c r="LYP617"/>
      <c r="LYQ617"/>
      <c r="LYR617"/>
      <c r="LYS617"/>
      <c r="LYT617"/>
      <c r="LYU617"/>
      <c r="LYV617"/>
      <c r="LYW617"/>
      <c r="LYX617"/>
      <c r="LYY617"/>
      <c r="LYZ617"/>
      <c r="LZA617"/>
      <c r="LZB617"/>
      <c r="LZC617"/>
      <c r="LZD617"/>
      <c r="LZE617"/>
      <c r="LZF617"/>
      <c r="LZG617"/>
      <c r="LZH617"/>
      <c r="LZI617"/>
      <c r="LZJ617"/>
      <c r="LZK617"/>
      <c r="LZL617"/>
      <c r="LZM617"/>
      <c r="LZN617"/>
      <c r="LZO617"/>
      <c r="LZP617"/>
      <c r="LZQ617"/>
      <c r="LZR617"/>
      <c r="LZS617"/>
      <c r="LZT617"/>
      <c r="LZU617"/>
      <c r="LZV617"/>
      <c r="LZW617"/>
      <c r="LZX617"/>
      <c r="LZY617"/>
      <c r="LZZ617"/>
      <c r="MAA617"/>
      <c r="MAB617"/>
      <c r="MAC617"/>
      <c r="MAD617"/>
      <c r="MAE617"/>
      <c r="MAF617"/>
      <c r="MAG617"/>
      <c r="MAH617"/>
      <c r="MAI617"/>
      <c r="MAJ617"/>
      <c r="MAK617"/>
      <c r="MAL617"/>
      <c r="MAM617"/>
      <c r="MAN617"/>
      <c r="MAO617"/>
      <c r="MAP617"/>
      <c r="MAQ617"/>
      <c r="MAR617"/>
      <c r="MAS617"/>
      <c r="MAT617"/>
      <c r="MAU617"/>
      <c r="MAV617"/>
      <c r="MAW617"/>
      <c r="MAX617"/>
      <c r="MAY617"/>
      <c r="MAZ617"/>
      <c r="MBA617"/>
      <c r="MBB617"/>
      <c r="MBC617"/>
      <c r="MBD617"/>
      <c r="MBE617"/>
      <c r="MBF617"/>
      <c r="MBG617"/>
      <c r="MBH617"/>
      <c r="MBI617"/>
      <c r="MBJ617"/>
      <c r="MBK617"/>
      <c r="MBL617"/>
      <c r="MBM617"/>
      <c r="MBN617"/>
      <c r="MBO617"/>
      <c r="MBP617"/>
      <c r="MBQ617"/>
      <c r="MBR617"/>
      <c r="MBS617"/>
      <c r="MBT617"/>
      <c r="MBU617"/>
      <c r="MBV617"/>
      <c r="MBW617"/>
      <c r="MBX617"/>
      <c r="MBY617"/>
      <c r="MBZ617"/>
      <c r="MCA617"/>
      <c r="MCB617"/>
      <c r="MCC617"/>
      <c r="MCD617"/>
      <c r="MCE617"/>
      <c r="MCF617"/>
      <c r="MCG617"/>
      <c r="MCH617"/>
      <c r="MCI617"/>
      <c r="MCJ617"/>
      <c r="MCK617"/>
      <c r="MCL617"/>
      <c r="MCM617"/>
      <c r="MCN617"/>
      <c r="MCO617"/>
      <c r="MCP617"/>
      <c r="MCQ617"/>
      <c r="MCR617"/>
      <c r="MCS617"/>
      <c r="MCT617"/>
      <c r="MCU617"/>
      <c r="MCV617"/>
      <c r="MCW617"/>
      <c r="MCX617"/>
      <c r="MCY617"/>
      <c r="MCZ617"/>
      <c r="MDA617"/>
      <c r="MDB617"/>
      <c r="MDC617"/>
      <c r="MDD617"/>
      <c r="MDE617"/>
      <c r="MDF617"/>
      <c r="MDG617"/>
      <c r="MDH617"/>
      <c r="MDI617"/>
      <c r="MDJ617"/>
      <c r="MDK617"/>
      <c r="MDL617"/>
      <c r="MDM617"/>
      <c r="MDN617"/>
      <c r="MDO617"/>
      <c r="MDP617"/>
      <c r="MDQ617"/>
      <c r="MDR617"/>
      <c r="MDS617"/>
      <c r="MDT617"/>
      <c r="MDU617"/>
      <c r="MDV617"/>
      <c r="MDW617"/>
      <c r="MDX617"/>
      <c r="MDY617"/>
      <c r="MDZ617"/>
      <c r="MEA617"/>
      <c r="MEB617"/>
      <c r="MEC617"/>
      <c r="MED617"/>
      <c r="MEE617"/>
      <c r="MEF617"/>
      <c r="MEG617"/>
      <c r="MEH617"/>
      <c r="MEI617"/>
      <c r="MEJ617"/>
      <c r="MEK617"/>
      <c r="MEL617"/>
      <c r="MEM617"/>
      <c r="MEN617"/>
      <c r="MEO617"/>
      <c r="MEP617"/>
      <c r="MEQ617"/>
      <c r="MER617"/>
      <c r="MES617"/>
      <c r="MET617"/>
      <c r="MEU617"/>
      <c r="MEV617"/>
      <c r="MEW617"/>
      <c r="MEX617"/>
      <c r="MEY617"/>
      <c r="MEZ617"/>
      <c r="MFA617"/>
      <c r="MFB617"/>
      <c r="MFC617"/>
      <c r="MFD617"/>
      <c r="MFE617"/>
      <c r="MFF617"/>
      <c r="MFG617"/>
      <c r="MFH617"/>
      <c r="MFI617"/>
      <c r="MFJ617"/>
      <c r="MFK617"/>
      <c r="MFL617"/>
      <c r="MFM617"/>
      <c r="MFN617"/>
      <c r="MFO617"/>
      <c r="MFP617"/>
      <c r="MFQ617"/>
      <c r="MFR617"/>
      <c r="MFS617"/>
      <c r="MFT617"/>
      <c r="MFU617"/>
      <c r="MFV617"/>
      <c r="MFW617"/>
      <c r="MFX617"/>
      <c r="MFY617"/>
      <c r="MFZ617"/>
      <c r="MGA617"/>
      <c r="MGB617"/>
      <c r="MGC617"/>
      <c r="MGD617"/>
      <c r="MGE617"/>
      <c r="MGF617"/>
      <c r="MGG617"/>
      <c r="MGH617"/>
      <c r="MGI617"/>
      <c r="MGJ617"/>
      <c r="MGK617"/>
      <c r="MGL617"/>
      <c r="MGM617"/>
      <c r="MGN617"/>
      <c r="MGO617"/>
      <c r="MGP617"/>
      <c r="MGQ617"/>
      <c r="MGR617"/>
      <c r="MGS617"/>
      <c r="MGT617"/>
      <c r="MGU617"/>
      <c r="MGV617"/>
      <c r="MGW617"/>
      <c r="MGX617"/>
      <c r="MGY617"/>
      <c r="MGZ617"/>
      <c r="MHA617"/>
      <c r="MHB617"/>
      <c r="MHC617"/>
      <c r="MHD617"/>
      <c r="MHE617"/>
      <c r="MHF617"/>
      <c r="MHG617"/>
      <c r="MHH617"/>
      <c r="MHI617"/>
      <c r="MHJ617"/>
      <c r="MHK617"/>
      <c r="MHL617"/>
      <c r="MHM617"/>
      <c r="MHN617"/>
      <c r="MHO617"/>
      <c r="MHP617"/>
      <c r="MHQ617"/>
      <c r="MHR617"/>
      <c r="MHS617"/>
      <c r="MHT617"/>
      <c r="MHU617"/>
      <c r="MHV617"/>
      <c r="MHW617"/>
      <c r="MHX617"/>
      <c r="MHY617"/>
      <c r="MHZ617"/>
      <c r="MIA617"/>
      <c r="MIB617"/>
      <c r="MIC617"/>
      <c r="MID617"/>
      <c r="MIE617"/>
      <c r="MIF617"/>
      <c r="MIG617"/>
      <c r="MIH617"/>
      <c r="MII617"/>
      <c r="MIJ617"/>
      <c r="MIK617"/>
      <c r="MIL617"/>
      <c r="MIM617"/>
      <c r="MIN617"/>
      <c r="MIO617"/>
      <c r="MIP617"/>
      <c r="MIQ617"/>
      <c r="MIR617"/>
      <c r="MIS617"/>
      <c r="MIT617"/>
      <c r="MIU617"/>
      <c r="MIV617"/>
      <c r="MIW617"/>
      <c r="MIX617"/>
      <c r="MIY617"/>
      <c r="MIZ617"/>
      <c r="MJA617"/>
      <c r="MJB617"/>
      <c r="MJC617"/>
      <c r="MJD617"/>
      <c r="MJE617"/>
      <c r="MJF617"/>
      <c r="MJG617"/>
      <c r="MJH617"/>
      <c r="MJI617"/>
      <c r="MJJ617"/>
      <c r="MJK617"/>
      <c r="MJL617"/>
      <c r="MJM617"/>
      <c r="MJN617"/>
      <c r="MJO617"/>
      <c r="MJP617"/>
      <c r="MJQ617"/>
      <c r="MJR617"/>
      <c r="MJS617"/>
      <c r="MJT617"/>
      <c r="MJU617"/>
      <c r="MJV617"/>
      <c r="MJW617"/>
      <c r="MJX617"/>
      <c r="MJY617"/>
      <c r="MJZ617"/>
      <c r="MKA617"/>
      <c r="MKB617"/>
      <c r="MKC617"/>
      <c r="MKD617"/>
      <c r="MKE617"/>
      <c r="MKF617"/>
      <c r="MKG617"/>
      <c r="MKH617"/>
      <c r="MKI617"/>
      <c r="MKJ617"/>
      <c r="MKK617"/>
      <c r="MKL617"/>
      <c r="MKM617"/>
      <c r="MKN617"/>
      <c r="MKO617"/>
      <c r="MKP617"/>
      <c r="MKQ617"/>
      <c r="MKR617"/>
      <c r="MKS617"/>
      <c r="MKT617"/>
      <c r="MKU617"/>
      <c r="MKV617"/>
      <c r="MKW617"/>
      <c r="MKX617"/>
      <c r="MKY617"/>
      <c r="MKZ617"/>
      <c r="MLA617"/>
      <c r="MLB617"/>
      <c r="MLC617"/>
      <c r="MLD617"/>
      <c r="MLE617"/>
      <c r="MLF617"/>
      <c r="MLG617"/>
      <c r="MLH617"/>
      <c r="MLI617"/>
      <c r="MLJ617"/>
      <c r="MLK617"/>
      <c r="MLL617"/>
      <c r="MLM617"/>
      <c r="MLN617"/>
      <c r="MLO617"/>
      <c r="MLP617"/>
      <c r="MLQ617"/>
      <c r="MLR617"/>
      <c r="MLS617"/>
      <c r="MLT617"/>
      <c r="MLU617"/>
      <c r="MLV617"/>
      <c r="MLW617"/>
      <c r="MLX617"/>
      <c r="MLY617"/>
      <c r="MLZ617"/>
      <c r="MMA617"/>
      <c r="MMB617"/>
      <c r="MMC617"/>
      <c r="MMD617"/>
      <c r="MME617"/>
      <c r="MMF617"/>
      <c r="MMG617"/>
      <c r="MMH617"/>
      <c r="MMI617"/>
      <c r="MMJ617"/>
      <c r="MMK617"/>
      <c r="MML617"/>
      <c r="MMM617"/>
      <c r="MMN617"/>
      <c r="MMO617"/>
      <c r="MMP617"/>
      <c r="MMQ617"/>
      <c r="MMR617"/>
      <c r="MMS617"/>
      <c r="MMT617"/>
      <c r="MMU617"/>
      <c r="MMV617"/>
      <c r="MMW617"/>
      <c r="MMX617"/>
      <c r="MMY617"/>
      <c r="MMZ617"/>
      <c r="MNA617"/>
      <c r="MNB617"/>
      <c r="MNC617"/>
      <c r="MND617"/>
      <c r="MNE617"/>
      <c r="MNF617"/>
      <c r="MNG617"/>
      <c r="MNH617"/>
      <c r="MNI617"/>
      <c r="MNJ617"/>
      <c r="MNK617"/>
      <c r="MNL617"/>
      <c r="MNM617"/>
      <c r="MNN617"/>
      <c r="MNO617"/>
      <c r="MNP617"/>
      <c r="MNQ617"/>
      <c r="MNR617"/>
      <c r="MNS617"/>
      <c r="MNT617"/>
      <c r="MNU617"/>
      <c r="MNV617"/>
      <c r="MNW617"/>
      <c r="MNX617"/>
      <c r="MNY617"/>
      <c r="MNZ617"/>
      <c r="MOA617"/>
      <c r="MOB617"/>
      <c r="MOC617"/>
      <c r="MOD617"/>
      <c r="MOE617"/>
      <c r="MOF617"/>
      <c r="MOG617"/>
      <c r="MOH617"/>
      <c r="MOI617"/>
      <c r="MOJ617"/>
      <c r="MOK617"/>
      <c r="MOL617"/>
      <c r="MOM617"/>
      <c r="MON617"/>
      <c r="MOO617"/>
      <c r="MOP617"/>
      <c r="MOQ617"/>
      <c r="MOR617"/>
      <c r="MOS617"/>
      <c r="MOT617"/>
      <c r="MOU617"/>
      <c r="MOV617"/>
      <c r="MOW617"/>
      <c r="MOX617"/>
      <c r="MOY617"/>
      <c r="MOZ617"/>
      <c r="MPA617"/>
      <c r="MPB617"/>
      <c r="MPC617"/>
      <c r="MPD617"/>
      <c r="MPE617"/>
      <c r="MPF617"/>
      <c r="MPG617"/>
      <c r="MPH617"/>
      <c r="MPI617"/>
      <c r="MPJ617"/>
      <c r="MPK617"/>
      <c r="MPL617"/>
      <c r="MPM617"/>
      <c r="MPN617"/>
      <c r="MPO617"/>
      <c r="MPP617"/>
      <c r="MPQ617"/>
      <c r="MPR617"/>
      <c r="MPS617"/>
      <c r="MPT617"/>
      <c r="MPU617"/>
      <c r="MPV617"/>
      <c r="MPW617"/>
      <c r="MPX617"/>
      <c r="MPY617"/>
      <c r="MPZ617"/>
      <c r="MQA617"/>
      <c r="MQB617"/>
      <c r="MQC617"/>
      <c r="MQD617"/>
      <c r="MQE617"/>
      <c r="MQF617"/>
      <c r="MQG617"/>
      <c r="MQH617"/>
      <c r="MQI617"/>
      <c r="MQJ617"/>
      <c r="MQK617"/>
      <c r="MQL617"/>
      <c r="MQM617"/>
      <c r="MQN617"/>
      <c r="MQO617"/>
      <c r="MQP617"/>
      <c r="MQQ617"/>
      <c r="MQR617"/>
      <c r="MQS617"/>
      <c r="MQT617"/>
      <c r="MQU617"/>
      <c r="MQV617"/>
      <c r="MQW617"/>
      <c r="MQX617"/>
      <c r="MQY617"/>
      <c r="MQZ617"/>
      <c r="MRA617"/>
      <c r="MRB617"/>
      <c r="MRC617"/>
      <c r="MRD617"/>
      <c r="MRE617"/>
      <c r="MRF617"/>
      <c r="MRG617"/>
      <c r="MRH617"/>
      <c r="MRI617"/>
      <c r="MRJ617"/>
      <c r="MRK617"/>
      <c r="MRL617"/>
      <c r="MRM617"/>
      <c r="MRN617"/>
      <c r="MRO617"/>
      <c r="MRP617"/>
      <c r="MRQ617"/>
      <c r="MRR617"/>
      <c r="MRS617"/>
      <c r="MRT617"/>
      <c r="MRU617"/>
      <c r="MRV617"/>
      <c r="MRW617"/>
      <c r="MRX617"/>
      <c r="MRY617"/>
      <c r="MRZ617"/>
      <c r="MSA617"/>
      <c r="MSB617"/>
      <c r="MSC617"/>
      <c r="MSD617"/>
      <c r="MSE617"/>
      <c r="MSF617"/>
      <c r="MSG617"/>
      <c r="MSH617"/>
      <c r="MSI617"/>
      <c r="MSJ617"/>
      <c r="MSK617"/>
      <c r="MSL617"/>
      <c r="MSM617"/>
      <c r="MSN617"/>
      <c r="MSO617"/>
      <c r="MSP617"/>
      <c r="MSQ617"/>
      <c r="MSR617"/>
      <c r="MSS617"/>
      <c r="MST617"/>
      <c r="MSU617"/>
      <c r="MSV617"/>
      <c r="MSW617"/>
      <c r="MSX617"/>
      <c r="MSY617"/>
      <c r="MSZ617"/>
      <c r="MTA617"/>
      <c r="MTB617"/>
      <c r="MTC617"/>
      <c r="MTD617"/>
      <c r="MTE617"/>
      <c r="MTF617"/>
      <c r="MTG617"/>
      <c r="MTH617"/>
      <c r="MTI617"/>
      <c r="MTJ617"/>
      <c r="MTK617"/>
      <c r="MTL617"/>
      <c r="MTM617"/>
      <c r="MTN617"/>
      <c r="MTO617"/>
      <c r="MTP617"/>
      <c r="MTQ617"/>
      <c r="MTR617"/>
      <c r="MTS617"/>
      <c r="MTT617"/>
      <c r="MTU617"/>
      <c r="MTV617"/>
      <c r="MTW617"/>
      <c r="MTX617"/>
      <c r="MTY617"/>
      <c r="MTZ617"/>
      <c r="MUA617"/>
      <c r="MUB617"/>
      <c r="MUC617"/>
      <c r="MUD617"/>
      <c r="MUE617"/>
      <c r="MUF617"/>
      <c r="MUG617"/>
      <c r="MUH617"/>
      <c r="MUI617"/>
      <c r="MUJ617"/>
      <c r="MUK617"/>
      <c r="MUL617"/>
      <c r="MUM617"/>
      <c r="MUN617"/>
      <c r="MUO617"/>
      <c r="MUP617"/>
      <c r="MUQ617"/>
      <c r="MUR617"/>
      <c r="MUS617"/>
      <c r="MUT617"/>
      <c r="MUU617"/>
      <c r="MUV617"/>
      <c r="MUW617"/>
      <c r="MUX617"/>
      <c r="MUY617"/>
      <c r="MUZ617"/>
      <c r="MVA617"/>
      <c r="MVB617"/>
      <c r="MVC617"/>
      <c r="MVD617"/>
      <c r="MVE617"/>
      <c r="MVF617"/>
      <c r="MVG617"/>
      <c r="MVH617"/>
      <c r="MVI617"/>
      <c r="MVJ617"/>
      <c r="MVK617"/>
      <c r="MVL617"/>
      <c r="MVM617"/>
      <c r="MVN617"/>
      <c r="MVO617"/>
      <c r="MVP617"/>
      <c r="MVQ617"/>
      <c r="MVR617"/>
      <c r="MVS617"/>
      <c r="MVT617"/>
      <c r="MVU617"/>
      <c r="MVV617"/>
      <c r="MVW617"/>
      <c r="MVX617"/>
      <c r="MVY617"/>
      <c r="MVZ617"/>
      <c r="MWA617"/>
      <c r="MWB617"/>
      <c r="MWC617"/>
      <c r="MWD617"/>
      <c r="MWE617"/>
      <c r="MWF617"/>
      <c r="MWG617"/>
      <c r="MWH617"/>
      <c r="MWI617"/>
      <c r="MWJ617"/>
      <c r="MWK617"/>
      <c r="MWL617"/>
      <c r="MWM617"/>
      <c r="MWN617"/>
      <c r="MWO617"/>
      <c r="MWP617"/>
      <c r="MWQ617"/>
      <c r="MWR617"/>
      <c r="MWS617"/>
      <c r="MWT617"/>
      <c r="MWU617"/>
      <c r="MWV617"/>
      <c r="MWW617"/>
      <c r="MWX617"/>
      <c r="MWY617"/>
      <c r="MWZ617"/>
      <c r="MXA617"/>
      <c r="MXB617"/>
      <c r="MXC617"/>
      <c r="MXD617"/>
      <c r="MXE617"/>
      <c r="MXF617"/>
      <c r="MXG617"/>
      <c r="MXH617"/>
      <c r="MXI617"/>
      <c r="MXJ617"/>
      <c r="MXK617"/>
      <c r="MXL617"/>
      <c r="MXM617"/>
      <c r="MXN617"/>
      <c r="MXO617"/>
      <c r="MXP617"/>
      <c r="MXQ617"/>
      <c r="MXR617"/>
      <c r="MXS617"/>
      <c r="MXT617"/>
      <c r="MXU617"/>
      <c r="MXV617"/>
      <c r="MXW617"/>
      <c r="MXX617"/>
      <c r="MXY617"/>
      <c r="MXZ617"/>
      <c r="MYA617"/>
      <c r="MYB617"/>
      <c r="MYC617"/>
      <c r="MYD617"/>
      <c r="MYE617"/>
      <c r="MYF617"/>
      <c r="MYG617"/>
      <c r="MYH617"/>
      <c r="MYI617"/>
      <c r="MYJ617"/>
      <c r="MYK617"/>
      <c r="MYL617"/>
      <c r="MYM617"/>
      <c r="MYN617"/>
      <c r="MYO617"/>
      <c r="MYP617"/>
      <c r="MYQ617"/>
      <c r="MYR617"/>
      <c r="MYS617"/>
      <c r="MYT617"/>
      <c r="MYU617"/>
      <c r="MYV617"/>
      <c r="MYW617"/>
      <c r="MYX617"/>
      <c r="MYY617"/>
      <c r="MYZ617"/>
      <c r="MZA617"/>
      <c r="MZB617"/>
      <c r="MZC617"/>
      <c r="MZD617"/>
      <c r="MZE617"/>
      <c r="MZF617"/>
      <c r="MZG617"/>
      <c r="MZH617"/>
      <c r="MZI617"/>
      <c r="MZJ617"/>
      <c r="MZK617"/>
      <c r="MZL617"/>
      <c r="MZM617"/>
      <c r="MZN617"/>
      <c r="MZO617"/>
      <c r="MZP617"/>
      <c r="MZQ617"/>
      <c r="MZR617"/>
      <c r="MZS617"/>
      <c r="MZT617"/>
      <c r="MZU617"/>
      <c r="MZV617"/>
      <c r="MZW617"/>
      <c r="MZX617"/>
      <c r="MZY617"/>
      <c r="MZZ617"/>
      <c r="NAA617"/>
      <c r="NAB617"/>
      <c r="NAC617"/>
      <c r="NAD617"/>
      <c r="NAE617"/>
      <c r="NAF617"/>
      <c r="NAG617"/>
      <c r="NAH617"/>
      <c r="NAI617"/>
      <c r="NAJ617"/>
      <c r="NAK617"/>
      <c r="NAL617"/>
      <c r="NAM617"/>
      <c r="NAN617"/>
      <c r="NAO617"/>
      <c r="NAP617"/>
      <c r="NAQ617"/>
      <c r="NAR617"/>
      <c r="NAS617"/>
      <c r="NAT617"/>
      <c r="NAU617"/>
      <c r="NAV617"/>
      <c r="NAW617"/>
      <c r="NAX617"/>
      <c r="NAY617"/>
      <c r="NAZ617"/>
      <c r="NBA617"/>
      <c r="NBB617"/>
      <c r="NBC617"/>
      <c r="NBD617"/>
      <c r="NBE617"/>
      <c r="NBF617"/>
      <c r="NBG617"/>
      <c r="NBH617"/>
      <c r="NBI617"/>
      <c r="NBJ617"/>
      <c r="NBK617"/>
      <c r="NBL617"/>
      <c r="NBM617"/>
      <c r="NBN617"/>
      <c r="NBO617"/>
      <c r="NBP617"/>
      <c r="NBQ617"/>
      <c r="NBR617"/>
      <c r="NBS617"/>
      <c r="NBT617"/>
      <c r="NBU617"/>
      <c r="NBV617"/>
      <c r="NBW617"/>
      <c r="NBX617"/>
      <c r="NBY617"/>
      <c r="NBZ617"/>
      <c r="NCA617"/>
      <c r="NCB617"/>
      <c r="NCC617"/>
      <c r="NCD617"/>
      <c r="NCE617"/>
      <c r="NCF617"/>
      <c r="NCG617"/>
      <c r="NCH617"/>
      <c r="NCI617"/>
      <c r="NCJ617"/>
      <c r="NCK617"/>
      <c r="NCL617"/>
      <c r="NCM617"/>
      <c r="NCN617"/>
      <c r="NCO617"/>
      <c r="NCP617"/>
      <c r="NCQ617"/>
      <c r="NCR617"/>
      <c r="NCS617"/>
      <c r="NCT617"/>
      <c r="NCU617"/>
      <c r="NCV617"/>
      <c r="NCW617"/>
      <c r="NCX617"/>
      <c r="NCY617"/>
      <c r="NCZ617"/>
      <c r="NDA617"/>
      <c r="NDB617"/>
      <c r="NDC617"/>
      <c r="NDD617"/>
      <c r="NDE617"/>
      <c r="NDF617"/>
      <c r="NDG617"/>
      <c r="NDH617"/>
      <c r="NDI617"/>
      <c r="NDJ617"/>
      <c r="NDK617"/>
      <c r="NDL617"/>
      <c r="NDM617"/>
      <c r="NDN617"/>
      <c r="NDO617"/>
      <c r="NDP617"/>
      <c r="NDQ617"/>
      <c r="NDR617"/>
      <c r="NDS617"/>
      <c r="NDT617"/>
      <c r="NDU617"/>
      <c r="NDV617"/>
      <c r="NDW617"/>
      <c r="NDX617"/>
      <c r="NDY617"/>
      <c r="NDZ617"/>
      <c r="NEA617"/>
      <c r="NEB617"/>
      <c r="NEC617"/>
      <c r="NED617"/>
      <c r="NEE617"/>
      <c r="NEF617"/>
      <c r="NEG617"/>
      <c r="NEH617"/>
      <c r="NEI617"/>
      <c r="NEJ617"/>
      <c r="NEK617"/>
      <c r="NEL617"/>
      <c r="NEM617"/>
      <c r="NEN617"/>
      <c r="NEO617"/>
      <c r="NEP617"/>
      <c r="NEQ617"/>
      <c r="NER617"/>
      <c r="NES617"/>
      <c r="NET617"/>
      <c r="NEU617"/>
      <c r="NEV617"/>
      <c r="NEW617"/>
      <c r="NEX617"/>
      <c r="NEY617"/>
      <c r="NEZ617"/>
      <c r="NFA617"/>
      <c r="NFB617"/>
      <c r="NFC617"/>
      <c r="NFD617"/>
      <c r="NFE617"/>
      <c r="NFF617"/>
      <c r="NFG617"/>
      <c r="NFH617"/>
      <c r="NFI617"/>
      <c r="NFJ617"/>
      <c r="NFK617"/>
      <c r="NFL617"/>
      <c r="NFM617"/>
      <c r="NFN617"/>
      <c r="NFO617"/>
      <c r="NFP617"/>
      <c r="NFQ617"/>
      <c r="NFR617"/>
      <c r="NFS617"/>
      <c r="NFT617"/>
      <c r="NFU617"/>
      <c r="NFV617"/>
      <c r="NFW617"/>
      <c r="NFX617"/>
      <c r="NFY617"/>
      <c r="NFZ617"/>
      <c r="NGA617"/>
      <c r="NGB617"/>
      <c r="NGC617"/>
      <c r="NGD617"/>
      <c r="NGE617"/>
      <c r="NGF617"/>
      <c r="NGG617"/>
      <c r="NGH617"/>
      <c r="NGI617"/>
      <c r="NGJ617"/>
      <c r="NGK617"/>
      <c r="NGL617"/>
      <c r="NGM617"/>
      <c r="NGN617"/>
      <c r="NGO617"/>
      <c r="NGP617"/>
      <c r="NGQ617"/>
      <c r="NGR617"/>
      <c r="NGS617"/>
      <c r="NGT617"/>
      <c r="NGU617"/>
      <c r="NGV617"/>
      <c r="NGW617"/>
      <c r="NGX617"/>
      <c r="NGY617"/>
      <c r="NGZ617"/>
      <c r="NHA617"/>
      <c r="NHB617"/>
      <c r="NHC617"/>
      <c r="NHD617"/>
      <c r="NHE617"/>
      <c r="NHF617"/>
      <c r="NHG617"/>
      <c r="NHH617"/>
      <c r="NHI617"/>
      <c r="NHJ617"/>
      <c r="NHK617"/>
      <c r="NHL617"/>
      <c r="NHM617"/>
      <c r="NHN617"/>
      <c r="NHO617"/>
      <c r="NHP617"/>
      <c r="NHQ617"/>
      <c r="NHR617"/>
      <c r="NHS617"/>
      <c r="NHT617"/>
      <c r="NHU617"/>
      <c r="NHV617"/>
      <c r="NHW617"/>
      <c r="NHX617"/>
      <c r="NHY617"/>
      <c r="NHZ617"/>
      <c r="NIA617"/>
      <c r="NIB617"/>
      <c r="NIC617"/>
      <c r="NID617"/>
      <c r="NIE617"/>
      <c r="NIF617"/>
      <c r="NIG617"/>
      <c r="NIH617"/>
      <c r="NII617"/>
      <c r="NIJ617"/>
      <c r="NIK617"/>
      <c r="NIL617"/>
      <c r="NIM617"/>
      <c r="NIN617"/>
      <c r="NIO617"/>
      <c r="NIP617"/>
      <c r="NIQ617"/>
      <c r="NIR617"/>
      <c r="NIS617"/>
      <c r="NIT617"/>
      <c r="NIU617"/>
      <c r="NIV617"/>
      <c r="NIW617"/>
      <c r="NIX617"/>
      <c r="NIY617"/>
      <c r="NIZ617"/>
      <c r="NJA617"/>
      <c r="NJB617"/>
      <c r="NJC617"/>
      <c r="NJD617"/>
      <c r="NJE617"/>
      <c r="NJF617"/>
      <c r="NJG617"/>
      <c r="NJH617"/>
      <c r="NJI617"/>
      <c r="NJJ617"/>
      <c r="NJK617"/>
      <c r="NJL617"/>
      <c r="NJM617"/>
      <c r="NJN617"/>
      <c r="NJO617"/>
      <c r="NJP617"/>
      <c r="NJQ617"/>
      <c r="NJR617"/>
      <c r="NJS617"/>
      <c r="NJT617"/>
      <c r="NJU617"/>
      <c r="NJV617"/>
      <c r="NJW617"/>
      <c r="NJX617"/>
      <c r="NJY617"/>
      <c r="NJZ617"/>
      <c r="NKA617"/>
      <c r="NKB617"/>
      <c r="NKC617"/>
      <c r="NKD617"/>
      <c r="NKE617"/>
      <c r="NKF617"/>
      <c r="NKG617"/>
      <c r="NKH617"/>
      <c r="NKI617"/>
      <c r="NKJ617"/>
      <c r="NKK617"/>
      <c r="NKL617"/>
      <c r="NKM617"/>
      <c r="NKN617"/>
      <c r="NKO617"/>
      <c r="NKP617"/>
      <c r="NKQ617"/>
      <c r="NKR617"/>
      <c r="NKS617"/>
      <c r="NKT617"/>
      <c r="NKU617"/>
      <c r="NKV617"/>
      <c r="NKW617"/>
      <c r="NKX617"/>
      <c r="NKY617"/>
      <c r="NKZ617"/>
      <c r="NLA617"/>
      <c r="NLB617"/>
      <c r="NLC617"/>
      <c r="NLD617"/>
      <c r="NLE617"/>
      <c r="NLF617"/>
      <c r="NLG617"/>
      <c r="NLH617"/>
      <c r="NLI617"/>
      <c r="NLJ617"/>
      <c r="NLK617"/>
      <c r="NLL617"/>
      <c r="NLM617"/>
      <c r="NLN617"/>
      <c r="NLO617"/>
      <c r="NLP617"/>
      <c r="NLQ617"/>
      <c r="NLR617"/>
      <c r="NLS617"/>
      <c r="NLT617"/>
      <c r="NLU617"/>
      <c r="NLV617"/>
      <c r="NLW617"/>
      <c r="NLX617"/>
      <c r="NLY617"/>
      <c r="NLZ617"/>
      <c r="NMA617"/>
      <c r="NMB617"/>
      <c r="NMC617"/>
      <c r="NMD617"/>
      <c r="NME617"/>
      <c r="NMF617"/>
      <c r="NMG617"/>
      <c r="NMH617"/>
      <c r="NMI617"/>
      <c r="NMJ617"/>
      <c r="NMK617"/>
      <c r="NML617"/>
      <c r="NMM617"/>
      <c r="NMN617"/>
      <c r="NMO617"/>
      <c r="NMP617"/>
      <c r="NMQ617"/>
      <c r="NMR617"/>
      <c r="NMS617"/>
      <c r="NMT617"/>
      <c r="NMU617"/>
      <c r="NMV617"/>
      <c r="NMW617"/>
      <c r="NMX617"/>
      <c r="NMY617"/>
      <c r="NMZ617"/>
      <c r="NNA617"/>
      <c r="NNB617"/>
      <c r="NNC617"/>
      <c r="NND617"/>
      <c r="NNE617"/>
      <c r="NNF617"/>
      <c r="NNG617"/>
      <c r="NNH617"/>
      <c r="NNI617"/>
      <c r="NNJ617"/>
      <c r="NNK617"/>
      <c r="NNL617"/>
      <c r="NNM617"/>
      <c r="NNN617"/>
      <c r="NNO617"/>
      <c r="NNP617"/>
      <c r="NNQ617"/>
      <c r="NNR617"/>
      <c r="NNS617"/>
      <c r="NNT617"/>
      <c r="NNU617"/>
      <c r="NNV617"/>
      <c r="NNW617"/>
      <c r="NNX617"/>
      <c r="NNY617"/>
      <c r="NNZ617"/>
      <c r="NOA617"/>
      <c r="NOB617"/>
      <c r="NOC617"/>
      <c r="NOD617"/>
      <c r="NOE617"/>
      <c r="NOF617"/>
      <c r="NOG617"/>
      <c r="NOH617"/>
      <c r="NOI617"/>
      <c r="NOJ617"/>
      <c r="NOK617"/>
      <c r="NOL617"/>
      <c r="NOM617"/>
      <c r="NON617"/>
      <c r="NOO617"/>
      <c r="NOP617"/>
      <c r="NOQ617"/>
      <c r="NOR617"/>
      <c r="NOS617"/>
      <c r="NOT617"/>
      <c r="NOU617"/>
      <c r="NOV617"/>
      <c r="NOW617"/>
      <c r="NOX617"/>
      <c r="NOY617"/>
      <c r="NOZ617"/>
      <c r="NPA617"/>
      <c r="NPB617"/>
      <c r="NPC617"/>
      <c r="NPD617"/>
      <c r="NPE617"/>
      <c r="NPF617"/>
      <c r="NPG617"/>
      <c r="NPH617"/>
      <c r="NPI617"/>
      <c r="NPJ617"/>
      <c r="NPK617"/>
      <c r="NPL617"/>
      <c r="NPM617"/>
      <c r="NPN617"/>
      <c r="NPO617"/>
      <c r="NPP617"/>
      <c r="NPQ617"/>
      <c r="NPR617"/>
      <c r="NPS617"/>
      <c r="NPT617"/>
      <c r="NPU617"/>
      <c r="NPV617"/>
      <c r="NPW617"/>
      <c r="NPX617"/>
      <c r="NPY617"/>
      <c r="NPZ617"/>
      <c r="NQA617"/>
      <c r="NQB617"/>
      <c r="NQC617"/>
      <c r="NQD617"/>
      <c r="NQE617"/>
      <c r="NQF617"/>
      <c r="NQG617"/>
      <c r="NQH617"/>
      <c r="NQI617"/>
      <c r="NQJ617"/>
      <c r="NQK617"/>
      <c r="NQL617"/>
      <c r="NQM617"/>
      <c r="NQN617"/>
      <c r="NQO617"/>
      <c r="NQP617"/>
      <c r="NQQ617"/>
      <c r="NQR617"/>
      <c r="NQS617"/>
      <c r="NQT617"/>
      <c r="NQU617"/>
      <c r="NQV617"/>
      <c r="NQW617"/>
      <c r="NQX617"/>
      <c r="NQY617"/>
      <c r="NQZ617"/>
      <c r="NRA617"/>
      <c r="NRB617"/>
      <c r="NRC617"/>
      <c r="NRD617"/>
      <c r="NRE617"/>
      <c r="NRF617"/>
      <c r="NRG617"/>
      <c r="NRH617"/>
      <c r="NRI617"/>
      <c r="NRJ617"/>
      <c r="NRK617"/>
      <c r="NRL617"/>
      <c r="NRM617"/>
      <c r="NRN617"/>
      <c r="NRO617"/>
      <c r="NRP617"/>
      <c r="NRQ617"/>
      <c r="NRR617"/>
      <c r="NRS617"/>
      <c r="NRT617"/>
      <c r="NRU617"/>
      <c r="NRV617"/>
      <c r="NRW617"/>
      <c r="NRX617"/>
      <c r="NRY617"/>
      <c r="NRZ617"/>
      <c r="NSA617"/>
      <c r="NSB617"/>
      <c r="NSC617"/>
      <c r="NSD617"/>
      <c r="NSE617"/>
      <c r="NSF617"/>
      <c r="NSG617"/>
      <c r="NSH617"/>
      <c r="NSI617"/>
      <c r="NSJ617"/>
      <c r="NSK617"/>
      <c r="NSL617"/>
      <c r="NSM617"/>
      <c r="NSN617"/>
      <c r="NSO617"/>
      <c r="NSP617"/>
      <c r="NSQ617"/>
      <c r="NSR617"/>
      <c r="NSS617"/>
      <c r="NST617"/>
      <c r="NSU617"/>
      <c r="NSV617"/>
      <c r="NSW617"/>
      <c r="NSX617"/>
      <c r="NSY617"/>
      <c r="NSZ617"/>
      <c r="NTA617"/>
      <c r="NTB617"/>
      <c r="NTC617"/>
      <c r="NTD617"/>
      <c r="NTE617"/>
      <c r="NTF617"/>
      <c r="NTG617"/>
      <c r="NTH617"/>
      <c r="NTI617"/>
      <c r="NTJ617"/>
      <c r="NTK617"/>
      <c r="NTL617"/>
      <c r="NTM617"/>
      <c r="NTN617"/>
      <c r="NTO617"/>
      <c r="NTP617"/>
      <c r="NTQ617"/>
      <c r="NTR617"/>
      <c r="NTS617"/>
      <c r="NTT617"/>
      <c r="NTU617"/>
      <c r="NTV617"/>
      <c r="NTW617"/>
      <c r="NTX617"/>
      <c r="NTY617"/>
      <c r="NTZ617"/>
      <c r="NUA617"/>
      <c r="NUB617"/>
      <c r="NUC617"/>
      <c r="NUD617"/>
      <c r="NUE617"/>
      <c r="NUF617"/>
      <c r="NUG617"/>
      <c r="NUH617"/>
      <c r="NUI617"/>
      <c r="NUJ617"/>
      <c r="NUK617"/>
      <c r="NUL617"/>
      <c r="NUM617"/>
      <c r="NUN617"/>
      <c r="NUO617"/>
      <c r="NUP617"/>
      <c r="NUQ617"/>
      <c r="NUR617"/>
      <c r="NUS617"/>
      <c r="NUT617"/>
      <c r="NUU617"/>
      <c r="NUV617"/>
      <c r="NUW617"/>
      <c r="NUX617"/>
      <c r="NUY617"/>
      <c r="NUZ617"/>
      <c r="NVA617"/>
      <c r="NVB617"/>
      <c r="NVC617"/>
      <c r="NVD617"/>
      <c r="NVE617"/>
      <c r="NVF617"/>
      <c r="NVG617"/>
      <c r="NVH617"/>
      <c r="NVI617"/>
      <c r="NVJ617"/>
      <c r="NVK617"/>
      <c r="NVL617"/>
      <c r="NVM617"/>
      <c r="NVN617"/>
      <c r="NVO617"/>
      <c r="NVP617"/>
      <c r="NVQ617"/>
      <c r="NVR617"/>
      <c r="NVS617"/>
      <c r="NVT617"/>
      <c r="NVU617"/>
      <c r="NVV617"/>
      <c r="NVW617"/>
      <c r="NVX617"/>
      <c r="NVY617"/>
      <c r="NVZ617"/>
      <c r="NWA617"/>
      <c r="NWB617"/>
      <c r="NWC617"/>
      <c r="NWD617"/>
      <c r="NWE617"/>
      <c r="NWF617"/>
      <c r="NWG617"/>
      <c r="NWH617"/>
      <c r="NWI617"/>
      <c r="NWJ617"/>
      <c r="NWK617"/>
      <c r="NWL617"/>
      <c r="NWM617"/>
      <c r="NWN617"/>
      <c r="NWO617"/>
      <c r="NWP617"/>
      <c r="NWQ617"/>
      <c r="NWR617"/>
      <c r="NWS617"/>
      <c r="NWT617"/>
      <c r="NWU617"/>
      <c r="NWV617"/>
      <c r="NWW617"/>
      <c r="NWX617"/>
      <c r="NWY617"/>
      <c r="NWZ617"/>
      <c r="NXA617"/>
      <c r="NXB617"/>
      <c r="NXC617"/>
      <c r="NXD617"/>
      <c r="NXE617"/>
      <c r="NXF617"/>
      <c r="NXG617"/>
      <c r="NXH617"/>
      <c r="NXI617"/>
      <c r="NXJ617"/>
      <c r="NXK617"/>
      <c r="NXL617"/>
      <c r="NXM617"/>
      <c r="NXN617"/>
      <c r="NXO617"/>
      <c r="NXP617"/>
      <c r="NXQ617"/>
      <c r="NXR617"/>
      <c r="NXS617"/>
      <c r="NXT617"/>
      <c r="NXU617"/>
      <c r="NXV617"/>
      <c r="NXW617"/>
      <c r="NXX617"/>
      <c r="NXY617"/>
      <c r="NXZ617"/>
      <c r="NYA617"/>
      <c r="NYB617"/>
      <c r="NYC617"/>
      <c r="NYD617"/>
      <c r="NYE617"/>
      <c r="NYF617"/>
      <c r="NYG617"/>
      <c r="NYH617"/>
      <c r="NYI617"/>
      <c r="NYJ617"/>
      <c r="NYK617"/>
      <c r="NYL617"/>
      <c r="NYM617"/>
      <c r="NYN617"/>
      <c r="NYO617"/>
      <c r="NYP617"/>
      <c r="NYQ617"/>
      <c r="NYR617"/>
      <c r="NYS617"/>
      <c r="NYT617"/>
      <c r="NYU617"/>
      <c r="NYV617"/>
      <c r="NYW617"/>
      <c r="NYX617"/>
      <c r="NYY617"/>
      <c r="NYZ617"/>
      <c r="NZA617"/>
      <c r="NZB617"/>
      <c r="NZC617"/>
      <c r="NZD617"/>
      <c r="NZE617"/>
      <c r="NZF617"/>
      <c r="NZG617"/>
      <c r="NZH617"/>
      <c r="NZI617"/>
      <c r="NZJ617"/>
      <c r="NZK617"/>
      <c r="NZL617"/>
      <c r="NZM617"/>
      <c r="NZN617"/>
      <c r="NZO617"/>
      <c r="NZP617"/>
      <c r="NZQ617"/>
      <c r="NZR617"/>
      <c r="NZS617"/>
      <c r="NZT617"/>
      <c r="NZU617"/>
      <c r="NZV617"/>
      <c r="NZW617"/>
      <c r="NZX617"/>
      <c r="NZY617"/>
      <c r="NZZ617"/>
      <c r="OAA617"/>
      <c r="OAB617"/>
      <c r="OAC617"/>
      <c r="OAD617"/>
      <c r="OAE617"/>
      <c r="OAF617"/>
      <c r="OAG617"/>
      <c r="OAH617"/>
      <c r="OAI617"/>
      <c r="OAJ617"/>
      <c r="OAK617"/>
      <c r="OAL617"/>
      <c r="OAM617"/>
      <c r="OAN617"/>
      <c r="OAO617"/>
      <c r="OAP617"/>
      <c r="OAQ617"/>
      <c r="OAR617"/>
      <c r="OAS617"/>
      <c r="OAT617"/>
      <c r="OAU617"/>
      <c r="OAV617"/>
      <c r="OAW617"/>
      <c r="OAX617"/>
      <c r="OAY617"/>
      <c r="OAZ617"/>
      <c r="OBA617"/>
      <c r="OBB617"/>
      <c r="OBC617"/>
      <c r="OBD617"/>
      <c r="OBE617"/>
      <c r="OBF617"/>
      <c r="OBG617"/>
      <c r="OBH617"/>
      <c r="OBI617"/>
      <c r="OBJ617"/>
      <c r="OBK617"/>
      <c r="OBL617"/>
      <c r="OBM617"/>
      <c r="OBN617"/>
      <c r="OBO617"/>
      <c r="OBP617"/>
      <c r="OBQ617"/>
      <c r="OBR617"/>
      <c r="OBS617"/>
      <c r="OBT617"/>
      <c r="OBU617"/>
      <c r="OBV617"/>
      <c r="OBW617"/>
      <c r="OBX617"/>
      <c r="OBY617"/>
      <c r="OBZ617"/>
      <c r="OCA617"/>
      <c r="OCB617"/>
      <c r="OCC617"/>
      <c r="OCD617"/>
      <c r="OCE617"/>
      <c r="OCF617"/>
      <c r="OCG617"/>
      <c r="OCH617"/>
      <c r="OCI617"/>
      <c r="OCJ617"/>
      <c r="OCK617"/>
      <c r="OCL617"/>
      <c r="OCM617"/>
      <c r="OCN617"/>
      <c r="OCO617"/>
      <c r="OCP617"/>
      <c r="OCQ617"/>
      <c r="OCR617"/>
      <c r="OCS617"/>
      <c r="OCT617"/>
      <c r="OCU617"/>
      <c r="OCV617"/>
      <c r="OCW617"/>
      <c r="OCX617"/>
      <c r="OCY617"/>
      <c r="OCZ617"/>
      <c r="ODA617"/>
      <c r="ODB617"/>
      <c r="ODC617"/>
      <c r="ODD617"/>
      <c r="ODE617"/>
      <c r="ODF617"/>
      <c r="ODG617"/>
      <c r="ODH617"/>
      <c r="ODI617"/>
      <c r="ODJ617"/>
      <c r="ODK617"/>
      <c r="ODL617"/>
      <c r="ODM617"/>
      <c r="ODN617"/>
      <c r="ODO617"/>
      <c r="ODP617"/>
      <c r="ODQ617"/>
      <c r="ODR617"/>
      <c r="ODS617"/>
      <c r="ODT617"/>
      <c r="ODU617"/>
      <c r="ODV617"/>
      <c r="ODW617"/>
      <c r="ODX617"/>
      <c r="ODY617"/>
      <c r="ODZ617"/>
      <c r="OEA617"/>
      <c r="OEB617"/>
      <c r="OEC617"/>
      <c r="OED617"/>
      <c r="OEE617"/>
      <c r="OEF617"/>
      <c r="OEG617"/>
      <c r="OEH617"/>
      <c r="OEI617"/>
      <c r="OEJ617"/>
      <c r="OEK617"/>
      <c r="OEL617"/>
      <c r="OEM617"/>
      <c r="OEN617"/>
      <c r="OEO617"/>
      <c r="OEP617"/>
      <c r="OEQ617"/>
      <c r="OER617"/>
      <c r="OES617"/>
      <c r="OET617"/>
      <c r="OEU617"/>
      <c r="OEV617"/>
      <c r="OEW617"/>
      <c r="OEX617"/>
      <c r="OEY617"/>
      <c r="OEZ617"/>
      <c r="OFA617"/>
      <c r="OFB617"/>
      <c r="OFC617"/>
      <c r="OFD617"/>
      <c r="OFE617"/>
      <c r="OFF617"/>
      <c r="OFG617"/>
      <c r="OFH617"/>
      <c r="OFI617"/>
      <c r="OFJ617"/>
      <c r="OFK617"/>
      <c r="OFL617"/>
      <c r="OFM617"/>
      <c r="OFN617"/>
      <c r="OFO617"/>
      <c r="OFP617"/>
      <c r="OFQ617"/>
      <c r="OFR617"/>
      <c r="OFS617"/>
      <c r="OFT617"/>
      <c r="OFU617"/>
      <c r="OFV617"/>
      <c r="OFW617"/>
      <c r="OFX617"/>
      <c r="OFY617"/>
      <c r="OFZ617"/>
      <c r="OGA617"/>
      <c r="OGB617"/>
      <c r="OGC617"/>
      <c r="OGD617"/>
      <c r="OGE617"/>
      <c r="OGF617"/>
      <c r="OGG617"/>
      <c r="OGH617"/>
      <c r="OGI617"/>
      <c r="OGJ617"/>
      <c r="OGK617"/>
      <c r="OGL617"/>
      <c r="OGM617"/>
      <c r="OGN617"/>
      <c r="OGO617"/>
      <c r="OGP617"/>
      <c r="OGQ617"/>
      <c r="OGR617"/>
      <c r="OGS617"/>
      <c r="OGT617"/>
      <c r="OGU617"/>
      <c r="OGV617"/>
      <c r="OGW617"/>
      <c r="OGX617"/>
      <c r="OGY617"/>
      <c r="OGZ617"/>
      <c r="OHA617"/>
      <c r="OHB617"/>
      <c r="OHC617"/>
      <c r="OHD617"/>
      <c r="OHE617"/>
      <c r="OHF617"/>
      <c r="OHG617"/>
      <c r="OHH617"/>
      <c r="OHI617"/>
      <c r="OHJ617"/>
      <c r="OHK617"/>
      <c r="OHL617"/>
      <c r="OHM617"/>
      <c r="OHN617"/>
      <c r="OHO617"/>
      <c r="OHP617"/>
      <c r="OHQ617"/>
      <c r="OHR617"/>
      <c r="OHS617"/>
      <c r="OHT617"/>
      <c r="OHU617"/>
      <c r="OHV617"/>
      <c r="OHW617"/>
      <c r="OHX617"/>
      <c r="OHY617"/>
      <c r="OHZ617"/>
      <c r="OIA617"/>
      <c r="OIB617"/>
      <c r="OIC617"/>
      <c r="OID617"/>
      <c r="OIE617"/>
      <c r="OIF617"/>
      <c r="OIG617"/>
      <c r="OIH617"/>
      <c r="OII617"/>
      <c r="OIJ617"/>
      <c r="OIK617"/>
      <c r="OIL617"/>
      <c r="OIM617"/>
      <c r="OIN617"/>
      <c r="OIO617"/>
      <c r="OIP617"/>
      <c r="OIQ617"/>
      <c r="OIR617"/>
      <c r="OIS617"/>
      <c r="OIT617"/>
      <c r="OIU617"/>
      <c r="OIV617"/>
      <c r="OIW617"/>
      <c r="OIX617"/>
      <c r="OIY617"/>
      <c r="OIZ617"/>
      <c r="OJA617"/>
      <c r="OJB617"/>
      <c r="OJC617"/>
      <c r="OJD617"/>
      <c r="OJE617"/>
      <c r="OJF617"/>
      <c r="OJG617"/>
      <c r="OJH617"/>
      <c r="OJI617"/>
      <c r="OJJ617"/>
      <c r="OJK617"/>
      <c r="OJL617"/>
      <c r="OJM617"/>
      <c r="OJN617"/>
      <c r="OJO617"/>
      <c r="OJP617"/>
      <c r="OJQ617"/>
      <c r="OJR617"/>
      <c r="OJS617"/>
      <c r="OJT617"/>
      <c r="OJU617"/>
      <c r="OJV617"/>
      <c r="OJW617"/>
      <c r="OJX617"/>
      <c r="OJY617"/>
      <c r="OJZ617"/>
      <c r="OKA617"/>
      <c r="OKB617"/>
      <c r="OKC617"/>
      <c r="OKD617"/>
      <c r="OKE617"/>
      <c r="OKF617"/>
      <c r="OKG617"/>
      <c r="OKH617"/>
      <c r="OKI617"/>
      <c r="OKJ617"/>
      <c r="OKK617"/>
      <c r="OKL617"/>
      <c r="OKM617"/>
      <c r="OKN617"/>
      <c r="OKO617"/>
      <c r="OKP617"/>
      <c r="OKQ617"/>
      <c r="OKR617"/>
      <c r="OKS617"/>
      <c r="OKT617"/>
      <c r="OKU617"/>
      <c r="OKV617"/>
      <c r="OKW617"/>
      <c r="OKX617"/>
      <c r="OKY617"/>
      <c r="OKZ617"/>
      <c r="OLA617"/>
      <c r="OLB617"/>
      <c r="OLC617"/>
      <c r="OLD617"/>
      <c r="OLE617"/>
      <c r="OLF617"/>
      <c r="OLG617"/>
      <c r="OLH617"/>
      <c r="OLI617"/>
      <c r="OLJ617"/>
      <c r="OLK617"/>
      <c r="OLL617"/>
      <c r="OLM617"/>
      <c r="OLN617"/>
      <c r="OLO617"/>
      <c r="OLP617"/>
      <c r="OLQ617"/>
      <c r="OLR617"/>
      <c r="OLS617"/>
      <c r="OLT617"/>
      <c r="OLU617"/>
      <c r="OLV617"/>
      <c r="OLW617"/>
      <c r="OLX617"/>
      <c r="OLY617"/>
      <c r="OLZ617"/>
      <c r="OMA617"/>
      <c r="OMB617"/>
      <c r="OMC617"/>
      <c r="OMD617"/>
      <c r="OME617"/>
      <c r="OMF617"/>
      <c r="OMG617"/>
      <c r="OMH617"/>
      <c r="OMI617"/>
      <c r="OMJ617"/>
      <c r="OMK617"/>
      <c r="OML617"/>
      <c r="OMM617"/>
      <c r="OMN617"/>
      <c r="OMO617"/>
      <c r="OMP617"/>
      <c r="OMQ617"/>
      <c r="OMR617"/>
      <c r="OMS617"/>
      <c r="OMT617"/>
      <c r="OMU617"/>
      <c r="OMV617"/>
      <c r="OMW617"/>
      <c r="OMX617"/>
      <c r="OMY617"/>
      <c r="OMZ617"/>
      <c r="ONA617"/>
      <c r="ONB617"/>
      <c r="ONC617"/>
      <c r="OND617"/>
      <c r="ONE617"/>
      <c r="ONF617"/>
      <c r="ONG617"/>
      <c r="ONH617"/>
      <c r="ONI617"/>
      <c r="ONJ617"/>
      <c r="ONK617"/>
      <c r="ONL617"/>
      <c r="ONM617"/>
      <c r="ONN617"/>
      <c r="ONO617"/>
      <c r="ONP617"/>
      <c r="ONQ617"/>
      <c r="ONR617"/>
      <c r="ONS617"/>
      <c r="ONT617"/>
      <c r="ONU617"/>
      <c r="ONV617"/>
      <c r="ONW617"/>
      <c r="ONX617"/>
      <c r="ONY617"/>
      <c r="ONZ617"/>
      <c r="OOA617"/>
      <c r="OOB617"/>
      <c r="OOC617"/>
      <c r="OOD617"/>
      <c r="OOE617"/>
      <c r="OOF617"/>
      <c r="OOG617"/>
      <c r="OOH617"/>
      <c r="OOI617"/>
      <c r="OOJ617"/>
      <c r="OOK617"/>
      <c r="OOL617"/>
      <c r="OOM617"/>
      <c r="OON617"/>
      <c r="OOO617"/>
      <c r="OOP617"/>
      <c r="OOQ617"/>
      <c r="OOR617"/>
      <c r="OOS617"/>
      <c r="OOT617"/>
      <c r="OOU617"/>
      <c r="OOV617"/>
      <c r="OOW617"/>
      <c r="OOX617"/>
      <c r="OOY617"/>
      <c r="OOZ617"/>
      <c r="OPA617"/>
      <c r="OPB617"/>
      <c r="OPC617"/>
      <c r="OPD617"/>
      <c r="OPE617"/>
      <c r="OPF617"/>
      <c r="OPG617"/>
      <c r="OPH617"/>
      <c r="OPI617"/>
      <c r="OPJ617"/>
      <c r="OPK617"/>
      <c r="OPL617"/>
      <c r="OPM617"/>
      <c r="OPN617"/>
      <c r="OPO617"/>
      <c r="OPP617"/>
      <c r="OPQ617"/>
      <c r="OPR617"/>
      <c r="OPS617"/>
      <c r="OPT617"/>
      <c r="OPU617"/>
      <c r="OPV617"/>
      <c r="OPW617"/>
      <c r="OPX617"/>
      <c r="OPY617"/>
      <c r="OPZ617"/>
      <c r="OQA617"/>
      <c r="OQB617"/>
      <c r="OQC617"/>
      <c r="OQD617"/>
      <c r="OQE617"/>
      <c r="OQF617"/>
      <c r="OQG617"/>
      <c r="OQH617"/>
      <c r="OQI617"/>
      <c r="OQJ617"/>
      <c r="OQK617"/>
      <c r="OQL617"/>
      <c r="OQM617"/>
      <c r="OQN617"/>
      <c r="OQO617"/>
      <c r="OQP617"/>
      <c r="OQQ617"/>
      <c r="OQR617"/>
      <c r="OQS617"/>
      <c r="OQT617"/>
      <c r="OQU617"/>
      <c r="OQV617"/>
      <c r="OQW617"/>
      <c r="OQX617"/>
      <c r="OQY617"/>
      <c r="OQZ617"/>
      <c r="ORA617"/>
      <c r="ORB617"/>
      <c r="ORC617"/>
      <c r="ORD617"/>
      <c r="ORE617"/>
      <c r="ORF617"/>
      <c r="ORG617"/>
      <c r="ORH617"/>
      <c r="ORI617"/>
      <c r="ORJ617"/>
      <c r="ORK617"/>
      <c r="ORL617"/>
      <c r="ORM617"/>
      <c r="ORN617"/>
      <c r="ORO617"/>
      <c r="ORP617"/>
      <c r="ORQ617"/>
      <c r="ORR617"/>
      <c r="ORS617"/>
      <c r="ORT617"/>
      <c r="ORU617"/>
      <c r="ORV617"/>
      <c r="ORW617"/>
      <c r="ORX617"/>
      <c r="ORY617"/>
      <c r="ORZ617"/>
      <c r="OSA617"/>
      <c r="OSB617"/>
      <c r="OSC617"/>
      <c r="OSD617"/>
      <c r="OSE617"/>
      <c r="OSF617"/>
      <c r="OSG617"/>
      <c r="OSH617"/>
      <c r="OSI617"/>
      <c r="OSJ617"/>
      <c r="OSK617"/>
      <c r="OSL617"/>
      <c r="OSM617"/>
      <c r="OSN617"/>
      <c r="OSO617"/>
      <c r="OSP617"/>
      <c r="OSQ617"/>
      <c r="OSR617"/>
      <c r="OSS617"/>
      <c r="OST617"/>
      <c r="OSU617"/>
      <c r="OSV617"/>
      <c r="OSW617"/>
      <c r="OSX617"/>
      <c r="OSY617"/>
      <c r="OSZ617"/>
      <c r="OTA617"/>
      <c r="OTB617"/>
      <c r="OTC617"/>
      <c r="OTD617"/>
      <c r="OTE617"/>
      <c r="OTF617"/>
      <c r="OTG617"/>
      <c r="OTH617"/>
      <c r="OTI617"/>
      <c r="OTJ617"/>
      <c r="OTK617"/>
      <c r="OTL617"/>
      <c r="OTM617"/>
      <c r="OTN617"/>
      <c r="OTO617"/>
      <c r="OTP617"/>
      <c r="OTQ617"/>
      <c r="OTR617"/>
      <c r="OTS617"/>
      <c r="OTT617"/>
      <c r="OTU617"/>
      <c r="OTV617"/>
      <c r="OTW617"/>
      <c r="OTX617"/>
      <c r="OTY617"/>
      <c r="OTZ617"/>
      <c r="OUA617"/>
      <c r="OUB617"/>
      <c r="OUC617"/>
      <c r="OUD617"/>
      <c r="OUE617"/>
      <c r="OUF617"/>
      <c r="OUG617"/>
      <c r="OUH617"/>
      <c r="OUI617"/>
      <c r="OUJ617"/>
      <c r="OUK617"/>
      <c r="OUL617"/>
      <c r="OUM617"/>
      <c r="OUN617"/>
      <c r="OUO617"/>
      <c r="OUP617"/>
      <c r="OUQ617"/>
      <c r="OUR617"/>
      <c r="OUS617"/>
      <c r="OUT617"/>
      <c r="OUU617"/>
      <c r="OUV617"/>
      <c r="OUW617"/>
      <c r="OUX617"/>
      <c r="OUY617"/>
      <c r="OUZ617"/>
      <c r="OVA617"/>
      <c r="OVB617"/>
      <c r="OVC617"/>
      <c r="OVD617"/>
      <c r="OVE617"/>
      <c r="OVF617"/>
      <c r="OVG617"/>
      <c r="OVH617"/>
      <c r="OVI617"/>
      <c r="OVJ617"/>
      <c r="OVK617"/>
      <c r="OVL617"/>
      <c r="OVM617"/>
      <c r="OVN617"/>
      <c r="OVO617"/>
      <c r="OVP617"/>
      <c r="OVQ617"/>
      <c r="OVR617"/>
      <c r="OVS617"/>
      <c r="OVT617"/>
      <c r="OVU617"/>
      <c r="OVV617"/>
      <c r="OVW617"/>
      <c r="OVX617"/>
      <c r="OVY617"/>
      <c r="OVZ617"/>
      <c r="OWA617"/>
      <c r="OWB617"/>
      <c r="OWC617"/>
      <c r="OWD617"/>
      <c r="OWE617"/>
      <c r="OWF617"/>
      <c r="OWG617"/>
      <c r="OWH617"/>
      <c r="OWI617"/>
      <c r="OWJ617"/>
      <c r="OWK617"/>
      <c r="OWL617"/>
      <c r="OWM617"/>
      <c r="OWN617"/>
      <c r="OWO617"/>
      <c r="OWP617"/>
      <c r="OWQ617"/>
      <c r="OWR617"/>
      <c r="OWS617"/>
      <c r="OWT617"/>
      <c r="OWU617"/>
      <c r="OWV617"/>
      <c r="OWW617"/>
      <c r="OWX617"/>
      <c r="OWY617"/>
      <c r="OWZ617"/>
      <c r="OXA617"/>
      <c r="OXB617"/>
      <c r="OXC617"/>
      <c r="OXD617"/>
      <c r="OXE617"/>
      <c r="OXF617"/>
      <c r="OXG617"/>
      <c r="OXH617"/>
      <c r="OXI617"/>
      <c r="OXJ617"/>
      <c r="OXK617"/>
      <c r="OXL617"/>
      <c r="OXM617"/>
      <c r="OXN617"/>
      <c r="OXO617"/>
      <c r="OXP617"/>
      <c r="OXQ617"/>
      <c r="OXR617"/>
      <c r="OXS617"/>
      <c r="OXT617"/>
      <c r="OXU617"/>
      <c r="OXV617"/>
      <c r="OXW617"/>
      <c r="OXX617"/>
      <c r="OXY617"/>
      <c r="OXZ617"/>
      <c r="OYA617"/>
      <c r="OYB617"/>
      <c r="OYC617"/>
      <c r="OYD617"/>
      <c r="OYE617"/>
      <c r="OYF617"/>
      <c r="OYG617"/>
      <c r="OYH617"/>
      <c r="OYI617"/>
      <c r="OYJ617"/>
      <c r="OYK617"/>
      <c r="OYL617"/>
      <c r="OYM617"/>
      <c r="OYN617"/>
      <c r="OYO617"/>
      <c r="OYP617"/>
      <c r="OYQ617"/>
      <c r="OYR617"/>
      <c r="OYS617"/>
      <c r="OYT617"/>
      <c r="OYU617"/>
      <c r="OYV617"/>
      <c r="OYW617"/>
      <c r="OYX617"/>
      <c r="OYY617"/>
      <c r="OYZ617"/>
      <c r="OZA617"/>
      <c r="OZB617"/>
      <c r="OZC617"/>
      <c r="OZD617"/>
      <c r="OZE617"/>
      <c r="OZF617"/>
      <c r="OZG617"/>
      <c r="OZH617"/>
      <c r="OZI617"/>
      <c r="OZJ617"/>
      <c r="OZK617"/>
      <c r="OZL617"/>
      <c r="OZM617"/>
      <c r="OZN617"/>
      <c r="OZO617"/>
      <c r="OZP617"/>
      <c r="OZQ617"/>
      <c r="OZR617"/>
      <c r="OZS617"/>
      <c r="OZT617"/>
      <c r="OZU617"/>
      <c r="OZV617"/>
      <c r="OZW617"/>
      <c r="OZX617"/>
      <c r="OZY617"/>
      <c r="OZZ617"/>
      <c r="PAA617"/>
      <c r="PAB617"/>
      <c r="PAC617"/>
      <c r="PAD617"/>
      <c r="PAE617"/>
      <c r="PAF617"/>
      <c r="PAG617"/>
      <c r="PAH617"/>
      <c r="PAI617"/>
      <c r="PAJ617"/>
      <c r="PAK617"/>
      <c r="PAL617"/>
      <c r="PAM617"/>
      <c r="PAN617"/>
      <c r="PAO617"/>
      <c r="PAP617"/>
      <c r="PAQ617"/>
      <c r="PAR617"/>
      <c r="PAS617"/>
      <c r="PAT617"/>
      <c r="PAU617"/>
      <c r="PAV617"/>
      <c r="PAW617"/>
      <c r="PAX617"/>
      <c r="PAY617"/>
      <c r="PAZ617"/>
      <c r="PBA617"/>
      <c r="PBB617"/>
      <c r="PBC617"/>
      <c r="PBD617"/>
      <c r="PBE617"/>
      <c r="PBF617"/>
      <c r="PBG617"/>
      <c r="PBH617"/>
      <c r="PBI617"/>
      <c r="PBJ617"/>
      <c r="PBK617"/>
      <c r="PBL617"/>
      <c r="PBM617"/>
      <c r="PBN617"/>
      <c r="PBO617"/>
      <c r="PBP617"/>
      <c r="PBQ617"/>
      <c r="PBR617"/>
      <c r="PBS617"/>
      <c r="PBT617"/>
      <c r="PBU617"/>
      <c r="PBV617"/>
      <c r="PBW617"/>
      <c r="PBX617"/>
      <c r="PBY617"/>
      <c r="PBZ617"/>
      <c r="PCA617"/>
      <c r="PCB617"/>
      <c r="PCC617"/>
      <c r="PCD617"/>
      <c r="PCE617"/>
      <c r="PCF617"/>
      <c r="PCG617"/>
      <c r="PCH617"/>
      <c r="PCI617"/>
      <c r="PCJ617"/>
      <c r="PCK617"/>
      <c r="PCL617"/>
      <c r="PCM617"/>
      <c r="PCN617"/>
      <c r="PCO617"/>
      <c r="PCP617"/>
      <c r="PCQ617"/>
      <c r="PCR617"/>
      <c r="PCS617"/>
      <c r="PCT617"/>
      <c r="PCU617"/>
      <c r="PCV617"/>
      <c r="PCW617"/>
      <c r="PCX617"/>
      <c r="PCY617"/>
      <c r="PCZ617"/>
      <c r="PDA617"/>
      <c r="PDB617"/>
      <c r="PDC617"/>
      <c r="PDD617"/>
      <c r="PDE617"/>
      <c r="PDF617"/>
      <c r="PDG617"/>
      <c r="PDH617"/>
      <c r="PDI617"/>
      <c r="PDJ617"/>
      <c r="PDK617"/>
      <c r="PDL617"/>
      <c r="PDM617"/>
      <c r="PDN617"/>
      <c r="PDO617"/>
      <c r="PDP617"/>
      <c r="PDQ617"/>
      <c r="PDR617"/>
      <c r="PDS617"/>
      <c r="PDT617"/>
      <c r="PDU617"/>
      <c r="PDV617"/>
      <c r="PDW617"/>
      <c r="PDX617"/>
      <c r="PDY617"/>
      <c r="PDZ617"/>
      <c r="PEA617"/>
      <c r="PEB617"/>
      <c r="PEC617"/>
      <c r="PED617"/>
      <c r="PEE617"/>
      <c r="PEF617"/>
      <c r="PEG617"/>
      <c r="PEH617"/>
      <c r="PEI617"/>
      <c r="PEJ617"/>
      <c r="PEK617"/>
      <c r="PEL617"/>
      <c r="PEM617"/>
      <c r="PEN617"/>
      <c r="PEO617"/>
      <c r="PEP617"/>
      <c r="PEQ617"/>
      <c r="PER617"/>
      <c r="PES617"/>
      <c r="PET617"/>
      <c r="PEU617"/>
      <c r="PEV617"/>
      <c r="PEW617"/>
      <c r="PEX617"/>
      <c r="PEY617"/>
      <c r="PEZ617"/>
      <c r="PFA617"/>
      <c r="PFB617"/>
      <c r="PFC617"/>
      <c r="PFD617"/>
      <c r="PFE617"/>
      <c r="PFF617"/>
      <c r="PFG617"/>
      <c r="PFH617"/>
      <c r="PFI617"/>
      <c r="PFJ617"/>
      <c r="PFK617"/>
      <c r="PFL617"/>
      <c r="PFM617"/>
      <c r="PFN617"/>
      <c r="PFO617"/>
      <c r="PFP617"/>
      <c r="PFQ617"/>
      <c r="PFR617"/>
      <c r="PFS617"/>
      <c r="PFT617"/>
      <c r="PFU617"/>
      <c r="PFV617"/>
      <c r="PFW617"/>
      <c r="PFX617"/>
      <c r="PFY617"/>
      <c r="PFZ617"/>
      <c r="PGA617"/>
      <c r="PGB617"/>
      <c r="PGC617"/>
      <c r="PGD617"/>
      <c r="PGE617"/>
      <c r="PGF617"/>
      <c r="PGG617"/>
      <c r="PGH617"/>
      <c r="PGI617"/>
      <c r="PGJ617"/>
      <c r="PGK617"/>
      <c r="PGL617"/>
      <c r="PGM617"/>
      <c r="PGN617"/>
      <c r="PGO617"/>
      <c r="PGP617"/>
      <c r="PGQ617"/>
      <c r="PGR617"/>
      <c r="PGS617"/>
      <c r="PGT617"/>
      <c r="PGU617"/>
      <c r="PGV617"/>
      <c r="PGW617"/>
      <c r="PGX617"/>
      <c r="PGY617"/>
      <c r="PGZ617"/>
      <c r="PHA617"/>
      <c r="PHB617"/>
      <c r="PHC617"/>
      <c r="PHD617"/>
      <c r="PHE617"/>
      <c r="PHF617"/>
      <c r="PHG617"/>
      <c r="PHH617"/>
      <c r="PHI617"/>
      <c r="PHJ617"/>
      <c r="PHK617"/>
      <c r="PHL617"/>
      <c r="PHM617"/>
      <c r="PHN617"/>
      <c r="PHO617"/>
      <c r="PHP617"/>
      <c r="PHQ617"/>
      <c r="PHR617"/>
      <c r="PHS617"/>
      <c r="PHT617"/>
      <c r="PHU617"/>
      <c r="PHV617"/>
      <c r="PHW617"/>
      <c r="PHX617"/>
      <c r="PHY617"/>
      <c r="PHZ617"/>
      <c r="PIA617"/>
      <c r="PIB617"/>
      <c r="PIC617"/>
      <c r="PID617"/>
      <c r="PIE617"/>
      <c r="PIF617"/>
      <c r="PIG617"/>
      <c r="PIH617"/>
      <c r="PII617"/>
      <c r="PIJ617"/>
      <c r="PIK617"/>
      <c r="PIL617"/>
      <c r="PIM617"/>
      <c r="PIN617"/>
      <c r="PIO617"/>
      <c r="PIP617"/>
      <c r="PIQ617"/>
      <c r="PIR617"/>
      <c r="PIS617"/>
      <c r="PIT617"/>
      <c r="PIU617"/>
      <c r="PIV617"/>
      <c r="PIW617"/>
      <c r="PIX617"/>
      <c r="PIY617"/>
      <c r="PIZ617"/>
      <c r="PJA617"/>
      <c r="PJB617"/>
      <c r="PJC617"/>
      <c r="PJD617"/>
      <c r="PJE617"/>
      <c r="PJF617"/>
      <c r="PJG617"/>
      <c r="PJH617"/>
      <c r="PJI617"/>
      <c r="PJJ617"/>
      <c r="PJK617"/>
      <c r="PJL617"/>
      <c r="PJM617"/>
      <c r="PJN617"/>
      <c r="PJO617"/>
      <c r="PJP617"/>
      <c r="PJQ617"/>
      <c r="PJR617"/>
      <c r="PJS617"/>
      <c r="PJT617"/>
      <c r="PJU617"/>
      <c r="PJV617"/>
      <c r="PJW617"/>
      <c r="PJX617"/>
      <c r="PJY617"/>
      <c r="PJZ617"/>
      <c r="PKA617"/>
      <c r="PKB617"/>
      <c r="PKC617"/>
      <c r="PKD617"/>
      <c r="PKE617"/>
      <c r="PKF617"/>
      <c r="PKG617"/>
      <c r="PKH617"/>
      <c r="PKI617"/>
      <c r="PKJ617"/>
      <c r="PKK617"/>
      <c r="PKL617"/>
      <c r="PKM617"/>
      <c r="PKN617"/>
      <c r="PKO617"/>
      <c r="PKP617"/>
      <c r="PKQ617"/>
      <c r="PKR617"/>
      <c r="PKS617"/>
      <c r="PKT617"/>
      <c r="PKU617"/>
      <c r="PKV617"/>
      <c r="PKW617"/>
      <c r="PKX617"/>
      <c r="PKY617"/>
      <c r="PKZ617"/>
      <c r="PLA617"/>
      <c r="PLB617"/>
      <c r="PLC617"/>
      <c r="PLD617"/>
      <c r="PLE617"/>
      <c r="PLF617"/>
      <c r="PLG617"/>
      <c r="PLH617"/>
      <c r="PLI617"/>
      <c r="PLJ617"/>
      <c r="PLK617"/>
      <c r="PLL617"/>
      <c r="PLM617"/>
      <c r="PLN617"/>
      <c r="PLO617"/>
      <c r="PLP617"/>
      <c r="PLQ617"/>
      <c r="PLR617"/>
      <c r="PLS617"/>
      <c r="PLT617"/>
      <c r="PLU617"/>
      <c r="PLV617"/>
      <c r="PLW617"/>
      <c r="PLX617"/>
      <c r="PLY617"/>
      <c r="PLZ617"/>
      <c r="PMA617"/>
      <c r="PMB617"/>
      <c r="PMC617"/>
      <c r="PMD617"/>
      <c r="PME617"/>
      <c r="PMF617"/>
      <c r="PMG617"/>
      <c r="PMH617"/>
      <c r="PMI617"/>
      <c r="PMJ617"/>
      <c r="PMK617"/>
      <c r="PML617"/>
      <c r="PMM617"/>
      <c r="PMN617"/>
      <c r="PMO617"/>
      <c r="PMP617"/>
      <c r="PMQ617"/>
      <c r="PMR617"/>
      <c r="PMS617"/>
      <c r="PMT617"/>
      <c r="PMU617"/>
      <c r="PMV617"/>
      <c r="PMW617"/>
      <c r="PMX617"/>
      <c r="PMY617"/>
      <c r="PMZ617"/>
      <c r="PNA617"/>
      <c r="PNB617"/>
      <c r="PNC617"/>
      <c r="PND617"/>
      <c r="PNE617"/>
      <c r="PNF617"/>
      <c r="PNG617"/>
      <c r="PNH617"/>
      <c r="PNI617"/>
      <c r="PNJ617"/>
      <c r="PNK617"/>
      <c r="PNL617"/>
      <c r="PNM617"/>
      <c r="PNN617"/>
      <c r="PNO617"/>
      <c r="PNP617"/>
      <c r="PNQ617"/>
      <c r="PNR617"/>
      <c r="PNS617"/>
      <c r="PNT617"/>
      <c r="PNU617"/>
      <c r="PNV617"/>
      <c r="PNW617"/>
      <c r="PNX617"/>
      <c r="PNY617"/>
      <c r="PNZ617"/>
      <c r="POA617"/>
      <c r="POB617"/>
      <c r="POC617"/>
      <c r="POD617"/>
      <c r="POE617"/>
      <c r="POF617"/>
      <c r="POG617"/>
      <c r="POH617"/>
      <c r="POI617"/>
      <c r="POJ617"/>
      <c r="POK617"/>
      <c r="POL617"/>
      <c r="POM617"/>
      <c r="PON617"/>
      <c r="POO617"/>
      <c r="POP617"/>
      <c r="POQ617"/>
      <c r="POR617"/>
      <c r="POS617"/>
      <c r="POT617"/>
      <c r="POU617"/>
      <c r="POV617"/>
      <c r="POW617"/>
      <c r="POX617"/>
      <c r="POY617"/>
      <c r="POZ617"/>
      <c r="PPA617"/>
      <c r="PPB617"/>
      <c r="PPC617"/>
      <c r="PPD617"/>
      <c r="PPE617"/>
      <c r="PPF617"/>
      <c r="PPG617"/>
      <c r="PPH617"/>
      <c r="PPI617"/>
      <c r="PPJ617"/>
      <c r="PPK617"/>
      <c r="PPL617"/>
      <c r="PPM617"/>
      <c r="PPN617"/>
      <c r="PPO617"/>
      <c r="PPP617"/>
      <c r="PPQ617"/>
      <c r="PPR617"/>
      <c r="PPS617"/>
      <c r="PPT617"/>
      <c r="PPU617"/>
      <c r="PPV617"/>
      <c r="PPW617"/>
      <c r="PPX617"/>
      <c r="PPY617"/>
      <c r="PPZ617"/>
      <c r="PQA617"/>
      <c r="PQB617"/>
      <c r="PQC617"/>
      <c r="PQD617"/>
      <c r="PQE617"/>
      <c r="PQF617"/>
      <c r="PQG617"/>
      <c r="PQH617"/>
      <c r="PQI617"/>
      <c r="PQJ617"/>
      <c r="PQK617"/>
      <c r="PQL617"/>
      <c r="PQM617"/>
      <c r="PQN617"/>
      <c r="PQO617"/>
      <c r="PQP617"/>
      <c r="PQQ617"/>
      <c r="PQR617"/>
      <c r="PQS617"/>
      <c r="PQT617"/>
      <c r="PQU617"/>
      <c r="PQV617"/>
      <c r="PQW617"/>
      <c r="PQX617"/>
      <c r="PQY617"/>
      <c r="PQZ617"/>
      <c r="PRA617"/>
      <c r="PRB617"/>
      <c r="PRC617"/>
      <c r="PRD617"/>
      <c r="PRE617"/>
      <c r="PRF617"/>
      <c r="PRG617"/>
      <c r="PRH617"/>
      <c r="PRI617"/>
      <c r="PRJ617"/>
      <c r="PRK617"/>
      <c r="PRL617"/>
      <c r="PRM617"/>
      <c r="PRN617"/>
      <c r="PRO617"/>
      <c r="PRP617"/>
      <c r="PRQ617"/>
      <c r="PRR617"/>
      <c r="PRS617"/>
      <c r="PRT617"/>
      <c r="PRU617"/>
      <c r="PRV617"/>
      <c r="PRW617"/>
      <c r="PRX617"/>
      <c r="PRY617"/>
      <c r="PRZ617"/>
      <c r="PSA617"/>
      <c r="PSB617"/>
      <c r="PSC617"/>
      <c r="PSD617"/>
      <c r="PSE617"/>
      <c r="PSF617"/>
      <c r="PSG617"/>
      <c r="PSH617"/>
      <c r="PSI617"/>
      <c r="PSJ617"/>
      <c r="PSK617"/>
      <c r="PSL617"/>
      <c r="PSM617"/>
      <c r="PSN617"/>
      <c r="PSO617"/>
      <c r="PSP617"/>
      <c r="PSQ617"/>
      <c r="PSR617"/>
      <c r="PSS617"/>
      <c r="PST617"/>
      <c r="PSU617"/>
      <c r="PSV617"/>
      <c r="PSW617"/>
      <c r="PSX617"/>
      <c r="PSY617"/>
      <c r="PSZ617"/>
      <c r="PTA617"/>
      <c r="PTB617"/>
      <c r="PTC617"/>
      <c r="PTD617"/>
      <c r="PTE617"/>
      <c r="PTF617"/>
      <c r="PTG617"/>
      <c r="PTH617"/>
      <c r="PTI617"/>
      <c r="PTJ617"/>
      <c r="PTK617"/>
      <c r="PTL617"/>
      <c r="PTM617"/>
      <c r="PTN617"/>
      <c r="PTO617"/>
      <c r="PTP617"/>
      <c r="PTQ617"/>
      <c r="PTR617"/>
      <c r="PTS617"/>
      <c r="PTT617"/>
      <c r="PTU617"/>
      <c r="PTV617"/>
      <c r="PTW617"/>
      <c r="PTX617"/>
      <c r="PTY617"/>
      <c r="PTZ617"/>
      <c r="PUA617"/>
      <c r="PUB617"/>
      <c r="PUC617"/>
      <c r="PUD617"/>
      <c r="PUE617"/>
      <c r="PUF617"/>
      <c r="PUG617"/>
      <c r="PUH617"/>
      <c r="PUI617"/>
      <c r="PUJ617"/>
      <c r="PUK617"/>
      <c r="PUL617"/>
      <c r="PUM617"/>
      <c r="PUN617"/>
      <c r="PUO617"/>
      <c r="PUP617"/>
      <c r="PUQ617"/>
      <c r="PUR617"/>
      <c r="PUS617"/>
      <c r="PUT617"/>
      <c r="PUU617"/>
      <c r="PUV617"/>
      <c r="PUW617"/>
      <c r="PUX617"/>
      <c r="PUY617"/>
      <c r="PUZ617"/>
      <c r="PVA617"/>
      <c r="PVB617"/>
      <c r="PVC617"/>
      <c r="PVD617"/>
      <c r="PVE617"/>
      <c r="PVF617"/>
      <c r="PVG617"/>
      <c r="PVH617"/>
      <c r="PVI617"/>
      <c r="PVJ617"/>
      <c r="PVK617"/>
      <c r="PVL617"/>
      <c r="PVM617"/>
      <c r="PVN617"/>
      <c r="PVO617"/>
      <c r="PVP617"/>
      <c r="PVQ617"/>
      <c r="PVR617"/>
      <c r="PVS617"/>
      <c r="PVT617"/>
      <c r="PVU617"/>
      <c r="PVV617"/>
      <c r="PVW617"/>
      <c r="PVX617"/>
      <c r="PVY617"/>
      <c r="PVZ617"/>
      <c r="PWA617"/>
      <c r="PWB617"/>
      <c r="PWC617"/>
      <c r="PWD617"/>
      <c r="PWE617"/>
      <c r="PWF617"/>
      <c r="PWG617"/>
      <c r="PWH617"/>
      <c r="PWI617"/>
      <c r="PWJ617"/>
      <c r="PWK617"/>
      <c r="PWL617"/>
      <c r="PWM617"/>
      <c r="PWN617"/>
      <c r="PWO617"/>
      <c r="PWP617"/>
      <c r="PWQ617"/>
      <c r="PWR617"/>
      <c r="PWS617"/>
      <c r="PWT617"/>
      <c r="PWU617"/>
      <c r="PWV617"/>
      <c r="PWW617"/>
      <c r="PWX617"/>
      <c r="PWY617"/>
      <c r="PWZ617"/>
      <c r="PXA617"/>
      <c r="PXB617"/>
      <c r="PXC617"/>
      <c r="PXD617"/>
      <c r="PXE617"/>
      <c r="PXF617"/>
      <c r="PXG617"/>
      <c r="PXH617"/>
      <c r="PXI617"/>
      <c r="PXJ617"/>
      <c r="PXK617"/>
      <c r="PXL617"/>
      <c r="PXM617"/>
      <c r="PXN617"/>
      <c r="PXO617"/>
      <c r="PXP617"/>
      <c r="PXQ617"/>
      <c r="PXR617"/>
      <c r="PXS617"/>
      <c r="PXT617"/>
      <c r="PXU617"/>
      <c r="PXV617"/>
      <c r="PXW617"/>
      <c r="PXX617"/>
      <c r="PXY617"/>
      <c r="PXZ617"/>
      <c r="PYA617"/>
      <c r="PYB617"/>
      <c r="PYC617"/>
      <c r="PYD617"/>
      <c r="PYE617"/>
      <c r="PYF617"/>
      <c r="PYG617"/>
      <c r="PYH617"/>
      <c r="PYI617"/>
      <c r="PYJ617"/>
      <c r="PYK617"/>
      <c r="PYL617"/>
      <c r="PYM617"/>
      <c r="PYN617"/>
      <c r="PYO617"/>
      <c r="PYP617"/>
      <c r="PYQ617"/>
      <c r="PYR617"/>
      <c r="PYS617"/>
      <c r="PYT617"/>
      <c r="PYU617"/>
      <c r="PYV617"/>
      <c r="PYW617"/>
      <c r="PYX617"/>
      <c r="PYY617"/>
      <c r="PYZ617"/>
      <c r="PZA617"/>
      <c r="PZB617"/>
      <c r="PZC617"/>
      <c r="PZD617"/>
      <c r="PZE617"/>
      <c r="PZF617"/>
      <c r="PZG617"/>
      <c r="PZH617"/>
      <c r="PZI617"/>
      <c r="PZJ617"/>
      <c r="PZK617"/>
      <c r="PZL617"/>
      <c r="PZM617"/>
      <c r="PZN617"/>
      <c r="PZO617"/>
      <c r="PZP617"/>
      <c r="PZQ617"/>
      <c r="PZR617"/>
      <c r="PZS617"/>
      <c r="PZT617"/>
      <c r="PZU617"/>
      <c r="PZV617"/>
      <c r="PZW617"/>
      <c r="PZX617"/>
      <c r="PZY617"/>
      <c r="PZZ617"/>
      <c r="QAA617"/>
      <c r="QAB617"/>
      <c r="QAC617"/>
      <c r="QAD617"/>
      <c r="QAE617"/>
      <c r="QAF617"/>
      <c r="QAG617"/>
      <c r="QAH617"/>
      <c r="QAI617"/>
      <c r="QAJ617"/>
      <c r="QAK617"/>
      <c r="QAL617"/>
      <c r="QAM617"/>
      <c r="QAN617"/>
      <c r="QAO617"/>
      <c r="QAP617"/>
      <c r="QAQ617"/>
      <c r="QAR617"/>
      <c r="QAS617"/>
      <c r="QAT617"/>
      <c r="QAU617"/>
      <c r="QAV617"/>
      <c r="QAW617"/>
      <c r="QAX617"/>
      <c r="QAY617"/>
      <c r="QAZ617"/>
      <c r="QBA617"/>
      <c r="QBB617"/>
      <c r="QBC617"/>
      <c r="QBD617"/>
      <c r="QBE617"/>
      <c r="QBF617"/>
      <c r="QBG617"/>
      <c r="QBH617"/>
      <c r="QBI617"/>
      <c r="QBJ617"/>
      <c r="QBK617"/>
      <c r="QBL617"/>
      <c r="QBM617"/>
      <c r="QBN617"/>
      <c r="QBO617"/>
      <c r="QBP617"/>
      <c r="QBQ617"/>
      <c r="QBR617"/>
      <c r="QBS617"/>
      <c r="QBT617"/>
      <c r="QBU617"/>
      <c r="QBV617"/>
      <c r="QBW617"/>
      <c r="QBX617"/>
      <c r="QBY617"/>
      <c r="QBZ617"/>
      <c r="QCA617"/>
      <c r="QCB617"/>
      <c r="QCC617"/>
      <c r="QCD617"/>
      <c r="QCE617"/>
      <c r="QCF617"/>
      <c r="QCG617"/>
      <c r="QCH617"/>
      <c r="QCI617"/>
      <c r="QCJ617"/>
      <c r="QCK617"/>
      <c r="QCL617"/>
      <c r="QCM617"/>
      <c r="QCN617"/>
      <c r="QCO617"/>
      <c r="QCP617"/>
      <c r="QCQ617"/>
      <c r="QCR617"/>
      <c r="QCS617"/>
      <c r="QCT617"/>
      <c r="QCU617"/>
      <c r="QCV617"/>
      <c r="QCW617"/>
      <c r="QCX617"/>
      <c r="QCY617"/>
      <c r="QCZ617"/>
      <c r="QDA617"/>
      <c r="QDB617"/>
      <c r="QDC617"/>
      <c r="QDD617"/>
      <c r="QDE617"/>
      <c r="QDF617"/>
      <c r="QDG617"/>
      <c r="QDH617"/>
      <c r="QDI617"/>
      <c r="QDJ617"/>
      <c r="QDK617"/>
      <c r="QDL617"/>
      <c r="QDM617"/>
      <c r="QDN617"/>
      <c r="QDO617"/>
      <c r="QDP617"/>
      <c r="QDQ617"/>
      <c r="QDR617"/>
      <c r="QDS617"/>
      <c r="QDT617"/>
      <c r="QDU617"/>
      <c r="QDV617"/>
      <c r="QDW617"/>
      <c r="QDX617"/>
      <c r="QDY617"/>
      <c r="QDZ617"/>
      <c r="QEA617"/>
      <c r="QEB617"/>
      <c r="QEC617"/>
      <c r="QED617"/>
      <c r="QEE617"/>
      <c r="QEF617"/>
      <c r="QEG617"/>
      <c r="QEH617"/>
      <c r="QEI617"/>
      <c r="QEJ617"/>
      <c r="QEK617"/>
      <c r="QEL617"/>
      <c r="QEM617"/>
      <c r="QEN617"/>
      <c r="QEO617"/>
      <c r="QEP617"/>
      <c r="QEQ617"/>
      <c r="QER617"/>
      <c r="QES617"/>
      <c r="QET617"/>
      <c r="QEU617"/>
      <c r="QEV617"/>
      <c r="QEW617"/>
      <c r="QEX617"/>
      <c r="QEY617"/>
      <c r="QEZ617"/>
      <c r="QFA617"/>
      <c r="QFB617"/>
      <c r="QFC617"/>
      <c r="QFD617"/>
      <c r="QFE617"/>
      <c r="QFF617"/>
      <c r="QFG617"/>
      <c r="QFH617"/>
      <c r="QFI617"/>
      <c r="QFJ617"/>
      <c r="QFK617"/>
      <c r="QFL617"/>
      <c r="QFM617"/>
      <c r="QFN617"/>
      <c r="QFO617"/>
      <c r="QFP617"/>
      <c r="QFQ617"/>
      <c r="QFR617"/>
      <c r="QFS617"/>
      <c r="QFT617"/>
      <c r="QFU617"/>
      <c r="QFV617"/>
      <c r="QFW617"/>
      <c r="QFX617"/>
      <c r="QFY617"/>
      <c r="QFZ617"/>
      <c r="QGA617"/>
      <c r="QGB617"/>
      <c r="QGC617"/>
      <c r="QGD617"/>
      <c r="QGE617"/>
      <c r="QGF617"/>
      <c r="QGG617"/>
      <c r="QGH617"/>
      <c r="QGI617"/>
      <c r="QGJ617"/>
      <c r="QGK617"/>
      <c r="QGL617"/>
      <c r="QGM617"/>
      <c r="QGN617"/>
      <c r="QGO617"/>
      <c r="QGP617"/>
      <c r="QGQ617"/>
      <c r="QGR617"/>
      <c r="QGS617"/>
      <c r="QGT617"/>
      <c r="QGU617"/>
      <c r="QGV617"/>
      <c r="QGW617"/>
      <c r="QGX617"/>
      <c r="QGY617"/>
      <c r="QGZ617"/>
      <c r="QHA617"/>
      <c r="QHB617"/>
      <c r="QHC617"/>
      <c r="QHD617"/>
      <c r="QHE617"/>
      <c r="QHF617"/>
      <c r="QHG617"/>
      <c r="QHH617"/>
      <c r="QHI617"/>
      <c r="QHJ617"/>
      <c r="QHK617"/>
      <c r="QHL617"/>
      <c r="QHM617"/>
      <c r="QHN617"/>
      <c r="QHO617"/>
      <c r="QHP617"/>
      <c r="QHQ617"/>
      <c r="QHR617"/>
      <c r="QHS617"/>
      <c r="QHT617"/>
      <c r="QHU617"/>
      <c r="QHV617"/>
      <c r="QHW617"/>
      <c r="QHX617"/>
      <c r="QHY617"/>
      <c r="QHZ617"/>
      <c r="QIA617"/>
      <c r="QIB617"/>
      <c r="QIC617"/>
      <c r="QID617"/>
      <c r="QIE617"/>
      <c r="QIF617"/>
      <c r="QIG617"/>
      <c r="QIH617"/>
      <c r="QII617"/>
      <c r="QIJ617"/>
      <c r="QIK617"/>
      <c r="QIL617"/>
      <c r="QIM617"/>
      <c r="QIN617"/>
      <c r="QIO617"/>
      <c r="QIP617"/>
      <c r="QIQ617"/>
      <c r="QIR617"/>
      <c r="QIS617"/>
      <c r="QIT617"/>
      <c r="QIU617"/>
      <c r="QIV617"/>
      <c r="QIW617"/>
      <c r="QIX617"/>
      <c r="QIY617"/>
      <c r="QIZ617"/>
      <c r="QJA617"/>
      <c r="QJB617"/>
      <c r="QJC617"/>
      <c r="QJD617"/>
      <c r="QJE617"/>
      <c r="QJF617"/>
      <c r="QJG617"/>
      <c r="QJH617"/>
      <c r="QJI617"/>
      <c r="QJJ617"/>
      <c r="QJK617"/>
      <c r="QJL617"/>
      <c r="QJM617"/>
      <c r="QJN617"/>
      <c r="QJO617"/>
      <c r="QJP617"/>
      <c r="QJQ617"/>
      <c r="QJR617"/>
      <c r="QJS617"/>
      <c r="QJT617"/>
      <c r="QJU617"/>
      <c r="QJV617"/>
      <c r="QJW617"/>
      <c r="QJX617"/>
      <c r="QJY617"/>
      <c r="QJZ617"/>
      <c r="QKA617"/>
      <c r="QKB617"/>
      <c r="QKC617"/>
      <c r="QKD617"/>
      <c r="QKE617"/>
      <c r="QKF617"/>
      <c r="QKG617"/>
      <c r="QKH617"/>
      <c r="QKI617"/>
      <c r="QKJ617"/>
      <c r="QKK617"/>
      <c r="QKL617"/>
      <c r="QKM617"/>
      <c r="QKN617"/>
      <c r="QKO617"/>
      <c r="QKP617"/>
      <c r="QKQ617"/>
      <c r="QKR617"/>
      <c r="QKS617"/>
      <c r="QKT617"/>
      <c r="QKU617"/>
      <c r="QKV617"/>
      <c r="QKW617"/>
      <c r="QKX617"/>
      <c r="QKY617"/>
      <c r="QKZ617"/>
      <c r="QLA617"/>
      <c r="QLB617"/>
      <c r="QLC617"/>
      <c r="QLD617"/>
      <c r="QLE617"/>
      <c r="QLF617"/>
      <c r="QLG617"/>
      <c r="QLH617"/>
      <c r="QLI617"/>
      <c r="QLJ617"/>
      <c r="QLK617"/>
      <c r="QLL617"/>
      <c r="QLM617"/>
      <c r="QLN617"/>
      <c r="QLO617"/>
      <c r="QLP617"/>
      <c r="QLQ617"/>
      <c r="QLR617"/>
      <c r="QLS617"/>
      <c r="QLT617"/>
      <c r="QLU617"/>
      <c r="QLV617"/>
      <c r="QLW617"/>
      <c r="QLX617"/>
      <c r="QLY617"/>
      <c r="QLZ617"/>
      <c r="QMA617"/>
      <c r="QMB617"/>
      <c r="QMC617"/>
      <c r="QMD617"/>
      <c r="QME617"/>
      <c r="QMF617"/>
      <c r="QMG617"/>
      <c r="QMH617"/>
      <c r="QMI617"/>
      <c r="QMJ617"/>
      <c r="QMK617"/>
      <c r="QML617"/>
      <c r="QMM617"/>
      <c r="QMN617"/>
      <c r="QMO617"/>
      <c r="QMP617"/>
      <c r="QMQ617"/>
      <c r="QMR617"/>
      <c r="QMS617"/>
      <c r="QMT617"/>
      <c r="QMU617"/>
      <c r="QMV617"/>
      <c r="QMW617"/>
      <c r="QMX617"/>
      <c r="QMY617"/>
      <c r="QMZ617"/>
      <c r="QNA617"/>
      <c r="QNB617"/>
      <c r="QNC617"/>
      <c r="QND617"/>
      <c r="QNE617"/>
      <c r="QNF617"/>
      <c r="QNG617"/>
      <c r="QNH617"/>
      <c r="QNI617"/>
      <c r="QNJ617"/>
      <c r="QNK617"/>
      <c r="QNL617"/>
      <c r="QNM617"/>
      <c r="QNN617"/>
      <c r="QNO617"/>
      <c r="QNP617"/>
      <c r="QNQ617"/>
      <c r="QNR617"/>
      <c r="QNS617"/>
      <c r="QNT617"/>
      <c r="QNU617"/>
      <c r="QNV617"/>
      <c r="QNW617"/>
      <c r="QNX617"/>
      <c r="QNY617"/>
      <c r="QNZ617"/>
      <c r="QOA617"/>
      <c r="QOB617"/>
      <c r="QOC617"/>
      <c r="QOD617"/>
      <c r="QOE617"/>
      <c r="QOF617"/>
      <c r="QOG617"/>
      <c r="QOH617"/>
      <c r="QOI617"/>
      <c r="QOJ617"/>
      <c r="QOK617"/>
      <c r="QOL617"/>
      <c r="QOM617"/>
      <c r="QON617"/>
      <c r="QOO617"/>
      <c r="QOP617"/>
      <c r="QOQ617"/>
      <c r="QOR617"/>
      <c r="QOS617"/>
      <c r="QOT617"/>
      <c r="QOU617"/>
      <c r="QOV617"/>
      <c r="QOW617"/>
      <c r="QOX617"/>
      <c r="QOY617"/>
      <c r="QOZ617"/>
      <c r="QPA617"/>
      <c r="QPB617"/>
      <c r="QPC617"/>
      <c r="QPD617"/>
      <c r="QPE617"/>
      <c r="QPF617"/>
      <c r="QPG617"/>
      <c r="QPH617"/>
      <c r="QPI617"/>
      <c r="QPJ617"/>
      <c r="QPK617"/>
      <c r="QPL617"/>
      <c r="QPM617"/>
      <c r="QPN617"/>
      <c r="QPO617"/>
      <c r="QPP617"/>
      <c r="QPQ617"/>
      <c r="QPR617"/>
      <c r="QPS617"/>
      <c r="QPT617"/>
      <c r="QPU617"/>
      <c r="QPV617"/>
      <c r="QPW617"/>
      <c r="QPX617"/>
      <c r="QPY617"/>
      <c r="QPZ617"/>
      <c r="QQA617"/>
      <c r="QQB617"/>
      <c r="QQC617"/>
      <c r="QQD617"/>
      <c r="QQE617"/>
      <c r="QQF617"/>
      <c r="QQG617"/>
      <c r="QQH617"/>
      <c r="QQI617"/>
      <c r="QQJ617"/>
      <c r="QQK617"/>
      <c r="QQL617"/>
      <c r="QQM617"/>
      <c r="QQN617"/>
      <c r="QQO617"/>
      <c r="QQP617"/>
      <c r="QQQ617"/>
      <c r="QQR617"/>
      <c r="QQS617"/>
      <c r="QQT617"/>
      <c r="QQU617"/>
      <c r="QQV617"/>
      <c r="QQW617"/>
      <c r="QQX617"/>
      <c r="QQY617"/>
      <c r="QQZ617"/>
      <c r="QRA617"/>
      <c r="QRB617"/>
      <c r="QRC617"/>
      <c r="QRD617"/>
      <c r="QRE617"/>
      <c r="QRF617"/>
      <c r="QRG617"/>
      <c r="QRH617"/>
      <c r="QRI617"/>
      <c r="QRJ617"/>
      <c r="QRK617"/>
      <c r="QRL617"/>
      <c r="QRM617"/>
      <c r="QRN617"/>
      <c r="QRO617"/>
      <c r="QRP617"/>
      <c r="QRQ617"/>
      <c r="QRR617"/>
      <c r="QRS617"/>
      <c r="QRT617"/>
      <c r="QRU617"/>
      <c r="QRV617"/>
      <c r="QRW617"/>
      <c r="QRX617"/>
      <c r="QRY617"/>
      <c r="QRZ617"/>
      <c r="QSA617"/>
      <c r="QSB617"/>
      <c r="QSC617"/>
      <c r="QSD617"/>
      <c r="QSE617"/>
      <c r="QSF617"/>
      <c r="QSG617"/>
      <c r="QSH617"/>
      <c r="QSI617"/>
      <c r="QSJ617"/>
      <c r="QSK617"/>
      <c r="QSL617"/>
      <c r="QSM617"/>
      <c r="QSN617"/>
      <c r="QSO617"/>
      <c r="QSP617"/>
      <c r="QSQ617"/>
      <c r="QSR617"/>
      <c r="QSS617"/>
      <c r="QST617"/>
      <c r="QSU617"/>
      <c r="QSV617"/>
      <c r="QSW617"/>
      <c r="QSX617"/>
      <c r="QSY617"/>
      <c r="QSZ617"/>
      <c r="QTA617"/>
      <c r="QTB617"/>
      <c r="QTC617"/>
      <c r="QTD617"/>
      <c r="QTE617"/>
      <c r="QTF617"/>
      <c r="QTG617"/>
      <c r="QTH617"/>
      <c r="QTI617"/>
      <c r="QTJ617"/>
      <c r="QTK617"/>
      <c r="QTL617"/>
      <c r="QTM617"/>
      <c r="QTN617"/>
      <c r="QTO617"/>
      <c r="QTP617"/>
      <c r="QTQ617"/>
      <c r="QTR617"/>
      <c r="QTS617"/>
      <c r="QTT617"/>
      <c r="QTU617"/>
      <c r="QTV617"/>
      <c r="QTW617"/>
      <c r="QTX617"/>
      <c r="QTY617"/>
      <c r="QTZ617"/>
      <c r="QUA617"/>
      <c r="QUB617"/>
      <c r="QUC617"/>
      <c r="QUD617"/>
      <c r="QUE617"/>
      <c r="QUF617"/>
      <c r="QUG617"/>
      <c r="QUH617"/>
      <c r="QUI617"/>
      <c r="QUJ617"/>
      <c r="QUK617"/>
      <c r="QUL617"/>
      <c r="QUM617"/>
      <c r="QUN617"/>
      <c r="QUO617"/>
      <c r="QUP617"/>
      <c r="QUQ617"/>
      <c r="QUR617"/>
      <c r="QUS617"/>
      <c r="QUT617"/>
      <c r="QUU617"/>
      <c r="QUV617"/>
      <c r="QUW617"/>
      <c r="QUX617"/>
      <c r="QUY617"/>
      <c r="QUZ617"/>
      <c r="QVA617"/>
      <c r="QVB617"/>
      <c r="QVC617"/>
      <c r="QVD617"/>
      <c r="QVE617"/>
      <c r="QVF617"/>
      <c r="QVG617"/>
      <c r="QVH617"/>
      <c r="QVI617"/>
      <c r="QVJ617"/>
      <c r="QVK617"/>
      <c r="QVL617"/>
      <c r="QVM617"/>
      <c r="QVN617"/>
      <c r="QVO617"/>
      <c r="QVP617"/>
      <c r="QVQ617"/>
      <c r="QVR617"/>
      <c r="QVS617"/>
      <c r="QVT617"/>
      <c r="QVU617"/>
      <c r="QVV617"/>
      <c r="QVW617"/>
      <c r="QVX617"/>
      <c r="QVY617"/>
      <c r="QVZ617"/>
      <c r="QWA617"/>
      <c r="QWB617"/>
      <c r="QWC617"/>
      <c r="QWD617"/>
      <c r="QWE617"/>
      <c r="QWF617"/>
      <c r="QWG617"/>
      <c r="QWH617"/>
      <c r="QWI617"/>
      <c r="QWJ617"/>
      <c r="QWK617"/>
      <c r="QWL617"/>
      <c r="QWM617"/>
      <c r="QWN617"/>
      <c r="QWO617"/>
      <c r="QWP617"/>
      <c r="QWQ617"/>
      <c r="QWR617"/>
      <c r="QWS617"/>
      <c r="QWT617"/>
      <c r="QWU617"/>
      <c r="QWV617"/>
      <c r="QWW617"/>
      <c r="QWX617"/>
      <c r="QWY617"/>
      <c r="QWZ617"/>
      <c r="QXA617"/>
      <c r="QXB617"/>
      <c r="QXC617"/>
      <c r="QXD617"/>
      <c r="QXE617"/>
      <c r="QXF617"/>
      <c r="QXG617"/>
      <c r="QXH617"/>
      <c r="QXI617"/>
      <c r="QXJ617"/>
      <c r="QXK617"/>
      <c r="QXL617"/>
      <c r="QXM617"/>
      <c r="QXN617"/>
      <c r="QXO617"/>
      <c r="QXP617"/>
      <c r="QXQ617"/>
      <c r="QXR617"/>
      <c r="QXS617"/>
      <c r="QXT617"/>
      <c r="QXU617"/>
      <c r="QXV617"/>
      <c r="QXW617"/>
      <c r="QXX617"/>
      <c r="QXY617"/>
      <c r="QXZ617"/>
      <c r="QYA617"/>
      <c r="QYB617"/>
      <c r="QYC617"/>
      <c r="QYD617"/>
      <c r="QYE617"/>
      <c r="QYF617"/>
      <c r="QYG617"/>
      <c r="QYH617"/>
      <c r="QYI617"/>
      <c r="QYJ617"/>
      <c r="QYK617"/>
      <c r="QYL617"/>
      <c r="QYM617"/>
      <c r="QYN617"/>
      <c r="QYO617"/>
      <c r="QYP617"/>
      <c r="QYQ617"/>
      <c r="QYR617"/>
      <c r="QYS617"/>
      <c r="QYT617"/>
      <c r="QYU617"/>
      <c r="QYV617"/>
      <c r="QYW617"/>
      <c r="QYX617"/>
      <c r="QYY617"/>
      <c r="QYZ617"/>
      <c r="QZA617"/>
      <c r="QZB617"/>
      <c r="QZC617"/>
      <c r="QZD617"/>
      <c r="QZE617"/>
      <c r="QZF617"/>
      <c r="QZG617"/>
      <c r="QZH617"/>
      <c r="QZI617"/>
      <c r="QZJ617"/>
      <c r="QZK617"/>
      <c r="QZL617"/>
      <c r="QZM617"/>
      <c r="QZN617"/>
      <c r="QZO617"/>
      <c r="QZP617"/>
      <c r="QZQ617"/>
      <c r="QZR617"/>
      <c r="QZS617"/>
      <c r="QZT617"/>
      <c r="QZU617"/>
      <c r="QZV617"/>
      <c r="QZW617"/>
      <c r="QZX617"/>
      <c r="QZY617"/>
      <c r="QZZ617"/>
      <c r="RAA617"/>
      <c r="RAB617"/>
      <c r="RAC617"/>
      <c r="RAD617"/>
      <c r="RAE617"/>
      <c r="RAF617"/>
      <c r="RAG617"/>
      <c r="RAH617"/>
      <c r="RAI617"/>
      <c r="RAJ617"/>
      <c r="RAK617"/>
      <c r="RAL617"/>
      <c r="RAM617"/>
      <c r="RAN617"/>
      <c r="RAO617"/>
      <c r="RAP617"/>
      <c r="RAQ617"/>
      <c r="RAR617"/>
      <c r="RAS617"/>
      <c r="RAT617"/>
      <c r="RAU617"/>
      <c r="RAV617"/>
      <c r="RAW617"/>
      <c r="RAX617"/>
      <c r="RAY617"/>
      <c r="RAZ617"/>
      <c r="RBA617"/>
      <c r="RBB617"/>
      <c r="RBC617"/>
      <c r="RBD617"/>
      <c r="RBE617"/>
      <c r="RBF617"/>
      <c r="RBG617"/>
      <c r="RBH617"/>
      <c r="RBI617"/>
      <c r="RBJ617"/>
      <c r="RBK617"/>
      <c r="RBL617"/>
      <c r="RBM617"/>
      <c r="RBN617"/>
      <c r="RBO617"/>
      <c r="RBP617"/>
      <c r="RBQ617"/>
      <c r="RBR617"/>
      <c r="RBS617"/>
      <c r="RBT617"/>
      <c r="RBU617"/>
      <c r="RBV617"/>
      <c r="RBW617"/>
      <c r="RBX617"/>
      <c r="RBY617"/>
      <c r="RBZ617"/>
      <c r="RCA617"/>
      <c r="RCB617"/>
      <c r="RCC617"/>
      <c r="RCD617"/>
      <c r="RCE617"/>
      <c r="RCF617"/>
      <c r="RCG617"/>
      <c r="RCH617"/>
      <c r="RCI617"/>
      <c r="RCJ617"/>
      <c r="RCK617"/>
      <c r="RCL617"/>
      <c r="RCM617"/>
      <c r="RCN617"/>
      <c r="RCO617"/>
      <c r="RCP617"/>
      <c r="RCQ617"/>
      <c r="RCR617"/>
      <c r="RCS617"/>
      <c r="RCT617"/>
      <c r="RCU617"/>
      <c r="RCV617"/>
      <c r="RCW617"/>
      <c r="RCX617"/>
      <c r="RCY617"/>
      <c r="RCZ617"/>
      <c r="RDA617"/>
      <c r="RDB617"/>
      <c r="RDC617"/>
      <c r="RDD617"/>
      <c r="RDE617"/>
      <c r="RDF617"/>
      <c r="RDG617"/>
      <c r="RDH617"/>
      <c r="RDI617"/>
      <c r="RDJ617"/>
      <c r="RDK617"/>
      <c r="RDL617"/>
      <c r="RDM617"/>
      <c r="RDN617"/>
      <c r="RDO617"/>
      <c r="RDP617"/>
      <c r="RDQ617"/>
      <c r="RDR617"/>
      <c r="RDS617"/>
      <c r="RDT617"/>
      <c r="RDU617"/>
      <c r="RDV617"/>
      <c r="RDW617"/>
      <c r="RDX617"/>
      <c r="RDY617"/>
      <c r="RDZ617"/>
      <c r="REA617"/>
      <c r="REB617"/>
      <c r="REC617"/>
      <c r="RED617"/>
      <c r="REE617"/>
      <c r="REF617"/>
      <c r="REG617"/>
      <c r="REH617"/>
      <c r="REI617"/>
      <c r="REJ617"/>
      <c r="REK617"/>
      <c r="REL617"/>
      <c r="REM617"/>
      <c r="REN617"/>
      <c r="REO617"/>
      <c r="REP617"/>
      <c r="REQ617"/>
      <c r="RER617"/>
      <c r="RES617"/>
      <c r="RET617"/>
      <c r="REU617"/>
      <c r="REV617"/>
      <c r="REW617"/>
      <c r="REX617"/>
      <c r="REY617"/>
      <c r="REZ617"/>
      <c r="RFA617"/>
      <c r="RFB617"/>
      <c r="RFC617"/>
      <c r="RFD617"/>
      <c r="RFE617"/>
      <c r="RFF617"/>
      <c r="RFG617"/>
      <c r="RFH617"/>
      <c r="RFI617"/>
      <c r="RFJ617"/>
      <c r="RFK617"/>
      <c r="RFL617"/>
      <c r="RFM617"/>
      <c r="RFN617"/>
      <c r="RFO617"/>
      <c r="RFP617"/>
      <c r="RFQ617"/>
      <c r="RFR617"/>
      <c r="RFS617"/>
      <c r="RFT617"/>
      <c r="RFU617"/>
      <c r="RFV617"/>
      <c r="RFW617"/>
      <c r="RFX617"/>
      <c r="RFY617"/>
      <c r="RFZ617"/>
      <c r="RGA617"/>
      <c r="RGB617"/>
      <c r="RGC617"/>
      <c r="RGD617"/>
      <c r="RGE617"/>
      <c r="RGF617"/>
      <c r="RGG617"/>
      <c r="RGH617"/>
      <c r="RGI617"/>
      <c r="RGJ617"/>
      <c r="RGK617"/>
      <c r="RGL617"/>
      <c r="RGM617"/>
      <c r="RGN617"/>
      <c r="RGO617"/>
      <c r="RGP617"/>
      <c r="RGQ617"/>
      <c r="RGR617"/>
      <c r="RGS617"/>
      <c r="RGT617"/>
      <c r="RGU617"/>
      <c r="RGV617"/>
      <c r="RGW617"/>
      <c r="RGX617"/>
      <c r="RGY617"/>
      <c r="RGZ617"/>
      <c r="RHA617"/>
      <c r="RHB617"/>
      <c r="RHC617"/>
      <c r="RHD617"/>
      <c r="RHE617"/>
      <c r="RHF617"/>
      <c r="RHG617"/>
      <c r="RHH617"/>
      <c r="RHI617"/>
      <c r="RHJ617"/>
      <c r="RHK617"/>
      <c r="RHL617"/>
      <c r="RHM617"/>
      <c r="RHN617"/>
      <c r="RHO617"/>
      <c r="RHP617"/>
      <c r="RHQ617"/>
      <c r="RHR617"/>
      <c r="RHS617"/>
      <c r="RHT617"/>
      <c r="RHU617"/>
      <c r="RHV617"/>
      <c r="RHW617"/>
      <c r="RHX617"/>
      <c r="RHY617"/>
      <c r="RHZ617"/>
      <c r="RIA617"/>
      <c r="RIB617"/>
      <c r="RIC617"/>
      <c r="RID617"/>
      <c r="RIE617"/>
      <c r="RIF617"/>
      <c r="RIG617"/>
      <c r="RIH617"/>
      <c r="RII617"/>
      <c r="RIJ617"/>
      <c r="RIK617"/>
      <c r="RIL617"/>
      <c r="RIM617"/>
      <c r="RIN617"/>
      <c r="RIO617"/>
      <c r="RIP617"/>
      <c r="RIQ617"/>
      <c r="RIR617"/>
      <c r="RIS617"/>
      <c r="RIT617"/>
      <c r="RIU617"/>
      <c r="RIV617"/>
      <c r="RIW617"/>
      <c r="RIX617"/>
      <c r="RIY617"/>
      <c r="RIZ617"/>
      <c r="RJA617"/>
      <c r="RJB617"/>
      <c r="RJC617"/>
      <c r="RJD617"/>
      <c r="RJE617"/>
      <c r="RJF617"/>
      <c r="RJG617"/>
      <c r="RJH617"/>
      <c r="RJI617"/>
      <c r="RJJ617"/>
      <c r="RJK617"/>
      <c r="RJL617"/>
      <c r="RJM617"/>
      <c r="RJN617"/>
      <c r="RJO617"/>
      <c r="RJP617"/>
      <c r="RJQ617"/>
      <c r="RJR617"/>
      <c r="RJS617"/>
      <c r="RJT617"/>
      <c r="RJU617"/>
      <c r="RJV617"/>
      <c r="RJW617"/>
      <c r="RJX617"/>
      <c r="RJY617"/>
      <c r="RJZ617"/>
      <c r="RKA617"/>
      <c r="RKB617"/>
      <c r="RKC617"/>
      <c r="RKD617"/>
      <c r="RKE617"/>
      <c r="RKF617"/>
      <c r="RKG617"/>
      <c r="RKH617"/>
      <c r="RKI617"/>
      <c r="RKJ617"/>
      <c r="RKK617"/>
      <c r="RKL617"/>
      <c r="RKM617"/>
      <c r="RKN617"/>
      <c r="RKO617"/>
      <c r="RKP617"/>
      <c r="RKQ617"/>
      <c r="RKR617"/>
      <c r="RKS617"/>
      <c r="RKT617"/>
      <c r="RKU617"/>
      <c r="RKV617"/>
      <c r="RKW617"/>
      <c r="RKX617"/>
      <c r="RKY617"/>
      <c r="RKZ617"/>
      <c r="RLA617"/>
      <c r="RLB617"/>
      <c r="RLC617"/>
      <c r="RLD617"/>
      <c r="RLE617"/>
      <c r="RLF617"/>
      <c r="RLG617"/>
      <c r="RLH617"/>
      <c r="RLI617"/>
      <c r="RLJ617"/>
      <c r="RLK617"/>
      <c r="RLL617"/>
      <c r="RLM617"/>
      <c r="RLN617"/>
      <c r="RLO617"/>
      <c r="RLP617"/>
      <c r="RLQ617"/>
      <c r="RLR617"/>
      <c r="RLS617"/>
      <c r="RLT617"/>
      <c r="RLU617"/>
      <c r="RLV617"/>
      <c r="RLW617"/>
      <c r="RLX617"/>
      <c r="RLY617"/>
      <c r="RLZ617"/>
      <c r="RMA617"/>
      <c r="RMB617"/>
      <c r="RMC617"/>
      <c r="RMD617"/>
      <c r="RME617"/>
      <c r="RMF617"/>
      <c r="RMG617"/>
      <c r="RMH617"/>
      <c r="RMI617"/>
      <c r="RMJ617"/>
      <c r="RMK617"/>
      <c r="RML617"/>
      <c r="RMM617"/>
      <c r="RMN617"/>
      <c r="RMO617"/>
      <c r="RMP617"/>
      <c r="RMQ617"/>
      <c r="RMR617"/>
      <c r="RMS617"/>
      <c r="RMT617"/>
      <c r="RMU617"/>
      <c r="RMV617"/>
      <c r="RMW617"/>
      <c r="RMX617"/>
      <c r="RMY617"/>
      <c r="RMZ617"/>
      <c r="RNA617"/>
      <c r="RNB617"/>
      <c r="RNC617"/>
      <c r="RND617"/>
      <c r="RNE617"/>
      <c r="RNF617"/>
      <c r="RNG617"/>
      <c r="RNH617"/>
      <c r="RNI617"/>
      <c r="RNJ617"/>
      <c r="RNK617"/>
      <c r="RNL617"/>
      <c r="RNM617"/>
      <c r="RNN617"/>
      <c r="RNO617"/>
      <c r="RNP617"/>
      <c r="RNQ617"/>
      <c r="RNR617"/>
      <c r="RNS617"/>
      <c r="RNT617"/>
      <c r="RNU617"/>
      <c r="RNV617"/>
      <c r="RNW617"/>
      <c r="RNX617"/>
      <c r="RNY617"/>
      <c r="RNZ617"/>
      <c r="ROA617"/>
      <c r="ROB617"/>
      <c r="ROC617"/>
      <c r="ROD617"/>
      <c r="ROE617"/>
      <c r="ROF617"/>
      <c r="ROG617"/>
      <c r="ROH617"/>
      <c r="ROI617"/>
      <c r="ROJ617"/>
      <c r="ROK617"/>
      <c r="ROL617"/>
      <c r="ROM617"/>
      <c r="RON617"/>
      <c r="ROO617"/>
      <c r="ROP617"/>
      <c r="ROQ617"/>
      <c r="ROR617"/>
      <c r="ROS617"/>
      <c r="ROT617"/>
      <c r="ROU617"/>
      <c r="ROV617"/>
      <c r="ROW617"/>
      <c r="ROX617"/>
      <c r="ROY617"/>
      <c r="ROZ617"/>
      <c r="RPA617"/>
      <c r="RPB617"/>
      <c r="RPC617"/>
      <c r="RPD617"/>
      <c r="RPE617"/>
      <c r="RPF617"/>
      <c r="RPG617"/>
      <c r="RPH617"/>
      <c r="RPI617"/>
      <c r="RPJ617"/>
      <c r="RPK617"/>
      <c r="RPL617"/>
      <c r="RPM617"/>
      <c r="RPN617"/>
      <c r="RPO617"/>
      <c r="RPP617"/>
      <c r="RPQ617"/>
      <c r="RPR617"/>
      <c r="RPS617"/>
      <c r="RPT617"/>
      <c r="RPU617"/>
      <c r="RPV617"/>
      <c r="RPW617"/>
      <c r="RPX617"/>
      <c r="RPY617"/>
      <c r="RPZ617"/>
      <c r="RQA617"/>
      <c r="RQB617"/>
      <c r="RQC617"/>
      <c r="RQD617"/>
      <c r="RQE617"/>
      <c r="RQF617"/>
      <c r="RQG617"/>
      <c r="RQH617"/>
      <c r="RQI617"/>
      <c r="RQJ617"/>
      <c r="RQK617"/>
      <c r="RQL617"/>
      <c r="RQM617"/>
      <c r="RQN617"/>
      <c r="RQO617"/>
      <c r="RQP617"/>
      <c r="RQQ617"/>
      <c r="RQR617"/>
      <c r="RQS617"/>
      <c r="RQT617"/>
      <c r="RQU617"/>
      <c r="RQV617"/>
      <c r="RQW617"/>
      <c r="RQX617"/>
      <c r="RQY617"/>
      <c r="RQZ617"/>
      <c r="RRA617"/>
      <c r="RRB617"/>
      <c r="RRC617"/>
      <c r="RRD617"/>
      <c r="RRE617"/>
      <c r="RRF617"/>
      <c r="RRG617"/>
      <c r="RRH617"/>
      <c r="RRI617"/>
      <c r="RRJ617"/>
      <c r="RRK617"/>
      <c r="RRL617"/>
      <c r="RRM617"/>
      <c r="RRN617"/>
      <c r="RRO617"/>
      <c r="RRP617"/>
      <c r="RRQ617"/>
      <c r="RRR617"/>
      <c r="RRS617"/>
      <c r="RRT617"/>
      <c r="RRU617"/>
      <c r="RRV617"/>
      <c r="RRW617"/>
      <c r="RRX617"/>
      <c r="RRY617"/>
      <c r="RRZ617"/>
      <c r="RSA617"/>
      <c r="RSB617"/>
      <c r="RSC617"/>
      <c r="RSD617"/>
      <c r="RSE617"/>
      <c r="RSF617"/>
      <c r="RSG617"/>
      <c r="RSH617"/>
      <c r="RSI617"/>
      <c r="RSJ617"/>
      <c r="RSK617"/>
      <c r="RSL617"/>
      <c r="RSM617"/>
      <c r="RSN617"/>
      <c r="RSO617"/>
      <c r="RSP617"/>
      <c r="RSQ617"/>
      <c r="RSR617"/>
      <c r="RSS617"/>
      <c r="RST617"/>
      <c r="RSU617"/>
      <c r="RSV617"/>
      <c r="RSW617"/>
      <c r="RSX617"/>
      <c r="RSY617"/>
      <c r="RSZ617"/>
      <c r="RTA617"/>
      <c r="RTB617"/>
      <c r="RTC617"/>
      <c r="RTD617"/>
      <c r="RTE617"/>
      <c r="RTF617"/>
      <c r="RTG617"/>
      <c r="RTH617"/>
      <c r="RTI617"/>
      <c r="RTJ617"/>
      <c r="RTK617"/>
      <c r="RTL617"/>
      <c r="RTM617"/>
      <c r="RTN617"/>
      <c r="RTO617"/>
      <c r="RTP617"/>
      <c r="RTQ617"/>
      <c r="RTR617"/>
      <c r="RTS617"/>
      <c r="RTT617"/>
      <c r="RTU617"/>
      <c r="RTV617"/>
      <c r="RTW617"/>
      <c r="RTX617"/>
      <c r="RTY617"/>
      <c r="RTZ617"/>
      <c r="RUA617"/>
      <c r="RUB617"/>
      <c r="RUC617"/>
      <c r="RUD617"/>
      <c r="RUE617"/>
      <c r="RUF617"/>
      <c r="RUG617"/>
      <c r="RUH617"/>
      <c r="RUI617"/>
      <c r="RUJ617"/>
      <c r="RUK617"/>
      <c r="RUL617"/>
      <c r="RUM617"/>
      <c r="RUN617"/>
      <c r="RUO617"/>
      <c r="RUP617"/>
      <c r="RUQ617"/>
      <c r="RUR617"/>
      <c r="RUS617"/>
      <c r="RUT617"/>
      <c r="RUU617"/>
      <c r="RUV617"/>
      <c r="RUW617"/>
      <c r="RUX617"/>
      <c r="RUY617"/>
      <c r="RUZ617"/>
      <c r="RVA617"/>
      <c r="RVB617"/>
      <c r="RVC617"/>
      <c r="RVD617"/>
      <c r="RVE617"/>
      <c r="RVF617"/>
      <c r="RVG617"/>
      <c r="RVH617"/>
      <c r="RVI617"/>
      <c r="RVJ617"/>
      <c r="RVK617"/>
      <c r="RVL617"/>
      <c r="RVM617"/>
      <c r="RVN617"/>
      <c r="RVO617"/>
      <c r="RVP617"/>
      <c r="RVQ617"/>
      <c r="RVR617"/>
      <c r="RVS617"/>
      <c r="RVT617"/>
      <c r="RVU617"/>
      <c r="RVV617"/>
      <c r="RVW617"/>
      <c r="RVX617"/>
      <c r="RVY617"/>
      <c r="RVZ617"/>
      <c r="RWA617"/>
      <c r="RWB617"/>
      <c r="RWC617"/>
      <c r="RWD617"/>
      <c r="RWE617"/>
      <c r="RWF617"/>
      <c r="RWG617"/>
      <c r="RWH617"/>
      <c r="RWI617"/>
      <c r="RWJ617"/>
      <c r="RWK617"/>
      <c r="RWL617"/>
      <c r="RWM617"/>
      <c r="RWN617"/>
      <c r="RWO617"/>
      <c r="RWP617"/>
      <c r="RWQ617"/>
      <c r="RWR617"/>
      <c r="RWS617"/>
      <c r="RWT617"/>
      <c r="RWU617"/>
      <c r="RWV617"/>
      <c r="RWW617"/>
      <c r="RWX617"/>
      <c r="RWY617"/>
      <c r="RWZ617"/>
      <c r="RXA617"/>
      <c r="RXB617"/>
      <c r="RXC617"/>
      <c r="RXD617"/>
      <c r="RXE617"/>
      <c r="RXF617"/>
      <c r="RXG617"/>
      <c r="RXH617"/>
      <c r="RXI617"/>
      <c r="RXJ617"/>
      <c r="RXK617"/>
      <c r="RXL617"/>
      <c r="RXM617"/>
      <c r="RXN617"/>
      <c r="RXO617"/>
      <c r="RXP617"/>
      <c r="RXQ617"/>
      <c r="RXR617"/>
      <c r="RXS617"/>
      <c r="RXT617"/>
      <c r="RXU617"/>
      <c r="RXV617"/>
      <c r="RXW617"/>
      <c r="RXX617"/>
      <c r="RXY617"/>
      <c r="RXZ617"/>
      <c r="RYA617"/>
      <c r="RYB617"/>
      <c r="RYC617"/>
      <c r="RYD617"/>
      <c r="RYE617"/>
      <c r="RYF617"/>
      <c r="RYG617"/>
      <c r="RYH617"/>
      <c r="RYI617"/>
      <c r="RYJ617"/>
      <c r="RYK617"/>
      <c r="RYL617"/>
      <c r="RYM617"/>
      <c r="RYN617"/>
      <c r="RYO617"/>
      <c r="RYP617"/>
      <c r="RYQ617"/>
      <c r="RYR617"/>
      <c r="RYS617"/>
      <c r="RYT617"/>
      <c r="RYU617"/>
      <c r="RYV617"/>
      <c r="RYW617"/>
      <c r="RYX617"/>
      <c r="RYY617"/>
      <c r="RYZ617"/>
      <c r="RZA617"/>
      <c r="RZB617"/>
      <c r="RZC617"/>
      <c r="RZD617"/>
      <c r="RZE617"/>
      <c r="RZF617"/>
      <c r="RZG617"/>
      <c r="RZH617"/>
      <c r="RZI617"/>
      <c r="RZJ617"/>
      <c r="RZK617"/>
      <c r="RZL617"/>
      <c r="RZM617"/>
      <c r="RZN617"/>
      <c r="RZO617"/>
      <c r="RZP617"/>
      <c r="RZQ617"/>
      <c r="RZR617"/>
      <c r="RZS617"/>
      <c r="RZT617"/>
      <c r="RZU617"/>
      <c r="RZV617"/>
      <c r="RZW617"/>
      <c r="RZX617"/>
      <c r="RZY617"/>
      <c r="RZZ617"/>
      <c r="SAA617"/>
      <c r="SAB617"/>
      <c r="SAC617"/>
      <c r="SAD617"/>
      <c r="SAE617"/>
      <c r="SAF617"/>
      <c r="SAG617"/>
      <c r="SAH617"/>
      <c r="SAI617"/>
      <c r="SAJ617"/>
      <c r="SAK617"/>
      <c r="SAL617"/>
      <c r="SAM617"/>
      <c r="SAN617"/>
      <c r="SAO617"/>
      <c r="SAP617"/>
      <c r="SAQ617"/>
      <c r="SAR617"/>
      <c r="SAS617"/>
      <c r="SAT617"/>
      <c r="SAU617"/>
      <c r="SAV617"/>
      <c r="SAW617"/>
      <c r="SAX617"/>
      <c r="SAY617"/>
      <c r="SAZ617"/>
      <c r="SBA617"/>
      <c r="SBB617"/>
      <c r="SBC617"/>
      <c r="SBD617"/>
      <c r="SBE617"/>
      <c r="SBF617"/>
      <c r="SBG617"/>
      <c r="SBH617"/>
      <c r="SBI617"/>
      <c r="SBJ617"/>
      <c r="SBK617"/>
      <c r="SBL617"/>
      <c r="SBM617"/>
      <c r="SBN617"/>
      <c r="SBO617"/>
      <c r="SBP617"/>
      <c r="SBQ617"/>
      <c r="SBR617"/>
      <c r="SBS617"/>
      <c r="SBT617"/>
      <c r="SBU617"/>
      <c r="SBV617"/>
      <c r="SBW617"/>
      <c r="SBX617"/>
      <c r="SBY617"/>
      <c r="SBZ617"/>
      <c r="SCA617"/>
      <c r="SCB617"/>
      <c r="SCC617"/>
      <c r="SCD617"/>
      <c r="SCE617"/>
      <c r="SCF617"/>
      <c r="SCG617"/>
      <c r="SCH617"/>
      <c r="SCI617"/>
      <c r="SCJ617"/>
      <c r="SCK617"/>
      <c r="SCL617"/>
      <c r="SCM617"/>
      <c r="SCN617"/>
      <c r="SCO617"/>
      <c r="SCP617"/>
      <c r="SCQ617"/>
      <c r="SCR617"/>
      <c r="SCS617"/>
      <c r="SCT617"/>
      <c r="SCU617"/>
      <c r="SCV617"/>
      <c r="SCW617"/>
      <c r="SCX617"/>
      <c r="SCY617"/>
      <c r="SCZ617"/>
      <c r="SDA617"/>
      <c r="SDB617"/>
      <c r="SDC617"/>
      <c r="SDD617"/>
      <c r="SDE617"/>
      <c r="SDF617"/>
      <c r="SDG617"/>
      <c r="SDH617"/>
      <c r="SDI617"/>
      <c r="SDJ617"/>
      <c r="SDK617"/>
      <c r="SDL617"/>
      <c r="SDM617"/>
      <c r="SDN617"/>
      <c r="SDO617"/>
      <c r="SDP617"/>
      <c r="SDQ617"/>
      <c r="SDR617"/>
      <c r="SDS617"/>
      <c r="SDT617"/>
      <c r="SDU617"/>
      <c r="SDV617"/>
      <c r="SDW617"/>
      <c r="SDX617"/>
      <c r="SDY617"/>
      <c r="SDZ617"/>
      <c r="SEA617"/>
      <c r="SEB617"/>
      <c r="SEC617"/>
      <c r="SED617"/>
      <c r="SEE617"/>
      <c r="SEF617"/>
      <c r="SEG617"/>
      <c r="SEH617"/>
      <c r="SEI617"/>
      <c r="SEJ617"/>
      <c r="SEK617"/>
      <c r="SEL617"/>
      <c r="SEM617"/>
      <c r="SEN617"/>
      <c r="SEO617"/>
      <c r="SEP617"/>
      <c r="SEQ617"/>
      <c r="SER617"/>
      <c r="SES617"/>
      <c r="SET617"/>
      <c r="SEU617"/>
      <c r="SEV617"/>
      <c r="SEW617"/>
      <c r="SEX617"/>
      <c r="SEY617"/>
      <c r="SEZ617"/>
      <c r="SFA617"/>
      <c r="SFB617"/>
      <c r="SFC617"/>
      <c r="SFD617"/>
      <c r="SFE617"/>
      <c r="SFF617"/>
      <c r="SFG617"/>
      <c r="SFH617"/>
      <c r="SFI617"/>
      <c r="SFJ617"/>
      <c r="SFK617"/>
      <c r="SFL617"/>
      <c r="SFM617"/>
      <c r="SFN617"/>
      <c r="SFO617"/>
      <c r="SFP617"/>
      <c r="SFQ617"/>
      <c r="SFR617"/>
      <c r="SFS617"/>
      <c r="SFT617"/>
      <c r="SFU617"/>
      <c r="SFV617"/>
      <c r="SFW617"/>
      <c r="SFX617"/>
      <c r="SFY617"/>
      <c r="SFZ617"/>
      <c r="SGA617"/>
      <c r="SGB617"/>
      <c r="SGC617"/>
      <c r="SGD617"/>
      <c r="SGE617"/>
      <c r="SGF617"/>
      <c r="SGG617"/>
      <c r="SGH617"/>
      <c r="SGI617"/>
      <c r="SGJ617"/>
      <c r="SGK617"/>
      <c r="SGL617"/>
      <c r="SGM617"/>
      <c r="SGN617"/>
      <c r="SGO617"/>
      <c r="SGP617"/>
      <c r="SGQ617"/>
      <c r="SGR617"/>
      <c r="SGS617"/>
      <c r="SGT617"/>
      <c r="SGU617"/>
      <c r="SGV617"/>
      <c r="SGW617"/>
      <c r="SGX617"/>
      <c r="SGY617"/>
      <c r="SGZ617"/>
      <c r="SHA617"/>
      <c r="SHB617"/>
      <c r="SHC617"/>
      <c r="SHD617"/>
      <c r="SHE617"/>
      <c r="SHF617"/>
      <c r="SHG617"/>
      <c r="SHH617"/>
      <c r="SHI617"/>
      <c r="SHJ617"/>
      <c r="SHK617"/>
      <c r="SHL617"/>
      <c r="SHM617"/>
      <c r="SHN617"/>
      <c r="SHO617"/>
      <c r="SHP617"/>
      <c r="SHQ617"/>
      <c r="SHR617"/>
      <c r="SHS617"/>
      <c r="SHT617"/>
      <c r="SHU617"/>
      <c r="SHV617"/>
      <c r="SHW617"/>
      <c r="SHX617"/>
      <c r="SHY617"/>
      <c r="SHZ617"/>
      <c r="SIA617"/>
      <c r="SIB617"/>
      <c r="SIC617"/>
      <c r="SID617"/>
      <c r="SIE617"/>
      <c r="SIF617"/>
      <c r="SIG617"/>
      <c r="SIH617"/>
      <c r="SII617"/>
      <c r="SIJ617"/>
      <c r="SIK617"/>
      <c r="SIL617"/>
      <c r="SIM617"/>
      <c r="SIN617"/>
      <c r="SIO617"/>
      <c r="SIP617"/>
      <c r="SIQ617"/>
      <c r="SIR617"/>
      <c r="SIS617"/>
      <c r="SIT617"/>
      <c r="SIU617"/>
      <c r="SIV617"/>
      <c r="SIW617"/>
      <c r="SIX617"/>
      <c r="SIY617"/>
      <c r="SIZ617"/>
      <c r="SJA617"/>
      <c r="SJB617"/>
      <c r="SJC617"/>
      <c r="SJD617"/>
      <c r="SJE617"/>
      <c r="SJF617"/>
      <c r="SJG617"/>
      <c r="SJH617"/>
      <c r="SJI617"/>
      <c r="SJJ617"/>
      <c r="SJK617"/>
      <c r="SJL617"/>
      <c r="SJM617"/>
      <c r="SJN617"/>
      <c r="SJO617"/>
      <c r="SJP617"/>
      <c r="SJQ617"/>
      <c r="SJR617"/>
      <c r="SJS617"/>
      <c r="SJT617"/>
      <c r="SJU617"/>
      <c r="SJV617"/>
      <c r="SJW617"/>
      <c r="SJX617"/>
      <c r="SJY617"/>
      <c r="SJZ617"/>
      <c r="SKA617"/>
      <c r="SKB617"/>
      <c r="SKC617"/>
      <c r="SKD617"/>
      <c r="SKE617"/>
      <c r="SKF617"/>
      <c r="SKG617"/>
      <c r="SKH617"/>
      <c r="SKI617"/>
      <c r="SKJ617"/>
      <c r="SKK617"/>
      <c r="SKL617"/>
      <c r="SKM617"/>
      <c r="SKN617"/>
      <c r="SKO617"/>
      <c r="SKP617"/>
      <c r="SKQ617"/>
      <c r="SKR617"/>
      <c r="SKS617"/>
      <c r="SKT617"/>
      <c r="SKU617"/>
      <c r="SKV617"/>
      <c r="SKW617"/>
      <c r="SKX617"/>
      <c r="SKY617"/>
      <c r="SKZ617"/>
      <c r="SLA617"/>
      <c r="SLB617"/>
      <c r="SLC617"/>
      <c r="SLD617"/>
      <c r="SLE617"/>
      <c r="SLF617"/>
      <c r="SLG617"/>
      <c r="SLH617"/>
      <c r="SLI617"/>
      <c r="SLJ617"/>
      <c r="SLK617"/>
      <c r="SLL617"/>
      <c r="SLM617"/>
      <c r="SLN617"/>
      <c r="SLO617"/>
      <c r="SLP617"/>
      <c r="SLQ617"/>
      <c r="SLR617"/>
      <c r="SLS617"/>
      <c r="SLT617"/>
      <c r="SLU617"/>
      <c r="SLV617"/>
      <c r="SLW617"/>
      <c r="SLX617"/>
      <c r="SLY617"/>
      <c r="SLZ617"/>
      <c r="SMA617"/>
      <c r="SMB617"/>
      <c r="SMC617"/>
      <c r="SMD617"/>
      <c r="SME617"/>
      <c r="SMF617"/>
      <c r="SMG617"/>
      <c r="SMH617"/>
      <c r="SMI617"/>
      <c r="SMJ617"/>
      <c r="SMK617"/>
      <c r="SML617"/>
      <c r="SMM617"/>
      <c r="SMN617"/>
      <c r="SMO617"/>
      <c r="SMP617"/>
      <c r="SMQ617"/>
      <c r="SMR617"/>
      <c r="SMS617"/>
      <c r="SMT617"/>
      <c r="SMU617"/>
      <c r="SMV617"/>
      <c r="SMW617"/>
      <c r="SMX617"/>
      <c r="SMY617"/>
      <c r="SMZ617"/>
      <c r="SNA617"/>
      <c r="SNB617"/>
      <c r="SNC617"/>
      <c r="SND617"/>
      <c r="SNE617"/>
      <c r="SNF617"/>
      <c r="SNG617"/>
      <c r="SNH617"/>
      <c r="SNI617"/>
      <c r="SNJ617"/>
      <c r="SNK617"/>
      <c r="SNL617"/>
      <c r="SNM617"/>
      <c r="SNN617"/>
      <c r="SNO617"/>
      <c r="SNP617"/>
      <c r="SNQ617"/>
      <c r="SNR617"/>
      <c r="SNS617"/>
      <c r="SNT617"/>
      <c r="SNU617"/>
      <c r="SNV617"/>
      <c r="SNW617"/>
      <c r="SNX617"/>
      <c r="SNY617"/>
      <c r="SNZ617"/>
      <c r="SOA617"/>
      <c r="SOB617"/>
      <c r="SOC617"/>
      <c r="SOD617"/>
      <c r="SOE617"/>
      <c r="SOF617"/>
      <c r="SOG617"/>
      <c r="SOH617"/>
      <c r="SOI617"/>
      <c r="SOJ617"/>
      <c r="SOK617"/>
      <c r="SOL617"/>
      <c r="SOM617"/>
      <c r="SON617"/>
      <c r="SOO617"/>
      <c r="SOP617"/>
      <c r="SOQ617"/>
      <c r="SOR617"/>
      <c r="SOS617"/>
      <c r="SOT617"/>
      <c r="SOU617"/>
      <c r="SOV617"/>
      <c r="SOW617"/>
      <c r="SOX617"/>
      <c r="SOY617"/>
      <c r="SOZ617"/>
      <c r="SPA617"/>
      <c r="SPB617"/>
      <c r="SPC617"/>
      <c r="SPD617"/>
      <c r="SPE617"/>
      <c r="SPF617"/>
      <c r="SPG617"/>
      <c r="SPH617"/>
      <c r="SPI617"/>
      <c r="SPJ617"/>
      <c r="SPK617"/>
      <c r="SPL617"/>
      <c r="SPM617"/>
      <c r="SPN617"/>
      <c r="SPO617"/>
      <c r="SPP617"/>
      <c r="SPQ617"/>
      <c r="SPR617"/>
      <c r="SPS617"/>
      <c r="SPT617"/>
      <c r="SPU617"/>
      <c r="SPV617"/>
      <c r="SPW617"/>
      <c r="SPX617"/>
      <c r="SPY617"/>
      <c r="SPZ617"/>
      <c r="SQA617"/>
      <c r="SQB617"/>
      <c r="SQC617"/>
      <c r="SQD617"/>
      <c r="SQE617"/>
      <c r="SQF617"/>
      <c r="SQG617"/>
      <c r="SQH617"/>
      <c r="SQI617"/>
      <c r="SQJ617"/>
      <c r="SQK617"/>
      <c r="SQL617"/>
      <c r="SQM617"/>
      <c r="SQN617"/>
      <c r="SQO617"/>
      <c r="SQP617"/>
      <c r="SQQ617"/>
      <c r="SQR617"/>
      <c r="SQS617"/>
      <c r="SQT617"/>
      <c r="SQU617"/>
      <c r="SQV617"/>
      <c r="SQW617"/>
      <c r="SQX617"/>
      <c r="SQY617"/>
      <c r="SQZ617"/>
      <c r="SRA617"/>
      <c r="SRB617"/>
      <c r="SRC617"/>
      <c r="SRD617"/>
      <c r="SRE617"/>
      <c r="SRF617"/>
      <c r="SRG617"/>
      <c r="SRH617"/>
      <c r="SRI617"/>
      <c r="SRJ617"/>
      <c r="SRK617"/>
      <c r="SRL617"/>
      <c r="SRM617"/>
      <c r="SRN617"/>
      <c r="SRO617"/>
      <c r="SRP617"/>
      <c r="SRQ617"/>
      <c r="SRR617"/>
      <c r="SRS617"/>
      <c r="SRT617"/>
      <c r="SRU617"/>
      <c r="SRV617"/>
      <c r="SRW617"/>
      <c r="SRX617"/>
      <c r="SRY617"/>
      <c r="SRZ617"/>
      <c r="SSA617"/>
      <c r="SSB617"/>
      <c r="SSC617"/>
      <c r="SSD617"/>
      <c r="SSE617"/>
      <c r="SSF617"/>
      <c r="SSG617"/>
      <c r="SSH617"/>
      <c r="SSI617"/>
      <c r="SSJ617"/>
      <c r="SSK617"/>
      <c r="SSL617"/>
      <c r="SSM617"/>
      <c r="SSN617"/>
      <c r="SSO617"/>
      <c r="SSP617"/>
      <c r="SSQ617"/>
      <c r="SSR617"/>
      <c r="SSS617"/>
      <c r="SST617"/>
      <c r="SSU617"/>
      <c r="SSV617"/>
      <c r="SSW617"/>
      <c r="SSX617"/>
      <c r="SSY617"/>
      <c r="SSZ617"/>
      <c r="STA617"/>
      <c r="STB617"/>
      <c r="STC617"/>
      <c r="STD617"/>
      <c r="STE617"/>
      <c r="STF617"/>
      <c r="STG617"/>
      <c r="STH617"/>
      <c r="STI617"/>
      <c r="STJ617"/>
      <c r="STK617"/>
      <c r="STL617"/>
      <c r="STM617"/>
      <c r="STN617"/>
      <c r="STO617"/>
      <c r="STP617"/>
      <c r="STQ617"/>
      <c r="STR617"/>
      <c r="STS617"/>
      <c r="STT617"/>
      <c r="STU617"/>
      <c r="STV617"/>
      <c r="STW617"/>
      <c r="STX617"/>
      <c r="STY617"/>
      <c r="STZ617"/>
      <c r="SUA617"/>
      <c r="SUB617"/>
      <c r="SUC617"/>
      <c r="SUD617"/>
      <c r="SUE617"/>
      <c r="SUF617"/>
      <c r="SUG617"/>
      <c r="SUH617"/>
      <c r="SUI617"/>
      <c r="SUJ617"/>
      <c r="SUK617"/>
      <c r="SUL617"/>
      <c r="SUM617"/>
      <c r="SUN617"/>
      <c r="SUO617"/>
      <c r="SUP617"/>
      <c r="SUQ617"/>
      <c r="SUR617"/>
      <c r="SUS617"/>
      <c r="SUT617"/>
      <c r="SUU617"/>
      <c r="SUV617"/>
      <c r="SUW617"/>
      <c r="SUX617"/>
      <c r="SUY617"/>
      <c r="SUZ617"/>
      <c r="SVA617"/>
      <c r="SVB617"/>
      <c r="SVC617"/>
      <c r="SVD617"/>
      <c r="SVE617"/>
      <c r="SVF617"/>
      <c r="SVG617"/>
      <c r="SVH617"/>
      <c r="SVI617"/>
      <c r="SVJ617"/>
      <c r="SVK617"/>
      <c r="SVL617"/>
      <c r="SVM617"/>
      <c r="SVN617"/>
      <c r="SVO617"/>
      <c r="SVP617"/>
      <c r="SVQ617"/>
      <c r="SVR617"/>
      <c r="SVS617"/>
      <c r="SVT617"/>
      <c r="SVU617"/>
      <c r="SVV617"/>
      <c r="SVW617"/>
      <c r="SVX617"/>
      <c r="SVY617"/>
      <c r="SVZ617"/>
      <c r="SWA617"/>
      <c r="SWB617"/>
      <c r="SWC617"/>
      <c r="SWD617"/>
      <c r="SWE617"/>
      <c r="SWF617"/>
      <c r="SWG617"/>
      <c r="SWH617"/>
      <c r="SWI617"/>
      <c r="SWJ617"/>
      <c r="SWK617"/>
      <c r="SWL617"/>
      <c r="SWM617"/>
      <c r="SWN617"/>
      <c r="SWO617"/>
      <c r="SWP617"/>
      <c r="SWQ617"/>
      <c r="SWR617"/>
      <c r="SWS617"/>
      <c r="SWT617"/>
      <c r="SWU617"/>
      <c r="SWV617"/>
      <c r="SWW617"/>
      <c r="SWX617"/>
      <c r="SWY617"/>
      <c r="SWZ617"/>
      <c r="SXA617"/>
      <c r="SXB617"/>
      <c r="SXC617"/>
      <c r="SXD617"/>
      <c r="SXE617"/>
      <c r="SXF617"/>
      <c r="SXG617"/>
      <c r="SXH617"/>
      <c r="SXI617"/>
      <c r="SXJ617"/>
      <c r="SXK617"/>
      <c r="SXL617"/>
      <c r="SXM617"/>
      <c r="SXN617"/>
      <c r="SXO617"/>
      <c r="SXP617"/>
      <c r="SXQ617"/>
      <c r="SXR617"/>
      <c r="SXS617"/>
      <c r="SXT617"/>
      <c r="SXU617"/>
      <c r="SXV617"/>
      <c r="SXW617"/>
      <c r="SXX617"/>
      <c r="SXY617"/>
      <c r="SXZ617"/>
      <c r="SYA617"/>
      <c r="SYB617"/>
      <c r="SYC617"/>
      <c r="SYD617"/>
      <c r="SYE617"/>
      <c r="SYF617"/>
      <c r="SYG617"/>
      <c r="SYH617"/>
      <c r="SYI617"/>
      <c r="SYJ617"/>
      <c r="SYK617"/>
      <c r="SYL617"/>
      <c r="SYM617"/>
      <c r="SYN617"/>
      <c r="SYO617"/>
      <c r="SYP617"/>
      <c r="SYQ617"/>
      <c r="SYR617"/>
      <c r="SYS617"/>
      <c r="SYT617"/>
      <c r="SYU617"/>
      <c r="SYV617"/>
      <c r="SYW617"/>
      <c r="SYX617"/>
      <c r="SYY617"/>
      <c r="SYZ617"/>
      <c r="SZA617"/>
      <c r="SZB617"/>
      <c r="SZC617"/>
      <c r="SZD617"/>
      <c r="SZE617"/>
      <c r="SZF617"/>
      <c r="SZG617"/>
      <c r="SZH617"/>
      <c r="SZI617"/>
      <c r="SZJ617"/>
      <c r="SZK617"/>
      <c r="SZL617"/>
      <c r="SZM617"/>
      <c r="SZN617"/>
      <c r="SZO617"/>
      <c r="SZP617"/>
      <c r="SZQ617"/>
      <c r="SZR617"/>
      <c r="SZS617"/>
      <c r="SZT617"/>
      <c r="SZU617"/>
      <c r="SZV617"/>
      <c r="SZW617"/>
      <c r="SZX617"/>
      <c r="SZY617"/>
      <c r="SZZ617"/>
      <c r="TAA617"/>
      <c r="TAB617"/>
      <c r="TAC617"/>
      <c r="TAD617"/>
      <c r="TAE617"/>
      <c r="TAF617"/>
      <c r="TAG617"/>
      <c r="TAH617"/>
      <c r="TAI617"/>
      <c r="TAJ617"/>
      <c r="TAK617"/>
      <c r="TAL617"/>
      <c r="TAM617"/>
      <c r="TAN617"/>
      <c r="TAO617"/>
      <c r="TAP617"/>
      <c r="TAQ617"/>
      <c r="TAR617"/>
      <c r="TAS617"/>
      <c r="TAT617"/>
      <c r="TAU617"/>
      <c r="TAV617"/>
      <c r="TAW617"/>
      <c r="TAX617"/>
      <c r="TAY617"/>
      <c r="TAZ617"/>
      <c r="TBA617"/>
      <c r="TBB617"/>
      <c r="TBC617"/>
      <c r="TBD617"/>
      <c r="TBE617"/>
      <c r="TBF617"/>
      <c r="TBG617"/>
      <c r="TBH617"/>
      <c r="TBI617"/>
      <c r="TBJ617"/>
      <c r="TBK617"/>
      <c r="TBL617"/>
      <c r="TBM617"/>
      <c r="TBN617"/>
      <c r="TBO617"/>
      <c r="TBP617"/>
      <c r="TBQ617"/>
      <c r="TBR617"/>
      <c r="TBS617"/>
      <c r="TBT617"/>
      <c r="TBU617"/>
      <c r="TBV617"/>
      <c r="TBW617"/>
      <c r="TBX617"/>
      <c r="TBY617"/>
      <c r="TBZ617"/>
      <c r="TCA617"/>
      <c r="TCB617"/>
      <c r="TCC617"/>
      <c r="TCD617"/>
      <c r="TCE617"/>
      <c r="TCF617"/>
      <c r="TCG617"/>
      <c r="TCH617"/>
      <c r="TCI617"/>
      <c r="TCJ617"/>
      <c r="TCK617"/>
      <c r="TCL617"/>
      <c r="TCM617"/>
      <c r="TCN617"/>
      <c r="TCO617"/>
      <c r="TCP617"/>
      <c r="TCQ617"/>
      <c r="TCR617"/>
      <c r="TCS617"/>
      <c r="TCT617"/>
      <c r="TCU617"/>
      <c r="TCV617"/>
      <c r="TCW617"/>
      <c r="TCX617"/>
      <c r="TCY617"/>
      <c r="TCZ617"/>
      <c r="TDA617"/>
      <c r="TDB617"/>
      <c r="TDC617"/>
      <c r="TDD617"/>
      <c r="TDE617"/>
      <c r="TDF617"/>
      <c r="TDG617"/>
      <c r="TDH617"/>
      <c r="TDI617"/>
      <c r="TDJ617"/>
      <c r="TDK617"/>
      <c r="TDL617"/>
      <c r="TDM617"/>
      <c r="TDN617"/>
      <c r="TDO617"/>
      <c r="TDP617"/>
      <c r="TDQ617"/>
      <c r="TDR617"/>
      <c r="TDS617"/>
      <c r="TDT617"/>
      <c r="TDU617"/>
      <c r="TDV617"/>
      <c r="TDW617"/>
      <c r="TDX617"/>
      <c r="TDY617"/>
      <c r="TDZ617"/>
      <c r="TEA617"/>
      <c r="TEB617"/>
      <c r="TEC617"/>
      <c r="TED617"/>
      <c r="TEE617"/>
      <c r="TEF617"/>
      <c r="TEG617"/>
      <c r="TEH617"/>
      <c r="TEI617"/>
      <c r="TEJ617"/>
      <c r="TEK617"/>
      <c r="TEL617"/>
      <c r="TEM617"/>
      <c r="TEN617"/>
      <c r="TEO617"/>
      <c r="TEP617"/>
      <c r="TEQ617"/>
      <c r="TER617"/>
      <c r="TES617"/>
      <c r="TET617"/>
      <c r="TEU617"/>
      <c r="TEV617"/>
      <c r="TEW617"/>
      <c r="TEX617"/>
      <c r="TEY617"/>
      <c r="TEZ617"/>
      <c r="TFA617"/>
      <c r="TFB617"/>
      <c r="TFC617"/>
      <c r="TFD617"/>
      <c r="TFE617"/>
      <c r="TFF617"/>
      <c r="TFG617"/>
      <c r="TFH617"/>
      <c r="TFI617"/>
      <c r="TFJ617"/>
      <c r="TFK617"/>
      <c r="TFL617"/>
      <c r="TFM617"/>
      <c r="TFN617"/>
      <c r="TFO617"/>
      <c r="TFP617"/>
      <c r="TFQ617"/>
      <c r="TFR617"/>
      <c r="TFS617"/>
      <c r="TFT617"/>
      <c r="TFU617"/>
      <c r="TFV617"/>
      <c r="TFW617"/>
      <c r="TFX617"/>
      <c r="TFY617"/>
      <c r="TFZ617"/>
      <c r="TGA617"/>
      <c r="TGB617"/>
      <c r="TGC617"/>
      <c r="TGD617"/>
      <c r="TGE617"/>
      <c r="TGF617"/>
      <c r="TGG617"/>
      <c r="TGH617"/>
      <c r="TGI617"/>
      <c r="TGJ617"/>
      <c r="TGK617"/>
      <c r="TGL617"/>
      <c r="TGM617"/>
      <c r="TGN617"/>
      <c r="TGO617"/>
      <c r="TGP617"/>
      <c r="TGQ617"/>
      <c r="TGR617"/>
      <c r="TGS617"/>
      <c r="TGT617"/>
      <c r="TGU617"/>
      <c r="TGV617"/>
      <c r="TGW617"/>
      <c r="TGX617"/>
      <c r="TGY617"/>
      <c r="TGZ617"/>
      <c r="THA617"/>
      <c r="THB617"/>
      <c r="THC617"/>
      <c r="THD617"/>
      <c r="THE617"/>
      <c r="THF617"/>
      <c r="THG617"/>
      <c r="THH617"/>
      <c r="THI617"/>
      <c r="THJ617"/>
      <c r="THK617"/>
      <c r="THL617"/>
      <c r="THM617"/>
      <c r="THN617"/>
      <c r="THO617"/>
      <c r="THP617"/>
      <c r="THQ617"/>
      <c r="THR617"/>
      <c r="THS617"/>
      <c r="THT617"/>
      <c r="THU617"/>
      <c r="THV617"/>
      <c r="THW617"/>
      <c r="THX617"/>
      <c r="THY617"/>
      <c r="THZ617"/>
      <c r="TIA617"/>
      <c r="TIB617"/>
      <c r="TIC617"/>
      <c r="TID617"/>
      <c r="TIE617"/>
      <c r="TIF617"/>
      <c r="TIG617"/>
      <c r="TIH617"/>
      <c r="TII617"/>
      <c r="TIJ617"/>
      <c r="TIK617"/>
      <c r="TIL617"/>
      <c r="TIM617"/>
      <c r="TIN617"/>
      <c r="TIO617"/>
      <c r="TIP617"/>
      <c r="TIQ617"/>
      <c r="TIR617"/>
      <c r="TIS617"/>
      <c r="TIT617"/>
      <c r="TIU617"/>
      <c r="TIV617"/>
      <c r="TIW617"/>
      <c r="TIX617"/>
      <c r="TIY617"/>
      <c r="TIZ617"/>
      <c r="TJA617"/>
      <c r="TJB617"/>
      <c r="TJC617"/>
      <c r="TJD617"/>
      <c r="TJE617"/>
      <c r="TJF617"/>
      <c r="TJG617"/>
      <c r="TJH617"/>
      <c r="TJI617"/>
      <c r="TJJ617"/>
      <c r="TJK617"/>
      <c r="TJL617"/>
      <c r="TJM617"/>
      <c r="TJN617"/>
      <c r="TJO617"/>
      <c r="TJP617"/>
      <c r="TJQ617"/>
      <c r="TJR617"/>
      <c r="TJS617"/>
      <c r="TJT617"/>
      <c r="TJU617"/>
      <c r="TJV617"/>
      <c r="TJW617"/>
      <c r="TJX617"/>
      <c r="TJY617"/>
      <c r="TJZ617"/>
      <c r="TKA617"/>
      <c r="TKB617"/>
      <c r="TKC617"/>
      <c r="TKD617"/>
      <c r="TKE617"/>
      <c r="TKF617"/>
      <c r="TKG617"/>
      <c r="TKH617"/>
      <c r="TKI617"/>
      <c r="TKJ617"/>
      <c r="TKK617"/>
      <c r="TKL617"/>
      <c r="TKM617"/>
      <c r="TKN617"/>
      <c r="TKO617"/>
      <c r="TKP617"/>
      <c r="TKQ617"/>
      <c r="TKR617"/>
      <c r="TKS617"/>
      <c r="TKT617"/>
      <c r="TKU617"/>
      <c r="TKV617"/>
      <c r="TKW617"/>
      <c r="TKX617"/>
      <c r="TKY617"/>
      <c r="TKZ617"/>
      <c r="TLA617"/>
      <c r="TLB617"/>
      <c r="TLC617"/>
      <c r="TLD617"/>
      <c r="TLE617"/>
      <c r="TLF617"/>
      <c r="TLG617"/>
      <c r="TLH617"/>
      <c r="TLI617"/>
      <c r="TLJ617"/>
      <c r="TLK617"/>
      <c r="TLL617"/>
      <c r="TLM617"/>
      <c r="TLN617"/>
      <c r="TLO617"/>
      <c r="TLP617"/>
      <c r="TLQ617"/>
      <c r="TLR617"/>
      <c r="TLS617"/>
      <c r="TLT617"/>
      <c r="TLU617"/>
      <c r="TLV617"/>
      <c r="TLW617"/>
      <c r="TLX617"/>
      <c r="TLY617"/>
      <c r="TLZ617"/>
      <c r="TMA617"/>
      <c r="TMB617"/>
      <c r="TMC617"/>
      <c r="TMD617"/>
      <c r="TME617"/>
      <c r="TMF617"/>
      <c r="TMG617"/>
      <c r="TMH617"/>
      <c r="TMI617"/>
      <c r="TMJ617"/>
      <c r="TMK617"/>
      <c r="TML617"/>
      <c r="TMM617"/>
      <c r="TMN617"/>
      <c r="TMO617"/>
      <c r="TMP617"/>
      <c r="TMQ617"/>
      <c r="TMR617"/>
      <c r="TMS617"/>
      <c r="TMT617"/>
      <c r="TMU617"/>
      <c r="TMV617"/>
      <c r="TMW617"/>
      <c r="TMX617"/>
      <c r="TMY617"/>
      <c r="TMZ617"/>
      <c r="TNA617"/>
      <c r="TNB617"/>
      <c r="TNC617"/>
      <c r="TND617"/>
      <c r="TNE617"/>
      <c r="TNF617"/>
      <c r="TNG617"/>
      <c r="TNH617"/>
      <c r="TNI617"/>
      <c r="TNJ617"/>
      <c r="TNK617"/>
      <c r="TNL617"/>
      <c r="TNM617"/>
      <c r="TNN617"/>
      <c r="TNO617"/>
      <c r="TNP617"/>
      <c r="TNQ617"/>
      <c r="TNR617"/>
      <c r="TNS617"/>
      <c r="TNT617"/>
      <c r="TNU617"/>
      <c r="TNV617"/>
      <c r="TNW617"/>
      <c r="TNX617"/>
      <c r="TNY617"/>
      <c r="TNZ617"/>
      <c r="TOA617"/>
      <c r="TOB617"/>
      <c r="TOC617"/>
      <c r="TOD617"/>
      <c r="TOE617"/>
      <c r="TOF617"/>
      <c r="TOG617"/>
      <c r="TOH617"/>
      <c r="TOI617"/>
      <c r="TOJ617"/>
      <c r="TOK617"/>
      <c r="TOL617"/>
      <c r="TOM617"/>
      <c r="TON617"/>
      <c r="TOO617"/>
      <c r="TOP617"/>
      <c r="TOQ617"/>
      <c r="TOR617"/>
      <c r="TOS617"/>
      <c r="TOT617"/>
      <c r="TOU617"/>
      <c r="TOV617"/>
      <c r="TOW617"/>
      <c r="TOX617"/>
      <c r="TOY617"/>
      <c r="TOZ617"/>
      <c r="TPA617"/>
      <c r="TPB617"/>
      <c r="TPC617"/>
      <c r="TPD617"/>
      <c r="TPE617"/>
      <c r="TPF617"/>
      <c r="TPG617"/>
      <c r="TPH617"/>
      <c r="TPI617"/>
      <c r="TPJ617"/>
      <c r="TPK617"/>
      <c r="TPL617"/>
      <c r="TPM617"/>
      <c r="TPN617"/>
      <c r="TPO617"/>
      <c r="TPP617"/>
      <c r="TPQ617"/>
      <c r="TPR617"/>
      <c r="TPS617"/>
      <c r="TPT617"/>
      <c r="TPU617"/>
      <c r="TPV617"/>
      <c r="TPW617"/>
      <c r="TPX617"/>
      <c r="TPY617"/>
      <c r="TPZ617"/>
      <c r="TQA617"/>
      <c r="TQB617"/>
      <c r="TQC617"/>
      <c r="TQD617"/>
      <c r="TQE617"/>
      <c r="TQF617"/>
      <c r="TQG617"/>
      <c r="TQH617"/>
      <c r="TQI617"/>
      <c r="TQJ617"/>
      <c r="TQK617"/>
      <c r="TQL617"/>
      <c r="TQM617"/>
      <c r="TQN617"/>
      <c r="TQO617"/>
      <c r="TQP617"/>
      <c r="TQQ617"/>
      <c r="TQR617"/>
      <c r="TQS617"/>
      <c r="TQT617"/>
      <c r="TQU617"/>
      <c r="TQV617"/>
      <c r="TQW617"/>
      <c r="TQX617"/>
      <c r="TQY617"/>
      <c r="TQZ617"/>
      <c r="TRA617"/>
      <c r="TRB617"/>
      <c r="TRC617"/>
      <c r="TRD617"/>
      <c r="TRE617"/>
      <c r="TRF617"/>
      <c r="TRG617"/>
      <c r="TRH617"/>
      <c r="TRI617"/>
      <c r="TRJ617"/>
      <c r="TRK617"/>
      <c r="TRL617"/>
      <c r="TRM617"/>
      <c r="TRN617"/>
      <c r="TRO617"/>
      <c r="TRP617"/>
      <c r="TRQ617"/>
      <c r="TRR617"/>
      <c r="TRS617"/>
      <c r="TRT617"/>
      <c r="TRU617"/>
      <c r="TRV617"/>
      <c r="TRW617"/>
      <c r="TRX617"/>
      <c r="TRY617"/>
      <c r="TRZ617"/>
      <c r="TSA617"/>
      <c r="TSB617"/>
      <c r="TSC617"/>
      <c r="TSD617"/>
      <c r="TSE617"/>
      <c r="TSF617"/>
      <c r="TSG617"/>
      <c r="TSH617"/>
      <c r="TSI617"/>
      <c r="TSJ617"/>
      <c r="TSK617"/>
      <c r="TSL617"/>
      <c r="TSM617"/>
      <c r="TSN617"/>
      <c r="TSO617"/>
      <c r="TSP617"/>
      <c r="TSQ617"/>
      <c r="TSR617"/>
      <c r="TSS617"/>
      <c r="TST617"/>
      <c r="TSU617"/>
      <c r="TSV617"/>
      <c r="TSW617"/>
      <c r="TSX617"/>
      <c r="TSY617"/>
      <c r="TSZ617"/>
      <c r="TTA617"/>
      <c r="TTB617"/>
      <c r="TTC617"/>
      <c r="TTD617"/>
      <c r="TTE617"/>
      <c r="TTF617"/>
      <c r="TTG617"/>
      <c r="TTH617"/>
      <c r="TTI617"/>
      <c r="TTJ617"/>
      <c r="TTK617"/>
      <c r="TTL617"/>
      <c r="TTM617"/>
      <c r="TTN617"/>
      <c r="TTO617"/>
      <c r="TTP617"/>
      <c r="TTQ617"/>
      <c r="TTR617"/>
      <c r="TTS617"/>
      <c r="TTT617"/>
      <c r="TTU617"/>
      <c r="TTV617"/>
      <c r="TTW617"/>
      <c r="TTX617"/>
      <c r="TTY617"/>
      <c r="TTZ617"/>
      <c r="TUA617"/>
      <c r="TUB617"/>
      <c r="TUC617"/>
      <c r="TUD617"/>
      <c r="TUE617"/>
      <c r="TUF617"/>
      <c r="TUG617"/>
      <c r="TUH617"/>
      <c r="TUI617"/>
      <c r="TUJ617"/>
      <c r="TUK617"/>
      <c r="TUL617"/>
      <c r="TUM617"/>
      <c r="TUN617"/>
      <c r="TUO617"/>
      <c r="TUP617"/>
      <c r="TUQ617"/>
      <c r="TUR617"/>
      <c r="TUS617"/>
      <c r="TUT617"/>
      <c r="TUU617"/>
      <c r="TUV617"/>
      <c r="TUW617"/>
      <c r="TUX617"/>
      <c r="TUY617"/>
      <c r="TUZ617"/>
      <c r="TVA617"/>
      <c r="TVB617"/>
      <c r="TVC617"/>
      <c r="TVD617"/>
      <c r="TVE617"/>
      <c r="TVF617"/>
      <c r="TVG617"/>
      <c r="TVH617"/>
      <c r="TVI617"/>
      <c r="TVJ617"/>
      <c r="TVK617"/>
      <c r="TVL617"/>
      <c r="TVM617"/>
      <c r="TVN617"/>
      <c r="TVO617"/>
      <c r="TVP617"/>
      <c r="TVQ617"/>
      <c r="TVR617"/>
      <c r="TVS617"/>
      <c r="TVT617"/>
      <c r="TVU617"/>
      <c r="TVV617"/>
      <c r="TVW617"/>
      <c r="TVX617"/>
      <c r="TVY617"/>
      <c r="TVZ617"/>
      <c r="TWA617"/>
      <c r="TWB617"/>
      <c r="TWC617"/>
      <c r="TWD617"/>
      <c r="TWE617"/>
      <c r="TWF617"/>
      <c r="TWG617"/>
      <c r="TWH617"/>
      <c r="TWI617"/>
      <c r="TWJ617"/>
      <c r="TWK617"/>
      <c r="TWL617"/>
      <c r="TWM617"/>
      <c r="TWN617"/>
      <c r="TWO617"/>
      <c r="TWP617"/>
      <c r="TWQ617"/>
      <c r="TWR617"/>
      <c r="TWS617"/>
      <c r="TWT617"/>
      <c r="TWU617"/>
      <c r="TWV617"/>
      <c r="TWW617"/>
      <c r="TWX617"/>
      <c r="TWY617"/>
      <c r="TWZ617"/>
      <c r="TXA617"/>
      <c r="TXB617"/>
      <c r="TXC617"/>
      <c r="TXD617"/>
      <c r="TXE617"/>
      <c r="TXF617"/>
      <c r="TXG617"/>
      <c r="TXH617"/>
      <c r="TXI617"/>
      <c r="TXJ617"/>
      <c r="TXK617"/>
      <c r="TXL617"/>
      <c r="TXM617"/>
      <c r="TXN617"/>
      <c r="TXO617"/>
      <c r="TXP617"/>
      <c r="TXQ617"/>
      <c r="TXR617"/>
      <c r="TXS617"/>
      <c r="TXT617"/>
      <c r="TXU617"/>
      <c r="TXV617"/>
      <c r="TXW617"/>
      <c r="TXX617"/>
      <c r="TXY617"/>
      <c r="TXZ617"/>
      <c r="TYA617"/>
      <c r="TYB617"/>
      <c r="TYC617"/>
      <c r="TYD617"/>
      <c r="TYE617"/>
      <c r="TYF617"/>
      <c r="TYG617"/>
      <c r="TYH617"/>
      <c r="TYI617"/>
      <c r="TYJ617"/>
      <c r="TYK617"/>
      <c r="TYL617"/>
      <c r="TYM617"/>
      <c r="TYN617"/>
      <c r="TYO617"/>
      <c r="TYP617"/>
      <c r="TYQ617"/>
      <c r="TYR617"/>
      <c r="TYS617"/>
      <c r="TYT617"/>
      <c r="TYU617"/>
      <c r="TYV617"/>
      <c r="TYW617"/>
      <c r="TYX617"/>
      <c r="TYY617"/>
      <c r="TYZ617"/>
      <c r="TZA617"/>
      <c r="TZB617"/>
      <c r="TZC617"/>
      <c r="TZD617"/>
      <c r="TZE617"/>
      <c r="TZF617"/>
      <c r="TZG617"/>
      <c r="TZH617"/>
      <c r="TZI617"/>
      <c r="TZJ617"/>
      <c r="TZK617"/>
      <c r="TZL617"/>
      <c r="TZM617"/>
      <c r="TZN617"/>
      <c r="TZO617"/>
      <c r="TZP617"/>
      <c r="TZQ617"/>
      <c r="TZR617"/>
      <c r="TZS617"/>
      <c r="TZT617"/>
      <c r="TZU617"/>
      <c r="TZV617"/>
      <c r="TZW617"/>
      <c r="TZX617"/>
      <c r="TZY617"/>
      <c r="TZZ617"/>
      <c r="UAA617"/>
      <c r="UAB617"/>
      <c r="UAC617"/>
      <c r="UAD617"/>
      <c r="UAE617"/>
      <c r="UAF617"/>
      <c r="UAG617"/>
      <c r="UAH617"/>
      <c r="UAI617"/>
      <c r="UAJ617"/>
      <c r="UAK617"/>
      <c r="UAL617"/>
      <c r="UAM617"/>
      <c r="UAN617"/>
      <c r="UAO617"/>
      <c r="UAP617"/>
      <c r="UAQ617"/>
      <c r="UAR617"/>
      <c r="UAS617"/>
      <c r="UAT617"/>
      <c r="UAU617"/>
      <c r="UAV617"/>
      <c r="UAW617"/>
      <c r="UAX617"/>
      <c r="UAY617"/>
      <c r="UAZ617"/>
      <c r="UBA617"/>
      <c r="UBB617"/>
      <c r="UBC617"/>
      <c r="UBD617"/>
      <c r="UBE617"/>
      <c r="UBF617"/>
      <c r="UBG617"/>
      <c r="UBH617"/>
      <c r="UBI617"/>
      <c r="UBJ617"/>
      <c r="UBK617"/>
      <c r="UBL617"/>
      <c r="UBM617"/>
      <c r="UBN617"/>
      <c r="UBO617"/>
      <c r="UBP617"/>
      <c r="UBQ617"/>
      <c r="UBR617"/>
      <c r="UBS617"/>
      <c r="UBT617"/>
      <c r="UBU617"/>
      <c r="UBV617"/>
      <c r="UBW617"/>
      <c r="UBX617"/>
      <c r="UBY617"/>
      <c r="UBZ617"/>
      <c r="UCA617"/>
      <c r="UCB617"/>
      <c r="UCC617"/>
      <c r="UCD617"/>
      <c r="UCE617"/>
      <c r="UCF617"/>
      <c r="UCG617"/>
      <c r="UCH617"/>
      <c r="UCI617"/>
      <c r="UCJ617"/>
      <c r="UCK617"/>
      <c r="UCL617"/>
      <c r="UCM617"/>
      <c r="UCN617"/>
      <c r="UCO617"/>
      <c r="UCP617"/>
      <c r="UCQ617"/>
      <c r="UCR617"/>
      <c r="UCS617"/>
      <c r="UCT617"/>
      <c r="UCU617"/>
      <c r="UCV617"/>
      <c r="UCW617"/>
      <c r="UCX617"/>
      <c r="UCY617"/>
      <c r="UCZ617"/>
      <c r="UDA617"/>
      <c r="UDB617"/>
      <c r="UDC617"/>
      <c r="UDD617"/>
      <c r="UDE617"/>
      <c r="UDF617"/>
      <c r="UDG617"/>
      <c r="UDH617"/>
      <c r="UDI617"/>
      <c r="UDJ617"/>
      <c r="UDK617"/>
      <c r="UDL617"/>
      <c r="UDM617"/>
      <c r="UDN617"/>
      <c r="UDO617"/>
      <c r="UDP617"/>
      <c r="UDQ617"/>
      <c r="UDR617"/>
      <c r="UDS617"/>
      <c r="UDT617"/>
      <c r="UDU617"/>
      <c r="UDV617"/>
      <c r="UDW617"/>
      <c r="UDX617"/>
      <c r="UDY617"/>
      <c r="UDZ617"/>
      <c r="UEA617"/>
      <c r="UEB617"/>
      <c r="UEC617"/>
      <c r="UED617"/>
      <c r="UEE617"/>
      <c r="UEF617"/>
      <c r="UEG617"/>
      <c r="UEH617"/>
      <c r="UEI617"/>
      <c r="UEJ617"/>
      <c r="UEK617"/>
      <c r="UEL617"/>
      <c r="UEM617"/>
      <c r="UEN617"/>
      <c r="UEO617"/>
      <c r="UEP617"/>
      <c r="UEQ617"/>
      <c r="UER617"/>
      <c r="UES617"/>
      <c r="UET617"/>
      <c r="UEU617"/>
      <c r="UEV617"/>
      <c r="UEW617"/>
      <c r="UEX617"/>
      <c r="UEY617"/>
      <c r="UEZ617"/>
      <c r="UFA617"/>
      <c r="UFB617"/>
      <c r="UFC617"/>
      <c r="UFD617"/>
      <c r="UFE617"/>
      <c r="UFF617"/>
      <c r="UFG617"/>
      <c r="UFH617"/>
      <c r="UFI617"/>
      <c r="UFJ617"/>
      <c r="UFK617"/>
      <c r="UFL617"/>
      <c r="UFM617"/>
      <c r="UFN617"/>
      <c r="UFO617"/>
      <c r="UFP617"/>
      <c r="UFQ617"/>
      <c r="UFR617"/>
      <c r="UFS617"/>
      <c r="UFT617"/>
      <c r="UFU617"/>
      <c r="UFV617"/>
      <c r="UFW617"/>
      <c r="UFX617"/>
      <c r="UFY617"/>
      <c r="UFZ617"/>
      <c r="UGA617"/>
      <c r="UGB617"/>
      <c r="UGC617"/>
      <c r="UGD617"/>
      <c r="UGE617"/>
      <c r="UGF617"/>
      <c r="UGG617"/>
      <c r="UGH617"/>
      <c r="UGI617"/>
      <c r="UGJ617"/>
      <c r="UGK617"/>
      <c r="UGL617"/>
      <c r="UGM617"/>
      <c r="UGN617"/>
      <c r="UGO617"/>
      <c r="UGP617"/>
      <c r="UGQ617"/>
      <c r="UGR617"/>
      <c r="UGS617"/>
      <c r="UGT617"/>
      <c r="UGU617"/>
      <c r="UGV617"/>
      <c r="UGW617"/>
      <c r="UGX617"/>
      <c r="UGY617"/>
      <c r="UGZ617"/>
      <c r="UHA617"/>
      <c r="UHB617"/>
      <c r="UHC617"/>
      <c r="UHD617"/>
      <c r="UHE617"/>
      <c r="UHF617"/>
      <c r="UHG617"/>
      <c r="UHH617"/>
      <c r="UHI617"/>
      <c r="UHJ617"/>
      <c r="UHK617"/>
      <c r="UHL617"/>
      <c r="UHM617"/>
      <c r="UHN617"/>
      <c r="UHO617"/>
      <c r="UHP617"/>
      <c r="UHQ617"/>
      <c r="UHR617"/>
      <c r="UHS617"/>
      <c r="UHT617"/>
      <c r="UHU617"/>
      <c r="UHV617"/>
      <c r="UHW617"/>
      <c r="UHX617"/>
      <c r="UHY617"/>
      <c r="UHZ617"/>
      <c r="UIA617"/>
      <c r="UIB617"/>
      <c r="UIC617"/>
      <c r="UID617"/>
      <c r="UIE617"/>
      <c r="UIF617"/>
      <c r="UIG617"/>
      <c r="UIH617"/>
      <c r="UII617"/>
      <c r="UIJ617"/>
      <c r="UIK617"/>
      <c r="UIL617"/>
      <c r="UIM617"/>
      <c r="UIN617"/>
      <c r="UIO617"/>
      <c r="UIP617"/>
      <c r="UIQ617"/>
      <c r="UIR617"/>
      <c r="UIS617"/>
      <c r="UIT617"/>
      <c r="UIU617"/>
      <c r="UIV617"/>
      <c r="UIW617"/>
      <c r="UIX617"/>
      <c r="UIY617"/>
      <c r="UIZ617"/>
      <c r="UJA617"/>
      <c r="UJB617"/>
      <c r="UJC617"/>
      <c r="UJD617"/>
      <c r="UJE617"/>
      <c r="UJF617"/>
      <c r="UJG617"/>
      <c r="UJH617"/>
      <c r="UJI617"/>
      <c r="UJJ617"/>
      <c r="UJK617"/>
      <c r="UJL617"/>
      <c r="UJM617"/>
      <c r="UJN617"/>
      <c r="UJO617"/>
      <c r="UJP617"/>
      <c r="UJQ617"/>
      <c r="UJR617"/>
      <c r="UJS617"/>
      <c r="UJT617"/>
      <c r="UJU617"/>
      <c r="UJV617"/>
      <c r="UJW617"/>
      <c r="UJX617"/>
      <c r="UJY617"/>
      <c r="UJZ617"/>
      <c r="UKA617"/>
      <c r="UKB617"/>
      <c r="UKC617"/>
      <c r="UKD617"/>
      <c r="UKE617"/>
      <c r="UKF617"/>
      <c r="UKG617"/>
      <c r="UKH617"/>
      <c r="UKI617"/>
      <c r="UKJ617"/>
      <c r="UKK617"/>
      <c r="UKL617"/>
      <c r="UKM617"/>
      <c r="UKN617"/>
      <c r="UKO617"/>
      <c r="UKP617"/>
      <c r="UKQ617"/>
      <c r="UKR617"/>
      <c r="UKS617"/>
      <c r="UKT617"/>
      <c r="UKU617"/>
      <c r="UKV617"/>
      <c r="UKW617"/>
      <c r="UKX617"/>
      <c r="UKY617"/>
      <c r="UKZ617"/>
      <c r="ULA617"/>
      <c r="ULB617"/>
      <c r="ULC617"/>
      <c r="ULD617"/>
      <c r="ULE617"/>
      <c r="ULF617"/>
      <c r="ULG617"/>
      <c r="ULH617"/>
      <c r="ULI617"/>
      <c r="ULJ617"/>
      <c r="ULK617"/>
      <c r="ULL617"/>
      <c r="ULM617"/>
      <c r="ULN617"/>
      <c r="ULO617"/>
      <c r="ULP617"/>
      <c r="ULQ617"/>
      <c r="ULR617"/>
      <c r="ULS617"/>
      <c r="ULT617"/>
      <c r="ULU617"/>
      <c r="ULV617"/>
      <c r="ULW617"/>
      <c r="ULX617"/>
      <c r="ULY617"/>
      <c r="ULZ617"/>
      <c r="UMA617"/>
      <c r="UMB617"/>
      <c r="UMC617"/>
      <c r="UMD617"/>
      <c r="UME617"/>
      <c r="UMF617"/>
      <c r="UMG617"/>
      <c r="UMH617"/>
      <c r="UMI617"/>
      <c r="UMJ617"/>
      <c r="UMK617"/>
      <c r="UML617"/>
      <c r="UMM617"/>
      <c r="UMN617"/>
      <c r="UMO617"/>
      <c r="UMP617"/>
      <c r="UMQ617"/>
      <c r="UMR617"/>
      <c r="UMS617"/>
      <c r="UMT617"/>
      <c r="UMU617"/>
      <c r="UMV617"/>
      <c r="UMW617"/>
      <c r="UMX617"/>
      <c r="UMY617"/>
      <c r="UMZ617"/>
      <c r="UNA617"/>
      <c r="UNB617"/>
      <c r="UNC617"/>
      <c r="UND617"/>
      <c r="UNE617"/>
      <c r="UNF617"/>
      <c r="UNG617"/>
      <c r="UNH617"/>
      <c r="UNI617"/>
      <c r="UNJ617"/>
      <c r="UNK617"/>
      <c r="UNL617"/>
      <c r="UNM617"/>
      <c r="UNN617"/>
      <c r="UNO617"/>
      <c r="UNP617"/>
      <c r="UNQ617"/>
      <c r="UNR617"/>
      <c r="UNS617"/>
      <c r="UNT617"/>
      <c r="UNU617"/>
      <c r="UNV617"/>
      <c r="UNW617"/>
      <c r="UNX617"/>
      <c r="UNY617"/>
      <c r="UNZ617"/>
      <c r="UOA617"/>
      <c r="UOB617"/>
      <c r="UOC617"/>
      <c r="UOD617"/>
      <c r="UOE617"/>
      <c r="UOF617"/>
      <c r="UOG617"/>
      <c r="UOH617"/>
      <c r="UOI617"/>
      <c r="UOJ617"/>
      <c r="UOK617"/>
      <c r="UOL617"/>
      <c r="UOM617"/>
      <c r="UON617"/>
      <c r="UOO617"/>
      <c r="UOP617"/>
      <c r="UOQ617"/>
      <c r="UOR617"/>
      <c r="UOS617"/>
      <c r="UOT617"/>
      <c r="UOU617"/>
      <c r="UOV617"/>
      <c r="UOW617"/>
      <c r="UOX617"/>
      <c r="UOY617"/>
      <c r="UOZ617"/>
      <c r="UPA617"/>
      <c r="UPB617"/>
      <c r="UPC617"/>
      <c r="UPD617"/>
      <c r="UPE617"/>
      <c r="UPF617"/>
      <c r="UPG617"/>
      <c r="UPH617"/>
      <c r="UPI617"/>
      <c r="UPJ617"/>
      <c r="UPK617"/>
      <c r="UPL617"/>
      <c r="UPM617"/>
      <c r="UPN617"/>
      <c r="UPO617"/>
      <c r="UPP617"/>
      <c r="UPQ617"/>
      <c r="UPR617"/>
      <c r="UPS617"/>
      <c r="UPT617"/>
      <c r="UPU617"/>
      <c r="UPV617"/>
      <c r="UPW617"/>
      <c r="UPX617"/>
      <c r="UPY617"/>
      <c r="UPZ617"/>
      <c r="UQA617"/>
      <c r="UQB617"/>
      <c r="UQC617"/>
      <c r="UQD617"/>
      <c r="UQE617"/>
      <c r="UQF617"/>
      <c r="UQG617"/>
      <c r="UQH617"/>
      <c r="UQI617"/>
      <c r="UQJ617"/>
      <c r="UQK617"/>
      <c r="UQL617"/>
      <c r="UQM617"/>
      <c r="UQN617"/>
      <c r="UQO617"/>
      <c r="UQP617"/>
      <c r="UQQ617"/>
      <c r="UQR617"/>
      <c r="UQS617"/>
      <c r="UQT617"/>
      <c r="UQU617"/>
      <c r="UQV617"/>
      <c r="UQW617"/>
      <c r="UQX617"/>
      <c r="UQY617"/>
      <c r="UQZ617"/>
      <c r="URA617"/>
      <c r="URB617"/>
      <c r="URC617"/>
      <c r="URD617"/>
      <c r="URE617"/>
      <c r="URF617"/>
      <c r="URG617"/>
      <c r="URH617"/>
      <c r="URI617"/>
      <c r="URJ617"/>
      <c r="URK617"/>
      <c r="URL617"/>
      <c r="URM617"/>
      <c r="URN617"/>
      <c r="URO617"/>
      <c r="URP617"/>
      <c r="URQ617"/>
      <c r="URR617"/>
      <c r="URS617"/>
      <c r="URT617"/>
      <c r="URU617"/>
      <c r="URV617"/>
      <c r="URW617"/>
      <c r="URX617"/>
      <c r="URY617"/>
      <c r="URZ617"/>
      <c r="USA617"/>
      <c r="USB617"/>
      <c r="USC617"/>
      <c r="USD617"/>
      <c r="USE617"/>
      <c r="USF617"/>
      <c r="USG617"/>
      <c r="USH617"/>
      <c r="USI617"/>
      <c r="USJ617"/>
      <c r="USK617"/>
      <c r="USL617"/>
      <c r="USM617"/>
      <c r="USN617"/>
      <c r="USO617"/>
      <c r="USP617"/>
      <c r="USQ617"/>
      <c r="USR617"/>
      <c r="USS617"/>
      <c r="UST617"/>
      <c r="USU617"/>
      <c r="USV617"/>
      <c r="USW617"/>
      <c r="USX617"/>
      <c r="USY617"/>
      <c r="USZ617"/>
      <c r="UTA617"/>
      <c r="UTB617"/>
      <c r="UTC617"/>
      <c r="UTD617"/>
      <c r="UTE617"/>
      <c r="UTF617"/>
      <c r="UTG617"/>
      <c r="UTH617"/>
      <c r="UTI617"/>
      <c r="UTJ617"/>
      <c r="UTK617"/>
      <c r="UTL617"/>
      <c r="UTM617"/>
      <c r="UTN617"/>
      <c r="UTO617"/>
      <c r="UTP617"/>
      <c r="UTQ617"/>
      <c r="UTR617"/>
      <c r="UTS617"/>
      <c r="UTT617"/>
      <c r="UTU617"/>
      <c r="UTV617"/>
      <c r="UTW617"/>
      <c r="UTX617"/>
      <c r="UTY617"/>
      <c r="UTZ617"/>
      <c r="UUA617"/>
      <c r="UUB617"/>
      <c r="UUC617"/>
      <c r="UUD617"/>
      <c r="UUE617"/>
      <c r="UUF617"/>
      <c r="UUG617"/>
      <c r="UUH617"/>
      <c r="UUI617"/>
      <c r="UUJ617"/>
      <c r="UUK617"/>
      <c r="UUL617"/>
      <c r="UUM617"/>
      <c r="UUN617"/>
      <c r="UUO617"/>
      <c r="UUP617"/>
      <c r="UUQ617"/>
      <c r="UUR617"/>
      <c r="UUS617"/>
      <c r="UUT617"/>
      <c r="UUU617"/>
      <c r="UUV617"/>
      <c r="UUW617"/>
      <c r="UUX617"/>
      <c r="UUY617"/>
      <c r="UUZ617"/>
      <c r="UVA617"/>
      <c r="UVB617"/>
      <c r="UVC617"/>
      <c r="UVD617"/>
      <c r="UVE617"/>
      <c r="UVF617"/>
      <c r="UVG617"/>
      <c r="UVH617"/>
      <c r="UVI617"/>
      <c r="UVJ617"/>
      <c r="UVK617"/>
      <c r="UVL617"/>
      <c r="UVM617"/>
      <c r="UVN617"/>
      <c r="UVO617"/>
      <c r="UVP617"/>
      <c r="UVQ617"/>
      <c r="UVR617"/>
      <c r="UVS617"/>
      <c r="UVT617"/>
      <c r="UVU617"/>
      <c r="UVV617"/>
      <c r="UVW617"/>
      <c r="UVX617"/>
      <c r="UVY617"/>
      <c r="UVZ617"/>
      <c r="UWA617"/>
      <c r="UWB617"/>
      <c r="UWC617"/>
      <c r="UWD617"/>
      <c r="UWE617"/>
      <c r="UWF617"/>
      <c r="UWG617"/>
      <c r="UWH617"/>
      <c r="UWI617"/>
      <c r="UWJ617"/>
      <c r="UWK617"/>
      <c r="UWL617"/>
      <c r="UWM617"/>
      <c r="UWN617"/>
      <c r="UWO617"/>
      <c r="UWP617"/>
      <c r="UWQ617"/>
      <c r="UWR617"/>
      <c r="UWS617"/>
      <c r="UWT617"/>
      <c r="UWU617"/>
      <c r="UWV617"/>
      <c r="UWW617"/>
      <c r="UWX617"/>
      <c r="UWY617"/>
      <c r="UWZ617"/>
      <c r="UXA617"/>
      <c r="UXB617"/>
      <c r="UXC617"/>
      <c r="UXD617"/>
      <c r="UXE617"/>
      <c r="UXF617"/>
      <c r="UXG617"/>
      <c r="UXH617"/>
      <c r="UXI617"/>
      <c r="UXJ617"/>
      <c r="UXK617"/>
      <c r="UXL617"/>
      <c r="UXM617"/>
      <c r="UXN617"/>
      <c r="UXO617"/>
      <c r="UXP617"/>
      <c r="UXQ617"/>
      <c r="UXR617"/>
      <c r="UXS617"/>
      <c r="UXT617"/>
      <c r="UXU617"/>
      <c r="UXV617"/>
      <c r="UXW617"/>
      <c r="UXX617"/>
      <c r="UXY617"/>
      <c r="UXZ617"/>
      <c r="UYA617"/>
      <c r="UYB617"/>
      <c r="UYC617"/>
      <c r="UYD617"/>
      <c r="UYE617"/>
      <c r="UYF617"/>
      <c r="UYG617"/>
      <c r="UYH617"/>
      <c r="UYI617"/>
      <c r="UYJ617"/>
      <c r="UYK617"/>
      <c r="UYL617"/>
      <c r="UYM617"/>
      <c r="UYN617"/>
      <c r="UYO617"/>
      <c r="UYP617"/>
      <c r="UYQ617"/>
      <c r="UYR617"/>
      <c r="UYS617"/>
      <c r="UYT617"/>
      <c r="UYU617"/>
      <c r="UYV617"/>
      <c r="UYW617"/>
      <c r="UYX617"/>
      <c r="UYY617"/>
      <c r="UYZ617"/>
      <c r="UZA617"/>
      <c r="UZB617"/>
      <c r="UZC617"/>
      <c r="UZD617"/>
      <c r="UZE617"/>
      <c r="UZF617"/>
      <c r="UZG617"/>
      <c r="UZH617"/>
      <c r="UZI617"/>
      <c r="UZJ617"/>
      <c r="UZK617"/>
      <c r="UZL617"/>
      <c r="UZM617"/>
      <c r="UZN617"/>
      <c r="UZO617"/>
      <c r="UZP617"/>
      <c r="UZQ617"/>
      <c r="UZR617"/>
      <c r="UZS617"/>
      <c r="UZT617"/>
      <c r="UZU617"/>
      <c r="UZV617"/>
      <c r="UZW617"/>
      <c r="UZX617"/>
      <c r="UZY617"/>
      <c r="UZZ617"/>
      <c r="VAA617"/>
      <c r="VAB617"/>
      <c r="VAC617"/>
      <c r="VAD617"/>
      <c r="VAE617"/>
      <c r="VAF617"/>
      <c r="VAG617"/>
      <c r="VAH617"/>
      <c r="VAI617"/>
      <c r="VAJ617"/>
      <c r="VAK617"/>
      <c r="VAL617"/>
      <c r="VAM617"/>
      <c r="VAN617"/>
      <c r="VAO617"/>
      <c r="VAP617"/>
      <c r="VAQ617"/>
      <c r="VAR617"/>
      <c r="VAS617"/>
      <c r="VAT617"/>
      <c r="VAU617"/>
      <c r="VAV617"/>
      <c r="VAW617"/>
      <c r="VAX617"/>
      <c r="VAY617"/>
      <c r="VAZ617"/>
      <c r="VBA617"/>
      <c r="VBB617"/>
      <c r="VBC617"/>
      <c r="VBD617"/>
      <c r="VBE617"/>
      <c r="VBF617"/>
      <c r="VBG617"/>
      <c r="VBH617"/>
      <c r="VBI617"/>
      <c r="VBJ617"/>
      <c r="VBK617"/>
      <c r="VBL617"/>
      <c r="VBM617"/>
      <c r="VBN617"/>
      <c r="VBO617"/>
      <c r="VBP617"/>
      <c r="VBQ617"/>
      <c r="VBR617"/>
      <c r="VBS617"/>
      <c r="VBT617"/>
      <c r="VBU617"/>
      <c r="VBV617"/>
      <c r="VBW617"/>
      <c r="VBX617"/>
      <c r="VBY617"/>
      <c r="VBZ617"/>
      <c r="VCA617"/>
      <c r="VCB617"/>
      <c r="VCC617"/>
      <c r="VCD617"/>
      <c r="VCE617"/>
      <c r="VCF617"/>
      <c r="VCG617"/>
      <c r="VCH617"/>
      <c r="VCI617"/>
      <c r="VCJ617"/>
      <c r="VCK617"/>
      <c r="VCL617"/>
      <c r="VCM617"/>
      <c r="VCN617"/>
      <c r="VCO617"/>
      <c r="VCP617"/>
      <c r="VCQ617"/>
      <c r="VCR617"/>
      <c r="VCS617"/>
      <c r="VCT617"/>
      <c r="VCU617"/>
      <c r="VCV617"/>
      <c r="VCW617"/>
      <c r="VCX617"/>
      <c r="VCY617"/>
      <c r="VCZ617"/>
      <c r="VDA617"/>
      <c r="VDB617"/>
      <c r="VDC617"/>
      <c r="VDD617"/>
      <c r="VDE617"/>
      <c r="VDF617"/>
      <c r="VDG617"/>
      <c r="VDH617"/>
      <c r="VDI617"/>
      <c r="VDJ617"/>
      <c r="VDK617"/>
      <c r="VDL617"/>
      <c r="VDM617"/>
      <c r="VDN617"/>
      <c r="VDO617"/>
      <c r="VDP617"/>
      <c r="VDQ617"/>
      <c r="VDR617"/>
      <c r="VDS617"/>
      <c r="VDT617"/>
      <c r="VDU617"/>
      <c r="VDV617"/>
      <c r="VDW617"/>
      <c r="VDX617"/>
      <c r="VDY617"/>
      <c r="VDZ617"/>
      <c r="VEA617"/>
      <c r="VEB617"/>
      <c r="VEC617"/>
      <c r="VED617"/>
      <c r="VEE617"/>
      <c r="VEF617"/>
      <c r="VEG617"/>
      <c r="VEH617"/>
      <c r="VEI617"/>
      <c r="VEJ617"/>
      <c r="VEK617"/>
      <c r="VEL617"/>
      <c r="VEM617"/>
      <c r="VEN617"/>
      <c r="VEO617"/>
      <c r="VEP617"/>
      <c r="VEQ617"/>
      <c r="VER617"/>
      <c r="VES617"/>
      <c r="VET617"/>
      <c r="VEU617"/>
      <c r="VEV617"/>
      <c r="VEW617"/>
      <c r="VEX617"/>
      <c r="VEY617"/>
      <c r="VEZ617"/>
      <c r="VFA617"/>
      <c r="VFB617"/>
      <c r="VFC617"/>
      <c r="VFD617"/>
      <c r="VFE617"/>
      <c r="VFF617"/>
      <c r="VFG617"/>
      <c r="VFH617"/>
      <c r="VFI617"/>
      <c r="VFJ617"/>
      <c r="VFK617"/>
      <c r="VFL617"/>
      <c r="VFM617"/>
      <c r="VFN617"/>
      <c r="VFO617"/>
      <c r="VFP617"/>
      <c r="VFQ617"/>
      <c r="VFR617"/>
      <c r="VFS617"/>
      <c r="VFT617"/>
      <c r="VFU617"/>
      <c r="VFV617"/>
      <c r="VFW617"/>
      <c r="VFX617"/>
      <c r="VFY617"/>
      <c r="VFZ617"/>
      <c r="VGA617"/>
      <c r="VGB617"/>
      <c r="VGC617"/>
      <c r="VGD617"/>
      <c r="VGE617"/>
      <c r="VGF617"/>
      <c r="VGG617"/>
      <c r="VGH617"/>
      <c r="VGI617"/>
      <c r="VGJ617"/>
      <c r="VGK617"/>
      <c r="VGL617"/>
      <c r="VGM617"/>
      <c r="VGN617"/>
      <c r="VGO617"/>
      <c r="VGP617"/>
      <c r="VGQ617"/>
      <c r="VGR617"/>
      <c r="VGS617"/>
      <c r="VGT617"/>
      <c r="VGU617"/>
      <c r="VGV617"/>
      <c r="VGW617"/>
      <c r="VGX617"/>
      <c r="VGY617"/>
      <c r="VGZ617"/>
      <c r="VHA617"/>
      <c r="VHB617"/>
      <c r="VHC617"/>
      <c r="VHD617"/>
      <c r="VHE617"/>
      <c r="VHF617"/>
      <c r="VHG617"/>
      <c r="VHH617"/>
      <c r="VHI617"/>
      <c r="VHJ617"/>
      <c r="VHK617"/>
      <c r="VHL617"/>
      <c r="VHM617"/>
      <c r="VHN617"/>
      <c r="VHO617"/>
      <c r="VHP617"/>
      <c r="VHQ617"/>
      <c r="VHR617"/>
      <c r="VHS617"/>
      <c r="VHT617"/>
      <c r="VHU617"/>
      <c r="VHV617"/>
      <c r="VHW617"/>
      <c r="VHX617"/>
      <c r="VHY617"/>
      <c r="VHZ617"/>
      <c r="VIA617"/>
      <c r="VIB617"/>
      <c r="VIC617"/>
      <c r="VID617"/>
      <c r="VIE617"/>
      <c r="VIF617"/>
      <c r="VIG617"/>
      <c r="VIH617"/>
      <c r="VII617"/>
      <c r="VIJ617"/>
      <c r="VIK617"/>
      <c r="VIL617"/>
      <c r="VIM617"/>
      <c r="VIN617"/>
      <c r="VIO617"/>
      <c r="VIP617"/>
      <c r="VIQ617"/>
      <c r="VIR617"/>
      <c r="VIS617"/>
      <c r="VIT617"/>
      <c r="VIU617"/>
      <c r="VIV617"/>
      <c r="VIW617"/>
      <c r="VIX617"/>
      <c r="VIY617"/>
      <c r="VIZ617"/>
      <c r="VJA617"/>
      <c r="VJB617"/>
      <c r="VJC617"/>
      <c r="VJD617"/>
      <c r="VJE617"/>
      <c r="VJF617"/>
      <c r="VJG617"/>
      <c r="VJH617"/>
      <c r="VJI617"/>
      <c r="VJJ617"/>
      <c r="VJK617"/>
      <c r="VJL617"/>
      <c r="VJM617"/>
      <c r="VJN617"/>
      <c r="VJO617"/>
      <c r="VJP617"/>
      <c r="VJQ617"/>
      <c r="VJR617"/>
      <c r="VJS617"/>
      <c r="VJT617"/>
      <c r="VJU617"/>
      <c r="VJV617"/>
      <c r="VJW617"/>
      <c r="VJX617"/>
      <c r="VJY617"/>
      <c r="VJZ617"/>
      <c r="VKA617"/>
      <c r="VKB617"/>
      <c r="VKC617"/>
      <c r="VKD617"/>
      <c r="VKE617"/>
      <c r="VKF617"/>
      <c r="VKG617"/>
      <c r="VKH617"/>
      <c r="VKI617"/>
      <c r="VKJ617"/>
      <c r="VKK617"/>
      <c r="VKL617"/>
      <c r="VKM617"/>
      <c r="VKN617"/>
      <c r="VKO617"/>
      <c r="VKP617"/>
      <c r="VKQ617"/>
      <c r="VKR617"/>
      <c r="VKS617"/>
      <c r="VKT617"/>
      <c r="VKU617"/>
      <c r="VKV617"/>
      <c r="VKW617"/>
      <c r="VKX617"/>
      <c r="VKY617"/>
      <c r="VKZ617"/>
      <c r="VLA617"/>
      <c r="VLB617"/>
      <c r="VLC617"/>
      <c r="VLD617"/>
      <c r="VLE617"/>
      <c r="VLF617"/>
      <c r="VLG617"/>
      <c r="VLH617"/>
      <c r="VLI617"/>
      <c r="VLJ617"/>
      <c r="VLK617"/>
      <c r="VLL617"/>
      <c r="VLM617"/>
      <c r="VLN617"/>
      <c r="VLO617"/>
      <c r="VLP617"/>
      <c r="VLQ617"/>
      <c r="VLR617"/>
      <c r="VLS617"/>
      <c r="VLT617"/>
      <c r="VLU617"/>
      <c r="VLV617"/>
      <c r="VLW617"/>
      <c r="VLX617"/>
      <c r="VLY617"/>
      <c r="VLZ617"/>
      <c r="VMA617"/>
      <c r="VMB617"/>
      <c r="VMC617"/>
      <c r="VMD617"/>
      <c r="VME617"/>
      <c r="VMF617"/>
      <c r="VMG617"/>
      <c r="VMH617"/>
      <c r="VMI617"/>
      <c r="VMJ617"/>
      <c r="VMK617"/>
      <c r="VML617"/>
      <c r="VMM617"/>
      <c r="VMN617"/>
      <c r="VMO617"/>
      <c r="VMP617"/>
      <c r="VMQ617"/>
      <c r="VMR617"/>
      <c r="VMS617"/>
      <c r="VMT617"/>
      <c r="VMU617"/>
      <c r="VMV617"/>
      <c r="VMW617"/>
      <c r="VMX617"/>
      <c r="VMY617"/>
      <c r="VMZ617"/>
      <c r="VNA617"/>
      <c r="VNB617"/>
      <c r="VNC617"/>
      <c r="VND617"/>
      <c r="VNE617"/>
      <c r="VNF617"/>
      <c r="VNG617"/>
      <c r="VNH617"/>
      <c r="VNI617"/>
      <c r="VNJ617"/>
      <c r="VNK617"/>
      <c r="VNL617"/>
      <c r="VNM617"/>
      <c r="VNN617"/>
      <c r="VNO617"/>
      <c r="VNP617"/>
      <c r="VNQ617"/>
      <c r="VNR617"/>
      <c r="VNS617"/>
      <c r="VNT617"/>
      <c r="VNU617"/>
      <c r="VNV617"/>
      <c r="VNW617"/>
      <c r="VNX617"/>
      <c r="VNY617"/>
      <c r="VNZ617"/>
      <c r="VOA617"/>
      <c r="VOB617"/>
      <c r="VOC617"/>
      <c r="VOD617"/>
      <c r="VOE617"/>
      <c r="VOF617"/>
      <c r="VOG617"/>
      <c r="VOH617"/>
      <c r="VOI617"/>
      <c r="VOJ617"/>
      <c r="VOK617"/>
      <c r="VOL617"/>
      <c r="VOM617"/>
      <c r="VON617"/>
      <c r="VOO617"/>
      <c r="VOP617"/>
      <c r="VOQ617"/>
      <c r="VOR617"/>
      <c r="VOS617"/>
      <c r="VOT617"/>
      <c r="VOU617"/>
      <c r="VOV617"/>
      <c r="VOW617"/>
      <c r="VOX617"/>
      <c r="VOY617"/>
      <c r="VOZ617"/>
      <c r="VPA617"/>
      <c r="VPB617"/>
      <c r="VPC617"/>
      <c r="VPD617"/>
      <c r="VPE617"/>
      <c r="VPF617"/>
      <c r="VPG617"/>
      <c r="VPH617"/>
      <c r="VPI617"/>
      <c r="VPJ617"/>
      <c r="VPK617"/>
      <c r="VPL617"/>
      <c r="VPM617"/>
      <c r="VPN617"/>
      <c r="VPO617"/>
      <c r="VPP617"/>
      <c r="VPQ617"/>
      <c r="VPR617"/>
      <c r="VPS617"/>
      <c r="VPT617"/>
      <c r="VPU617"/>
      <c r="VPV617"/>
      <c r="VPW617"/>
      <c r="VPX617"/>
      <c r="VPY617"/>
      <c r="VPZ617"/>
      <c r="VQA617"/>
      <c r="VQB617"/>
      <c r="VQC617"/>
      <c r="VQD617"/>
      <c r="VQE617"/>
      <c r="VQF617"/>
      <c r="VQG617"/>
      <c r="VQH617"/>
      <c r="VQI617"/>
      <c r="VQJ617"/>
      <c r="VQK617"/>
      <c r="VQL617"/>
      <c r="VQM617"/>
      <c r="VQN617"/>
      <c r="VQO617"/>
      <c r="VQP617"/>
      <c r="VQQ617"/>
      <c r="VQR617"/>
      <c r="VQS617"/>
      <c r="VQT617"/>
      <c r="VQU617"/>
      <c r="VQV617"/>
      <c r="VQW617"/>
      <c r="VQX617"/>
      <c r="VQY617"/>
      <c r="VQZ617"/>
      <c r="VRA617"/>
      <c r="VRB617"/>
      <c r="VRC617"/>
      <c r="VRD617"/>
      <c r="VRE617"/>
      <c r="VRF617"/>
      <c r="VRG617"/>
      <c r="VRH617"/>
      <c r="VRI617"/>
      <c r="VRJ617"/>
      <c r="VRK617"/>
      <c r="VRL617"/>
      <c r="VRM617"/>
      <c r="VRN617"/>
      <c r="VRO617"/>
      <c r="VRP617"/>
      <c r="VRQ617"/>
      <c r="VRR617"/>
      <c r="VRS617"/>
      <c r="VRT617"/>
      <c r="VRU617"/>
      <c r="VRV617"/>
      <c r="VRW617"/>
      <c r="VRX617"/>
      <c r="VRY617"/>
      <c r="VRZ617"/>
      <c r="VSA617"/>
      <c r="VSB617"/>
      <c r="VSC617"/>
      <c r="VSD617"/>
      <c r="VSE617"/>
      <c r="VSF617"/>
      <c r="VSG617"/>
      <c r="VSH617"/>
      <c r="VSI617"/>
      <c r="VSJ617"/>
      <c r="VSK617"/>
      <c r="VSL617"/>
      <c r="VSM617"/>
      <c r="VSN617"/>
      <c r="VSO617"/>
      <c r="VSP617"/>
      <c r="VSQ617"/>
      <c r="VSR617"/>
      <c r="VSS617"/>
      <c r="VST617"/>
      <c r="VSU617"/>
      <c r="VSV617"/>
      <c r="VSW617"/>
      <c r="VSX617"/>
      <c r="VSY617"/>
      <c r="VSZ617"/>
      <c r="VTA617"/>
      <c r="VTB617"/>
      <c r="VTC617"/>
      <c r="VTD617"/>
      <c r="VTE617"/>
      <c r="VTF617"/>
      <c r="VTG617"/>
      <c r="VTH617"/>
      <c r="VTI617"/>
      <c r="VTJ617"/>
      <c r="VTK617"/>
      <c r="VTL617"/>
      <c r="VTM617"/>
      <c r="VTN617"/>
      <c r="VTO617"/>
      <c r="VTP617"/>
      <c r="VTQ617"/>
      <c r="VTR617"/>
      <c r="VTS617"/>
      <c r="VTT617"/>
      <c r="VTU617"/>
      <c r="VTV617"/>
      <c r="VTW617"/>
      <c r="VTX617"/>
      <c r="VTY617"/>
      <c r="VTZ617"/>
      <c r="VUA617"/>
      <c r="VUB617"/>
      <c r="VUC617"/>
      <c r="VUD617"/>
      <c r="VUE617"/>
      <c r="VUF617"/>
      <c r="VUG617"/>
      <c r="VUH617"/>
      <c r="VUI617"/>
      <c r="VUJ617"/>
      <c r="VUK617"/>
      <c r="VUL617"/>
      <c r="VUM617"/>
      <c r="VUN617"/>
      <c r="VUO617"/>
      <c r="VUP617"/>
      <c r="VUQ617"/>
      <c r="VUR617"/>
      <c r="VUS617"/>
      <c r="VUT617"/>
      <c r="VUU617"/>
      <c r="VUV617"/>
      <c r="VUW617"/>
      <c r="VUX617"/>
      <c r="VUY617"/>
      <c r="VUZ617"/>
      <c r="VVA617"/>
      <c r="VVB617"/>
      <c r="VVC617"/>
      <c r="VVD617"/>
      <c r="VVE617"/>
      <c r="VVF617"/>
      <c r="VVG617"/>
      <c r="VVH617"/>
      <c r="VVI617"/>
      <c r="VVJ617"/>
      <c r="VVK617"/>
      <c r="VVL617"/>
      <c r="VVM617"/>
      <c r="VVN617"/>
      <c r="VVO617"/>
      <c r="VVP617"/>
      <c r="VVQ617"/>
      <c r="VVR617"/>
      <c r="VVS617"/>
      <c r="VVT617"/>
      <c r="VVU617"/>
      <c r="VVV617"/>
      <c r="VVW617"/>
      <c r="VVX617"/>
      <c r="VVY617"/>
      <c r="VVZ617"/>
      <c r="VWA617"/>
      <c r="VWB617"/>
      <c r="VWC617"/>
      <c r="VWD617"/>
      <c r="VWE617"/>
      <c r="VWF617"/>
      <c r="VWG617"/>
      <c r="VWH617"/>
      <c r="VWI617"/>
      <c r="VWJ617"/>
      <c r="VWK617"/>
      <c r="VWL617"/>
      <c r="VWM617"/>
      <c r="VWN617"/>
      <c r="VWO617"/>
      <c r="VWP617"/>
      <c r="VWQ617"/>
      <c r="VWR617"/>
      <c r="VWS617"/>
      <c r="VWT617"/>
      <c r="VWU617"/>
      <c r="VWV617"/>
      <c r="VWW617"/>
      <c r="VWX617"/>
      <c r="VWY617"/>
      <c r="VWZ617"/>
      <c r="VXA617"/>
      <c r="VXB617"/>
      <c r="VXC617"/>
      <c r="VXD617"/>
      <c r="VXE617"/>
      <c r="VXF617"/>
      <c r="VXG617"/>
      <c r="VXH617"/>
      <c r="VXI617"/>
      <c r="VXJ617"/>
      <c r="VXK617"/>
      <c r="VXL617"/>
      <c r="VXM617"/>
      <c r="VXN617"/>
      <c r="VXO617"/>
      <c r="VXP617"/>
      <c r="VXQ617"/>
      <c r="VXR617"/>
      <c r="VXS617"/>
      <c r="VXT617"/>
      <c r="VXU617"/>
      <c r="VXV617"/>
      <c r="VXW617"/>
      <c r="VXX617"/>
      <c r="VXY617"/>
      <c r="VXZ617"/>
      <c r="VYA617"/>
      <c r="VYB617"/>
      <c r="VYC617"/>
      <c r="VYD617"/>
      <c r="VYE617"/>
      <c r="VYF617"/>
      <c r="VYG617"/>
      <c r="VYH617"/>
      <c r="VYI617"/>
      <c r="VYJ617"/>
      <c r="VYK617"/>
      <c r="VYL617"/>
      <c r="VYM617"/>
      <c r="VYN617"/>
      <c r="VYO617"/>
      <c r="VYP617"/>
      <c r="VYQ617"/>
      <c r="VYR617"/>
      <c r="VYS617"/>
      <c r="VYT617"/>
      <c r="VYU617"/>
      <c r="VYV617"/>
      <c r="VYW617"/>
      <c r="VYX617"/>
      <c r="VYY617"/>
      <c r="VYZ617"/>
      <c r="VZA617"/>
      <c r="VZB617"/>
      <c r="VZC617"/>
      <c r="VZD617"/>
      <c r="VZE617"/>
      <c r="VZF617"/>
      <c r="VZG617"/>
      <c r="VZH617"/>
      <c r="VZI617"/>
      <c r="VZJ617"/>
      <c r="VZK617"/>
      <c r="VZL617"/>
      <c r="VZM617"/>
      <c r="VZN617"/>
      <c r="VZO617"/>
      <c r="VZP617"/>
      <c r="VZQ617"/>
      <c r="VZR617"/>
      <c r="VZS617"/>
      <c r="VZT617"/>
      <c r="VZU617"/>
      <c r="VZV617"/>
      <c r="VZW617"/>
      <c r="VZX617"/>
      <c r="VZY617"/>
      <c r="VZZ617"/>
      <c r="WAA617"/>
      <c r="WAB617"/>
      <c r="WAC617"/>
      <c r="WAD617"/>
      <c r="WAE617"/>
      <c r="WAF617"/>
      <c r="WAG617"/>
      <c r="WAH617"/>
      <c r="WAI617"/>
      <c r="WAJ617"/>
      <c r="WAK617"/>
      <c r="WAL617"/>
      <c r="WAM617"/>
      <c r="WAN617"/>
      <c r="WAO617"/>
      <c r="WAP617"/>
      <c r="WAQ617"/>
      <c r="WAR617"/>
      <c r="WAS617"/>
      <c r="WAT617"/>
      <c r="WAU617"/>
      <c r="WAV617"/>
      <c r="WAW617"/>
      <c r="WAX617"/>
      <c r="WAY617"/>
      <c r="WAZ617"/>
      <c r="WBA617"/>
      <c r="WBB617"/>
      <c r="WBC617"/>
      <c r="WBD617"/>
      <c r="WBE617"/>
      <c r="WBF617"/>
      <c r="WBG617"/>
      <c r="WBH617"/>
      <c r="WBI617"/>
      <c r="WBJ617"/>
      <c r="WBK617"/>
      <c r="WBL617"/>
      <c r="WBM617"/>
      <c r="WBN617"/>
      <c r="WBO617"/>
      <c r="WBP617"/>
      <c r="WBQ617"/>
      <c r="WBR617"/>
      <c r="WBS617"/>
      <c r="WBT617"/>
      <c r="WBU617"/>
      <c r="WBV617"/>
      <c r="WBW617"/>
      <c r="WBX617"/>
      <c r="WBY617"/>
      <c r="WBZ617"/>
      <c r="WCA617"/>
      <c r="WCB617"/>
      <c r="WCC617"/>
      <c r="WCD617"/>
      <c r="WCE617"/>
      <c r="WCF617"/>
      <c r="WCG617"/>
      <c r="WCH617"/>
      <c r="WCI617"/>
      <c r="WCJ617"/>
      <c r="WCK617"/>
      <c r="WCL617"/>
      <c r="WCM617"/>
      <c r="WCN617"/>
      <c r="WCO617"/>
      <c r="WCP617"/>
      <c r="WCQ617"/>
      <c r="WCR617"/>
      <c r="WCS617"/>
      <c r="WCT617"/>
      <c r="WCU617"/>
      <c r="WCV617"/>
      <c r="WCW617"/>
      <c r="WCX617"/>
      <c r="WCY617"/>
      <c r="WCZ617"/>
      <c r="WDA617"/>
      <c r="WDB617"/>
      <c r="WDC617"/>
      <c r="WDD617"/>
      <c r="WDE617"/>
      <c r="WDF617"/>
      <c r="WDG617"/>
      <c r="WDH617"/>
      <c r="WDI617"/>
      <c r="WDJ617"/>
      <c r="WDK617"/>
      <c r="WDL617"/>
      <c r="WDM617"/>
      <c r="WDN617"/>
      <c r="WDO617"/>
      <c r="WDP617"/>
      <c r="WDQ617"/>
      <c r="WDR617"/>
      <c r="WDS617"/>
      <c r="WDT617"/>
      <c r="WDU617"/>
      <c r="WDV617"/>
      <c r="WDW617"/>
      <c r="WDX617"/>
      <c r="WDY617"/>
      <c r="WDZ617"/>
      <c r="WEA617"/>
      <c r="WEB617"/>
      <c r="WEC617"/>
      <c r="WED617"/>
      <c r="WEE617"/>
      <c r="WEF617"/>
      <c r="WEG617"/>
      <c r="WEH617"/>
      <c r="WEI617"/>
      <c r="WEJ617"/>
      <c r="WEK617"/>
      <c r="WEL617"/>
      <c r="WEM617"/>
      <c r="WEN617"/>
      <c r="WEO617"/>
      <c r="WEP617"/>
      <c r="WEQ617"/>
      <c r="WER617"/>
      <c r="WES617"/>
      <c r="WET617"/>
      <c r="WEU617"/>
      <c r="WEV617"/>
      <c r="WEW617"/>
      <c r="WEX617"/>
      <c r="WEY617"/>
      <c r="WEZ617"/>
      <c r="WFA617"/>
      <c r="WFB617"/>
      <c r="WFC617"/>
      <c r="WFD617"/>
      <c r="WFE617"/>
      <c r="WFF617"/>
      <c r="WFG617"/>
      <c r="WFH617"/>
      <c r="WFI617"/>
      <c r="WFJ617"/>
      <c r="WFK617"/>
      <c r="WFL617"/>
      <c r="WFM617"/>
      <c r="WFN617"/>
      <c r="WFO617"/>
      <c r="WFP617"/>
      <c r="WFQ617"/>
      <c r="WFR617"/>
      <c r="WFS617"/>
      <c r="WFT617"/>
      <c r="WFU617"/>
      <c r="WFV617"/>
      <c r="WFW617"/>
      <c r="WFX617"/>
      <c r="WFY617"/>
      <c r="WFZ617"/>
      <c r="WGA617"/>
      <c r="WGB617"/>
      <c r="WGC617"/>
      <c r="WGD617"/>
      <c r="WGE617"/>
      <c r="WGF617"/>
      <c r="WGG617"/>
      <c r="WGH617"/>
      <c r="WGI617"/>
      <c r="WGJ617"/>
      <c r="WGK617"/>
      <c r="WGL617"/>
      <c r="WGM617"/>
      <c r="WGN617"/>
      <c r="WGO617"/>
      <c r="WGP617"/>
      <c r="WGQ617"/>
      <c r="WGR617"/>
      <c r="WGS617"/>
      <c r="WGT617"/>
      <c r="WGU617"/>
      <c r="WGV617"/>
      <c r="WGW617"/>
      <c r="WGX617"/>
      <c r="WGY617"/>
      <c r="WGZ617"/>
      <c r="WHA617"/>
      <c r="WHB617"/>
      <c r="WHC617"/>
      <c r="WHD617"/>
      <c r="WHE617"/>
      <c r="WHF617"/>
      <c r="WHG617"/>
      <c r="WHH617"/>
      <c r="WHI617"/>
      <c r="WHJ617"/>
      <c r="WHK617"/>
      <c r="WHL617"/>
      <c r="WHM617"/>
      <c r="WHN617"/>
      <c r="WHO617"/>
      <c r="WHP617"/>
      <c r="WHQ617"/>
      <c r="WHR617"/>
      <c r="WHS617"/>
      <c r="WHT617"/>
      <c r="WHU617"/>
      <c r="WHV617"/>
      <c r="WHW617"/>
      <c r="WHX617"/>
      <c r="WHY617"/>
      <c r="WHZ617"/>
      <c r="WIA617"/>
      <c r="WIB617"/>
      <c r="WIC617"/>
      <c r="WID617"/>
      <c r="WIE617"/>
      <c r="WIF617"/>
      <c r="WIG617"/>
      <c r="WIH617"/>
      <c r="WII617"/>
      <c r="WIJ617"/>
      <c r="WIK617"/>
      <c r="WIL617"/>
      <c r="WIM617"/>
      <c r="WIN617"/>
      <c r="WIO617"/>
      <c r="WIP617"/>
      <c r="WIQ617"/>
      <c r="WIR617"/>
      <c r="WIS617"/>
      <c r="WIT617"/>
      <c r="WIU617"/>
      <c r="WIV617"/>
      <c r="WIW617"/>
      <c r="WIX617"/>
      <c r="WIY617"/>
      <c r="WIZ617"/>
      <c r="WJA617"/>
      <c r="WJB617"/>
      <c r="WJC617"/>
      <c r="WJD617"/>
      <c r="WJE617"/>
      <c r="WJF617"/>
      <c r="WJG617"/>
      <c r="WJH617"/>
      <c r="WJI617"/>
      <c r="WJJ617"/>
      <c r="WJK617"/>
      <c r="WJL617"/>
      <c r="WJM617"/>
      <c r="WJN617"/>
      <c r="WJO617"/>
      <c r="WJP617"/>
      <c r="WJQ617"/>
      <c r="WJR617"/>
      <c r="WJS617"/>
      <c r="WJT617"/>
      <c r="WJU617"/>
      <c r="WJV617"/>
      <c r="WJW617"/>
      <c r="WJX617"/>
      <c r="WJY617"/>
      <c r="WJZ617"/>
      <c r="WKA617"/>
      <c r="WKB617"/>
      <c r="WKC617"/>
      <c r="WKD617"/>
      <c r="WKE617"/>
      <c r="WKF617"/>
      <c r="WKG617"/>
      <c r="WKH617"/>
      <c r="WKI617"/>
      <c r="WKJ617"/>
      <c r="WKK617"/>
      <c r="WKL617"/>
      <c r="WKM617"/>
      <c r="WKN617"/>
      <c r="WKO617"/>
      <c r="WKP617"/>
      <c r="WKQ617"/>
      <c r="WKR617"/>
      <c r="WKS617"/>
      <c r="WKT617"/>
      <c r="WKU617"/>
      <c r="WKV617"/>
      <c r="WKW617"/>
      <c r="WKX617"/>
      <c r="WKY617"/>
      <c r="WKZ617"/>
      <c r="WLA617"/>
      <c r="WLB617"/>
      <c r="WLC617"/>
      <c r="WLD617"/>
      <c r="WLE617"/>
      <c r="WLF617"/>
      <c r="WLG617"/>
      <c r="WLH617"/>
      <c r="WLI617"/>
      <c r="WLJ617"/>
      <c r="WLK617"/>
      <c r="WLL617"/>
      <c r="WLM617"/>
      <c r="WLN617"/>
      <c r="WLO617"/>
      <c r="WLP617"/>
      <c r="WLQ617"/>
      <c r="WLR617"/>
      <c r="WLS617"/>
      <c r="WLT617"/>
      <c r="WLU617"/>
      <c r="WLV617"/>
      <c r="WLW617"/>
      <c r="WLX617"/>
      <c r="WLY617"/>
      <c r="WLZ617"/>
      <c r="WMA617"/>
      <c r="WMB617"/>
      <c r="WMC617"/>
      <c r="WMD617"/>
      <c r="WME617"/>
      <c r="WMF617"/>
      <c r="WMG617"/>
      <c r="WMH617"/>
      <c r="WMI617"/>
      <c r="WMJ617"/>
      <c r="WMK617"/>
      <c r="WML617"/>
      <c r="WMM617"/>
      <c r="WMN617"/>
      <c r="WMO617"/>
      <c r="WMP617"/>
      <c r="WMQ617"/>
      <c r="WMR617"/>
      <c r="WMS617"/>
      <c r="WMT617"/>
      <c r="WMU617"/>
      <c r="WMV617"/>
      <c r="WMW617"/>
      <c r="WMX617"/>
      <c r="WMY617"/>
      <c r="WMZ617"/>
      <c r="WNA617"/>
      <c r="WNB617"/>
      <c r="WNC617"/>
      <c r="WND617"/>
      <c r="WNE617"/>
      <c r="WNF617"/>
      <c r="WNG617"/>
      <c r="WNH617"/>
      <c r="WNI617"/>
      <c r="WNJ617"/>
      <c r="WNK617"/>
      <c r="WNL617"/>
      <c r="WNM617"/>
      <c r="WNN617"/>
      <c r="WNO617"/>
      <c r="WNP617"/>
      <c r="WNQ617"/>
      <c r="WNR617"/>
      <c r="WNS617"/>
      <c r="WNT617"/>
      <c r="WNU617"/>
      <c r="WNV617"/>
      <c r="WNW617"/>
      <c r="WNX617"/>
      <c r="WNY617"/>
      <c r="WNZ617"/>
      <c r="WOA617"/>
      <c r="WOB617"/>
      <c r="WOC617"/>
      <c r="WOD617"/>
      <c r="WOE617"/>
      <c r="WOF617"/>
      <c r="WOG617"/>
      <c r="WOH617"/>
      <c r="WOI617"/>
      <c r="WOJ617"/>
      <c r="WOK617"/>
      <c r="WOL617"/>
      <c r="WOM617"/>
      <c r="WON617"/>
      <c r="WOO617"/>
      <c r="WOP617"/>
      <c r="WOQ617"/>
      <c r="WOR617"/>
      <c r="WOS617"/>
      <c r="WOT617"/>
      <c r="WOU617"/>
      <c r="WOV617"/>
      <c r="WOW617"/>
      <c r="WOX617"/>
      <c r="WOY617"/>
      <c r="WOZ617"/>
      <c r="WPA617"/>
      <c r="WPB617"/>
      <c r="WPC617"/>
      <c r="WPD617"/>
      <c r="WPE617"/>
      <c r="WPF617"/>
      <c r="WPG617"/>
      <c r="WPH617"/>
      <c r="WPI617"/>
      <c r="WPJ617"/>
      <c r="WPK617"/>
      <c r="WPL617"/>
      <c r="WPM617"/>
      <c r="WPN617"/>
      <c r="WPO617"/>
      <c r="WPP617"/>
      <c r="WPQ617"/>
      <c r="WPR617"/>
      <c r="WPS617"/>
      <c r="WPT617"/>
      <c r="WPU617"/>
      <c r="WPV617"/>
      <c r="WPW617"/>
      <c r="WPX617"/>
      <c r="WPY617"/>
      <c r="WPZ617"/>
      <c r="WQA617"/>
      <c r="WQB617"/>
      <c r="WQC617"/>
      <c r="WQD617"/>
      <c r="WQE617"/>
      <c r="WQF617"/>
      <c r="WQG617"/>
      <c r="WQH617"/>
      <c r="WQI617"/>
      <c r="WQJ617"/>
      <c r="WQK617"/>
      <c r="WQL617"/>
      <c r="WQM617"/>
      <c r="WQN617"/>
      <c r="WQO617"/>
      <c r="WQP617"/>
      <c r="WQQ617"/>
      <c r="WQR617"/>
      <c r="WQS617"/>
      <c r="WQT617"/>
      <c r="WQU617"/>
      <c r="WQV617"/>
      <c r="WQW617"/>
      <c r="WQX617"/>
      <c r="WQY617"/>
      <c r="WQZ617"/>
      <c r="WRA617"/>
      <c r="WRB617"/>
      <c r="WRC617"/>
      <c r="WRD617"/>
      <c r="WRE617"/>
      <c r="WRF617"/>
      <c r="WRG617"/>
      <c r="WRH617"/>
      <c r="WRI617"/>
      <c r="WRJ617"/>
      <c r="WRK617"/>
      <c r="WRL617"/>
      <c r="WRM617"/>
      <c r="WRN617"/>
      <c r="WRO617"/>
      <c r="WRP617"/>
      <c r="WRQ617"/>
      <c r="WRR617"/>
      <c r="WRS617"/>
      <c r="WRT617"/>
      <c r="WRU617"/>
      <c r="WRV617"/>
      <c r="WRW617"/>
      <c r="WRX617"/>
      <c r="WRY617"/>
      <c r="WRZ617"/>
      <c r="WSA617"/>
      <c r="WSB617"/>
      <c r="WSC617"/>
      <c r="WSD617"/>
      <c r="WSE617"/>
      <c r="WSF617"/>
      <c r="WSG617"/>
      <c r="WSH617"/>
      <c r="WSI617"/>
      <c r="WSJ617"/>
      <c r="WSK617"/>
      <c r="WSL617"/>
      <c r="WSM617"/>
      <c r="WSN617"/>
      <c r="WSO617"/>
      <c r="WSP617"/>
      <c r="WSQ617"/>
      <c r="WSR617"/>
      <c r="WSS617"/>
      <c r="WST617"/>
      <c r="WSU617"/>
      <c r="WSV617"/>
      <c r="WSW617"/>
      <c r="WSX617"/>
      <c r="WSY617"/>
      <c r="WSZ617"/>
      <c r="WTA617"/>
      <c r="WTB617"/>
      <c r="WTC617"/>
      <c r="WTD617"/>
      <c r="WTE617"/>
      <c r="WTF617"/>
      <c r="WTG617"/>
      <c r="WTH617"/>
      <c r="WTI617"/>
      <c r="WTJ617"/>
      <c r="WTK617"/>
      <c r="WTL617"/>
      <c r="WTM617"/>
      <c r="WTN617"/>
      <c r="WTO617"/>
      <c r="WTP617"/>
      <c r="WTQ617"/>
      <c r="WTR617"/>
      <c r="WTS617"/>
      <c r="WTT617"/>
      <c r="WTU617"/>
      <c r="WTV617"/>
      <c r="WTW617"/>
      <c r="WTX617"/>
      <c r="WTY617"/>
      <c r="WTZ617"/>
      <c r="WUA617"/>
      <c r="WUB617"/>
      <c r="WUC617"/>
      <c r="WUD617"/>
      <c r="WUE617"/>
      <c r="WUF617"/>
      <c r="WUG617"/>
      <c r="WUH617"/>
      <c r="WUI617"/>
      <c r="WUJ617"/>
      <c r="WUK617"/>
      <c r="WUL617"/>
      <c r="WUM617"/>
      <c r="WUN617"/>
      <c r="WUO617"/>
      <c r="WUP617"/>
      <c r="WUQ617"/>
      <c r="WUR617"/>
      <c r="WUS617"/>
      <c r="WUT617"/>
      <c r="WUU617"/>
      <c r="WUV617"/>
      <c r="WUW617"/>
      <c r="WUX617"/>
      <c r="WUY617"/>
      <c r="WUZ617"/>
      <c r="WVA617"/>
      <c r="WVB617"/>
      <c r="WVC617"/>
      <c r="WVD617"/>
      <c r="WVE617"/>
      <c r="WVF617"/>
      <c r="WVG617"/>
      <c r="WVH617"/>
      <c r="WVI617"/>
      <c r="WVJ617"/>
      <c r="WVK617"/>
      <c r="WVL617"/>
      <c r="WVM617"/>
      <c r="WVN617"/>
      <c r="WVO617"/>
      <c r="WVP617"/>
      <c r="WVQ617"/>
      <c r="WVR617"/>
      <c r="WVS617"/>
      <c r="WVT617"/>
      <c r="WVU617"/>
      <c r="WVV617"/>
      <c r="WVW617"/>
      <c r="WVX617"/>
      <c r="WVY617"/>
      <c r="WVZ617"/>
      <c r="WWA617"/>
      <c r="WWB617"/>
      <c r="WWC617"/>
      <c r="WWD617"/>
      <c r="WWE617"/>
      <c r="WWF617"/>
      <c r="WWG617"/>
      <c r="WWH617"/>
      <c r="WWI617"/>
      <c r="WWJ617"/>
      <c r="WWK617"/>
      <c r="WWL617"/>
      <c r="WWM617"/>
      <c r="WWN617"/>
      <c r="WWO617"/>
      <c r="WWP617"/>
      <c r="WWQ617"/>
      <c r="WWR617"/>
      <c r="WWS617"/>
      <c r="WWT617"/>
      <c r="WWU617"/>
      <c r="WWV617"/>
      <c r="WWW617"/>
      <c r="WWX617"/>
      <c r="WWY617"/>
      <c r="WWZ617"/>
      <c r="WXA617"/>
      <c r="WXB617"/>
      <c r="WXC617"/>
      <c r="WXD617"/>
      <c r="WXE617"/>
      <c r="WXF617"/>
      <c r="WXG617"/>
      <c r="WXH617"/>
      <c r="WXI617"/>
      <c r="WXJ617"/>
      <c r="WXK617"/>
      <c r="WXL617"/>
      <c r="WXM617"/>
      <c r="WXN617"/>
      <c r="WXO617"/>
      <c r="WXP617"/>
      <c r="WXQ617"/>
      <c r="WXR617"/>
      <c r="WXS617"/>
      <c r="WXT617"/>
      <c r="WXU617"/>
      <c r="WXV617"/>
      <c r="WXW617"/>
      <c r="WXX617"/>
      <c r="WXY617"/>
      <c r="WXZ617"/>
      <c r="WYA617"/>
      <c r="WYB617"/>
      <c r="WYC617"/>
      <c r="WYD617"/>
      <c r="WYE617"/>
      <c r="WYF617"/>
      <c r="WYG617"/>
      <c r="WYH617"/>
      <c r="WYI617"/>
      <c r="WYJ617"/>
      <c r="WYK617"/>
      <c r="WYL617"/>
      <c r="WYM617"/>
      <c r="WYN617"/>
      <c r="WYO617"/>
      <c r="WYP617"/>
      <c r="WYQ617"/>
      <c r="WYR617"/>
      <c r="WYS617"/>
      <c r="WYT617"/>
      <c r="WYU617"/>
      <c r="WYV617"/>
      <c r="WYW617"/>
      <c r="WYX617"/>
      <c r="WYY617"/>
      <c r="WYZ617"/>
      <c r="WZA617"/>
      <c r="WZB617"/>
      <c r="WZC617"/>
      <c r="WZD617"/>
      <c r="WZE617"/>
      <c r="WZF617"/>
      <c r="WZG617"/>
      <c r="WZH617"/>
      <c r="WZI617"/>
      <c r="WZJ617"/>
      <c r="WZK617"/>
      <c r="WZL617"/>
      <c r="WZM617"/>
      <c r="WZN617"/>
      <c r="WZO617"/>
      <c r="WZP617"/>
      <c r="WZQ617"/>
      <c r="WZR617"/>
      <c r="WZS617"/>
      <c r="WZT617"/>
      <c r="WZU617"/>
      <c r="WZV617"/>
      <c r="WZW617"/>
      <c r="WZX617"/>
      <c r="WZY617"/>
      <c r="WZZ617"/>
      <c r="XAA617"/>
      <c r="XAB617"/>
      <c r="XAC617"/>
      <c r="XAD617"/>
      <c r="XAE617"/>
      <c r="XAF617"/>
      <c r="XAG617"/>
      <c r="XAH617"/>
      <c r="XAI617"/>
      <c r="XAJ617"/>
      <c r="XAK617"/>
      <c r="XAL617"/>
      <c r="XAM617"/>
      <c r="XAN617"/>
      <c r="XAO617"/>
      <c r="XAP617"/>
      <c r="XAQ617"/>
      <c r="XAR617"/>
      <c r="XAS617"/>
      <c r="XAT617"/>
      <c r="XAU617"/>
      <c r="XAV617"/>
      <c r="XAW617"/>
      <c r="XAX617"/>
      <c r="XAY617"/>
      <c r="XAZ617"/>
      <c r="XBA617"/>
      <c r="XBB617"/>
      <c r="XBC617"/>
      <c r="XBD617"/>
      <c r="XBE617"/>
      <c r="XBF617"/>
      <c r="XBG617"/>
      <c r="XBH617"/>
      <c r="XBI617"/>
      <c r="XBJ617"/>
      <c r="XBK617"/>
      <c r="XBL617"/>
      <c r="XBM617"/>
      <c r="XBN617"/>
      <c r="XBO617"/>
      <c r="XBP617"/>
      <c r="XBQ617"/>
      <c r="XBR617"/>
      <c r="XBS617"/>
      <c r="XBT617"/>
      <c r="XBU617"/>
      <c r="XBV617"/>
      <c r="XBW617"/>
      <c r="XBX617"/>
      <c r="XBY617"/>
      <c r="XBZ617"/>
      <c r="XCA617"/>
      <c r="XCB617"/>
      <c r="XCC617"/>
      <c r="XCD617"/>
      <c r="XCE617"/>
      <c r="XCF617"/>
      <c r="XCG617"/>
      <c r="XCH617"/>
      <c r="XCI617"/>
      <c r="XCJ617"/>
      <c r="XCK617"/>
      <c r="XCL617"/>
      <c r="XCM617"/>
      <c r="XCN617"/>
      <c r="XCO617"/>
      <c r="XCP617"/>
      <c r="XCQ617"/>
      <c r="XCR617"/>
      <c r="XCS617"/>
      <c r="XCT617"/>
      <c r="XCU617"/>
      <c r="XCV617"/>
      <c r="XCW617"/>
      <c r="XCX617"/>
      <c r="XCY617"/>
      <c r="XCZ617"/>
      <c r="XDA617"/>
      <c r="XDB617"/>
      <c r="XDC617"/>
      <c r="XDD617"/>
      <c r="XDE617"/>
      <c r="XDF617"/>
      <c r="XDG617"/>
      <c r="XDH617"/>
      <c r="XDI617"/>
      <c r="XDJ617"/>
      <c r="XDK617"/>
      <c r="XDL617"/>
      <c r="XDM617"/>
      <c r="XDN617"/>
      <c r="XDO617"/>
      <c r="XDP617"/>
      <c r="XDQ617"/>
      <c r="XDR617"/>
      <c r="XDS617"/>
      <c r="XDT617"/>
      <c r="XDU617"/>
      <c r="XDV617"/>
      <c r="XDW617"/>
      <c r="XDX617"/>
      <c r="XDY617"/>
      <c r="XDZ617"/>
      <c r="XEA617"/>
      <c r="XEB617"/>
      <c r="XEC617"/>
      <c r="XED617"/>
      <c r="XEE617"/>
      <c r="XEF617"/>
      <c r="XEG617"/>
      <c r="XEH617"/>
      <c r="XEI617"/>
      <c r="XEJ617"/>
      <c r="XEK617"/>
      <c r="XEL617"/>
      <c r="XEM617"/>
      <c r="XEN617"/>
      <c r="XEO617"/>
      <c r="XEP617"/>
      <c r="XEQ617"/>
      <c r="XER617"/>
    </row>
    <row r="618" spans="1:16372" s="1" customFormat="1" ht="20.149999999999999" customHeight="1">
      <c r="A618" s="98"/>
      <c r="B618" s="166" t="s">
        <v>128</v>
      </c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51"/>
      <c r="R618" s="152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  <c r="AJ618" s="152"/>
      <c r="AK618" s="152"/>
      <c r="AL618" s="152"/>
      <c r="AM618" s="156">
        <f>(AM616/AC616)^(1/($AM$594-$AC$594))</f>
        <v>0.99507667759062457</v>
      </c>
      <c r="AN618" s="152"/>
      <c r="AO618" s="152"/>
      <c r="AP618" s="152"/>
      <c r="AQ618" s="152"/>
      <c r="AR618" s="152"/>
      <c r="AS618" s="152"/>
      <c r="AT618" s="152"/>
      <c r="AU618" s="152"/>
      <c r="AV618" s="152"/>
      <c r="AW618" s="152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  <c r="DZ618" s="60"/>
      <c r="EA618" s="60"/>
      <c r="EB618" s="60"/>
      <c r="EC618" s="60"/>
      <c r="ED618" s="60"/>
      <c r="EE618" s="60"/>
      <c r="EF618" s="60"/>
      <c r="EG618" s="60"/>
      <c r="EH618" s="60"/>
      <c r="EI618" s="60"/>
      <c r="EJ618" s="60"/>
    </row>
    <row r="619" spans="1:16372" s="1" customFormat="1" ht="20.149999999999999" customHeight="1">
      <c r="A619" s="98"/>
      <c r="B619" s="104"/>
      <c r="C619" s="203">
        <f>C587</f>
        <v>2014</v>
      </c>
      <c r="D619" s="203">
        <f t="shared" ref="D619:AM619" si="62">C619+1</f>
        <v>2015</v>
      </c>
      <c r="E619" s="203">
        <f t="shared" si="62"/>
        <v>2016</v>
      </c>
      <c r="F619" s="203">
        <f t="shared" si="62"/>
        <v>2017</v>
      </c>
      <c r="G619" s="203">
        <f t="shared" si="62"/>
        <v>2018</v>
      </c>
      <c r="H619" s="203">
        <f t="shared" si="62"/>
        <v>2019</v>
      </c>
      <c r="I619" s="203">
        <f t="shared" si="62"/>
        <v>2020</v>
      </c>
      <c r="J619" s="203">
        <f t="shared" si="62"/>
        <v>2021</v>
      </c>
      <c r="K619" s="203">
        <f t="shared" si="62"/>
        <v>2022</v>
      </c>
      <c r="L619" s="203">
        <f t="shared" si="62"/>
        <v>2023</v>
      </c>
      <c r="M619" s="203">
        <f t="shared" si="62"/>
        <v>2024</v>
      </c>
      <c r="N619" s="203">
        <f t="shared" si="62"/>
        <v>2025</v>
      </c>
      <c r="O619" s="203">
        <f t="shared" si="62"/>
        <v>2026</v>
      </c>
      <c r="P619" s="203">
        <f t="shared" si="62"/>
        <v>2027</v>
      </c>
      <c r="Q619" s="203">
        <f t="shared" si="62"/>
        <v>2028</v>
      </c>
      <c r="R619" s="203">
        <f t="shared" si="62"/>
        <v>2029</v>
      </c>
      <c r="S619" s="203">
        <f t="shared" si="62"/>
        <v>2030</v>
      </c>
      <c r="T619" s="203">
        <f t="shared" si="62"/>
        <v>2031</v>
      </c>
      <c r="U619" s="203">
        <f t="shared" si="62"/>
        <v>2032</v>
      </c>
      <c r="V619" s="203">
        <f t="shared" si="62"/>
        <v>2033</v>
      </c>
      <c r="W619" s="203">
        <f t="shared" si="62"/>
        <v>2034</v>
      </c>
      <c r="X619" s="203">
        <f t="shared" si="62"/>
        <v>2035</v>
      </c>
      <c r="Y619" s="203">
        <f t="shared" si="62"/>
        <v>2036</v>
      </c>
      <c r="Z619" s="203">
        <f t="shared" si="62"/>
        <v>2037</v>
      </c>
      <c r="AA619" s="203">
        <f t="shared" si="62"/>
        <v>2038</v>
      </c>
      <c r="AB619" s="203">
        <f t="shared" si="62"/>
        <v>2039</v>
      </c>
      <c r="AC619" s="203">
        <f t="shared" si="62"/>
        <v>2040</v>
      </c>
      <c r="AD619" s="203">
        <f t="shared" si="62"/>
        <v>2041</v>
      </c>
      <c r="AE619" s="203">
        <f t="shared" si="62"/>
        <v>2042</v>
      </c>
      <c r="AF619" s="203">
        <f t="shared" si="62"/>
        <v>2043</v>
      </c>
      <c r="AG619" s="203">
        <f t="shared" si="62"/>
        <v>2044</v>
      </c>
      <c r="AH619" s="203">
        <f t="shared" si="62"/>
        <v>2045</v>
      </c>
      <c r="AI619" s="203">
        <f t="shared" si="62"/>
        <v>2046</v>
      </c>
      <c r="AJ619" s="203">
        <f t="shared" si="62"/>
        <v>2047</v>
      </c>
      <c r="AK619" s="203">
        <f t="shared" si="62"/>
        <v>2048</v>
      </c>
      <c r="AL619" s="203">
        <f t="shared" si="62"/>
        <v>2049</v>
      </c>
      <c r="AM619" s="203">
        <f t="shared" si="62"/>
        <v>2050</v>
      </c>
      <c r="AN619" s="203">
        <f t="shared" ref="AN619:AW619" si="63">AM619+1</f>
        <v>2051</v>
      </c>
      <c r="AO619" s="203">
        <f t="shared" si="63"/>
        <v>2052</v>
      </c>
      <c r="AP619" s="203">
        <f t="shared" si="63"/>
        <v>2053</v>
      </c>
      <c r="AQ619" s="203">
        <f t="shared" si="63"/>
        <v>2054</v>
      </c>
      <c r="AR619" s="203">
        <f t="shared" si="63"/>
        <v>2055</v>
      </c>
      <c r="AS619" s="203">
        <f t="shared" si="63"/>
        <v>2056</v>
      </c>
      <c r="AT619" s="203">
        <f t="shared" si="63"/>
        <v>2057</v>
      </c>
      <c r="AU619" s="203">
        <f t="shared" si="63"/>
        <v>2058</v>
      </c>
      <c r="AV619" s="203">
        <f t="shared" si="63"/>
        <v>2059</v>
      </c>
      <c r="AW619" s="203">
        <f t="shared" si="63"/>
        <v>2060</v>
      </c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  <c r="DZ619" s="60"/>
      <c r="EA619" s="60"/>
      <c r="EB619" s="60"/>
      <c r="EC619" s="60"/>
      <c r="ED619" s="60"/>
      <c r="EE619" s="60"/>
      <c r="EF619" s="60"/>
      <c r="EG619" s="60"/>
      <c r="EH619" s="60"/>
      <c r="EI619" s="60"/>
      <c r="EJ619" s="60"/>
    </row>
    <row r="620" spans="1:16372" s="1" customFormat="1" ht="20.149999999999999" customHeight="1">
      <c r="A620" s="98"/>
      <c r="B620" s="201" t="s">
        <v>127</v>
      </c>
      <c r="C620" s="163"/>
      <c r="D620" s="163"/>
      <c r="E620" s="236">
        <f t="shared" ref="E620:AW620" si="64">E613/100/E617</f>
        <v>1.0323332006581287</v>
      </c>
      <c r="F620" s="237">
        <f t="shared" si="64"/>
        <v>1.0494750049085928</v>
      </c>
      <c r="G620" s="237">
        <f t="shared" si="64"/>
        <v>1.0555408257999601</v>
      </c>
      <c r="H620" s="237">
        <f t="shared" si="64"/>
        <v>1.048616522714122</v>
      </c>
      <c r="I620" s="237">
        <f t="shared" si="64"/>
        <v>0.97960910009396451</v>
      </c>
      <c r="J620" s="238">
        <f t="shared" si="64"/>
        <v>1.0608773659182325</v>
      </c>
      <c r="K620" s="239">
        <f t="shared" si="64"/>
        <v>1.0399916207968714</v>
      </c>
      <c r="L620" s="240">
        <f t="shared" si="64"/>
        <v>1.0341455356906213</v>
      </c>
      <c r="M620" s="240">
        <f t="shared" si="64"/>
        <v>1.0323213128853912</v>
      </c>
      <c r="N620" s="240">
        <f t="shared" si="64"/>
        <v>1.033509051928089</v>
      </c>
      <c r="O620" s="240">
        <f t="shared" si="64"/>
        <v>1.0326933810956973</v>
      </c>
      <c r="P620" s="240">
        <f t="shared" si="64"/>
        <v>1.0328813259964518</v>
      </c>
      <c r="Q620" s="240">
        <f t="shared" si="64"/>
        <v>1.032065043018406</v>
      </c>
      <c r="R620" s="240">
        <f t="shared" si="64"/>
        <v>1.0312441041458287</v>
      </c>
      <c r="S620" s="240">
        <f t="shared" si="64"/>
        <v>1.0304171952815584</v>
      </c>
      <c r="T620" s="240">
        <f t="shared" si="64"/>
        <v>1.0306152253723517</v>
      </c>
      <c r="U620" s="240">
        <f t="shared" si="64"/>
        <v>1.02979760201985</v>
      </c>
      <c r="V620" s="240">
        <f t="shared" si="64"/>
        <v>1.0299699807655536</v>
      </c>
      <c r="W620" s="240">
        <f t="shared" si="64"/>
        <v>1.0291227382758747</v>
      </c>
      <c r="X620" s="240">
        <f t="shared" si="64"/>
        <v>1.0282555626428667</v>
      </c>
      <c r="Y620" s="240">
        <f t="shared" si="64"/>
        <v>1.0273872304194225</v>
      </c>
      <c r="Z620" s="240">
        <f t="shared" si="64"/>
        <v>1.0265024111839891</v>
      </c>
      <c r="AA620" s="240">
        <f t="shared" si="64"/>
        <v>1.0256019176244873</v>
      </c>
      <c r="AB620" s="240">
        <f t="shared" si="64"/>
        <v>1.0246848471265972</v>
      </c>
      <c r="AC620" s="240">
        <f t="shared" si="64"/>
        <v>1.0247646684590366</v>
      </c>
      <c r="AD620" s="240">
        <f t="shared" si="64"/>
        <v>1.0228170561845917</v>
      </c>
      <c r="AE620" s="240">
        <f t="shared" si="64"/>
        <v>1.0228783173932445</v>
      </c>
      <c r="AF620" s="240">
        <f t="shared" si="64"/>
        <v>1.0229299975108548</v>
      </c>
      <c r="AG620" s="240">
        <f t="shared" si="64"/>
        <v>1.021977336749871</v>
      </c>
      <c r="AH620" s="240">
        <f t="shared" si="64"/>
        <v>1.021020152317585</v>
      </c>
      <c r="AI620" s="240">
        <f t="shared" si="64"/>
        <v>1.0200587816929652</v>
      </c>
      <c r="AJ620" s="240">
        <f t="shared" si="64"/>
        <v>1.0201028233162359</v>
      </c>
      <c r="AK620" s="240">
        <f t="shared" si="64"/>
        <v>1.0201364888920428</v>
      </c>
      <c r="AL620" s="240">
        <f t="shared" si="64"/>
        <v>1.0201670691677707</v>
      </c>
      <c r="AM620" s="240">
        <f t="shared" si="64"/>
        <v>1.0191837379809452</v>
      </c>
      <c r="AN620" s="240">
        <f t="shared" si="64"/>
        <v>1.0190169489804488</v>
      </c>
      <c r="AO620" s="240">
        <f t="shared" si="64"/>
        <v>1.0190169489804488</v>
      </c>
      <c r="AP620" s="240">
        <f t="shared" si="64"/>
        <v>1.0190169489804488</v>
      </c>
      <c r="AQ620" s="240">
        <f t="shared" si="64"/>
        <v>1.0190169489804488</v>
      </c>
      <c r="AR620" s="240">
        <f t="shared" si="64"/>
        <v>1.0190169489804488</v>
      </c>
      <c r="AS620" s="240">
        <f t="shared" si="64"/>
        <v>1.020021896661889</v>
      </c>
      <c r="AT620" s="240">
        <f t="shared" si="64"/>
        <v>1.020021896661889</v>
      </c>
      <c r="AU620" s="240">
        <f t="shared" si="64"/>
        <v>1.020021896661889</v>
      </c>
      <c r="AV620" s="240">
        <f t="shared" si="64"/>
        <v>1.0210268443433295</v>
      </c>
      <c r="AW620" s="240">
        <f t="shared" si="64"/>
        <v>1.0210268443433295</v>
      </c>
      <c r="AX620" s="241"/>
      <c r="AY620" s="241"/>
      <c r="AZ620" s="241"/>
      <c r="BA620" s="241"/>
      <c r="BB620" s="241"/>
      <c r="BC620" s="241"/>
      <c r="BD620" s="241"/>
      <c r="BE620" s="241"/>
      <c r="BF620" s="241"/>
      <c r="BG620" s="241"/>
      <c r="BH620" s="241"/>
      <c r="BI620" s="241"/>
      <c r="BJ620" s="241"/>
      <c r="BK620" s="241"/>
      <c r="BL620" s="241"/>
      <c r="BM620" s="241"/>
      <c r="BN620" s="241"/>
      <c r="BO620" s="241"/>
      <c r="BP620" s="241"/>
      <c r="BQ620" s="241"/>
      <c r="BR620" s="241"/>
      <c r="BS620" s="241"/>
      <c r="BT620" s="241"/>
      <c r="BU620" s="241"/>
      <c r="BV620" s="241"/>
      <c r="BW620" s="241"/>
      <c r="BX620" s="241"/>
      <c r="BY620" s="241"/>
      <c r="BZ620" s="241"/>
      <c r="CA620" s="241"/>
      <c r="CB620" s="241"/>
      <c r="CC620" s="241"/>
      <c r="CD620" s="241"/>
      <c r="CE620" s="241"/>
      <c r="CF620" s="241"/>
      <c r="CG620" s="241"/>
      <c r="CH620" s="241"/>
      <c r="CI620" s="241"/>
      <c r="CJ620" s="241"/>
      <c r="CK620" s="241"/>
      <c r="CL620" s="241"/>
      <c r="CM620" s="241"/>
      <c r="CN620" s="241"/>
      <c r="CO620" s="241"/>
      <c r="CP620" s="241"/>
      <c r="CQ620" s="241"/>
      <c r="CR620" s="241"/>
      <c r="CS620" s="241"/>
      <c r="CT620" s="241"/>
      <c r="CU620" s="241"/>
      <c r="CV620" s="241"/>
      <c r="CW620" s="241"/>
      <c r="CX620" s="241"/>
      <c r="CY620" s="241"/>
      <c r="CZ620" s="241"/>
      <c r="DA620" s="241"/>
      <c r="DB620" s="241"/>
      <c r="DC620" s="241"/>
      <c r="DD620" s="241"/>
      <c r="DE620" s="241"/>
      <c r="DF620" s="241"/>
      <c r="DG620" s="241"/>
      <c r="DH620" s="241"/>
      <c r="DI620" s="241"/>
      <c r="DJ620" s="241"/>
      <c r="DK620" s="241"/>
      <c r="DL620" s="241"/>
      <c r="DM620" s="241"/>
      <c r="DN620" s="241"/>
      <c r="DO620" s="241"/>
      <c r="DP620" s="241"/>
      <c r="DQ620" s="241"/>
      <c r="DR620" s="241"/>
      <c r="DS620" s="241"/>
      <c r="DT620" s="241"/>
      <c r="DU620" s="241"/>
      <c r="DV620" s="241"/>
      <c r="DW620" s="241"/>
      <c r="DX620" s="241"/>
      <c r="DY620" s="241"/>
      <c r="DZ620" s="241"/>
      <c r="EA620" s="241"/>
      <c r="EB620" s="241"/>
      <c r="EC620" s="241"/>
      <c r="ED620" s="241"/>
      <c r="EE620" s="241"/>
      <c r="EF620" s="241"/>
      <c r="EG620" s="241"/>
      <c r="EH620" s="241"/>
      <c r="EI620" s="241"/>
      <c r="EJ620" s="241"/>
      <c r="EK620" s="241"/>
      <c r="EL620" s="241"/>
      <c r="EM620" s="241"/>
      <c r="EN620" s="241"/>
      <c r="EO620" s="241"/>
      <c r="EP620" s="241"/>
      <c r="EQ620" s="241"/>
      <c r="ER620" s="241"/>
      <c r="ES620" s="241"/>
      <c r="ET620" s="241"/>
      <c r="EU620" s="241"/>
      <c r="EV620" s="241"/>
      <c r="EW620" s="241"/>
      <c r="EX620" s="241"/>
      <c r="EY620" s="241"/>
      <c r="EZ620" s="241"/>
      <c r="FA620" s="241"/>
      <c r="FB620" s="241"/>
      <c r="FC620" s="241"/>
      <c r="FD620" s="241"/>
      <c r="FE620" s="241"/>
      <c r="FF620" s="241"/>
      <c r="FG620" s="241"/>
      <c r="FH620" s="241"/>
      <c r="FI620" s="241"/>
      <c r="FJ620" s="241"/>
      <c r="FK620" s="241"/>
      <c r="FL620" s="241"/>
      <c r="FM620" s="241"/>
      <c r="FN620" s="241"/>
      <c r="FO620" s="241"/>
      <c r="FP620" s="241"/>
      <c r="FQ620" s="241"/>
      <c r="FR620" s="241"/>
      <c r="FS620" s="241"/>
      <c r="FT620" s="241"/>
      <c r="FU620" s="241"/>
      <c r="FV620" s="241"/>
      <c r="FW620" s="241"/>
      <c r="FX620" s="241"/>
      <c r="FY620" s="241"/>
      <c r="FZ620" s="241"/>
      <c r="GA620" s="241"/>
      <c r="GB620" s="241"/>
      <c r="GC620" s="241"/>
      <c r="GD620" s="241"/>
      <c r="GE620" s="241"/>
      <c r="GF620" s="241"/>
      <c r="GG620" s="241"/>
      <c r="GH620" s="241"/>
      <c r="GI620" s="241"/>
      <c r="GJ620" s="241"/>
      <c r="GK620" s="241"/>
      <c r="GL620" s="241"/>
      <c r="GM620" s="241"/>
      <c r="GN620" s="241"/>
      <c r="GO620" s="241"/>
      <c r="GP620" s="241"/>
      <c r="GQ620" s="241"/>
      <c r="GR620" s="241"/>
      <c r="GS620" s="241"/>
      <c r="GT620" s="241"/>
      <c r="GU620" s="241"/>
      <c r="GV620" s="241"/>
      <c r="GW620" s="241"/>
      <c r="GX620" s="241"/>
      <c r="GY620" s="241"/>
      <c r="GZ620" s="241"/>
      <c r="HA620" s="241"/>
      <c r="HB620" s="241"/>
      <c r="HC620" s="241"/>
      <c r="HD620" s="241"/>
      <c r="HE620" s="241"/>
      <c r="HF620" s="241"/>
      <c r="HG620" s="241"/>
      <c r="HH620" s="241"/>
      <c r="HI620" s="241"/>
      <c r="HJ620" s="241"/>
      <c r="HK620" s="241"/>
      <c r="HL620" s="241"/>
      <c r="HM620" s="241"/>
      <c r="HN620" s="241"/>
      <c r="HO620" s="241"/>
      <c r="HP620" s="241"/>
      <c r="HQ620" s="241"/>
      <c r="HR620" s="241"/>
      <c r="HS620" s="241"/>
      <c r="HT620" s="241"/>
      <c r="HU620" s="241"/>
      <c r="HV620" s="241"/>
      <c r="HW620" s="241"/>
      <c r="HX620" s="241"/>
      <c r="HY620" s="241"/>
      <c r="HZ620" s="241"/>
      <c r="IA620" s="241"/>
      <c r="IB620" s="241"/>
      <c r="IC620" s="241"/>
      <c r="ID620" s="241"/>
      <c r="IE620" s="241"/>
      <c r="IF620" s="241"/>
      <c r="IG620" s="241"/>
      <c r="IH620" s="241"/>
      <c r="II620" s="241"/>
      <c r="IJ620" s="241"/>
      <c r="IK620" s="241"/>
      <c r="IL620" s="241"/>
      <c r="IM620" s="241"/>
      <c r="IN620" s="241"/>
      <c r="IO620" s="241"/>
      <c r="IP620" s="241"/>
      <c r="IQ620" s="241"/>
      <c r="IR620" s="241"/>
      <c r="IS620" s="241"/>
      <c r="IT620" s="241"/>
      <c r="IU620" s="241"/>
      <c r="IV620" s="241"/>
      <c r="IW620" s="241"/>
      <c r="IX620" s="241"/>
      <c r="IY620" s="241"/>
      <c r="IZ620" s="241"/>
      <c r="JA620" s="241"/>
      <c r="JB620" s="241"/>
      <c r="JC620" s="241"/>
      <c r="JD620" s="241"/>
      <c r="JE620" s="241"/>
      <c r="JF620" s="241"/>
      <c r="JG620" s="241"/>
      <c r="JH620" s="241"/>
      <c r="JI620" s="241"/>
      <c r="JJ620" s="241"/>
      <c r="JK620" s="241"/>
      <c r="JL620" s="241"/>
      <c r="JM620" s="241"/>
      <c r="JN620" s="241"/>
      <c r="JO620" s="241"/>
      <c r="JP620" s="241"/>
      <c r="JQ620" s="241"/>
      <c r="JR620" s="241"/>
      <c r="JS620" s="241"/>
      <c r="JT620" s="241"/>
      <c r="JU620" s="241"/>
      <c r="JV620" s="241"/>
      <c r="JW620" s="241"/>
      <c r="JX620" s="241"/>
      <c r="JY620" s="241"/>
      <c r="JZ620" s="241"/>
      <c r="KA620" s="241"/>
      <c r="KB620" s="241"/>
      <c r="KC620" s="241"/>
      <c r="KD620" s="241"/>
      <c r="KE620" s="241"/>
      <c r="KF620" s="241"/>
      <c r="KG620" s="241"/>
      <c r="KH620" s="241"/>
      <c r="KI620" s="241"/>
      <c r="KJ620" s="241"/>
      <c r="KK620" s="241"/>
      <c r="KL620" s="241"/>
      <c r="KM620" s="241"/>
      <c r="KN620" s="241"/>
      <c r="KO620" s="241"/>
      <c r="KP620" s="241"/>
      <c r="KQ620" s="241"/>
      <c r="KR620" s="241"/>
      <c r="KS620" s="241"/>
      <c r="KT620" s="241"/>
      <c r="KU620" s="241"/>
      <c r="KV620" s="241"/>
      <c r="KW620" s="241"/>
      <c r="KX620" s="241"/>
      <c r="KY620" s="241"/>
      <c r="KZ620" s="241"/>
      <c r="LA620" s="241"/>
      <c r="LB620" s="241"/>
      <c r="LC620" s="241"/>
      <c r="LD620" s="241"/>
      <c r="LE620" s="241"/>
      <c r="LF620" s="241"/>
      <c r="LG620" s="241"/>
      <c r="LH620" s="241"/>
      <c r="LI620" s="241"/>
      <c r="LJ620" s="241"/>
      <c r="LK620" s="241"/>
      <c r="LL620" s="241"/>
      <c r="LM620" s="241"/>
      <c r="LN620" s="241"/>
      <c r="LO620" s="241"/>
      <c r="LP620" s="241"/>
      <c r="LQ620" s="241"/>
      <c r="LR620" s="241"/>
      <c r="LS620" s="241"/>
      <c r="LT620" s="241"/>
      <c r="LU620" s="241"/>
      <c r="LV620" s="241"/>
      <c r="LW620" s="241"/>
      <c r="LX620" s="241"/>
      <c r="LY620" s="241"/>
      <c r="LZ620" s="241"/>
      <c r="MA620" s="241"/>
      <c r="MB620" s="241"/>
      <c r="MC620" s="241"/>
      <c r="MD620" s="241"/>
      <c r="ME620" s="241"/>
      <c r="MF620" s="241"/>
      <c r="MG620" s="241"/>
      <c r="MH620" s="241"/>
      <c r="MI620" s="241"/>
      <c r="MJ620" s="241"/>
      <c r="MK620" s="241"/>
      <c r="ML620" s="241"/>
      <c r="MM620" s="241"/>
      <c r="MN620" s="241"/>
      <c r="MO620" s="241"/>
      <c r="MP620" s="241"/>
      <c r="MQ620" s="241"/>
      <c r="MR620" s="241"/>
      <c r="MS620" s="241"/>
      <c r="MT620" s="241"/>
      <c r="MU620" s="241"/>
      <c r="MV620" s="241"/>
      <c r="MW620" s="241"/>
      <c r="MX620" s="241"/>
      <c r="MY620" s="241"/>
      <c r="MZ620" s="241"/>
      <c r="NA620" s="241"/>
      <c r="NB620" s="241"/>
      <c r="NC620" s="241"/>
      <c r="ND620" s="241"/>
      <c r="NE620" s="241"/>
      <c r="NF620" s="241"/>
      <c r="NG620" s="241"/>
      <c r="NH620" s="241"/>
      <c r="NI620" s="241"/>
      <c r="NJ620" s="241"/>
      <c r="NK620" s="241"/>
      <c r="NL620" s="241"/>
      <c r="NM620" s="241"/>
      <c r="NN620" s="241"/>
      <c r="NO620" s="241"/>
      <c r="NP620" s="241"/>
      <c r="NQ620" s="241"/>
      <c r="NR620" s="241"/>
      <c r="NS620" s="241"/>
      <c r="NT620" s="241"/>
      <c r="NU620" s="241"/>
      <c r="NV620" s="241"/>
      <c r="NW620" s="241"/>
      <c r="NX620" s="241"/>
      <c r="NY620" s="241"/>
      <c r="NZ620" s="241"/>
      <c r="OA620" s="241"/>
      <c r="OB620" s="241"/>
      <c r="OC620" s="241"/>
      <c r="OD620" s="241"/>
      <c r="OE620" s="241"/>
      <c r="OF620" s="241"/>
      <c r="OG620" s="241"/>
      <c r="OH620" s="241"/>
      <c r="OI620" s="241"/>
      <c r="OJ620" s="241"/>
      <c r="OK620" s="241"/>
      <c r="OL620" s="241"/>
      <c r="OM620" s="241"/>
      <c r="ON620" s="241"/>
      <c r="OO620" s="241"/>
      <c r="OP620" s="241"/>
      <c r="OQ620" s="241"/>
      <c r="OR620" s="241"/>
      <c r="OS620" s="241"/>
      <c r="OT620" s="241"/>
      <c r="OU620" s="241"/>
      <c r="OV620" s="241"/>
      <c r="OW620" s="241"/>
      <c r="OX620" s="241"/>
      <c r="OY620" s="241"/>
      <c r="OZ620" s="241"/>
      <c r="PA620" s="241"/>
      <c r="PB620" s="241"/>
      <c r="PC620" s="241"/>
      <c r="PD620" s="241"/>
      <c r="PE620" s="241"/>
      <c r="PF620" s="241"/>
      <c r="PG620" s="241"/>
      <c r="PH620" s="241"/>
      <c r="PI620" s="241"/>
      <c r="PJ620" s="241"/>
      <c r="PK620" s="241"/>
      <c r="PL620" s="241"/>
      <c r="PM620" s="241"/>
      <c r="PN620" s="241"/>
      <c r="PO620" s="241"/>
      <c r="PP620" s="241"/>
      <c r="PQ620" s="241"/>
      <c r="PR620" s="241"/>
      <c r="PS620" s="241"/>
      <c r="PT620" s="241"/>
      <c r="PU620" s="241"/>
      <c r="PV620" s="241"/>
      <c r="PW620" s="241"/>
      <c r="PX620" s="241"/>
      <c r="PY620" s="241"/>
      <c r="PZ620" s="241"/>
      <c r="QA620" s="241"/>
      <c r="QB620" s="241"/>
      <c r="QC620" s="241"/>
      <c r="QD620" s="241"/>
      <c r="QE620" s="241"/>
      <c r="QF620" s="241"/>
      <c r="QG620" s="241"/>
      <c r="QH620" s="241"/>
      <c r="QI620" s="241"/>
      <c r="QJ620" s="241"/>
      <c r="QK620" s="241"/>
      <c r="QL620" s="241"/>
      <c r="QM620" s="241"/>
      <c r="QN620" s="241"/>
      <c r="QO620" s="241"/>
      <c r="QP620" s="241"/>
      <c r="QQ620" s="241"/>
      <c r="QR620" s="241"/>
      <c r="QS620" s="241"/>
      <c r="QT620" s="241"/>
      <c r="QU620" s="241"/>
      <c r="QV620" s="241"/>
      <c r="QW620" s="241"/>
      <c r="QX620" s="241"/>
      <c r="QY620" s="241"/>
      <c r="QZ620" s="241"/>
      <c r="RA620" s="241"/>
      <c r="RB620" s="241"/>
      <c r="RC620" s="241"/>
      <c r="RD620" s="241"/>
      <c r="RE620" s="241"/>
      <c r="RF620" s="241"/>
      <c r="RG620" s="241"/>
      <c r="RH620" s="241"/>
      <c r="RI620" s="241"/>
      <c r="RJ620" s="241"/>
      <c r="RK620" s="241"/>
      <c r="RL620" s="241"/>
      <c r="RM620" s="241"/>
      <c r="RN620" s="241"/>
      <c r="RO620" s="241"/>
      <c r="RP620" s="241"/>
      <c r="RQ620" s="241"/>
      <c r="RR620" s="241"/>
      <c r="RS620" s="241"/>
      <c r="RT620" s="241"/>
      <c r="RU620" s="241"/>
      <c r="RV620" s="241"/>
      <c r="RW620" s="241"/>
      <c r="RX620" s="241"/>
      <c r="RY620" s="241"/>
      <c r="RZ620" s="241"/>
      <c r="SA620" s="241"/>
      <c r="SB620" s="241"/>
      <c r="SC620" s="241"/>
      <c r="SD620" s="241"/>
      <c r="SE620" s="241"/>
      <c r="SF620" s="241"/>
      <c r="SG620" s="241"/>
      <c r="SH620" s="241"/>
      <c r="SI620" s="241"/>
      <c r="SJ620" s="241"/>
      <c r="SK620" s="241"/>
      <c r="SL620" s="241"/>
      <c r="SM620" s="241"/>
      <c r="SN620" s="241"/>
      <c r="SO620" s="241"/>
      <c r="SP620" s="241"/>
      <c r="SQ620" s="241"/>
      <c r="SR620" s="241"/>
      <c r="SS620" s="241"/>
      <c r="ST620" s="241"/>
      <c r="SU620" s="241"/>
      <c r="SV620" s="241"/>
      <c r="SW620" s="241"/>
      <c r="SX620" s="241"/>
      <c r="SY620" s="241"/>
      <c r="SZ620" s="241"/>
      <c r="TA620" s="241"/>
      <c r="TB620" s="241"/>
      <c r="TC620" s="241"/>
      <c r="TD620" s="241"/>
      <c r="TE620" s="241"/>
      <c r="TF620" s="241"/>
      <c r="TG620" s="241"/>
      <c r="TH620" s="241"/>
      <c r="TI620" s="241"/>
      <c r="TJ620" s="241"/>
      <c r="TK620" s="241"/>
      <c r="TL620" s="241"/>
      <c r="TM620" s="241"/>
      <c r="TN620" s="241"/>
      <c r="TO620" s="241"/>
      <c r="TP620" s="241"/>
      <c r="TQ620" s="241"/>
      <c r="TR620" s="241"/>
      <c r="TS620" s="241"/>
      <c r="TT620" s="241"/>
      <c r="TU620" s="241"/>
      <c r="TV620" s="241"/>
      <c r="TW620" s="241"/>
      <c r="TX620" s="241"/>
      <c r="TY620" s="241"/>
      <c r="TZ620" s="241"/>
      <c r="UA620" s="241"/>
      <c r="UB620" s="241"/>
      <c r="UC620" s="241"/>
      <c r="UD620" s="241"/>
      <c r="UE620" s="241"/>
      <c r="UF620" s="241"/>
      <c r="UG620" s="241"/>
      <c r="UH620" s="241"/>
      <c r="UI620" s="241"/>
      <c r="UJ620" s="241"/>
      <c r="UK620" s="241"/>
      <c r="UL620" s="241"/>
      <c r="UM620" s="241"/>
      <c r="UN620" s="241"/>
      <c r="UO620" s="241"/>
      <c r="UP620" s="241"/>
      <c r="UQ620" s="241"/>
      <c r="UR620" s="241"/>
      <c r="US620" s="241"/>
      <c r="UT620" s="241"/>
      <c r="UU620" s="241"/>
      <c r="UV620" s="241"/>
      <c r="UW620" s="241"/>
      <c r="UX620" s="241"/>
      <c r="UY620" s="241"/>
      <c r="UZ620" s="241"/>
      <c r="VA620" s="241"/>
      <c r="VB620" s="241"/>
      <c r="VC620" s="241"/>
      <c r="VD620" s="241"/>
      <c r="VE620" s="241"/>
      <c r="VF620" s="241"/>
      <c r="VG620" s="241"/>
      <c r="VH620" s="241"/>
      <c r="VI620" s="241"/>
      <c r="VJ620" s="241"/>
      <c r="VK620" s="241"/>
      <c r="VL620" s="241"/>
      <c r="VM620" s="241"/>
      <c r="VN620" s="241"/>
      <c r="VO620" s="241"/>
      <c r="VP620" s="241"/>
      <c r="VQ620" s="241"/>
      <c r="VR620" s="241"/>
      <c r="VS620" s="241"/>
      <c r="VT620" s="241"/>
      <c r="VU620" s="241"/>
      <c r="VV620" s="241"/>
      <c r="VW620" s="241"/>
      <c r="VX620" s="241"/>
      <c r="VY620" s="241"/>
      <c r="VZ620" s="241"/>
      <c r="WA620" s="241"/>
      <c r="WB620" s="241"/>
      <c r="WC620" s="241"/>
      <c r="WD620" s="241"/>
      <c r="WE620" s="241"/>
      <c r="WF620" s="241"/>
      <c r="WG620" s="241"/>
      <c r="WH620" s="241"/>
      <c r="WI620" s="241"/>
      <c r="WJ620" s="241"/>
      <c r="WK620" s="241"/>
      <c r="WL620" s="241"/>
      <c r="WM620" s="241"/>
      <c r="WN620" s="241"/>
      <c r="WO620" s="241"/>
      <c r="WP620" s="241"/>
      <c r="WQ620" s="241"/>
      <c r="WR620" s="241"/>
      <c r="WS620" s="241"/>
      <c r="WT620" s="241"/>
      <c r="WU620" s="241"/>
      <c r="WV620" s="241"/>
      <c r="WW620" s="241"/>
      <c r="WX620" s="241"/>
      <c r="WY620" s="241"/>
      <c r="WZ620" s="241"/>
      <c r="XA620" s="241"/>
      <c r="XB620" s="241"/>
      <c r="XC620" s="241"/>
      <c r="XD620" s="241"/>
      <c r="XE620" s="241"/>
      <c r="XF620" s="241"/>
      <c r="XG620" s="241"/>
      <c r="XH620" s="241"/>
      <c r="XI620" s="241"/>
      <c r="XJ620" s="241"/>
      <c r="XK620" s="241"/>
      <c r="XL620" s="241"/>
      <c r="XM620" s="241"/>
      <c r="XN620" s="241"/>
      <c r="XO620" s="241"/>
      <c r="XP620" s="241"/>
      <c r="XQ620" s="241"/>
      <c r="XR620" s="241"/>
      <c r="XS620" s="241"/>
      <c r="XT620" s="241"/>
      <c r="XU620" s="241"/>
      <c r="XV620" s="241"/>
      <c r="XW620" s="241"/>
      <c r="XX620" s="241"/>
      <c r="XY620" s="241"/>
      <c r="XZ620" s="241"/>
      <c r="YA620" s="241"/>
      <c r="YB620" s="241"/>
      <c r="YC620" s="241"/>
      <c r="YD620" s="241"/>
      <c r="YE620" s="241"/>
      <c r="YF620" s="241"/>
      <c r="YG620" s="241"/>
      <c r="YH620" s="241"/>
      <c r="YI620" s="241"/>
      <c r="YJ620" s="241"/>
      <c r="YK620" s="241"/>
      <c r="YL620" s="241"/>
      <c r="YM620" s="241"/>
      <c r="YN620" s="241"/>
      <c r="YO620" s="241"/>
      <c r="YP620" s="241"/>
      <c r="YQ620" s="241"/>
      <c r="YR620" s="241"/>
      <c r="YS620" s="241"/>
      <c r="YT620" s="241"/>
      <c r="YU620" s="241"/>
      <c r="YV620" s="241"/>
      <c r="YW620" s="241"/>
      <c r="YX620" s="241"/>
      <c r="YY620" s="241"/>
      <c r="YZ620" s="241"/>
      <c r="ZA620" s="241"/>
      <c r="ZB620" s="241"/>
      <c r="ZC620" s="241"/>
      <c r="ZD620" s="241"/>
      <c r="ZE620" s="241"/>
      <c r="ZF620" s="241"/>
      <c r="ZG620" s="241"/>
      <c r="ZH620" s="241"/>
      <c r="ZI620" s="241"/>
      <c r="ZJ620" s="241"/>
      <c r="ZK620" s="241"/>
      <c r="ZL620" s="241"/>
      <c r="ZM620" s="241"/>
      <c r="ZN620" s="241"/>
      <c r="ZO620" s="241"/>
      <c r="ZP620" s="241"/>
      <c r="ZQ620" s="241"/>
      <c r="ZR620" s="241"/>
      <c r="ZS620" s="241"/>
      <c r="ZT620" s="241"/>
      <c r="ZU620" s="241"/>
      <c r="ZV620" s="241"/>
      <c r="ZW620" s="241"/>
      <c r="ZX620" s="241"/>
      <c r="ZY620" s="241"/>
      <c r="ZZ620" s="241"/>
      <c r="AAA620" s="241"/>
      <c r="AAB620" s="241"/>
      <c r="AAC620" s="241"/>
      <c r="AAD620" s="241"/>
      <c r="AAE620" s="241"/>
      <c r="AAF620" s="241"/>
      <c r="AAG620" s="241"/>
      <c r="AAH620" s="241"/>
      <c r="AAI620" s="241"/>
      <c r="AAJ620" s="241"/>
      <c r="AAK620" s="241"/>
      <c r="AAL620" s="241"/>
      <c r="AAM620" s="241"/>
      <c r="AAN620" s="241"/>
      <c r="AAO620" s="241"/>
      <c r="AAP620" s="241"/>
      <c r="AAQ620" s="241"/>
      <c r="AAR620" s="241"/>
      <c r="AAS620" s="241"/>
      <c r="AAT620" s="241"/>
      <c r="AAU620" s="241"/>
      <c r="AAV620" s="241"/>
      <c r="AAW620" s="241"/>
      <c r="AAX620" s="241"/>
      <c r="AAY620" s="241"/>
      <c r="AAZ620" s="241"/>
      <c r="ABA620" s="241"/>
      <c r="ABB620" s="241"/>
      <c r="ABC620" s="241"/>
      <c r="ABD620" s="241"/>
      <c r="ABE620" s="241"/>
      <c r="ABF620" s="241"/>
      <c r="ABG620" s="241"/>
      <c r="ABH620" s="241"/>
      <c r="ABI620" s="241"/>
      <c r="ABJ620" s="241"/>
      <c r="ABK620" s="241"/>
      <c r="ABL620" s="241"/>
      <c r="ABM620" s="241"/>
      <c r="ABN620" s="241"/>
      <c r="ABO620" s="241"/>
      <c r="ABP620" s="241"/>
      <c r="ABQ620" s="241"/>
      <c r="ABR620" s="241"/>
      <c r="ABS620" s="241"/>
      <c r="ABT620" s="241"/>
      <c r="ABU620" s="241"/>
      <c r="ABV620" s="241"/>
      <c r="ABW620" s="241"/>
      <c r="ABX620" s="241"/>
      <c r="ABY620" s="241"/>
      <c r="ABZ620" s="241"/>
      <c r="ACA620" s="241"/>
      <c r="ACB620" s="241"/>
      <c r="ACC620" s="241"/>
      <c r="ACD620" s="241"/>
      <c r="ACE620" s="241"/>
      <c r="ACF620" s="241"/>
      <c r="ACG620" s="241"/>
      <c r="ACH620" s="241"/>
      <c r="ACI620" s="241"/>
      <c r="ACJ620" s="241"/>
      <c r="ACK620" s="241"/>
      <c r="ACL620" s="241"/>
      <c r="ACM620" s="241"/>
      <c r="ACN620" s="241"/>
      <c r="ACO620" s="241"/>
      <c r="ACP620" s="241"/>
      <c r="ACQ620" s="241"/>
      <c r="ACR620" s="241"/>
      <c r="ACS620" s="241"/>
      <c r="ACT620" s="241"/>
      <c r="ACU620" s="241"/>
      <c r="ACV620" s="241"/>
      <c r="ACW620" s="241"/>
      <c r="ACX620" s="241"/>
      <c r="ACY620" s="241"/>
      <c r="ACZ620" s="241"/>
      <c r="ADA620" s="241"/>
      <c r="ADB620" s="241"/>
      <c r="ADC620" s="241"/>
      <c r="ADD620" s="241"/>
      <c r="ADE620" s="241"/>
      <c r="ADF620" s="241"/>
      <c r="ADG620" s="241"/>
      <c r="ADH620" s="241"/>
      <c r="ADI620" s="241"/>
      <c r="ADJ620" s="241"/>
      <c r="ADK620" s="241"/>
      <c r="ADL620" s="241"/>
      <c r="ADM620" s="241"/>
      <c r="ADN620" s="241"/>
      <c r="ADO620" s="241"/>
      <c r="ADP620" s="241"/>
      <c r="ADQ620" s="241"/>
      <c r="ADR620" s="241"/>
      <c r="ADS620" s="241"/>
      <c r="ADT620" s="241"/>
      <c r="ADU620" s="241"/>
      <c r="ADV620" s="241"/>
      <c r="ADW620" s="241"/>
      <c r="ADX620" s="241"/>
      <c r="ADY620" s="241"/>
      <c r="ADZ620" s="241"/>
      <c r="AEA620" s="241"/>
      <c r="AEB620" s="241"/>
      <c r="AEC620" s="241"/>
      <c r="AED620" s="241"/>
      <c r="AEE620" s="241"/>
      <c r="AEF620" s="241"/>
      <c r="AEG620" s="241"/>
      <c r="AEH620" s="241"/>
      <c r="AEI620" s="241"/>
      <c r="AEJ620" s="241"/>
      <c r="AEK620" s="241"/>
      <c r="AEL620" s="241"/>
      <c r="AEM620" s="241"/>
      <c r="AEN620" s="241"/>
      <c r="AEO620" s="241"/>
      <c r="AEP620" s="241"/>
      <c r="AEQ620" s="241"/>
      <c r="AER620" s="241"/>
      <c r="AES620" s="241"/>
      <c r="AET620" s="241"/>
      <c r="AEU620" s="241"/>
      <c r="AEV620" s="241"/>
      <c r="AEW620" s="241"/>
      <c r="AEX620" s="241"/>
      <c r="AEY620" s="241"/>
      <c r="AEZ620" s="241"/>
      <c r="AFA620" s="241"/>
      <c r="AFB620" s="241"/>
      <c r="AFC620" s="241"/>
      <c r="AFD620" s="241"/>
      <c r="AFE620" s="241"/>
      <c r="AFF620" s="241"/>
      <c r="AFG620" s="241"/>
      <c r="AFH620" s="241"/>
      <c r="AFI620" s="241"/>
      <c r="AFJ620" s="241"/>
      <c r="AFK620" s="241"/>
      <c r="AFL620" s="241"/>
      <c r="AFM620" s="241"/>
      <c r="AFN620" s="241"/>
      <c r="AFO620" s="241"/>
      <c r="AFP620" s="241"/>
      <c r="AFQ620" s="241"/>
      <c r="AFR620" s="241"/>
      <c r="AFS620" s="241"/>
      <c r="AFT620" s="241"/>
      <c r="AFU620" s="241"/>
      <c r="AFV620" s="241"/>
      <c r="AFW620" s="241"/>
      <c r="AFX620" s="241"/>
      <c r="AFY620" s="241"/>
      <c r="AFZ620" s="241"/>
      <c r="AGA620" s="241"/>
      <c r="AGB620" s="241"/>
      <c r="AGC620" s="241"/>
      <c r="AGD620" s="241"/>
      <c r="AGE620" s="241"/>
      <c r="AGF620" s="241"/>
      <c r="AGG620" s="241"/>
      <c r="AGH620" s="241"/>
      <c r="AGI620" s="241"/>
      <c r="AGJ620" s="241"/>
      <c r="AGK620" s="241"/>
      <c r="AGL620" s="241"/>
      <c r="AGM620" s="241"/>
      <c r="AGN620" s="241"/>
      <c r="AGO620" s="241"/>
      <c r="AGP620" s="241"/>
      <c r="AGQ620" s="241"/>
      <c r="AGR620" s="241"/>
      <c r="AGS620" s="241"/>
      <c r="AGT620" s="241"/>
      <c r="AGU620" s="241"/>
      <c r="AGV620" s="241"/>
      <c r="AGW620" s="241"/>
      <c r="AGX620" s="241"/>
      <c r="AGY620" s="241"/>
      <c r="AGZ620" s="241"/>
      <c r="AHA620" s="241"/>
      <c r="AHB620" s="241"/>
      <c r="AHC620" s="241"/>
      <c r="AHD620" s="241"/>
      <c r="AHE620" s="241"/>
      <c r="AHF620" s="241"/>
      <c r="AHG620" s="241"/>
      <c r="AHH620" s="241"/>
      <c r="AHI620" s="241"/>
      <c r="AHJ620" s="241"/>
      <c r="AHK620" s="241"/>
      <c r="AHL620" s="241"/>
      <c r="AHM620" s="241"/>
      <c r="AHN620" s="241"/>
      <c r="AHO620" s="241"/>
      <c r="AHP620" s="241"/>
      <c r="AHQ620" s="241"/>
      <c r="AHR620" s="241"/>
      <c r="AHS620" s="241"/>
      <c r="AHT620" s="241"/>
      <c r="AHU620" s="241"/>
      <c r="AHV620" s="241"/>
      <c r="AHW620" s="241"/>
      <c r="AHX620" s="241"/>
      <c r="AHY620" s="241"/>
      <c r="AHZ620" s="241"/>
      <c r="AIA620" s="241"/>
      <c r="AIB620" s="241"/>
      <c r="AIC620" s="241"/>
      <c r="AID620" s="241"/>
      <c r="AIE620" s="241"/>
      <c r="AIF620" s="241"/>
      <c r="AIG620" s="241"/>
      <c r="AIH620" s="241"/>
      <c r="AII620" s="241"/>
      <c r="AIJ620" s="241"/>
      <c r="AIK620" s="241"/>
      <c r="AIL620" s="241"/>
      <c r="AIM620" s="241"/>
      <c r="AIN620" s="241"/>
      <c r="AIO620" s="241"/>
      <c r="AIP620" s="241"/>
      <c r="AIQ620" s="241"/>
      <c r="AIR620" s="241"/>
      <c r="AIS620" s="241"/>
      <c r="AIT620" s="241"/>
      <c r="AIU620" s="241"/>
      <c r="AIV620" s="241"/>
      <c r="AIW620" s="241"/>
      <c r="AIX620" s="241"/>
      <c r="AIY620" s="241"/>
      <c r="AIZ620" s="241"/>
      <c r="AJA620" s="241"/>
      <c r="AJB620" s="241"/>
      <c r="AJC620" s="241"/>
      <c r="AJD620" s="241"/>
      <c r="AJE620" s="241"/>
      <c r="AJF620" s="241"/>
      <c r="AJG620" s="241"/>
      <c r="AJH620" s="241"/>
      <c r="AJI620" s="241"/>
      <c r="AJJ620" s="241"/>
      <c r="AJK620" s="241"/>
      <c r="AJL620" s="241"/>
      <c r="AJM620" s="241"/>
      <c r="AJN620" s="241"/>
      <c r="AJO620" s="241"/>
      <c r="AJP620" s="241"/>
      <c r="AJQ620" s="241"/>
      <c r="AJR620" s="241"/>
      <c r="AJS620" s="241"/>
      <c r="AJT620" s="241"/>
      <c r="AJU620" s="241"/>
      <c r="AJV620" s="241"/>
      <c r="AJW620" s="241"/>
      <c r="AJX620" s="241"/>
      <c r="AJY620" s="241"/>
      <c r="AJZ620" s="241"/>
      <c r="AKA620" s="241"/>
      <c r="AKB620" s="241"/>
      <c r="AKC620" s="241"/>
      <c r="AKD620" s="241"/>
      <c r="AKE620" s="241"/>
      <c r="AKF620" s="241"/>
      <c r="AKG620" s="241"/>
      <c r="AKH620" s="241"/>
      <c r="AKI620" s="241"/>
      <c r="AKJ620" s="241"/>
      <c r="AKK620" s="241"/>
      <c r="AKL620" s="241"/>
      <c r="AKM620" s="241"/>
      <c r="AKN620" s="241"/>
      <c r="AKO620" s="241"/>
      <c r="AKP620" s="241"/>
      <c r="AKQ620" s="241"/>
      <c r="AKR620" s="241"/>
      <c r="AKS620" s="241"/>
      <c r="AKT620" s="241"/>
      <c r="AKU620" s="241"/>
      <c r="AKV620" s="241"/>
      <c r="AKW620" s="241"/>
      <c r="AKX620" s="241"/>
      <c r="AKY620" s="241"/>
      <c r="AKZ620" s="241"/>
      <c r="ALA620" s="241"/>
      <c r="ALB620" s="241"/>
      <c r="ALC620" s="241"/>
      <c r="ALD620" s="241"/>
      <c r="ALE620" s="241"/>
      <c r="ALF620" s="241"/>
      <c r="ALG620" s="241"/>
      <c r="ALH620" s="241"/>
      <c r="ALI620" s="241"/>
      <c r="ALJ620" s="241"/>
      <c r="ALK620" s="241"/>
      <c r="ALL620" s="241"/>
      <c r="ALM620" s="241"/>
      <c r="ALN620" s="241"/>
      <c r="ALO620" s="241"/>
      <c r="ALP620" s="241"/>
      <c r="ALQ620" s="241"/>
      <c r="ALR620" s="241"/>
      <c r="ALS620" s="241"/>
      <c r="ALT620" s="241"/>
      <c r="ALU620" s="241"/>
      <c r="ALV620" s="241"/>
      <c r="ALW620" s="241"/>
      <c r="ALX620" s="241"/>
      <c r="ALY620" s="241"/>
      <c r="ALZ620" s="241"/>
      <c r="AMA620" s="241"/>
      <c r="AMB620" s="241"/>
      <c r="AMC620" s="241"/>
      <c r="AMD620" s="241"/>
      <c r="AME620" s="241"/>
      <c r="AMF620" s="241"/>
      <c r="AMG620" s="241"/>
      <c r="AMH620" s="241"/>
      <c r="AMI620" s="241"/>
      <c r="AMJ620" s="241"/>
      <c r="AMK620" s="241"/>
      <c r="AML620" s="241"/>
      <c r="AMM620" s="241"/>
      <c r="AMN620" s="241"/>
      <c r="AMO620" s="241"/>
      <c r="AMP620" s="241"/>
      <c r="AMQ620" s="241"/>
      <c r="AMR620" s="241"/>
      <c r="AMS620" s="241"/>
      <c r="AMT620" s="241"/>
      <c r="AMU620" s="241"/>
      <c r="AMV620" s="241"/>
      <c r="AMW620" s="241"/>
      <c r="AMX620" s="241"/>
      <c r="AMY620" s="241"/>
      <c r="AMZ620" s="241"/>
      <c r="ANA620" s="241"/>
      <c r="ANB620" s="241"/>
      <c r="ANC620" s="241"/>
      <c r="AND620" s="241"/>
      <c r="ANE620" s="241"/>
      <c r="ANF620" s="241"/>
      <c r="ANG620" s="241"/>
      <c r="ANH620" s="241"/>
      <c r="ANI620" s="241"/>
      <c r="ANJ620" s="241"/>
      <c r="ANK620" s="241"/>
      <c r="ANL620" s="241"/>
      <c r="ANM620" s="241"/>
      <c r="ANN620" s="241"/>
      <c r="ANO620" s="241"/>
      <c r="ANP620" s="241"/>
      <c r="ANQ620" s="241"/>
      <c r="ANR620" s="241"/>
      <c r="ANS620" s="241"/>
      <c r="ANT620" s="241"/>
      <c r="ANU620" s="241"/>
      <c r="ANV620" s="241"/>
      <c r="ANW620" s="241"/>
      <c r="ANX620" s="241"/>
      <c r="ANY620" s="241"/>
      <c r="ANZ620" s="241"/>
      <c r="AOA620" s="241"/>
      <c r="AOB620" s="241"/>
      <c r="AOC620" s="241"/>
      <c r="AOD620" s="241"/>
      <c r="AOE620" s="241"/>
      <c r="AOF620" s="241"/>
      <c r="AOG620" s="241"/>
      <c r="AOH620" s="241"/>
      <c r="AOI620" s="241"/>
      <c r="AOJ620" s="241"/>
      <c r="AOK620" s="241"/>
      <c r="AOL620" s="241"/>
      <c r="AOM620" s="241"/>
      <c r="AON620" s="241"/>
      <c r="AOO620" s="241"/>
      <c r="AOP620" s="241"/>
      <c r="AOQ620" s="241"/>
      <c r="AOR620" s="241"/>
      <c r="AOS620" s="241"/>
      <c r="AOT620" s="241"/>
      <c r="AOU620" s="241"/>
      <c r="AOV620" s="241"/>
      <c r="AOW620" s="241"/>
      <c r="AOX620" s="241"/>
      <c r="AOY620" s="241"/>
      <c r="AOZ620" s="241"/>
      <c r="APA620" s="241"/>
      <c r="APB620" s="241"/>
      <c r="APC620" s="241"/>
      <c r="APD620" s="241"/>
      <c r="APE620" s="241"/>
      <c r="APF620" s="241"/>
      <c r="APG620" s="241"/>
      <c r="APH620" s="241"/>
      <c r="API620" s="241"/>
      <c r="APJ620" s="241"/>
      <c r="APK620" s="241"/>
      <c r="APL620" s="241"/>
      <c r="APM620" s="241"/>
      <c r="APN620" s="241"/>
      <c r="APO620" s="241"/>
      <c r="APP620" s="241"/>
      <c r="APQ620" s="241"/>
      <c r="APR620" s="241"/>
      <c r="APS620" s="241"/>
      <c r="APT620" s="241"/>
      <c r="APU620" s="241"/>
      <c r="APV620" s="241"/>
      <c r="APW620" s="241"/>
      <c r="APX620" s="241"/>
      <c r="APY620" s="241"/>
      <c r="APZ620" s="241"/>
      <c r="AQA620" s="241"/>
      <c r="AQB620" s="241"/>
      <c r="AQC620" s="241"/>
      <c r="AQD620" s="241"/>
      <c r="AQE620" s="241"/>
      <c r="AQF620" s="241"/>
      <c r="AQG620" s="241"/>
      <c r="AQH620" s="241"/>
      <c r="AQI620" s="241"/>
      <c r="AQJ620" s="241"/>
      <c r="AQK620" s="241"/>
      <c r="AQL620" s="241"/>
      <c r="AQM620" s="241"/>
      <c r="AQN620" s="241"/>
      <c r="AQO620" s="241"/>
      <c r="AQP620" s="241"/>
      <c r="AQQ620" s="241"/>
      <c r="AQR620" s="241"/>
      <c r="AQS620" s="241"/>
      <c r="AQT620" s="241"/>
      <c r="AQU620" s="241"/>
      <c r="AQV620" s="241"/>
      <c r="AQW620" s="241"/>
      <c r="AQX620" s="241"/>
      <c r="AQY620" s="241"/>
      <c r="AQZ620" s="241"/>
      <c r="ARA620" s="241"/>
      <c r="ARB620" s="241"/>
      <c r="ARC620" s="241"/>
      <c r="ARD620" s="241"/>
      <c r="ARE620" s="241"/>
      <c r="ARF620" s="241"/>
      <c r="ARG620" s="241"/>
      <c r="ARH620" s="241"/>
      <c r="ARI620" s="241"/>
      <c r="ARJ620" s="241"/>
      <c r="ARK620" s="241"/>
      <c r="ARL620" s="241"/>
      <c r="ARM620" s="241"/>
      <c r="ARN620" s="241"/>
      <c r="ARO620" s="241"/>
      <c r="ARP620" s="241"/>
      <c r="ARQ620" s="241"/>
      <c r="ARR620" s="241"/>
      <c r="ARS620" s="241"/>
      <c r="ART620" s="241"/>
      <c r="ARU620" s="241"/>
      <c r="ARV620" s="241"/>
      <c r="ARW620" s="241"/>
      <c r="ARX620" s="241"/>
      <c r="ARY620" s="241"/>
      <c r="ARZ620" s="241"/>
      <c r="ASA620" s="241"/>
      <c r="ASB620" s="241"/>
      <c r="ASC620" s="241"/>
      <c r="ASD620" s="241"/>
      <c r="ASE620" s="241"/>
      <c r="ASF620" s="241"/>
      <c r="ASG620" s="241"/>
      <c r="ASH620" s="241"/>
      <c r="ASI620" s="241"/>
      <c r="ASJ620" s="241"/>
      <c r="ASK620" s="241"/>
      <c r="ASL620" s="241"/>
      <c r="ASM620" s="241"/>
      <c r="ASN620" s="241"/>
      <c r="ASO620" s="241"/>
      <c r="ASP620" s="241"/>
      <c r="ASQ620" s="241"/>
      <c r="ASR620" s="241"/>
      <c r="ASS620" s="241"/>
      <c r="AST620" s="241"/>
      <c r="ASU620" s="241"/>
      <c r="ASV620" s="241"/>
      <c r="ASW620" s="241"/>
      <c r="ASX620" s="241"/>
      <c r="ASY620" s="241"/>
      <c r="ASZ620" s="241"/>
      <c r="ATA620" s="241"/>
      <c r="ATB620" s="241"/>
      <c r="ATC620" s="241"/>
      <c r="ATD620" s="241"/>
      <c r="ATE620" s="241"/>
      <c r="ATF620" s="241"/>
      <c r="ATG620" s="241"/>
      <c r="ATH620" s="241"/>
      <c r="ATI620" s="241"/>
      <c r="ATJ620" s="241"/>
      <c r="ATK620" s="241"/>
      <c r="ATL620" s="241"/>
      <c r="ATM620" s="241"/>
      <c r="ATN620" s="241"/>
      <c r="ATO620" s="241"/>
      <c r="ATP620" s="241"/>
      <c r="ATQ620" s="241"/>
      <c r="ATR620" s="241"/>
      <c r="ATS620" s="241"/>
      <c r="ATT620" s="241"/>
      <c r="ATU620" s="241"/>
      <c r="ATV620" s="241"/>
      <c r="ATW620" s="241"/>
      <c r="ATX620" s="241"/>
      <c r="ATY620" s="241"/>
      <c r="ATZ620" s="241"/>
      <c r="AUA620" s="241"/>
      <c r="AUB620" s="241"/>
      <c r="AUC620" s="241"/>
      <c r="AUD620" s="241"/>
      <c r="AUE620" s="241"/>
      <c r="AUF620" s="241"/>
      <c r="AUG620" s="241"/>
      <c r="AUH620" s="241"/>
      <c r="AUI620" s="241"/>
      <c r="AUJ620" s="241"/>
      <c r="AUK620" s="241"/>
      <c r="AUL620" s="241"/>
      <c r="AUM620" s="241"/>
      <c r="AUN620" s="241"/>
      <c r="AUO620" s="241"/>
      <c r="AUP620" s="241"/>
      <c r="AUQ620" s="241"/>
      <c r="AUR620" s="241"/>
      <c r="AUS620" s="241"/>
      <c r="AUT620" s="241"/>
      <c r="AUU620" s="241"/>
      <c r="AUV620" s="241"/>
      <c r="AUW620" s="241"/>
      <c r="AUX620" s="241"/>
      <c r="AUY620" s="241"/>
      <c r="AUZ620" s="241"/>
      <c r="AVA620" s="241"/>
      <c r="AVB620" s="241"/>
      <c r="AVC620" s="241"/>
      <c r="AVD620" s="241"/>
      <c r="AVE620" s="241"/>
      <c r="AVF620" s="241"/>
      <c r="AVG620" s="241"/>
      <c r="AVH620" s="241"/>
      <c r="AVI620" s="241"/>
      <c r="AVJ620" s="241"/>
      <c r="AVK620" s="241"/>
      <c r="AVL620" s="241"/>
      <c r="AVM620" s="241"/>
      <c r="AVN620" s="241"/>
      <c r="AVO620" s="241"/>
      <c r="AVP620" s="241"/>
      <c r="AVQ620" s="241"/>
      <c r="AVR620" s="241"/>
      <c r="AVS620" s="241"/>
      <c r="AVT620" s="241"/>
      <c r="AVU620" s="241"/>
      <c r="AVV620" s="241"/>
      <c r="AVW620" s="241"/>
      <c r="AVX620" s="241"/>
      <c r="AVY620" s="241"/>
      <c r="AVZ620" s="241"/>
      <c r="AWA620" s="241"/>
      <c r="AWB620" s="241"/>
      <c r="AWC620" s="241"/>
      <c r="AWD620" s="241"/>
      <c r="AWE620" s="241"/>
      <c r="AWF620" s="241"/>
      <c r="AWG620" s="241"/>
      <c r="AWH620" s="241"/>
      <c r="AWI620" s="241"/>
      <c r="AWJ620" s="241"/>
      <c r="AWK620" s="241"/>
      <c r="AWL620" s="241"/>
      <c r="AWM620" s="241"/>
      <c r="AWN620" s="241"/>
      <c r="AWO620" s="241"/>
      <c r="AWP620" s="241"/>
      <c r="AWQ620" s="241"/>
      <c r="AWR620" s="241"/>
      <c r="AWS620" s="241"/>
      <c r="AWT620" s="241"/>
      <c r="AWU620" s="241"/>
      <c r="AWV620" s="241"/>
      <c r="AWW620" s="241"/>
      <c r="AWX620" s="241"/>
      <c r="AWY620" s="241"/>
      <c r="AWZ620" s="241"/>
      <c r="AXA620" s="241"/>
      <c r="AXB620" s="241"/>
      <c r="AXC620" s="241"/>
      <c r="AXD620" s="241"/>
      <c r="AXE620" s="241"/>
      <c r="AXF620" s="241"/>
      <c r="AXG620" s="241"/>
      <c r="AXH620" s="241"/>
      <c r="AXI620" s="241"/>
      <c r="AXJ620" s="241"/>
      <c r="AXK620" s="241"/>
      <c r="AXL620" s="241"/>
      <c r="AXM620" s="241"/>
      <c r="AXN620" s="241"/>
      <c r="AXO620" s="241"/>
      <c r="AXP620" s="241"/>
      <c r="AXQ620" s="241"/>
      <c r="AXR620" s="241"/>
      <c r="AXS620" s="241"/>
      <c r="AXT620" s="241"/>
      <c r="AXU620" s="241"/>
      <c r="AXV620" s="241"/>
      <c r="AXW620" s="241"/>
      <c r="AXX620" s="241"/>
      <c r="AXY620" s="241"/>
      <c r="AXZ620" s="241"/>
      <c r="AYA620" s="241"/>
      <c r="AYB620" s="241"/>
      <c r="AYC620" s="241"/>
      <c r="AYD620" s="241"/>
      <c r="AYE620" s="241"/>
      <c r="AYF620" s="241"/>
      <c r="AYG620" s="241"/>
      <c r="AYH620" s="241"/>
      <c r="AYI620" s="241"/>
      <c r="AYJ620" s="241"/>
      <c r="AYK620" s="241"/>
      <c r="AYL620" s="241"/>
      <c r="AYM620" s="241"/>
      <c r="AYN620" s="241"/>
      <c r="AYO620" s="241"/>
      <c r="AYP620" s="241"/>
      <c r="AYQ620" s="241"/>
      <c r="AYR620" s="241"/>
      <c r="AYS620" s="241"/>
      <c r="AYT620" s="241"/>
      <c r="AYU620" s="241"/>
      <c r="AYV620" s="241"/>
      <c r="AYW620" s="241"/>
      <c r="AYX620" s="241"/>
      <c r="AYY620" s="241"/>
      <c r="AYZ620" s="241"/>
      <c r="AZA620" s="241"/>
      <c r="AZB620" s="241"/>
      <c r="AZC620" s="241"/>
      <c r="AZD620" s="241"/>
      <c r="AZE620" s="241"/>
      <c r="AZF620" s="241"/>
      <c r="AZG620" s="241"/>
      <c r="AZH620" s="241"/>
      <c r="AZI620" s="241"/>
      <c r="AZJ620" s="241"/>
      <c r="AZK620" s="241"/>
      <c r="AZL620" s="241"/>
      <c r="AZM620" s="241"/>
      <c r="AZN620" s="241"/>
      <c r="AZO620" s="241"/>
      <c r="AZP620" s="241"/>
      <c r="AZQ620" s="241"/>
      <c r="AZR620" s="241"/>
      <c r="AZS620" s="241"/>
      <c r="AZT620" s="241"/>
      <c r="AZU620" s="241"/>
      <c r="AZV620" s="241"/>
      <c r="AZW620" s="241"/>
      <c r="AZX620" s="241"/>
      <c r="AZY620" s="241"/>
      <c r="AZZ620" s="241"/>
      <c r="BAA620" s="241"/>
      <c r="BAB620" s="241"/>
      <c r="BAC620" s="241"/>
      <c r="BAD620" s="241"/>
      <c r="BAE620" s="241"/>
      <c r="BAF620" s="241"/>
      <c r="BAG620" s="241"/>
      <c r="BAH620" s="241"/>
      <c r="BAI620" s="241"/>
      <c r="BAJ620" s="241"/>
      <c r="BAK620" s="241"/>
      <c r="BAL620" s="241"/>
      <c r="BAM620" s="241"/>
      <c r="BAN620" s="241"/>
      <c r="BAO620" s="241"/>
      <c r="BAP620" s="241"/>
      <c r="BAQ620" s="241"/>
      <c r="BAR620" s="241"/>
      <c r="BAS620" s="241"/>
      <c r="BAT620" s="241"/>
      <c r="BAU620" s="241"/>
      <c r="BAV620" s="241"/>
      <c r="BAW620" s="241"/>
      <c r="BAX620" s="241"/>
      <c r="BAY620" s="241"/>
      <c r="BAZ620" s="241"/>
      <c r="BBA620" s="241"/>
      <c r="BBB620" s="241"/>
      <c r="BBC620" s="241"/>
      <c r="BBD620" s="241"/>
      <c r="BBE620" s="241"/>
      <c r="BBF620" s="241"/>
      <c r="BBG620" s="241"/>
      <c r="BBH620" s="241"/>
      <c r="BBI620" s="241"/>
      <c r="BBJ620" s="241"/>
      <c r="BBK620" s="241"/>
      <c r="BBL620" s="241"/>
      <c r="BBM620" s="241"/>
      <c r="BBN620" s="241"/>
      <c r="BBO620" s="241"/>
      <c r="BBP620" s="241"/>
      <c r="BBQ620" s="241"/>
      <c r="BBR620" s="241"/>
      <c r="BBS620" s="241"/>
      <c r="BBT620" s="241"/>
      <c r="BBU620" s="241"/>
      <c r="BBV620" s="241"/>
      <c r="BBW620" s="241"/>
      <c r="BBX620" s="241"/>
      <c r="BBY620" s="241"/>
      <c r="BBZ620" s="241"/>
      <c r="BCA620" s="241"/>
      <c r="BCB620" s="241"/>
      <c r="BCC620" s="241"/>
      <c r="BCD620" s="241"/>
      <c r="BCE620" s="241"/>
      <c r="BCF620" s="241"/>
      <c r="BCG620" s="241"/>
      <c r="BCH620" s="241"/>
      <c r="BCI620" s="241"/>
      <c r="BCJ620" s="241"/>
      <c r="BCK620" s="241"/>
      <c r="BCL620" s="241"/>
      <c r="BCM620" s="241"/>
      <c r="BCN620" s="241"/>
      <c r="BCO620" s="241"/>
      <c r="BCP620" s="241"/>
      <c r="BCQ620" s="241"/>
      <c r="BCR620" s="241"/>
      <c r="BCS620" s="241"/>
      <c r="BCT620" s="241"/>
      <c r="BCU620" s="241"/>
      <c r="BCV620" s="241"/>
      <c r="BCW620" s="241"/>
      <c r="BCX620" s="241"/>
      <c r="BCY620" s="241"/>
      <c r="BCZ620" s="241"/>
      <c r="BDA620" s="241"/>
      <c r="BDB620" s="241"/>
      <c r="BDC620" s="241"/>
      <c r="BDD620" s="241"/>
      <c r="BDE620" s="241"/>
      <c r="BDF620" s="241"/>
      <c r="BDG620" s="241"/>
      <c r="BDH620" s="241"/>
      <c r="BDI620" s="241"/>
      <c r="BDJ620" s="241"/>
      <c r="BDK620" s="241"/>
      <c r="BDL620" s="241"/>
      <c r="BDM620" s="241"/>
      <c r="BDN620" s="241"/>
      <c r="BDO620" s="241"/>
      <c r="BDP620" s="241"/>
      <c r="BDQ620" s="241"/>
      <c r="BDR620" s="241"/>
      <c r="BDS620" s="241"/>
      <c r="BDT620" s="241"/>
      <c r="BDU620" s="241"/>
      <c r="BDV620" s="241"/>
      <c r="BDW620" s="241"/>
      <c r="BDX620" s="241"/>
      <c r="BDY620" s="241"/>
      <c r="BDZ620" s="241"/>
      <c r="BEA620" s="241"/>
      <c r="BEB620" s="241"/>
      <c r="BEC620" s="241"/>
      <c r="BED620" s="241"/>
      <c r="BEE620" s="241"/>
      <c r="BEF620" s="241"/>
      <c r="BEG620" s="241"/>
      <c r="BEH620" s="241"/>
      <c r="BEI620" s="241"/>
      <c r="BEJ620" s="241"/>
      <c r="BEK620" s="241"/>
      <c r="BEL620" s="241"/>
      <c r="BEM620" s="241"/>
      <c r="BEN620" s="241"/>
      <c r="BEO620" s="241"/>
      <c r="BEP620" s="241"/>
      <c r="BEQ620" s="241"/>
      <c r="BER620" s="241"/>
      <c r="BES620" s="241"/>
      <c r="BET620" s="241"/>
      <c r="BEU620" s="241"/>
      <c r="BEV620" s="241"/>
      <c r="BEW620" s="241"/>
      <c r="BEX620" s="241"/>
      <c r="BEY620" s="241"/>
      <c r="BEZ620" s="241"/>
      <c r="BFA620" s="241"/>
      <c r="BFB620" s="241"/>
      <c r="BFC620" s="241"/>
      <c r="BFD620" s="241"/>
      <c r="BFE620" s="241"/>
      <c r="BFF620" s="241"/>
      <c r="BFG620" s="241"/>
      <c r="BFH620" s="241"/>
      <c r="BFI620" s="241"/>
      <c r="BFJ620" s="241"/>
      <c r="BFK620" s="241"/>
      <c r="BFL620" s="241"/>
      <c r="BFM620" s="241"/>
      <c r="BFN620" s="241"/>
      <c r="BFO620" s="241"/>
      <c r="BFP620" s="241"/>
      <c r="BFQ620" s="241"/>
      <c r="BFR620" s="241"/>
      <c r="BFS620" s="241"/>
      <c r="BFT620" s="241"/>
      <c r="BFU620" s="241"/>
      <c r="BFV620" s="241"/>
      <c r="BFW620" s="241"/>
      <c r="BFX620" s="241"/>
      <c r="BFY620" s="241"/>
      <c r="BFZ620" s="241"/>
      <c r="BGA620" s="241"/>
      <c r="BGB620" s="241"/>
      <c r="BGC620" s="241"/>
      <c r="BGD620" s="241"/>
      <c r="BGE620" s="241"/>
      <c r="BGF620" s="241"/>
      <c r="BGG620" s="241"/>
      <c r="BGH620" s="241"/>
      <c r="BGI620" s="241"/>
      <c r="BGJ620" s="241"/>
      <c r="BGK620" s="241"/>
      <c r="BGL620" s="241"/>
      <c r="BGM620" s="241"/>
      <c r="BGN620" s="241"/>
      <c r="BGO620" s="241"/>
      <c r="BGP620" s="241"/>
      <c r="BGQ620" s="241"/>
      <c r="BGR620" s="241"/>
      <c r="BGS620" s="241"/>
      <c r="BGT620" s="241"/>
      <c r="BGU620" s="241"/>
      <c r="BGV620" s="241"/>
      <c r="BGW620" s="241"/>
      <c r="BGX620" s="241"/>
      <c r="BGY620" s="241"/>
      <c r="BGZ620" s="241"/>
      <c r="BHA620" s="241"/>
      <c r="BHB620" s="241"/>
      <c r="BHC620" s="241"/>
      <c r="BHD620" s="241"/>
      <c r="BHE620" s="241"/>
      <c r="BHF620" s="241"/>
      <c r="BHG620" s="241"/>
      <c r="BHH620" s="241"/>
      <c r="BHI620" s="241"/>
      <c r="BHJ620" s="241"/>
      <c r="BHK620" s="241"/>
      <c r="BHL620" s="241"/>
      <c r="BHM620" s="241"/>
      <c r="BHN620" s="241"/>
      <c r="BHO620" s="241"/>
      <c r="BHP620" s="241"/>
      <c r="BHQ620" s="241"/>
      <c r="BHR620" s="241"/>
      <c r="BHS620" s="241"/>
      <c r="BHT620" s="241"/>
      <c r="BHU620" s="241"/>
      <c r="BHV620" s="241"/>
      <c r="BHW620" s="241"/>
      <c r="BHX620" s="241"/>
      <c r="BHY620" s="241"/>
      <c r="BHZ620" s="241"/>
      <c r="BIA620" s="241"/>
      <c r="BIB620" s="241"/>
      <c r="BIC620" s="241"/>
      <c r="BID620" s="241"/>
      <c r="BIE620" s="241"/>
      <c r="BIF620" s="241"/>
      <c r="BIG620" s="241"/>
      <c r="BIH620" s="241"/>
      <c r="BII620" s="241"/>
      <c r="BIJ620" s="241"/>
      <c r="BIK620" s="241"/>
      <c r="BIL620" s="241"/>
      <c r="BIM620" s="241"/>
      <c r="BIN620" s="241"/>
      <c r="BIO620" s="241"/>
      <c r="BIP620" s="241"/>
      <c r="BIQ620" s="241"/>
      <c r="BIR620" s="241"/>
      <c r="BIS620" s="241"/>
      <c r="BIT620" s="241"/>
      <c r="BIU620" s="241"/>
      <c r="BIV620" s="241"/>
      <c r="BIW620" s="241"/>
      <c r="BIX620" s="241"/>
      <c r="BIY620" s="241"/>
      <c r="BIZ620" s="241"/>
      <c r="BJA620" s="241"/>
      <c r="BJB620" s="241"/>
      <c r="BJC620" s="241"/>
      <c r="BJD620" s="241"/>
      <c r="BJE620" s="241"/>
      <c r="BJF620" s="241"/>
      <c r="BJG620" s="241"/>
      <c r="BJH620" s="241"/>
      <c r="BJI620" s="241"/>
      <c r="BJJ620" s="241"/>
      <c r="BJK620" s="241"/>
      <c r="BJL620" s="241"/>
      <c r="BJM620" s="241"/>
      <c r="BJN620" s="241"/>
      <c r="BJO620" s="241"/>
      <c r="BJP620" s="241"/>
      <c r="BJQ620" s="241"/>
      <c r="BJR620" s="241"/>
      <c r="BJS620" s="241"/>
      <c r="BJT620" s="241"/>
      <c r="BJU620" s="241"/>
      <c r="BJV620" s="241"/>
      <c r="BJW620" s="241"/>
      <c r="BJX620" s="241"/>
      <c r="BJY620" s="241"/>
      <c r="BJZ620" s="241"/>
      <c r="BKA620" s="241"/>
      <c r="BKB620" s="241"/>
      <c r="BKC620" s="241"/>
      <c r="BKD620" s="241"/>
      <c r="BKE620" s="241"/>
      <c r="BKF620" s="241"/>
      <c r="BKG620" s="241"/>
      <c r="BKH620" s="241"/>
      <c r="BKI620" s="241"/>
      <c r="BKJ620" s="241"/>
      <c r="BKK620" s="241"/>
      <c r="BKL620" s="241"/>
      <c r="BKM620" s="241"/>
      <c r="BKN620" s="241"/>
      <c r="BKO620" s="241"/>
      <c r="BKP620" s="241"/>
      <c r="BKQ620" s="241"/>
      <c r="BKR620" s="241"/>
      <c r="BKS620" s="241"/>
      <c r="BKT620" s="241"/>
      <c r="BKU620" s="241"/>
      <c r="BKV620" s="241"/>
      <c r="BKW620" s="241"/>
      <c r="BKX620" s="241"/>
      <c r="BKY620" s="241"/>
      <c r="BKZ620" s="241"/>
      <c r="BLA620" s="241"/>
      <c r="BLB620" s="241"/>
      <c r="BLC620" s="241"/>
      <c r="BLD620" s="241"/>
      <c r="BLE620" s="241"/>
      <c r="BLF620" s="241"/>
      <c r="BLG620" s="241"/>
      <c r="BLH620" s="241"/>
      <c r="BLI620" s="241"/>
      <c r="BLJ620" s="241"/>
      <c r="BLK620" s="241"/>
      <c r="BLL620" s="241"/>
      <c r="BLM620" s="241"/>
      <c r="BLN620" s="241"/>
      <c r="BLO620" s="241"/>
      <c r="BLP620" s="241"/>
      <c r="BLQ620" s="241"/>
      <c r="BLR620" s="241"/>
      <c r="BLS620" s="241"/>
      <c r="BLT620" s="241"/>
      <c r="BLU620" s="241"/>
      <c r="BLV620" s="241"/>
      <c r="BLW620" s="241"/>
      <c r="BLX620" s="241"/>
      <c r="BLY620" s="241"/>
      <c r="BLZ620" s="241"/>
      <c r="BMA620" s="241"/>
      <c r="BMB620" s="241"/>
      <c r="BMC620" s="241"/>
      <c r="BMD620" s="241"/>
      <c r="BME620" s="241"/>
      <c r="BMF620" s="241"/>
      <c r="BMG620" s="241"/>
      <c r="BMH620" s="241"/>
      <c r="BMI620" s="241"/>
      <c r="BMJ620" s="241"/>
      <c r="BMK620" s="241"/>
      <c r="BML620" s="241"/>
      <c r="BMM620" s="241"/>
      <c r="BMN620" s="241"/>
      <c r="BMO620" s="241"/>
      <c r="BMP620" s="241"/>
      <c r="BMQ620" s="241"/>
      <c r="BMR620" s="241"/>
      <c r="BMS620" s="241"/>
      <c r="BMT620" s="241"/>
      <c r="BMU620" s="241"/>
      <c r="BMV620" s="241"/>
      <c r="BMW620" s="241"/>
      <c r="BMX620" s="241"/>
      <c r="BMY620" s="241"/>
      <c r="BMZ620" s="241"/>
      <c r="BNA620" s="241"/>
      <c r="BNB620" s="241"/>
      <c r="BNC620" s="241"/>
      <c r="BND620" s="241"/>
      <c r="BNE620" s="241"/>
      <c r="BNF620" s="241"/>
      <c r="BNG620" s="241"/>
      <c r="BNH620" s="241"/>
      <c r="BNI620" s="241"/>
      <c r="BNJ620" s="241"/>
      <c r="BNK620" s="241"/>
      <c r="BNL620" s="241"/>
      <c r="BNM620" s="241"/>
      <c r="BNN620" s="241"/>
      <c r="BNO620" s="241"/>
      <c r="BNP620" s="241"/>
      <c r="BNQ620" s="241"/>
      <c r="BNR620" s="241"/>
      <c r="BNS620" s="241"/>
      <c r="BNT620" s="241"/>
      <c r="BNU620" s="241"/>
      <c r="BNV620" s="241"/>
      <c r="BNW620" s="241"/>
      <c r="BNX620" s="241"/>
      <c r="BNY620" s="241"/>
      <c r="BNZ620" s="241"/>
      <c r="BOA620" s="241"/>
      <c r="BOB620" s="241"/>
      <c r="BOC620" s="241"/>
      <c r="BOD620" s="241"/>
      <c r="BOE620" s="241"/>
      <c r="BOF620" s="241"/>
      <c r="BOG620" s="241"/>
      <c r="BOH620" s="241"/>
      <c r="BOI620" s="241"/>
      <c r="BOJ620" s="241"/>
      <c r="BOK620" s="241"/>
      <c r="BOL620" s="241"/>
      <c r="BOM620" s="241"/>
      <c r="BON620" s="241"/>
      <c r="BOO620" s="241"/>
      <c r="BOP620" s="241"/>
      <c r="BOQ620" s="241"/>
      <c r="BOR620" s="241"/>
      <c r="BOS620" s="241"/>
      <c r="BOT620" s="241"/>
      <c r="BOU620" s="241"/>
      <c r="BOV620" s="241"/>
      <c r="BOW620" s="241"/>
      <c r="BOX620" s="241"/>
      <c r="BOY620" s="241"/>
      <c r="BOZ620" s="241"/>
      <c r="BPA620" s="241"/>
      <c r="BPB620" s="241"/>
      <c r="BPC620" s="241"/>
      <c r="BPD620" s="241"/>
      <c r="BPE620" s="241"/>
      <c r="BPF620" s="241"/>
      <c r="BPG620" s="241"/>
      <c r="BPH620" s="241"/>
      <c r="BPI620" s="241"/>
      <c r="BPJ620" s="241"/>
      <c r="BPK620" s="241"/>
      <c r="BPL620" s="241"/>
      <c r="BPM620" s="241"/>
      <c r="BPN620" s="241"/>
      <c r="BPO620" s="241"/>
      <c r="BPP620" s="241"/>
      <c r="BPQ620" s="241"/>
      <c r="BPR620" s="241"/>
      <c r="BPS620" s="241"/>
      <c r="BPT620" s="241"/>
      <c r="BPU620" s="241"/>
      <c r="BPV620" s="241"/>
      <c r="BPW620" s="241"/>
      <c r="BPX620" s="241"/>
      <c r="BPY620" s="241"/>
      <c r="BPZ620" s="241"/>
      <c r="BQA620" s="241"/>
      <c r="BQB620" s="241"/>
      <c r="BQC620" s="241"/>
      <c r="BQD620" s="241"/>
      <c r="BQE620" s="241"/>
      <c r="BQF620" s="241"/>
      <c r="BQG620" s="241"/>
      <c r="BQH620" s="241"/>
      <c r="BQI620" s="241"/>
      <c r="BQJ620" s="241"/>
      <c r="BQK620" s="241"/>
      <c r="BQL620" s="241"/>
      <c r="BQM620" s="241"/>
      <c r="BQN620" s="241"/>
      <c r="BQO620" s="241"/>
      <c r="BQP620" s="241"/>
      <c r="BQQ620" s="241"/>
      <c r="BQR620" s="241"/>
      <c r="BQS620" s="241"/>
      <c r="BQT620" s="241"/>
      <c r="BQU620" s="241"/>
      <c r="BQV620" s="241"/>
      <c r="BQW620" s="241"/>
      <c r="BQX620" s="241"/>
      <c r="BQY620" s="241"/>
      <c r="BQZ620" s="241"/>
      <c r="BRA620" s="241"/>
      <c r="BRB620" s="241"/>
      <c r="BRC620" s="241"/>
      <c r="BRD620" s="241"/>
      <c r="BRE620" s="241"/>
      <c r="BRF620" s="241"/>
      <c r="BRG620" s="241"/>
      <c r="BRH620" s="241"/>
      <c r="BRI620" s="241"/>
      <c r="BRJ620" s="241"/>
      <c r="BRK620" s="241"/>
      <c r="BRL620" s="241"/>
      <c r="BRM620" s="241"/>
      <c r="BRN620" s="241"/>
      <c r="BRO620" s="241"/>
      <c r="BRP620" s="241"/>
      <c r="BRQ620" s="241"/>
      <c r="BRR620" s="241"/>
      <c r="BRS620" s="241"/>
      <c r="BRT620" s="241"/>
      <c r="BRU620" s="241"/>
      <c r="BRV620" s="241"/>
      <c r="BRW620" s="241"/>
      <c r="BRX620" s="241"/>
      <c r="BRY620" s="241"/>
      <c r="BRZ620" s="241"/>
      <c r="BSA620" s="241"/>
      <c r="BSB620" s="241"/>
      <c r="BSC620" s="241"/>
      <c r="BSD620" s="241"/>
      <c r="BSE620" s="241"/>
      <c r="BSF620" s="241"/>
      <c r="BSG620" s="241"/>
      <c r="BSH620" s="241"/>
      <c r="BSI620" s="241"/>
      <c r="BSJ620" s="241"/>
      <c r="BSK620" s="241"/>
      <c r="BSL620" s="241"/>
      <c r="BSM620" s="241"/>
      <c r="BSN620" s="241"/>
      <c r="BSO620" s="241"/>
      <c r="BSP620" s="241"/>
      <c r="BSQ620" s="241"/>
      <c r="BSR620" s="241"/>
      <c r="BSS620" s="241"/>
      <c r="BST620" s="241"/>
      <c r="BSU620" s="241"/>
      <c r="BSV620" s="241"/>
      <c r="BSW620" s="241"/>
      <c r="BSX620" s="241"/>
      <c r="BSY620" s="241"/>
      <c r="BSZ620" s="241"/>
      <c r="BTA620" s="241"/>
      <c r="BTB620" s="241"/>
      <c r="BTC620" s="241"/>
      <c r="BTD620" s="241"/>
      <c r="BTE620" s="241"/>
      <c r="BTF620" s="241"/>
      <c r="BTG620" s="241"/>
      <c r="BTH620" s="241"/>
      <c r="BTI620" s="241"/>
      <c r="BTJ620" s="241"/>
      <c r="BTK620" s="241"/>
      <c r="BTL620" s="241"/>
      <c r="BTM620" s="241"/>
      <c r="BTN620" s="241"/>
      <c r="BTO620" s="241"/>
      <c r="BTP620" s="241"/>
      <c r="BTQ620" s="241"/>
      <c r="BTR620" s="241"/>
      <c r="BTS620" s="241"/>
      <c r="BTT620" s="241"/>
      <c r="BTU620" s="241"/>
      <c r="BTV620" s="241"/>
      <c r="BTW620" s="241"/>
      <c r="BTX620" s="241"/>
      <c r="BTY620" s="241"/>
      <c r="BTZ620" s="241"/>
      <c r="BUA620" s="241"/>
      <c r="BUB620" s="241"/>
      <c r="BUC620" s="241"/>
      <c r="BUD620" s="241"/>
      <c r="BUE620" s="241"/>
      <c r="BUF620" s="241"/>
      <c r="BUG620" s="241"/>
      <c r="BUH620" s="241"/>
      <c r="BUI620" s="241"/>
      <c r="BUJ620" s="241"/>
      <c r="BUK620" s="241"/>
      <c r="BUL620" s="241"/>
      <c r="BUM620" s="241"/>
      <c r="BUN620" s="241"/>
      <c r="BUO620" s="241"/>
      <c r="BUP620" s="241"/>
      <c r="BUQ620" s="241"/>
      <c r="BUR620" s="241"/>
      <c r="BUS620" s="241"/>
      <c r="BUT620" s="241"/>
      <c r="BUU620" s="241"/>
      <c r="BUV620" s="241"/>
      <c r="BUW620" s="241"/>
      <c r="BUX620" s="241"/>
      <c r="BUY620" s="241"/>
      <c r="BUZ620" s="241"/>
      <c r="BVA620" s="241"/>
      <c r="BVB620" s="241"/>
      <c r="BVC620" s="241"/>
      <c r="BVD620" s="241"/>
      <c r="BVE620" s="241"/>
      <c r="BVF620" s="241"/>
      <c r="BVG620" s="241"/>
      <c r="BVH620" s="241"/>
      <c r="BVI620" s="241"/>
      <c r="BVJ620" s="241"/>
      <c r="BVK620" s="241"/>
      <c r="BVL620" s="241"/>
      <c r="BVM620" s="241"/>
      <c r="BVN620" s="241"/>
      <c r="BVO620" s="241"/>
      <c r="BVP620" s="241"/>
      <c r="BVQ620" s="241"/>
      <c r="BVR620" s="241"/>
      <c r="BVS620" s="241"/>
      <c r="BVT620" s="241"/>
      <c r="BVU620" s="241"/>
      <c r="BVV620" s="241"/>
      <c r="BVW620" s="241"/>
      <c r="BVX620" s="241"/>
      <c r="BVY620" s="241"/>
      <c r="BVZ620" s="241"/>
      <c r="BWA620" s="241"/>
      <c r="BWB620" s="241"/>
      <c r="BWC620" s="241"/>
      <c r="BWD620" s="241"/>
      <c r="BWE620" s="241"/>
      <c r="BWF620" s="241"/>
      <c r="BWG620" s="241"/>
      <c r="BWH620" s="241"/>
      <c r="BWI620" s="241"/>
      <c r="BWJ620" s="241"/>
      <c r="BWK620" s="241"/>
      <c r="BWL620" s="241"/>
      <c r="BWM620" s="241"/>
      <c r="BWN620" s="241"/>
      <c r="BWO620" s="241"/>
      <c r="BWP620" s="241"/>
      <c r="BWQ620" s="241"/>
      <c r="BWR620" s="241"/>
      <c r="BWS620" s="241"/>
      <c r="BWT620" s="241"/>
      <c r="BWU620" s="241"/>
      <c r="BWV620" s="241"/>
      <c r="BWW620" s="241"/>
      <c r="BWX620" s="241"/>
      <c r="BWY620" s="241"/>
      <c r="BWZ620" s="241"/>
      <c r="BXA620" s="241"/>
      <c r="BXB620" s="241"/>
      <c r="BXC620" s="241"/>
      <c r="BXD620" s="241"/>
      <c r="BXE620" s="241"/>
      <c r="BXF620" s="241"/>
      <c r="BXG620" s="241"/>
      <c r="BXH620" s="241"/>
      <c r="BXI620" s="241"/>
      <c r="BXJ620" s="241"/>
      <c r="BXK620" s="241"/>
      <c r="BXL620" s="241"/>
      <c r="BXM620" s="241"/>
      <c r="BXN620" s="241"/>
      <c r="BXO620" s="241"/>
      <c r="BXP620" s="241"/>
      <c r="BXQ620" s="241"/>
      <c r="BXR620" s="241"/>
      <c r="BXS620" s="241"/>
      <c r="BXT620" s="241"/>
      <c r="BXU620" s="241"/>
      <c r="BXV620" s="241"/>
      <c r="BXW620" s="241"/>
      <c r="BXX620" s="241"/>
      <c r="BXY620" s="241"/>
      <c r="BXZ620" s="241"/>
      <c r="BYA620" s="241"/>
      <c r="BYB620" s="241"/>
      <c r="BYC620" s="241"/>
      <c r="BYD620" s="241"/>
      <c r="BYE620" s="241"/>
      <c r="BYF620" s="241"/>
      <c r="BYG620" s="241"/>
      <c r="BYH620" s="241"/>
      <c r="BYI620" s="241"/>
      <c r="BYJ620" s="241"/>
      <c r="BYK620" s="241"/>
      <c r="BYL620" s="241"/>
      <c r="BYM620" s="241"/>
      <c r="BYN620" s="241"/>
      <c r="BYO620" s="241"/>
      <c r="BYP620" s="241"/>
      <c r="BYQ620" s="241"/>
      <c r="BYR620" s="241"/>
      <c r="BYS620" s="241"/>
      <c r="BYT620" s="241"/>
      <c r="BYU620" s="241"/>
      <c r="BYV620" s="241"/>
      <c r="BYW620" s="241"/>
      <c r="BYX620" s="241"/>
      <c r="BYY620" s="241"/>
      <c r="BYZ620" s="241"/>
      <c r="BZA620" s="241"/>
      <c r="BZB620" s="241"/>
      <c r="BZC620" s="241"/>
      <c r="BZD620" s="241"/>
      <c r="BZE620" s="241"/>
      <c r="BZF620" s="241"/>
      <c r="BZG620" s="241"/>
      <c r="BZH620" s="241"/>
      <c r="BZI620" s="241"/>
      <c r="BZJ620" s="241"/>
      <c r="BZK620" s="241"/>
      <c r="BZL620" s="241"/>
      <c r="BZM620" s="241"/>
      <c r="BZN620" s="241"/>
      <c r="BZO620" s="241"/>
      <c r="BZP620" s="241"/>
      <c r="BZQ620" s="241"/>
      <c r="BZR620" s="241"/>
      <c r="BZS620" s="241"/>
      <c r="BZT620" s="241"/>
      <c r="BZU620" s="241"/>
      <c r="BZV620" s="241"/>
      <c r="BZW620" s="241"/>
      <c r="BZX620" s="241"/>
      <c r="BZY620" s="241"/>
      <c r="BZZ620" s="241"/>
      <c r="CAA620" s="241"/>
      <c r="CAB620" s="241"/>
      <c r="CAC620" s="241"/>
      <c r="CAD620" s="241"/>
      <c r="CAE620" s="241"/>
      <c r="CAF620" s="241"/>
      <c r="CAG620" s="241"/>
      <c r="CAH620" s="241"/>
      <c r="CAI620" s="241"/>
      <c r="CAJ620" s="241"/>
      <c r="CAK620" s="241"/>
      <c r="CAL620" s="241"/>
      <c r="CAM620" s="241"/>
      <c r="CAN620" s="241"/>
      <c r="CAO620" s="241"/>
      <c r="CAP620" s="241"/>
      <c r="CAQ620" s="241"/>
      <c r="CAR620" s="241"/>
      <c r="CAS620" s="241"/>
      <c r="CAT620" s="241"/>
      <c r="CAU620" s="241"/>
      <c r="CAV620" s="241"/>
      <c r="CAW620" s="241"/>
      <c r="CAX620" s="241"/>
      <c r="CAY620" s="241"/>
      <c r="CAZ620" s="241"/>
      <c r="CBA620" s="241"/>
      <c r="CBB620" s="241"/>
      <c r="CBC620" s="241"/>
      <c r="CBD620" s="241"/>
      <c r="CBE620" s="241"/>
      <c r="CBF620" s="241"/>
      <c r="CBG620" s="241"/>
      <c r="CBH620" s="241"/>
      <c r="CBI620" s="241"/>
      <c r="CBJ620" s="241"/>
      <c r="CBK620" s="241"/>
      <c r="CBL620" s="241"/>
      <c r="CBM620" s="241"/>
      <c r="CBN620" s="241"/>
      <c r="CBO620" s="241"/>
      <c r="CBP620" s="241"/>
      <c r="CBQ620" s="241"/>
      <c r="CBR620" s="241"/>
      <c r="CBS620" s="241"/>
      <c r="CBT620" s="241"/>
      <c r="CBU620" s="241"/>
      <c r="CBV620" s="241"/>
      <c r="CBW620" s="241"/>
      <c r="CBX620" s="241"/>
      <c r="CBY620" s="241"/>
      <c r="CBZ620" s="241"/>
      <c r="CCA620" s="241"/>
      <c r="CCB620" s="241"/>
      <c r="CCC620" s="241"/>
      <c r="CCD620" s="241"/>
      <c r="CCE620" s="241"/>
      <c r="CCF620" s="241"/>
      <c r="CCG620" s="241"/>
      <c r="CCH620" s="241"/>
      <c r="CCI620" s="241"/>
      <c r="CCJ620" s="241"/>
      <c r="CCK620" s="241"/>
      <c r="CCL620" s="241"/>
      <c r="CCM620" s="241"/>
      <c r="CCN620" s="241"/>
      <c r="CCO620" s="241"/>
      <c r="CCP620" s="241"/>
      <c r="CCQ620" s="241"/>
      <c r="CCR620" s="241"/>
      <c r="CCS620" s="241"/>
      <c r="CCT620" s="241"/>
      <c r="CCU620" s="241"/>
      <c r="CCV620" s="241"/>
      <c r="CCW620" s="241"/>
      <c r="CCX620" s="241"/>
      <c r="CCY620" s="241"/>
      <c r="CCZ620" s="241"/>
      <c r="CDA620" s="241"/>
      <c r="CDB620" s="241"/>
      <c r="CDC620" s="241"/>
      <c r="CDD620" s="241"/>
      <c r="CDE620" s="241"/>
      <c r="CDF620" s="241"/>
      <c r="CDG620" s="241"/>
      <c r="CDH620" s="241"/>
      <c r="CDI620" s="241"/>
      <c r="CDJ620" s="241"/>
      <c r="CDK620" s="241"/>
      <c r="CDL620" s="241"/>
      <c r="CDM620" s="241"/>
      <c r="CDN620" s="241"/>
      <c r="CDO620" s="241"/>
      <c r="CDP620" s="241"/>
      <c r="CDQ620" s="241"/>
      <c r="CDR620" s="241"/>
      <c r="CDS620" s="241"/>
      <c r="CDT620" s="241"/>
      <c r="CDU620" s="241"/>
      <c r="CDV620" s="241"/>
      <c r="CDW620" s="241"/>
      <c r="CDX620" s="241"/>
      <c r="CDY620" s="241"/>
      <c r="CDZ620" s="241"/>
      <c r="CEA620" s="241"/>
      <c r="CEB620" s="241"/>
      <c r="CEC620" s="241"/>
      <c r="CED620" s="241"/>
      <c r="CEE620" s="241"/>
      <c r="CEF620" s="241"/>
      <c r="CEG620" s="241"/>
      <c r="CEH620" s="241"/>
      <c r="CEI620" s="241"/>
      <c r="CEJ620" s="241"/>
      <c r="CEK620" s="241"/>
      <c r="CEL620" s="241"/>
      <c r="CEM620" s="241"/>
      <c r="CEN620" s="241"/>
      <c r="CEO620" s="241"/>
      <c r="CEP620" s="241"/>
      <c r="CEQ620" s="241"/>
      <c r="CER620" s="241"/>
      <c r="CES620" s="241"/>
      <c r="CET620" s="241"/>
      <c r="CEU620" s="241"/>
      <c r="CEV620" s="241"/>
      <c r="CEW620" s="241"/>
      <c r="CEX620" s="241"/>
      <c r="CEY620" s="241"/>
      <c r="CEZ620" s="241"/>
      <c r="CFA620" s="241"/>
      <c r="CFB620" s="241"/>
      <c r="CFC620" s="241"/>
      <c r="CFD620" s="241"/>
      <c r="CFE620" s="241"/>
      <c r="CFF620" s="241"/>
      <c r="CFG620" s="241"/>
      <c r="CFH620" s="241"/>
      <c r="CFI620" s="241"/>
      <c r="CFJ620" s="241"/>
      <c r="CFK620" s="241"/>
      <c r="CFL620" s="241"/>
      <c r="CFM620" s="241"/>
      <c r="CFN620" s="241"/>
      <c r="CFO620" s="241"/>
      <c r="CFP620" s="241"/>
      <c r="CFQ620" s="241"/>
      <c r="CFR620" s="241"/>
      <c r="CFS620" s="241"/>
      <c r="CFT620" s="241"/>
      <c r="CFU620" s="241"/>
      <c r="CFV620" s="241"/>
      <c r="CFW620" s="241"/>
      <c r="CFX620" s="241"/>
      <c r="CFY620" s="241"/>
      <c r="CFZ620" s="241"/>
      <c r="CGA620" s="241"/>
      <c r="CGB620" s="241"/>
      <c r="CGC620" s="241"/>
      <c r="CGD620" s="241"/>
      <c r="CGE620" s="241"/>
      <c r="CGF620" s="241"/>
      <c r="CGG620" s="241"/>
      <c r="CGH620" s="241"/>
      <c r="CGI620" s="241"/>
      <c r="CGJ620" s="241"/>
      <c r="CGK620" s="241"/>
      <c r="CGL620" s="241"/>
      <c r="CGM620" s="241"/>
      <c r="CGN620" s="241"/>
      <c r="CGO620" s="241"/>
      <c r="CGP620" s="241"/>
      <c r="CGQ620" s="241"/>
      <c r="CGR620" s="241"/>
      <c r="CGS620" s="241"/>
      <c r="CGT620" s="241"/>
      <c r="CGU620" s="241"/>
      <c r="CGV620" s="241"/>
      <c r="CGW620" s="241"/>
      <c r="CGX620" s="241"/>
      <c r="CGY620" s="241"/>
      <c r="CGZ620" s="241"/>
      <c r="CHA620" s="241"/>
      <c r="CHB620" s="241"/>
      <c r="CHC620" s="241"/>
      <c r="CHD620" s="241"/>
      <c r="CHE620" s="241"/>
      <c r="CHF620" s="241"/>
      <c r="CHG620" s="241"/>
      <c r="CHH620" s="241"/>
      <c r="CHI620" s="241"/>
      <c r="CHJ620" s="241"/>
      <c r="CHK620" s="241"/>
      <c r="CHL620" s="241"/>
      <c r="CHM620" s="241"/>
      <c r="CHN620" s="241"/>
      <c r="CHO620" s="241"/>
      <c r="CHP620" s="241"/>
      <c r="CHQ620" s="241"/>
      <c r="CHR620" s="241"/>
      <c r="CHS620" s="241"/>
      <c r="CHT620" s="241"/>
      <c r="CHU620" s="241"/>
      <c r="CHV620" s="241"/>
      <c r="CHW620" s="241"/>
      <c r="CHX620" s="241"/>
      <c r="CHY620" s="241"/>
      <c r="CHZ620" s="241"/>
      <c r="CIA620" s="241"/>
      <c r="CIB620" s="241"/>
      <c r="CIC620" s="241"/>
      <c r="CID620" s="241"/>
      <c r="CIE620" s="241"/>
      <c r="CIF620" s="241"/>
      <c r="CIG620" s="241"/>
      <c r="CIH620" s="241"/>
      <c r="CII620" s="241"/>
      <c r="CIJ620" s="241"/>
      <c r="CIK620" s="241"/>
      <c r="CIL620" s="241"/>
      <c r="CIM620" s="241"/>
      <c r="CIN620" s="241"/>
      <c r="CIO620" s="241"/>
      <c r="CIP620" s="241"/>
      <c r="CIQ620" s="241"/>
      <c r="CIR620" s="241"/>
      <c r="CIS620" s="241"/>
      <c r="CIT620" s="241"/>
      <c r="CIU620" s="241"/>
      <c r="CIV620" s="241"/>
      <c r="CIW620" s="241"/>
      <c r="CIX620" s="241"/>
      <c r="CIY620" s="241"/>
      <c r="CIZ620" s="241"/>
      <c r="CJA620" s="241"/>
      <c r="CJB620" s="241"/>
      <c r="CJC620" s="241"/>
      <c r="CJD620" s="241"/>
      <c r="CJE620" s="241"/>
      <c r="CJF620" s="241"/>
      <c r="CJG620" s="241"/>
      <c r="CJH620" s="241"/>
      <c r="CJI620" s="241"/>
      <c r="CJJ620" s="241"/>
      <c r="CJK620" s="241"/>
      <c r="CJL620" s="241"/>
      <c r="CJM620" s="241"/>
      <c r="CJN620" s="241"/>
      <c r="CJO620" s="241"/>
      <c r="CJP620" s="241"/>
      <c r="CJQ620" s="241"/>
      <c r="CJR620" s="241"/>
      <c r="CJS620" s="241"/>
      <c r="CJT620" s="241"/>
      <c r="CJU620" s="241"/>
      <c r="CJV620" s="241"/>
      <c r="CJW620" s="241"/>
      <c r="CJX620" s="241"/>
      <c r="CJY620" s="241"/>
      <c r="CJZ620" s="241"/>
      <c r="CKA620" s="241"/>
      <c r="CKB620" s="241"/>
      <c r="CKC620" s="241"/>
      <c r="CKD620" s="241"/>
      <c r="CKE620" s="241"/>
      <c r="CKF620" s="241"/>
      <c r="CKG620" s="241"/>
      <c r="CKH620" s="241"/>
      <c r="CKI620" s="241"/>
      <c r="CKJ620" s="241"/>
      <c r="CKK620" s="241"/>
      <c r="CKL620" s="241"/>
      <c r="CKM620" s="241"/>
      <c r="CKN620" s="241"/>
      <c r="CKO620" s="241"/>
      <c r="CKP620" s="241"/>
      <c r="CKQ620" s="241"/>
      <c r="CKR620" s="241"/>
      <c r="CKS620" s="241"/>
      <c r="CKT620" s="241"/>
      <c r="CKU620" s="241"/>
      <c r="CKV620" s="241"/>
      <c r="CKW620" s="241"/>
      <c r="CKX620" s="241"/>
      <c r="CKY620" s="241"/>
      <c r="CKZ620" s="241"/>
      <c r="CLA620" s="241"/>
      <c r="CLB620" s="241"/>
      <c r="CLC620" s="241"/>
      <c r="CLD620" s="241"/>
      <c r="CLE620" s="241"/>
      <c r="CLF620" s="241"/>
      <c r="CLG620" s="241"/>
      <c r="CLH620" s="241"/>
      <c r="CLI620" s="241"/>
      <c r="CLJ620" s="241"/>
      <c r="CLK620" s="241"/>
      <c r="CLL620" s="241"/>
      <c r="CLM620" s="241"/>
      <c r="CLN620" s="241"/>
      <c r="CLO620" s="241"/>
      <c r="CLP620" s="241"/>
      <c r="CLQ620" s="241"/>
      <c r="CLR620" s="241"/>
      <c r="CLS620" s="241"/>
      <c r="CLT620" s="241"/>
      <c r="CLU620" s="241"/>
      <c r="CLV620" s="241"/>
      <c r="CLW620" s="241"/>
      <c r="CLX620" s="241"/>
      <c r="CLY620" s="241"/>
      <c r="CLZ620" s="241"/>
      <c r="CMA620" s="241"/>
      <c r="CMB620" s="241"/>
      <c r="CMC620" s="241"/>
      <c r="CMD620" s="241"/>
      <c r="CME620" s="241"/>
      <c r="CMF620" s="241"/>
      <c r="CMG620" s="241"/>
      <c r="CMH620" s="241"/>
      <c r="CMI620" s="241"/>
      <c r="CMJ620" s="241"/>
      <c r="CMK620" s="241"/>
      <c r="CML620" s="241"/>
      <c r="CMM620" s="241"/>
      <c r="CMN620" s="241"/>
      <c r="CMO620" s="241"/>
      <c r="CMP620" s="241"/>
      <c r="CMQ620" s="241"/>
      <c r="CMR620" s="241"/>
      <c r="CMS620" s="241"/>
      <c r="CMT620" s="241"/>
      <c r="CMU620" s="241"/>
      <c r="CMV620" s="241"/>
      <c r="CMW620" s="241"/>
      <c r="CMX620" s="241"/>
      <c r="CMY620" s="241"/>
      <c r="CMZ620" s="241"/>
      <c r="CNA620" s="241"/>
      <c r="CNB620" s="241"/>
      <c r="CNC620" s="241"/>
      <c r="CND620" s="241"/>
      <c r="CNE620" s="241"/>
      <c r="CNF620" s="241"/>
      <c r="CNG620" s="241"/>
      <c r="CNH620" s="241"/>
      <c r="CNI620" s="241"/>
      <c r="CNJ620" s="241"/>
      <c r="CNK620" s="241"/>
      <c r="CNL620" s="241"/>
      <c r="CNM620" s="241"/>
      <c r="CNN620" s="241"/>
      <c r="CNO620" s="241"/>
      <c r="CNP620" s="241"/>
      <c r="CNQ620" s="241"/>
      <c r="CNR620" s="241"/>
      <c r="CNS620" s="241"/>
      <c r="CNT620" s="241"/>
      <c r="CNU620" s="241"/>
      <c r="CNV620" s="241"/>
      <c r="CNW620" s="241"/>
      <c r="CNX620" s="241"/>
      <c r="CNY620" s="241"/>
      <c r="CNZ620" s="241"/>
      <c r="COA620" s="241"/>
      <c r="COB620" s="241"/>
      <c r="COC620" s="241"/>
      <c r="COD620" s="241"/>
      <c r="COE620" s="241"/>
      <c r="COF620" s="241"/>
      <c r="COG620" s="241"/>
      <c r="COH620" s="241"/>
      <c r="COI620" s="241"/>
      <c r="COJ620" s="241"/>
      <c r="COK620" s="241"/>
      <c r="COL620" s="241"/>
      <c r="COM620" s="241"/>
      <c r="CON620" s="241"/>
      <c r="COO620" s="241"/>
      <c r="COP620" s="241"/>
      <c r="COQ620" s="241"/>
      <c r="COR620" s="241"/>
      <c r="COS620" s="241"/>
      <c r="COT620" s="241"/>
      <c r="COU620" s="241"/>
      <c r="COV620" s="241"/>
      <c r="COW620" s="241"/>
      <c r="COX620" s="241"/>
      <c r="COY620" s="241"/>
      <c r="COZ620" s="241"/>
      <c r="CPA620" s="241"/>
      <c r="CPB620" s="241"/>
      <c r="CPC620" s="241"/>
      <c r="CPD620" s="241"/>
      <c r="CPE620" s="241"/>
      <c r="CPF620" s="241"/>
      <c r="CPG620" s="241"/>
      <c r="CPH620" s="241"/>
      <c r="CPI620" s="241"/>
      <c r="CPJ620" s="241"/>
      <c r="CPK620" s="241"/>
      <c r="CPL620" s="241"/>
      <c r="CPM620" s="241"/>
      <c r="CPN620" s="241"/>
      <c r="CPO620" s="241"/>
      <c r="CPP620" s="241"/>
      <c r="CPQ620" s="241"/>
      <c r="CPR620" s="241"/>
      <c r="CPS620" s="241"/>
      <c r="CPT620" s="241"/>
      <c r="CPU620" s="241"/>
      <c r="CPV620" s="241"/>
      <c r="CPW620" s="241"/>
      <c r="CPX620" s="241"/>
      <c r="CPY620" s="241"/>
      <c r="CPZ620" s="241"/>
      <c r="CQA620" s="241"/>
      <c r="CQB620" s="241"/>
      <c r="CQC620" s="241"/>
      <c r="CQD620" s="241"/>
      <c r="CQE620" s="241"/>
      <c r="CQF620" s="241"/>
      <c r="CQG620" s="241"/>
      <c r="CQH620" s="241"/>
      <c r="CQI620" s="241"/>
      <c r="CQJ620" s="241"/>
      <c r="CQK620" s="241"/>
      <c r="CQL620" s="241"/>
      <c r="CQM620" s="241"/>
      <c r="CQN620" s="241"/>
      <c r="CQO620" s="241"/>
      <c r="CQP620" s="241"/>
      <c r="CQQ620" s="241"/>
      <c r="CQR620" s="241"/>
      <c r="CQS620" s="241"/>
      <c r="CQT620" s="241"/>
      <c r="CQU620" s="241"/>
      <c r="CQV620" s="241"/>
      <c r="CQW620" s="241"/>
      <c r="CQX620" s="241"/>
      <c r="CQY620" s="241"/>
      <c r="CQZ620" s="241"/>
      <c r="CRA620" s="241"/>
      <c r="CRB620" s="241"/>
      <c r="CRC620" s="241"/>
      <c r="CRD620" s="241"/>
      <c r="CRE620" s="241"/>
      <c r="CRF620" s="241"/>
      <c r="CRG620" s="241"/>
      <c r="CRH620" s="241"/>
      <c r="CRI620" s="241"/>
      <c r="CRJ620" s="241"/>
      <c r="CRK620" s="241"/>
      <c r="CRL620" s="241"/>
      <c r="CRM620" s="241"/>
      <c r="CRN620" s="241"/>
      <c r="CRO620" s="241"/>
      <c r="CRP620" s="241"/>
      <c r="CRQ620" s="241"/>
      <c r="CRR620" s="241"/>
      <c r="CRS620" s="241"/>
      <c r="CRT620" s="241"/>
      <c r="CRU620" s="241"/>
      <c r="CRV620" s="241"/>
      <c r="CRW620" s="241"/>
      <c r="CRX620" s="241"/>
      <c r="CRY620" s="241"/>
      <c r="CRZ620" s="241"/>
      <c r="CSA620" s="241"/>
      <c r="CSB620" s="241"/>
      <c r="CSC620" s="241"/>
      <c r="CSD620" s="241"/>
      <c r="CSE620" s="241"/>
      <c r="CSF620" s="241"/>
      <c r="CSG620" s="241"/>
      <c r="CSH620" s="241"/>
      <c r="CSI620" s="241"/>
      <c r="CSJ620" s="241"/>
      <c r="CSK620" s="241"/>
      <c r="CSL620" s="241"/>
      <c r="CSM620" s="241"/>
      <c r="CSN620" s="241"/>
      <c r="CSO620" s="241"/>
      <c r="CSP620" s="241"/>
      <c r="CSQ620" s="241"/>
      <c r="CSR620" s="241"/>
      <c r="CSS620" s="241"/>
      <c r="CST620" s="241"/>
      <c r="CSU620" s="241"/>
      <c r="CSV620" s="241"/>
      <c r="CSW620" s="241"/>
      <c r="CSX620" s="241"/>
      <c r="CSY620" s="241"/>
      <c r="CSZ620" s="241"/>
      <c r="CTA620" s="241"/>
      <c r="CTB620" s="241"/>
      <c r="CTC620" s="241"/>
      <c r="CTD620" s="241"/>
      <c r="CTE620" s="241"/>
      <c r="CTF620" s="241"/>
      <c r="CTG620" s="241"/>
      <c r="CTH620" s="241"/>
      <c r="CTI620" s="241"/>
      <c r="CTJ620" s="241"/>
      <c r="CTK620" s="241"/>
      <c r="CTL620" s="241"/>
      <c r="CTM620" s="241"/>
      <c r="CTN620" s="241"/>
      <c r="CTO620" s="241"/>
      <c r="CTP620" s="241"/>
      <c r="CTQ620" s="241"/>
      <c r="CTR620" s="241"/>
      <c r="CTS620" s="241"/>
      <c r="CTT620" s="241"/>
      <c r="CTU620" s="241"/>
      <c r="CTV620" s="241"/>
      <c r="CTW620" s="241"/>
      <c r="CTX620" s="241"/>
      <c r="CTY620" s="241"/>
      <c r="CTZ620" s="241"/>
      <c r="CUA620" s="241"/>
      <c r="CUB620" s="241"/>
      <c r="CUC620" s="241"/>
      <c r="CUD620" s="241"/>
      <c r="CUE620" s="241"/>
      <c r="CUF620" s="241"/>
      <c r="CUG620" s="241"/>
      <c r="CUH620" s="241"/>
      <c r="CUI620" s="241"/>
      <c r="CUJ620" s="241"/>
      <c r="CUK620" s="241"/>
      <c r="CUL620" s="241"/>
      <c r="CUM620" s="241"/>
      <c r="CUN620" s="241"/>
      <c r="CUO620" s="241"/>
      <c r="CUP620" s="241"/>
      <c r="CUQ620" s="241"/>
      <c r="CUR620" s="241"/>
      <c r="CUS620" s="241"/>
      <c r="CUT620" s="241"/>
      <c r="CUU620" s="241"/>
      <c r="CUV620" s="241"/>
      <c r="CUW620" s="241"/>
      <c r="CUX620" s="241"/>
      <c r="CUY620" s="241"/>
      <c r="CUZ620" s="241"/>
      <c r="CVA620" s="241"/>
      <c r="CVB620" s="241"/>
      <c r="CVC620" s="241"/>
      <c r="CVD620" s="241"/>
      <c r="CVE620" s="241"/>
      <c r="CVF620" s="241"/>
      <c r="CVG620" s="241"/>
      <c r="CVH620" s="241"/>
      <c r="CVI620" s="241"/>
      <c r="CVJ620" s="241"/>
      <c r="CVK620" s="241"/>
      <c r="CVL620" s="241"/>
      <c r="CVM620" s="241"/>
      <c r="CVN620" s="241"/>
      <c r="CVO620" s="241"/>
      <c r="CVP620" s="241"/>
      <c r="CVQ620" s="241"/>
      <c r="CVR620" s="241"/>
      <c r="CVS620" s="241"/>
      <c r="CVT620" s="241"/>
      <c r="CVU620" s="241"/>
      <c r="CVV620" s="241"/>
      <c r="CVW620" s="241"/>
      <c r="CVX620" s="241"/>
      <c r="CVY620" s="241"/>
      <c r="CVZ620" s="241"/>
      <c r="CWA620" s="241"/>
      <c r="CWB620" s="241"/>
      <c r="CWC620" s="241"/>
      <c r="CWD620" s="241"/>
      <c r="CWE620" s="241"/>
      <c r="CWF620" s="241"/>
      <c r="CWG620" s="241"/>
      <c r="CWH620" s="241"/>
      <c r="CWI620" s="241"/>
      <c r="CWJ620" s="241"/>
      <c r="CWK620" s="241"/>
      <c r="CWL620" s="241"/>
      <c r="CWM620" s="241"/>
      <c r="CWN620" s="241"/>
      <c r="CWO620" s="241"/>
      <c r="CWP620" s="241"/>
      <c r="CWQ620" s="241"/>
      <c r="CWR620" s="241"/>
      <c r="CWS620" s="241"/>
      <c r="CWT620" s="241"/>
      <c r="CWU620" s="241"/>
      <c r="CWV620" s="241"/>
      <c r="CWW620" s="241"/>
      <c r="CWX620" s="241"/>
      <c r="CWY620" s="241"/>
      <c r="CWZ620" s="241"/>
      <c r="CXA620" s="241"/>
      <c r="CXB620" s="241"/>
      <c r="CXC620" s="241"/>
      <c r="CXD620" s="241"/>
      <c r="CXE620" s="241"/>
      <c r="CXF620" s="241"/>
      <c r="CXG620" s="241"/>
      <c r="CXH620" s="241"/>
      <c r="CXI620" s="241"/>
      <c r="CXJ620" s="241"/>
      <c r="CXK620" s="241"/>
      <c r="CXL620" s="241"/>
      <c r="CXM620" s="241"/>
      <c r="CXN620" s="241"/>
      <c r="CXO620" s="241"/>
      <c r="CXP620" s="241"/>
      <c r="CXQ620" s="241"/>
      <c r="CXR620" s="241"/>
      <c r="CXS620" s="241"/>
      <c r="CXT620" s="241"/>
      <c r="CXU620" s="241"/>
      <c r="CXV620" s="241"/>
      <c r="CXW620" s="241"/>
      <c r="CXX620" s="241"/>
      <c r="CXY620" s="241"/>
      <c r="CXZ620" s="241"/>
      <c r="CYA620" s="241"/>
      <c r="CYB620" s="241"/>
      <c r="CYC620" s="241"/>
      <c r="CYD620" s="241"/>
      <c r="CYE620" s="241"/>
      <c r="CYF620" s="241"/>
      <c r="CYG620" s="241"/>
      <c r="CYH620" s="241"/>
      <c r="CYI620" s="241"/>
      <c r="CYJ620" s="241"/>
      <c r="CYK620" s="241"/>
      <c r="CYL620" s="241"/>
      <c r="CYM620" s="241"/>
      <c r="CYN620" s="241"/>
      <c r="CYO620" s="241"/>
      <c r="CYP620" s="241"/>
      <c r="CYQ620" s="241"/>
      <c r="CYR620" s="241"/>
      <c r="CYS620" s="241"/>
      <c r="CYT620" s="241"/>
      <c r="CYU620" s="241"/>
      <c r="CYV620" s="241"/>
      <c r="CYW620" s="241"/>
      <c r="CYX620" s="241"/>
      <c r="CYY620" s="241"/>
      <c r="CYZ620" s="241"/>
      <c r="CZA620" s="241"/>
      <c r="CZB620" s="241"/>
      <c r="CZC620" s="241"/>
      <c r="CZD620" s="241"/>
      <c r="CZE620" s="241"/>
      <c r="CZF620" s="241"/>
      <c r="CZG620" s="241"/>
      <c r="CZH620" s="241"/>
      <c r="CZI620" s="241"/>
      <c r="CZJ620" s="241"/>
      <c r="CZK620" s="241"/>
      <c r="CZL620" s="241"/>
      <c r="CZM620" s="241"/>
      <c r="CZN620" s="241"/>
      <c r="CZO620" s="241"/>
      <c r="CZP620" s="241"/>
      <c r="CZQ620" s="241"/>
      <c r="CZR620" s="241"/>
      <c r="CZS620" s="241"/>
      <c r="CZT620" s="241"/>
      <c r="CZU620" s="241"/>
      <c r="CZV620" s="241"/>
      <c r="CZW620" s="241"/>
      <c r="CZX620" s="241"/>
      <c r="CZY620" s="241"/>
      <c r="CZZ620" s="241"/>
      <c r="DAA620" s="241"/>
      <c r="DAB620" s="241"/>
      <c r="DAC620" s="241"/>
      <c r="DAD620" s="241"/>
      <c r="DAE620" s="241"/>
      <c r="DAF620" s="241"/>
      <c r="DAG620" s="241"/>
      <c r="DAH620" s="241"/>
      <c r="DAI620" s="241"/>
      <c r="DAJ620" s="241"/>
      <c r="DAK620" s="241"/>
      <c r="DAL620" s="241"/>
      <c r="DAM620" s="241"/>
      <c r="DAN620" s="241"/>
      <c r="DAO620" s="241"/>
      <c r="DAP620" s="241"/>
      <c r="DAQ620" s="241"/>
      <c r="DAR620" s="241"/>
      <c r="DAS620" s="241"/>
      <c r="DAT620" s="241"/>
      <c r="DAU620" s="241"/>
      <c r="DAV620" s="241"/>
      <c r="DAW620" s="241"/>
      <c r="DAX620" s="241"/>
      <c r="DAY620" s="241"/>
      <c r="DAZ620" s="241"/>
      <c r="DBA620" s="241"/>
      <c r="DBB620" s="241"/>
      <c r="DBC620" s="241"/>
      <c r="DBD620" s="241"/>
      <c r="DBE620" s="241"/>
      <c r="DBF620" s="241"/>
      <c r="DBG620" s="241"/>
      <c r="DBH620" s="241"/>
      <c r="DBI620" s="241"/>
      <c r="DBJ620" s="241"/>
      <c r="DBK620" s="241"/>
      <c r="DBL620" s="241"/>
      <c r="DBM620" s="241"/>
      <c r="DBN620" s="241"/>
      <c r="DBO620" s="241"/>
      <c r="DBP620" s="241"/>
      <c r="DBQ620" s="241"/>
      <c r="DBR620" s="241"/>
      <c r="DBS620" s="241"/>
      <c r="DBT620" s="241"/>
      <c r="DBU620" s="241"/>
      <c r="DBV620" s="241"/>
      <c r="DBW620" s="241"/>
      <c r="DBX620" s="241"/>
      <c r="DBY620" s="241"/>
      <c r="DBZ620" s="241"/>
      <c r="DCA620" s="241"/>
      <c r="DCB620" s="241"/>
      <c r="DCC620" s="241"/>
      <c r="DCD620" s="241"/>
      <c r="DCE620" s="241"/>
      <c r="DCF620" s="241"/>
      <c r="DCG620" s="241"/>
      <c r="DCH620" s="241"/>
      <c r="DCI620" s="241"/>
      <c r="DCJ620" s="241"/>
      <c r="DCK620" s="241"/>
      <c r="DCL620" s="241"/>
      <c r="DCM620" s="241"/>
      <c r="DCN620" s="241"/>
      <c r="DCO620" s="241"/>
      <c r="DCP620" s="241"/>
      <c r="DCQ620" s="241"/>
      <c r="DCR620" s="241"/>
      <c r="DCS620" s="241"/>
      <c r="DCT620" s="241"/>
      <c r="DCU620" s="241"/>
      <c r="DCV620" s="241"/>
      <c r="DCW620" s="241"/>
      <c r="DCX620" s="241"/>
      <c r="DCY620" s="241"/>
      <c r="DCZ620" s="241"/>
      <c r="DDA620" s="241"/>
      <c r="DDB620" s="241"/>
      <c r="DDC620" s="241"/>
      <c r="DDD620" s="241"/>
      <c r="DDE620" s="241"/>
      <c r="DDF620" s="241"/>
      <c r="DDG620" s="241"/>
      <c r="DDH620" s="241"/>
      <c r="DDI620" s="241"/>
      <c r="DDJ620" s="241"/>
      <c r="DDK620" s="241"/>
      <c r="DDL620" s="241"/>
      <c r="DDM620" s="241"/>
      <c r="DDN620" s="241"/>
      <c r="DDO620" s="241"/>
      <c r="DDP620" s="241"/>
      <c r="DDQ620" s="241"/>
      <c r="DDR620" s="241"/>
      <c r="DDS620" s="241"/>
      <c r="DDT620" s="241"/>
      <c r="DDU620" s="241"/>
      <c r="DDV620" s="241"/>
      <c r="DDW620" s="241"/>
      <c r="DDX620" s="241"/>
      <c r="DDY620" s="241"/>
      <c r="DDZ620" s="241"/>
      <c r="DEA620" s="241"/>
      <c r="DEB620" s="241"/>
      <c r="DEC620" s="241"/>
      <c r="DED620" s="241"/>
      <c r="DEE620" s="241"/>
      <c r="DEF620" s="241"/>
      <c r="DEG620" s="241"/>
      <c r="DEH620" s="241"/>
      <c r="DEI620" s="241"/>
      <c r="DEJ620" s="241"/>
      <c r="DEK620" s="241"/>
      <c r="DEL620" s="241"/>
      <c r="DEM620" s="241"/>
      <c r="DEN620" s="241"/>
      <c r="DEO620" s="241"/>
      <c r="DEP620" s="241"/>
      <c r="DEQ620" s="241"/>
      <c r="DER620" s="241"/>
      <c r="DES620" s="241"/>
      <c r="DET620" s="241"/>
      <c r="DEU620" s="241"/>
      <c r="DEV620" s="241"/>
      <c r="DEW620" s="241"/>
      <c r="DEX620" s="241"/>
      <c r="DEY620" s="241"/>
      <c r="DEZ620" s="241"/>
      <c r="DFA620" s="241"/>
      <c r="DFB620" s="241"/>
      <c r="DFC620" s="241"/>
      <c r="DFD620" s="241"/>
      <c r="DFE620" s="241"/>
      <c r="DFF620" s="241"/>
      <c r="DFG620" s="241"/>
      <c r="DFH620" s="241"/>
      <c r="DFI620" s="241"/>
      <c r="DFJ620" s="241"/>
      <c r="DFK620" s="241"/>
      <c r="DFL620" s="241"/>
      <c r="DFM620" s="241"/>
      <c r="DFN620" s="241"/>
      <c r="DFO620" s="241"/>
      <c r="DFP620" s="241"/>
      <c r="DFQ620" s="241"/>
      <c r="DFR620" s="241"/>
      <c r="DFS620" s="241"/>
      <c r="DFT620" s="241"/>
      <c r="DFU620" s="241"/>
      <c r="DFV620" s="241"/>
      <c r="DFW620" s="241"/>
      <c r="DFX620" s="241"/>
      <c r="DFY620" s="241"/>
      <c r="DFZ620" s="241"/>
      <c r="DGA620" s="241"/>
      <c r="DGB620" s="241"/>
      <c r="DGC620" s="241"/>
      <c r="DGD620" s="241"/>
      <c r="DGE620" s="241"/>
      <c r="DGF620" s="241"/>
      <c r="DGG620" s="241"/>
      <c r="DGH620" s="241"/>
      <c r="DGI620" s="241"/>
      <c r="DGJ620" s="241"/>
      <c r="DGK620" s="241"/>
      <c r="DGL620" s="241"/>
      <c r="DGM620" s="241"/>
      <c r="DGN620" s="241"/>
      <c r="DGO620" s="241"/>
      <c r="DGP620" s="241"/>
      <c r="DGQ620" s="241"/>
      <c r="DGR620" s="241"/>
      <c r="DGS620" s="241"/>
      <c r="DGT620" s="241"/>
      <c r="DGU620" s="241"/>
      <c r="DGV620" s="241"/>
      <c r="DGW620" s="241"/>
      <c r="DGX620" s="241"/>
      <c r="DGY620" s="241"/>
      <c r="DGZ620" s="241"/>
      <c r="DHA620" s="241"/>
      <c r="DHB620" s="241"/>
      <c r="DHC620" s="241"/>
      <c r="DHD620" s="241"/>
      <c r="DHE620" s="241"/>
      <c r="DHF620" s="241"/>
      <c r="DHG620" s="241"/>
      <c r="DHH620" s="241"/>
      <c r="DHI620" s="241"/>
      <c r="DHJ620" s="241"/>
      <c r="DHK620" s="241"/>
      <c r="DHL620" s="241"/>
      <c r="DHM620" s="241"/>
      <c r="DHN620" s="241"/>
      <c r="DHO620" s="241"/>
      <c r="DHP620" s="241"/>
      <c r="DHQ620" s="241"/>
      <c r="DHR620" s="241"/>
      <c r="DHS620" s="241"/>
      <c r="DHT620" s="241"/>
      <c r="DHU620" s="241"/>
      <c r="DHV620" s="241"/>
      <c r="DHW620" s="241"/>
      <c r="DHX620" s="241"/>
      <c r="DHY620" s="241"/>
      <c r="DHZ620" s="241"/>
      <c r="DIA620" s="241"/>
      <c r="DIB620" s="241"/>
      <c r="DIC620" s="241"/>
      <c r="DID620" s="241"/>
      <c r="DIE620" s="241"/>
      <c r="DIF620" s="241"/>
      <c r="DIG620" s="241"/>
      <c r="DIH620" s="241"/>
      <c r="DII620" s="241"/>
      <c r="DIJ620" s="241"/>
      <c r="DIK620" s="241"/>
      <c r="DIL620" s="241"/>
      <c r="DIM620" s="241"/>
      <c r="DIN620" s="241"/>
      <c r="DIO620" s="241"/>
      <c r="DIP620" s="241"/>
      <c r="DIQ620" s="241"/>
      <c r="DIR620" s="241"/>
      <c r="DIS620" s="241"/>
      <c r="DIT620" s="241"/>
      <c r="DIU620" s="241"/>
      <c r="DIV620" s="241"/>
      <c r="DIW620" s="241"/>
      <c r="DIX620" s="241"/>
      <c r="DIY620" s="241"/>
      <c r="DIZ620" s="241"/>
      <c r="DJA620" s="241"/>
      <c r="DJB620" s="241"/>
      <c r="DJC620" s="241"/>
      <c r="DJD620" s="241"/>
      <c r="DJE620" s="241"/>
      <c r="DJF620" s="241"/>
      <c r="DJG620" s="241"/>
      <c r="DJH620" s="241"/>
      <c r="DJI620" s="241"/>
      <c r="DJJ620" s="241"/>
      <c r="DJK620" s="241"/>
      <c r="DJL620" s="241"/>
      <c r="DJM620" s="241"/>
      <c r="DJN620" s="241"/>
      <c r="DJO620" s="241"/>
      <c r="DJP620" s="241"/>
      <c r="DJQ620" s="241"/>
      <c r="DJR620" s="241"/>
      <c r="DJS620" s="241"/>
      <c r="DJT620" s="241"/>
      <c r="DJU620" s="241"/>
      <c r="DJV620" s="241"/>
      <c r="DJW620" s="241"/>
      <c r="DJX620" s="241"/>
      <c r="DJY620" s="241"/>
      <c r="DJZ620" s="241"/>
      <c r="DKA620" s="241"/>
      <c r="DKB620" s="241"/>
      <c r="DKC620" s="241"/>
      <c r="DKD620" s="241"/>
      <c r="DKE620" s="241"/>
      <c r="DKF620" s="241"/>
      <c r="DKG620" s="241"/>
      <c r="DKH620" s="241"/>
      <c r="DKI620" s="241"/>
      <c r="DKJ620" s="241"/>
      <c r="DKK620" s="241"/>
      <c r="DKL620" s="241"/>
      <c r="DKM620" s="241"/>
      <c r="DKN620" s="241"/>
      <c r="DKO620" s="241"/>
      <c r="DKP620" s="241"/>
      <c r="DKQ620" s="241"/>
      <c r="DKR620" s="241"/>
      <c r="DKS620" s="241"/>
      <c r="DKT620" s="241"/>
      <c r="DKU620" s="241"/>
      <c r="DKV620" s="241"/>
      <c r="DKW620" s="241"/>
      <c r="DKX620" s="241"/>
      <c r="DKY620" s="241"/>
      <c r="DKZ620" s="241"/>
      <c r="DLA620" s="241"/>
      <c r="DLB620" s="241"/>
      <c r="DLC620" s="241"/>
      <c r="DLD620" s="241"/>
      <c r="DLE620" s="241"/>
      <c r="DLF620" s="241"/>
      <c r="DLG620" s="241"/>
      <c r="DLH620" s="241"/>
      <c r="DLI620" s="241"/>
      <c r="DLJ620" s="241"/>
      <c r="DLK620" s="241"/>
      <c r="DLL620" s="241"/>
      <c r="DLM620" s="241"/>
      <c r="DLN620" s="241"/>
      <c r="DLO620" s="241"/>
      <c r="DLP620" s="241"/>
      <c r="DLQ620" s="241"/>
      <c r="DLR620" s="241"/>
      <c r="DLS620" s="241"/>
      <c r="DLT620" s="241"/>
      <c r="DLU620" s="241"/>
      <c r="DLV620" s="241"/>
      <c r="DLW620" s="241"/>
      <c r="DLX620" s="241"/>
      <c r="DLY620" s="241"/>
      <c r="DLZ620" s="241"/>
      <c r="DMA620" s="241"/>
      <c r="DMB620" s="241"/>
      <c r="DMC620" s="241"/>
      <c r="DMD620" s="241"/>
      <c r="DME620" s="241"/>
      <c r="DMF620" s="241"/>
      <c r="DMG620" s="241"/>
      <c r="DMH620" s="241"/>
      <c r="DMI620" s="241"/>
      <c r="DMJ620" s="241"/>
      <c r="DMK620" s="241"/>
      <c r="DML620" s="241"/>
      <c r="DMM620" s="241"/>
      <c r="DMN620" s="241"/>
      <c r="DMO620" s="241"/>
      <c r="DMP620" s="241"/>
      <c r="DMQ620" s="241"/>
      <c r="DMR620" s="241"/>
      <c r="DMS620" s="241"/>
      <c r="DMT620" s="241"/>
      <c r="DMU620" s="241"/>
      <c r="DMV620" s="241"/>
      <c r="DMW620" s="241"/>
      <c r="DMX620" s="241"/>
      <c r="DMY620" s="241"/>
      <c r="DMZ620" s="241"/>
      <c r="DNA620" s="241"/>
      <c r="DNB620" s="241"/>
      <c r="DNC620" s="241"/>
      <c r="DND620" s="241"/>
      <c r="DNE620" s="241"/>
      <c r="DNF620" s="241"/>
      <c r="DNG620" s="241"/>
      <c r="DNH620" s="241"/>
      <c r="DNI620" s="241"/>
      <c r="DNJ620" s="241"/>
      <c r="DNK620" s="241"/>
      <c r="DNL620" s="241"/>
      <c r="DNM620" s="241"/>
      <c r="DNN620" s="241"/>
      <c r="DNO620" s="241"/>
      <c r="DNP620" s="241"/>
      <c r="DNQ620" s="241"/>
      <c r="DNR620" s="241"/>
      <c r="DNS620" s="241"/>
      <c r="DNT620" s="241"/>
      <c r="DNU620" s="241"/>
      <c r="DNV620" s="241"/>
      <c r="DNW620" s="241"/>
      <c r="DNX620" s="241"/>
      <c r="DNY620" s="241"/>
      <c r="DNZ620" s="241"/>
      <c r="DOA620" s="241"/>
      <c r="DOB620" s="241"/>
      <c r="DOC620" s="241"/>
      <c r="DOD620" s="241"/>
      <c r="DOE620" s="241"/>
      <c r="DOF620" s="241"/>
      <c r="DOG620" s="241"/>
      <c r="DOH620" s="241"/>
      <c r="DOI620" s="241"/>
      <c r="DOJ620" s="241"/>
      <c r="DOK620" s="241"/>
      <c r="DOL620" s="241"/>
      <c r="DOM620" s="241"/>
      <c r="DON620" s="241"/>
      <c r="DOO620" s="241"/>
      <c r="DOP620" s="241"/>
      <c r="DOQ620" s="241"/>
      <c r="DOR620" s="241"/>
      <c r="DOS620" s="241"/>
      <c r="DOT620" s="241"/>
      <c r="DOU620" s="241"/>
      <c r="DOV620" s="241"/>
      <c r="DOW620" s="241"/>
      <c r="DOX620" s="241"/>
      <c r="DOY620" s="241"/>
      <c r="DOZ620" s="241"/>
      <c r="DPA620" s="241"/>
      <c r="DPB620" s="241"/>
      <c r="DPC620" s="241"/>
      <c r="DPD620" s="241"/>
      <c r="DPE620" s="241"/>
      <c r="DPF620" s="241"/>
      <c r="DPG620" s="241"/>
      <c r="DPH620" s="241"/>
      <c r="DPI620" s="241"/>
      <c r="DPJ620" s="241"/>
      <c r="DPK620" s="241"/>
      <c r="DPL620" s="241"/>
      <c r="DPM620" s="241"/>
      <c r="DPN620" s="241"/>
      <c r="DPO620" s="241"/>
      <c r="DPP620" s="241"/>
      <c r="DPQ620" s="241"/>
      <c r="DPR620" s="241"/>
      <c r="DPS620" s="241"/>
      <c r="DPT620" s="241"/>
      <c r="DPU620" s="241"/>
      <c r="DPV620" s="241"/>
      <c r="DPW620" s="241"/>
      <c r="DPX620" s="241"/>
      <c r="DPY620" s="241"/>
      <c r="DPZ620" s="241"/>
      <c r="DQA620" s="241"/>
      <c r="DQB620" s="241"/>
      <c r="DQC620" s="241"/>
      <c r="DQD620" s="241"/>
      <c r="DQE620" s="241"/>
      <c r="DQF620" s="241"/>
      <c r="DQG620" s="241"/>
      <c r="DQH620" s="241"/>
      <c r="DQI620" s="241"/>
      <c r="DQJ620" s="241"/>
      <c r="DQK620" s="241"/>
      <c r="DQL620" s="241"/>
      <c r="DQM620" s="241"/>
      <c r="DQN620" s="241"/>
      <c r="DQO620" s="241"/>
      <c r="DQP620" s="241"/>
      <c r="DQQ620" s="241"/>
      <c r="DQR620" s="241"/>
      <c r="DQS620" s="241"/>
      <c r="DQT620" s="241"/>
      <c r="DQU620" s="241"/>
      <c r="DQV620" s="241"/>
      <c r="DQW620" s="241"/>
      <c r="DQX620" s="241"/>
      <c r="DQY620" s="241"/>
      <c r="DQZ620" s="241"/>
      <c r="DRA620" s="241"/>
      <c r="DRB620" s="241"/>
      <c r="DRC620" s="241"/>
      <c r="DRD620" s="241"/>
      <c r="DRE620" s="241"/>
      <c r="DRF620" s="241"/>
      <c r="DRG620" s="241"/>
      <c r="DRH620" s="241"/>
      <c r="DRI620" s="241"/>
      <c r="DRJ620" s="241"/>
      <c r="DRK620" s="241"/>
      <c r="DRL620" s="241"/>
      <c r="DRM620" s="241"/>
      <c r="DRN620" s="241"/>
      <c r="DRO620" s="241"/>
      <c r="DRP620" s="241"/>
      <c r="DRQ620" s="241"/>
      <c r="DRR620" s="241"/>
      <c r="DRS620" s="241"/>
      <c r="DRT620" s="241"/>
      <c r="DRU620" s="241"/>
      <c r="DRV620" s="241"/>
      <c r="DRW620" s="241"/>
      <c r="DRX620" s="241"/>
      <c r="DRY620" s="241"/>
      <c r="DRZ620" s="241"/>
      <c r="DSA620" s="241"/>
      <c r="DSB620" s="241"/>
      <c r="DSC620" s="241"/>
      <c r="DSD620" s="241"/>
      <c r="DSE620" s="241"/>
      <c r="DSF620" s="241"/>
      <c r="DSG620" s="241"/>
      <c r="DSH620" s="241"/>
      <c r="DSI620" s="241"/>
      <c r="DSJ620" s="241"/>
      <c r="DSK620" s="241"/>
      <c r="DSL620" s="241"/>
      <c r="DSM620" s="241"/>
      <c r="DSN620" s="241"/>
      <c r="DSO620" s="241"/>
      <c r="DSP620" s="241"/>
      <c r="DSQ620" s="241"/>
      <c r="DSR620" s="241"/>
      <c r="DSS620" s="241"/>
      <c r="DST620" s="241"/>
      <c r="DSU620" s="241"/>
      <c r="DSV620" s="241"/>
      <c r="DSW620" s="241"/>
      <c r="DSX620" s="241"/>
      <c r="DSY620" s="241"/>
      <c r="DSZ620" s="241"/>
      <c r="DTA620" s="241"/>
      <c r="DTB620" s="241"/>
      <c r="DTC620" s="241"/>
      <c r="DTD620" s="241"/>
      <c r="DTE620" s="241"/>
      <c r="DTF620" s="241"/>
      <c r="DTG620" s="241"/>
      <c r="DTH620" s="241"/>
      <c r="DTI620" s="241"/>
      <c r="DTJ620" s="241"/>
      <c r="DTK620" s="241"/>
      <c r="DTL620" s="241"/>
      <c r="DTM620" s="241"/>
      <c r="DTN620" s="241"/>
      <c r="DTO620" s="241"/>
      <c r="DTP620" s="241"/>
      <c r="DTQ620" s="241"/>
      <c r="DTR620" s="241"/>
      <c r="DTS620" s="241"/>
      <c r="DTT620" s="241"/>
      <c r="DTU620" s="241"/>
      <c r="DTV620" s="241"/>
      <c r="DTW620" s="241"/>
      <c r="DTX620" s="241"/>
      <c r="DTY620" s="241"/>
      <c r="DTZ620" s="241"/>
      <c r="DUA620" s="241"/>
      <c r="DUB620" s="241"/>
      <c r="DUC620" s="241"/>
      <c r="DUD620" s="241"/>
      <c r="DUE620" s="241"/>
      <c r="DUF620" s="241"/>
      <c r="DUG620" s="241"/>
      <c r="DUH620" s="241"/>
      <c r="DUI620" s="241"/>
      <c r="DUJ620" s="241"/>
      <c r="DUK620" s="241"/>
      <c r="DUL620" s="241"/>
      <c r="DUM620" s="241"/>
      <c r="DUN620" s="241"/>
      <c r="DUO620" s="241"/>
      <c r="DUP620" s="241"/>
      <c r="DUQ620" s="241"/>
      <c r="DUR620" s="241"/>
      <c r="DUS620" s="241"/>
      <c r="DUT620" s="241"/>
      <c r="DUU620" s="241"/>
      <c r="DUV620" s="241"/>
      <c r="DUW620" s="241"/>
      <c r="DUX620" s="241"/>
      <c r="DUY620" s="241"/>
      <c r="DUZ620" s="241"/>
      <c r="DVA620" s="241"/>
      <c r="DVB620" s="241"/>
      <c r="DVC620" s="241"/>
      <c r="DVD620" s="241"/>
      <c r="DVE620" s="241"/>
      <c r="DVF620" s="241"/>
      <c r="DVG620" s="241"/>
      <c r="DVH620" s="241"/>
      <c r="DVI620" s="241"/>
      <c r="DVJ620" s="241"/>
      <c r="DVK620" s="241"/>
      <c r="DVL620" s="241"/>
      <c r="DVM620" s="241"/>
      <c r="DVN620" s="241"/>
      <c r="DVO620" s="241"/>
      <c r="DVP620" s="241"/>
      <c r="DVQ620" s="241"/>
      <c r="DVR620" s="241"/>
      <c r="DVS620" s="241"/>
      <c r="DVT620" s="241"/>
      <c r="DVU620" s="241"/>
      <c r="DVV620" s="241"/>
      <c r="DVW620" s="241"/>
      <c r="DVX620" s="241"/>
      <c r="DVY620" s="241"/>
      <c r="DVZ620" s="241"/>
      <c r="DWA620" s="241"/>
      <c r="DWB620" s="241"/>
      <c r="DWC620" s="241"/>
      <c r="DWD620" s="241"/>
      <c r="DWE620" s="241"/>
      <c r="DWF620" s="241"/>
      <c r="DWG620" s="241"/>
      <c r="DWH620" s="241"/>
      <c r="DWI620" s="241"/>
      <c r="DWJ620" s="241"/>
      <c r="DWK620" s="241"/>
      <c r="DWL620" s="241"/>
      <c r="DWM620" s="241"/>
      <c r="DWN620" s="241"/>
      <c r="DWO620" s="241"/>
      <c r="DWP620" s="241"/>
      <c r="DWQ620" s="241"/>
      <c r="DWR620" s="241"/>
      <c r="DWS620" s="241"/>
      <c r="DWT620" s="241"/>
      <c r="DWU620" s="241"/>
      <c r="DWV620" s="241"/>
      <c r="DWW620" s="241"/>
      <c r="DWX620" s="241"/>
      <c r="DWY620" s="241"/>
      <c r="DWZ620" s="241"/>
      <c r="DXA620" s="241"/>
      <c r="DXB620" s="241"/>
      <c r="DXC620" s="241"/>
      <c r="DXD620" s="241"/>
      <c r="DXE620" s="241"/>
      <c r="DXF620" s="241"/>
      <c r="DXG620" s="241"/>
      <c r="DXH620" s="241"/>
      <c r="DXI620" s="241"/>
      <c r="DXJ620" s="241"/>
      <c r="DXK620" s="241"/>
      <c r="DXL620" s="241"/>
      <c r="DXM620" s="241"/>
      <c r="DXN620" s="241"/>
      <c r="DXO620" s="241"/>
      <c r="DXP620" s="241"/>
      <c r="DXQ620" s="241"/>
      <c r="DXR620" s="241"/>
      <c r="DXS620" s="241"/>
      <c r="DXT620" s="241"/>
      <c r="DXU620" s="241"/>
      <c r="DXV620" s="241"/>
      <c r="DXW620" s="241"/>
      <c r="DXX620" s="241"/>
      <c r="DXY620" s="241"/>
      <c r="DXZ620" s="241"/>
      <c r="DYA620" s="241"/>
      <c r="DYB620" s="241"/>
      <c r="DYC620" s="241"/>
      <c r="DYD620" s="241"/>
      <c r="DYE620" s="241"/>
      <c r="DYF620" s="241"/>
      <c r="DYG620" s="241"/>
      <c r="DYH620" s="241"/>
      <c r="DYI620" s="241"/>
      <c r="DYJ620" s="241"/>
      <c r="DYK620" s="241"/>
      <c r="DYL620" s="241"/>
      <c r="DYM620" s="241"/>
      <c r="DYN620" s="241"/>
      <c r="DYO620" s="241"/>
      <c r="DYP620" s="241"/>
      <c r="DYQ620" s="241"/>
      <c r="DYR620" s="241"/>
      <c r="DYS620" s="241"/>
      <c r="DYT620" s="241"/>
      <c r="DYU620" s="241"/>
      <c r="DYV620" s="241"/>
      <c r="DYW620" s="241"/>
      <c r="DYX620" s="241"/>
      <c r="DYY620" s="241"/>
      <c r="DYZ620" s="241"/>
      <c r="DZA620" s="241"/>
      <c r="DZB620" s="241"/>
      <c r="DZC620" s="241"/>
      <c r="DZD620" s="241"/>
      <c r="DZE620" s="241"/>
      <c r="DZF620" s="241"/>
      <c r="DZG620" s="241"/>
      <c r="DZH620" s="241"/>
      <c r="DZI620" s="241"/>
      <c r="DZJ620" s="241"/>
      <c r="DZK620" s="241"/>
      <c r="DZL620" s="241"/>
      <c r="DZM620" s="241"/>
      <c r="DZN620" s="241"/>
      <c r="DZO620" s="241"/>
      <c r="DZP620" s="241"/>
      <c r="DZQ620" s="241"/>
      <c r="DZR620" s="241"/>
      <c r="DZS620" s="241"/>
      <c r="DZT620" s="241"/>
      <c r="DZU620" s="241"/>
      <c r="DZV620" s="241"/>
      <c r="DZW620" s="241"/>
      <c r="DZX620" s="241"/>
      <c r="DZY620" s="241"/>
      <c r="DZZ620" s="241"/>
      <c r="EAA620" s="241"/>
      <c r="EAB620" s="241"/>
      <c r="EAC620" s="241"/>
      <c r="EAD620" s="241"/>
      <c r="EAE620" s="241"/>
      <c r="EAF620" s="241"/>
      <c r="EAG620" s="241"/>
      <c r="EAH620" s="241"/>
      <c r="EAI620" s="241"/>
      <c r="EAJ620" s="241"/>
      <c r="EAK620" s="241"/>
      <c r="EAL620" s="241"/>
      <c r="EAM620" s="241"/>
      <c r="EAN620" s="241"/>
      <c r="EAO620" s="241"/>
      <c r="EAP620" s="241"/>
      <c r="EAQ620" s="241"/>
      <c r="EAR620" s="241"/>
      <c r="EAS620" s="241"/>
      <c r="EAT620" s="241"/>
      <c r="EAU620" s="241"/>
      <c r="EAV620" s="241"/>
      <c r="EAW620" s="241"/>
      <c r="EAX620" s="241"/>
      <c r="EAY620" s="241"/>
      <c r="EAZ620" s="241"/>
      <c r="EBA620" s="241"/>
      <c r="EBB620" s="241"/>
      <c r="EBC620" s="241"/>
      <c r="EBD620" s="241"/>
      <c r="EBE620" s="241"/>
      <c r="EBF620" s="241"/>
      <c r="EBG620" s="241"/>
      <c r="EBH620" s="241"/>
      <c r="EBI620" s="241"/>
      <c r="EBJ620" s="241"/>
      <c r="EBK620" s="241"/>
      <c r="EBL620" s="241"/>
      <c r="EBM620" s="241"/>
      <c r="EBN620" s="241"/>
      <c r="EBO620" s="241"/>
      <c r="EBP620" s="241"/>
      <c r="EBQ620" s="241"/>
      <c r="EBR620" s="241"/>
      <c r="EBS620" s="241"/>
      <c r="EBT620" s="241"/>
      <c r="EBU620" s="241"/>
      <c r="EBV620" s="241"/>
      <c r="EBW620" s="241"/>
      <c r="EBX620" s="241"/>
      <c r="EBY620" s="241"/>
      <c r="EBZ620" s="241"/>
      <c r="ECA620" s="241"/>
      <c r="ECB620" s="241"/>
      <c r="ECC620" s="241"/>
      <c r="ECD620" s="241"/>
      <c r="ECE620" s="241"/>
      <c r="ECF620" s="241"/>
      <c r="ECG620" s="241"/>
      <c r="ECH620" s="241"/>
      <c r="ECI620" s="241"/>
      <c r="ECJ620" s="241"/>
      <c r="ECK620" s="241"/>
      <c r="ECL620" s="241"/>
      <c r="ECM620" s="241"/>
      <c r="ECN620" s="241"/>
      <c r="ECO620" s="241"/>
      <c r="ECP620" s="241"/>
      <c r="ECQ620" s="241"/>
      <c r="ECR620" s="241"/>
      <c r="ECS620" s="241"/>
      <c r="ECT620" s="241"/>
      <c r="ECU620" s="241"/>
      <c r="ECV620" s="241"/>
      <c r="ECW620" s="241"/>
      <c r="ECX620" s="241"/>
      <c r="ECY620" s="241"/>
      <c r="ECZ620" s="241"/>
      <c r="EDA620" s="241"/>
      <c r="EDB620" s="241"/>
      <c r="EDC620" s="241"/>
      <c r="EDD620" s="241"/>
      <c r="EDE620" s="241"/>
      <c r="EDF620" s="241"/>
      <c r="EDG620" s="241"/>
      <c r="EDH620" s="241"/>
      <c r="EDI620" s="241"/>
      <c r="EDJ620" s="241"/>
      <c r="EDK620" s="241"/>
      <c r="EDL620" s="241"/>
      <c r="EDM620" s="241"/>
      <c r="EDN620" s="241"/>
      <c r="EDO620" s="241"/>
      <c r="EDP620" s="241"/>
      <c r="EDQ620" s="241"/>
      <c r="EDR620" s="241"/>
      <c r="EDS620" s="241"/>
      <c r="EDT620" s="241"/>
      <c r="EDU620" s="241"/>
      <c r="EDV620" s="241"/>
      <c r="EDW620" s="241"/>
      <c r="EDX620" s="241"/>
      <c r="EDY620" s="241"/>
      <c r="EDZ620" s="241"/>
      <c r="EEA620" s="241"/>
      <c r="EEB620" s="241"/>
      <c r="EEC620" s="241"/>
      <c r="EED620" s="241"/>
      <c r="EEE620" s="241"/>
      <c r="EEF620" s="241"/>
      <c r="EEG620" s="241"/>
      <c r="EEH620" s="241"/>
      <c r="EEI620" s="241"/>
      <c r="EEJ620" s="241"/>
      <c r="EEK620" s="241"/>
      <c r="EEL620" s="241"/>
      <c r="EEM620" s="241"/>
      <c r="EEN620" s="241"/>
      <c r="EEO620" s="241"/>
      <c r="EEP620" s="241"/>
      <c r="EEQ620" s="241"/>
      <c r="EER620" s="241"/>
      <c r="EES620" s="241"/>
      <c r="EET620" s="241"/>
      <c r="EEU620" s="241"/>
      <c r="EEV620" s="241"/>
      <c r="EEW620" s="241"/>
      <c r="EEX620" s="241"/>
      <c r="EEY620" s="241"/>
      <c r="EEZ620" s="241"/>
      <c r="EFA620" s="241"/>
      <c r="EFB620" s="241"/>
      <c r="EFC620" s="241"/>
      <c r="EFD620" s="241"/>
      <c r="EFE620" s="241"/>
      <c r="EFF620" s="241"/>
      <c r="EFG620" s="241"/>
      <c r="EFH620" s="241"/>
      <c r="EFI620" s="241"/>
      <c r="EFJ620" s="241"/>
      <c r="EFK620" s="241"/>
      <c r="EFL620" s="241"/>
      <c r="EFM620" s="241"/>
      <c r="EFN620" s="241"/>
      <c r="EFO620" s="241"/>
      <c r="EFP620" s="241"/>
      <c r="EFQ620" s="241"/>
      <c r="EFR620" s="241"/>
      <c r="EFS620" s="241"/>
      <c r="EFT620" s="241"/>
      <c r="EFU620" s="241"/>
      <c r="EFV620" s="241"/>
      <c r="EFW620" s="241"/>
      <c r="EFX620" s="241"/>
      <c r="EFY620" s="241"/>
      <c r="EFZ620" s="241"/>
      <c r="EGA620" s="241"/>
      <c r="EGB620" s="241"/>
      <c r="EGC620" s="241"/>
      <c r="EGD620" s="241"/>
      <c r="EGE620" s="241"/>
      <c r="EGF620" s="241"/>
      <c r="EGG620" s="241"/>
      <c r="EGH620" s="241"/>
      <c r="EGI620" s="241"/>
      <c r="EGJ620" s="241"/>
      <c r="EGK620" s="241"/>
      <c r="EGL620" s="241"/>
      <c r="EGM620" s="241"/>
      <c r="EGN620" s="241"/>
      <c r="EGO620" s="241"/>
      <c r="EGP620" s="241"/>
      <c r="EGQ620" s="241"/>
      <c r="EGR620" s="241"/>
      <c r="EGS620" s="241"/>
      <c r="EGT620" s="241"/>
      <c r="EGU620" s="241"/>
      <c r="EGV620" s="241"/>
      <c r="EGW620" s="241"/>
      <c r="EGX620" s="241"/>
      <c r="EGY620" s="241"/>
      <c r="EGZ620" s="241"/>
      <c r="EHA620" s="241"/>
      <c r="EHB620" s="241"/>
      <c r="EHC620" s="241"/>
      <c r="EHD620" s="241"/>
      <c r="EHE620" s="241"/>
      <c r="EHF620" s="241"/>
      <c r="EHG620" s="241"/>
      <c r="EHH620" s="241"/>
      <c r="EHI620" s="241"/>
      <c r="EHJ620" s="241"/>
      <c r="EHK620" s="241"/>
      <c r="EHL620" s="241"/>
      <c r="EHM620" s="241"/>
      <c r="EHN620" s="241"/>
      <c r="EHO620" s="241"/>
      <c r="EHP620" s="241"/>
      <c r="EHQ620" s="241"/>
      <c r="EHR620" s="241"/>
      <c r="EHS620" s="241"/>
      <c r="EHT620" s="241"/>
      <c r="EHU620" s="241"/>
      <c r="EHV620" s="241"/>
      <c r="EHW620" s="241"/>
      <c r="EHX620" s="241"/>
      <c r="EHY620" s="241"/>
      <c r="EHZ620" s="241"/>
      <c r="EIA620" s="241"/>
      <c r="EIB620" s="241"/>
      <c r="EIC620" s="241"/>
      <c r="EID620" s="241"/>
      <c r="EIE620" s="241"/>
      <c r="EIF620" s="241"/>
      <c r="EIG620" s="241"/>
      <c r="EIH620" s="241"/>
      <c r="EII620" s="241"/>
      <c r="EIJ620" s="241"/>
      <c r="EIK620" s="241"/>
      <c r="EIL620" s="241"/>
      <c r="EIM620" s="241"/>
      <c r="EIN620" s="241"/>
      <c r="EIO620" s="241"/>
      <c r="EIP620" s="241"/>
      <c r="EIQ620" s="241"/>
      <c r="EIR620" s="241"/>
      <c r="EIS620" s="241"/>
      <c r="EIT620" s="241"/>
      <c r="EIU620" s="241"/>
      <c r="EIV620" s="241"/>
      <c r="EIW620" s="241"/>
      <c r="EIX620" s="241"/>
      <c r="EIY620" s="241"/>
      <c r="EIZ620" s="241"/>
      <c r="EJA620" s="241"/>
      <c r="EJB620" s="241"/>
      <c r="EJC620" s="241"/>
      <c r="EJD620" s="241"/>
      <c r="EJE620" s="241"/>
      <c r="EJF620" s="241"/>
      <c r="EJG620" s="241"/>
      <c r="EJH620" s="241"/>
      <c r="EJI620" s="241"/>
      <c r="EJJ620" s="241"/>
      <c r="EJK620" s="241"/>
      <c r="EJL620" s="241"/>
      <c r="EJM620" s="241"/>
      <c r="EJN620" s="241"/>
      <c r="EJO620" s="241"/>
      <c r="EJP620" s="241"/>
      <c r="EJQ620" s="241"/>
      <c r="EJR620" s="241"/>
      <c r="EJS620" s="241"/>
      <c r="EJT620" s="241"/>
      <c r="EJU620" s="241"/>
      <c r="EJV620" s="241"/>
      <c r="EJW620" s="241"/>
      <c r="EJX620" s="241"/>
      <c r="EJY620" s="241"/>
      <c r="EJZ620" s="241"/>
      <c r="EKA620" s="241"/>
      <c r="EKB620" s="241"/>
      <c r="EKC620" s="241"/>
      <c r="EKD620" s="241"/>
      <c r="EKE620" s="241"/>
      <c r="EKF620" s="241"/>
      <c r="EKG620" s="241"/>
      <c r="EKH620" s="241"/>
      <c r="EKI620" s="241"/>
      <c r="EKJ620" s="241"/>
      <c r="EKK620" s="241"/>
      <c r="EKL620" s="241"/>
      <c r="EKM620" s="241"/>
      <c r="EKN620" s="241"/>
      <c r="EKO620" s="241"/>
      <c r="EKP620" s="241"/>
      <c r="EKQ620" s="241"/>
      <c r="EKR620" s="241"/>
      <c r="EKS620" s="241"/>
      <c r="EKT620" s="241"/>
      <c r="EKU620" s="241"/>
      <c r="EKV620" s="241"/>
      <c r="EKW620" s="241"/>
      <c r="EKX620" s="241"/>
      <c r="EKY620" s="241"/>
      <c r="EKZ620" s="241"/>
      <c r="ELA620" s="241"/>
      <c r="ELB620" s="241"/>
      <c r="ELC620" s="241"/>
      <c r="ELD620" s="241"/>
      <c r="ELE620" s="241"/>
      <c r="ELF620" s="241"/>
      <c r="ELG620" s="241"/>
      <c r="ELH620" s="241"/>
      <c r="ELI620" s="241"/>
      <c r="ELJ620" s="241"/>
      <c r="ELK620" s="241"/>
      <c r="ELL620" s="241"/>
      <c r="ELM620" s="241"/>
      <c r="ELN620" s="241"/>
      <c r="ELO620" s="241"/>
      <c r="ELP620" s="241"/>
      <c r="ELQ620" s="241"/>
      <c r="ELR620" s="241"/>
      <c r="ELS620" s="241"/>
      <c r="ELT620" s="241"/>
      <c r="ELU620" s="241"/>
      <c r="ELV620" s="241"/>
      <c r="ELW620" s="241"/>
      <c r="ELX620" s="241"/>
      <c r="ELY620" s="241"/>
      <c r="ELZ620" s="241"/>
      <c r="EMA620" s="241"/>
      <c r="EMB620" s="241"/>
      <c r="EMC620" s="241"/>
      <c r="EMD620" s="241"/>
      <c r="EME620" s="241"/>
      <c r="EMF620" s="241"/>
      <c r="EMG620" s="241"/>
      <c r="EMH620" s="241"/>
      <c r="EMI620" s="241"/>
      <c r="EMJ620" s="241"/>
      <c r="EMK620" s="241"/>
      <c r="EML620" s="241"/>
      <c r="EMM620" s="241"/>
      <c r="EMN620" s="241"/>
      <c r="EMO620" s="241"/>
      <c r="EMP620" s="241"/>
      <c r="EMQ620" s="241"/>
      <c r="EMR620" s="241"/>
      <c r="EMS620" s="241"/>
      <c r="EMT620" s="241"/>
      <c r="EMU620" s="241"/>
      <c r="EMV620" s="241"/>
      <c r="EMW620" s="241"/>
      <c r="EMX620" s="241"/>
      <c r="EMY620" s="241"/>
      <c r="EMZ620" s="241"/>
      <c r="ENA620" s="241"/>
      <c r="ENB620" s="241"/>
      <c r="ENC620" s="241"/>
      <c r="END620" s="241"/>
      <c r="ENE620" s="241"/>
      <c r="ENF620" s="241"/>
      <c r="ENG620" s="241"/>
      <c r="ENH620" s="241"/>
      <c r="ENI620" s="241"/>
      <c r="ENJ620" s="241"/>
      <c r="ENK620" s="241"/>
      <c r="ENL620" s="241"/>
      <c r="ENM620" s="241"/>
      <c r="ENN620" s="241"/>
      <c r="ENO620" s="241"/>
      <c r="ENP620" s="241"/>
      <c r="ENQ620" s="241"/>
      <c r="ENR620" s="241"/>
      <c r="ENS620" s="241"/>
      <c r="ENT620" s="241"/>
      <c r="ENU620" s="241"/>
      <c r="ENV620" s="241"/>
      <c r="ENW620" s="241"/>
      <c r="ENX620" s="241"/>
      <c r="ENY620" s="241"/>
      <c r="ENZ620" s="241"/>
      <c r="EOA620" s="241"/>
      <c r="EOB620" s="241"/>
      <c r="EOC620" s="241"/>
      <c r="EOD620" s="241"/>
      <c r="EOE620" s="241"/>
      <c r="EOF620" s="241"/>
      <c r="EOG620" s="241"/>
      <c r="EOH620" s="241"/>
      <c r="EOI620" s="241"/>
      <c r="EOJ620" s="241"/>
      <c r="EOK620" s="241"/>
      <c r="EOL620" s="241"/>
      <c r="EOM620" s="241"/>
      <c r="EON620" s="241"/>
      <c r="EOO620" s="241"/>
      <c r="EOP620" s="241"/>
      <c r="EOQ620" s="241"/>
      <c r="EOR620" s="241"/>
      <c r="EOS620" s="241"/>
      <c r="EOT620" s="241"/>
      <c r="EOU620" s="241"/>
      <c r="EOV620" s="241"/>
      <c r="EOW620" s="241"/>
      <c r="EOX620" s="241"/>
      <c r="EOY620" s="241"/>
      <c r="EOZ620" s="241"/>
      <c r="EPA620" s="241"/>
      <c r="EPB620" s="241"/>
      <c r="EPC620" s="241"/>
      <c r="EPD620" s="241"/>
      <c r="EPE620" s="241"/>
      <c r="EPF620" s="241"/>
      <c r="EPG620" s="241"/>
      <c r="EPH620" s="241"/>
      <c r="EPI620" s="241"/>
      <c r="EPJ620" s="241"/>
      <c r="EPK620" s="241"/>
      <c r="EPL620" s="241"/>
      <c r="EPM620" s="241"/>
      <c r="EPN620" s="241"/>
      <c r="EPO620" s="241"/>
      <c r="EPP620" s="241"/>
      <c r="EPQ620" s="241"/>
      <c r="EPR620" s="241"/>
      <c r="EPS620" s="241"/>
      <c r="EPT620" s="241"/>
      <c r="EPU620" s="241"/>
      <c r="EPV620" s="241"/>
      <c r="EPW620" s="241"/>
      <c r="EPX620" s="241"/>
      <c r="EPY620" s="241"/>
      <c r="EPZ620" s="241"/>
      <c r="EQA620" s="241"/>
      <c r="EQB620" s="241"/>
      <c r="EQC620" s="241"/>
      <c r="EQD620" s="241"/>
      <c r="EQE620" s="241"/>
      <c r="EQF620" s="241"/>
      <c r="EQG620" s="241"/>
      <c r="EQH620" s="241"/>
      <c r="EQI620" s="241"/>
      <c r="EQJ620" s="241"/>
      <c r="EQK620" s="241"/>
      <c r="EQL620" s="241"/>
      <c r="EQM620" s="241"/>
      <c r="EQN620" s="241"/>
      <c r="EQO620" s="241"/>
      <c r="EQP620" s="241"/>
      <c r="EQQ620" s="241"/>
      <c r="EQR620" s="241"/>
      <c r="EQS620" s="241"/>
      <c r="EQT620" s="241"/>
      <c r="EQU620" s="241"/>
      <c r="EQV620" s="241"/>
      <c r="EQW620" s="241"/>
      <c r="EQX620" s="241"/>
      <c r="EQY620" s="241"/>
      <c r="EQZ620" s="241"/>
      <c r="ERA620" s="241"/>
      <c r="ERB620" s="241"/>
      <c r="ERC620" s="241"/>
      <c r="ERD620" s="241"/>
      <c r="ERE620" s="241"/>
      <c r="ERF620" s="241"/>
      <c r="ERG620" s="241"/>
      <c r="ERH620" s="241"/>
      <c r="ERI620" s="241"/>
      <c r="ERJ620" s="241"/>
      <c r="ERK620" s="241"/>
      <c r="ERL620" s="241"/>
      <c r="ERM620" s="241"/>
      <c r="ERN620" s="241"/>
      <c r="ERO620" s="241"/>
      <c r="ERP620" s="241"/>
      <c r="ERQ620" s="241"/>
      <c r="ERR620" s="241"/>
      <c r="ERS620" s="241"/>
      <c r="ERT620" s="241"/>
      <c r="ERU620" s="241"/>
      <c r="ERV620" s="241"/>
      <c r="ERW620" s="241"/>
      <c r="ERX620" s="241"/>
      <c r="ERY620" s="241"/>
      <c r="ERZ620" s="241"/>
      <c r="ESA620" s="241"/>
      <c r="ESB620" s="241"/>
      <c r="ESC620" s="241"/>
      <c r="ESD620" s="241"/>
      <c r="ESE620" s="241"/>
      <c r="ESF620" s="241"/>
      <c r="ESG620" s="241"/>
      <c r="ESH620" s="241"/>
      <c r="ESI620" s="241"/>
      <c r="ESJ620" s="241"/>
      <c r="ESK620" s="241"/>
      <c r="ESL620" s="241"/>
      <c r="ESM620" s="241"/>
      <c r="ESN620" s="241"/>
      <c r="ESO620" s="241"/>
      <c r="ESP620" s="241"/>
      <c r="ESQ620" s="241"/>
      <c r="ESR620" s="241"/>
      <c r="ESS620" s="241"/>
      <c r="EST620" s="241"/>
      <c r="ESU620" s="241"/>
      <c r="ESV620" s="241"/>
      <c r="ESW620" s="241"/>
      <c r="ESX620" s="241"/>
      <c r="ESY620" s="241"/>
      <c r="ESZ620" s="241"/>
      <c r="ETA620" s="241"/>
      <c r="ETB620" s="241"/>
      <c r="ETC620" s="241"/>
      <c r="ETD620" s="241"/>
      <c r="ETE620" s="241"/>
      <c r="ETF620" s="241"/>
      <c r="ETG620" s="241"/>
      <c r="ETH620" s="241"/>
      <c r="ETI620" s="241"/>
      <c r="ETJ620" s="241"/>
      <c r="ETK620" s="241"/>
      <c r="ETL620" s="241"/>
      <c r="ETM620" s="241"/>
      <c r="ETN620" s="241"/>
      <c r="ETO620" s="241"/>
      <c r="ETP620" s="241"/>
      <c r="ETQ620" s="241"/>
      <c r="ETR620" s="241"/>
      <c r="ETS620" s="241"/>
      <c r="ETT620" s="241"/>
      <c r="ETU620" s="241"/>
      <c r="ETV620" s="241"/>
      <c r="ETW620" s="241"/>
      <c r="ETX620" s="241"/>
      <c r="ETY620" s="241"/>
      <c r="ETZ620" s="241"/>
      <c r="EUA620" s="241"/>
      <c r="EUB620" s="241"/>
      <c r="EUC620" s="241"/>
      <c r="EUD620" s="241"/>
      <c r="EUE620" s="241"/>
      <c r="EUF620" s="241"/>
      <c r="EUG620" s="241"/>
      <c r="EUH620" s="241"/>
      <c r="EUI620" s="241"/>
      <c r="EUJ620" s="241"/>
      <c r="EUK620" s="241"/>
      <c r="EUL620" s="241"/>
      <c r="EUM620" s="241"/>
      <c r="EUN620" s="241"/>
      <c r="EUO620" s="241"/>
      <c r="EUP620" s="241"/>
      <c r="EUQ620" s="241"/>
      <c r="EUR620" s="241"/>
      <c r="EUS620" s="241"/>
      <c r="EUT620" s="241"/>
      <c r="EUU620" s="241"/>
      <c r="EUV620" s="241"/>
      <c r="EUW620" s="241"/>
      <c r="EUX620" s="241"/>
      <c r="EUY620" s="241"/>
      <c r="EUZ620" s="241"/>
      <c r="EVA620" s="241"/>
      <c r="EVB620" s="241"/>
      <c r="EVC620" s="241"/>
      <c r="EVD620" s="241"/>
      <c r="EVE620" s="241"/>
      <c r="EVF620" s="241"/>
      <c r="EVG620" s="241"/>
      <c r="EVH620" s="241"/>
      <c r="EVI620" s="241"/>
      <c r="EVJ620" s="241"/>
      <c r="EVK620" s="241"/>
      <c r="EVL620" s="241"/>
      <c r="EVM620" s="241"/>
      <c r="EVN620" s="241"/>
      <c r="EVO620" s="241"/>
      <c r="EVP620" s="241"/>
      <c r="EVQ620" s="241"/>
      <c r="EVR620" s="241"/>
      <c r="EVS620" s="241"/>
      <c r="EVT620" s="241"/>
      <c r="EVU620" s="241"/>
      <c r="EVV620" s="241"/>
      <c r="EVW620" s="241"/>
      <c r="EVX620" s="241"/>
      <c r="EVY620" s="241"/>
      <c r="EVZ620" s="241"/>
      <c r="EWA620" s="241"/>
      <c r="EWB620" s="241"/>
      <c r="EWC620" s="241"/>
      <c r="EWD620" s="241"/>
      <c r="EWE620" s="241"/>
      <c r="EWF620" s="241"/>
      <c r="EWG620" s="241"/>
      <c r="EWH620" s="241"/>
      <c r="EWI620" s="241"/>
      <c r="EWJ620" s="241"/>
      <c r="EWK620" s="241"/>
      <c r="EWL620" s="241"/>
      <c r="EWM620" s="241"/>
      <c r="EWN620" s="241"/>
      <c r="EWO620" s="241"/>
      <c r="EWP620" s="241"/>
      <c r="EWQ620" s="241"/>
      <c r="EWR620" s="241"/>
      <c r="EWS620" s="241"/>
      <c r="EWT620" s="241"/>
      <c r="EWU620" s="241"/>
      <c r="EWV620" s="241"/>
      <c r="EWW620" s="241"/>
      <c r="EWX620" s="241"/>
      <c r="EWY620" s="241"/>
      <c r="EWZ620" s="241"/>
      <c r="EXA620" s="241"/>
      <c r="EXB620" s="241"/>
      <c r="EXC620" s="241"/>
      <c r="EXD620" s="241"/>
      <c r="EXE620" s="241"/>
      <c r="EXF620" s="241"/>
      <c r="EXG620" s="241"/>
      <c r="EXH620" s="241"/>
      <c r="EXI620" s="241"/>
      <c r="EXJ620" s="241"/>
      <c r="EXK620" s="241"/>
      <c r="EXL620" s="241"/>
      <c r="EXM620" s="241"/>
      <c r="EXN620" s="241"/>
      <c r="EXO620" s="241"/>
      <c r="EXP620" s="241"/>
      <c r="EXQ620" s="241"/>
      <c r="EXR620" s="241"/>
      <c r="EXS620" s="241"/>
      <c r="EXT620" s="241"/>
      <c r="EXU620" s="241"/>
      <c r="EXV620" s="241"/>
      <c r="EXW620" s="241"/>
      <c r="EXX620" s="241"/>
      <c r="EXY620" s="241"/>
      <c r="EXZ620" s="241"/>
      <c r="EYA620" s="241"/>
      <c r="EYB620" s="241"/>
      <c r="EYC620" s="241"/>
      <c r="EYD620" s="241"/>
      <c r="EYE620" s="241"/>
      <c r="EYF620" s="241"/>
      <c r="EYG620" s="241"/>
      <c r="EYH620" s="241"/>
      <c r="EYI620" s="241"/>
      <c r="EYJ620" s="241"/>
      <c r="EYK620" s="241"/>
      <c r="EYL620" s="241"/>
      <c r="EYM620" s="241"/>
      <c r="EYN620" s="241"/>
      <c r="EYO620" s="241"/>
      <c r="EYP620" s="241"/>
      <c r="EYQ620" s="241"/>
      <c r="EYR620" s="241"/>
      <c r="EYS620" s="241"/>
      <c r="EYT620" s="241"/>
      <c r="EYU620" s="241"/>
      <c r="EYV620" s="241"/>
      <c r="EYW620" s="241"/>
      <c r="EYX620" s="241"/>
      <c r="EYY620" s="241"/>
      <c r="EYZ620" s="241"/>
      <c r="EZA620" s="241"/>
      <c r="EZB620" s="241"/>
      <c r="EZC620" s="241"/>
      <c r="EZD620" s="241"/>
      <c r="EZE620" s="241"/>
      <c r="EZF620" s="241"/>
      <c r="EZG620" s="241"/>
      <c r="EZH620" s="241"/>
      <c r="EZI620" s="241"/>
      <c r="EZJ620" s="241"/>
      <c r="EZK620" s="241"/>
      <c r="EZL620" s="241"/>
      <c r="EZM620" s="241"/>
      <c r="EZN620" s="241"/>
      <c r="EZO620" s="241"/>
      <c r="EZP620" s="241"/>
      <c r="EZQ620" s="241"/>
      <c r="EZR620" s="241"/>
      <c r="EZS620" s="241"/>
      <c r="EZT620" s="241"/>
      <c r="EZU620" s="241"/>
      <c r="EZV620" s="241"/>
      <c r="EZW620" s="241"/>
      <c r="EZX620" s="241"/>
      <c r="EZY620" s="241"/>
      <c r="EZZ620" s="241"/>
      <c r="FAA620" s="241"/>
      <c r="FAB620" s="241"/>
      <c r="FAC620" s="241"/>
      <c r="FAD620" s="241"/>
      <c r="FAE620" s="241"/>
      <c r="FAF620" s="241"/>
      <c r="FAG620" s="241"/>
      <c r="FAH620" s="241"/>
      <c r="FAI620" s="241"/>
      <c r="FAJ620" s="241"/>
      <c r="FAK620" s="241"/>
      <c r="FAL620" s="241"/>
      <c r="FAM620" s="241"/>
      <c r="FAN620" s="241"/>
      <c r="FAO620" s="241"/>
      <c r="FAP620" s="241"/>
      <c r="FAQ620" s="241"/>
      <c r="FAR620" s="241"/>
      <c r="FAS620" s="241"/>
      <c r="FAT620" s="241"/>
      <c r="FAU620" s="241"/>
      <c r="FAV620" s="241"/>
      <c r="FAW620" s="241"/>
      <c r="FAX620" s="241"/>
      <c r="FAY620" s="241"/>
      <c r="FAZ620" s="241"/>
      <c r="FBA620" s="241"/>
      <c r="FBB620" s="241"/>
      <c r="FBC620" s="241"/>
      <c r="FBD620" s="241"/>
      <c r="FBE620" s="241"/>
      <c r="FBF620" s="241"/>
      <c r="FBG620" s="241"/>
      <c r="FBH620" s="241"/>
      <c r="FBI620" s="241"/>
      <c r="FBJ620" s="241"/>
      <c r="FBK620" s="241"/>
      <c r="FBL620" s="241"/>
      <c r="FBM620" s="241"/>
      <c r="FBN620" s="241"/>
      <c r="FBO620" s="241"/>
      <c r="FBP620" s="241"/>
      <c r="FBQ620" s="241"/>
      <c r="FBR620" s="241"/>
      <c r="FBS620" s="241"/>
      <c r="FBT620" s="241"/>
      <c r="FBU620" s="241"/>
      <c r="FBV620" s="241"/>
      <c r="FBW620" s="241"/>
      <c r="FBX620" s="241"/>
      <c r="FBY620" s="241"/>
      <c r="FBZ620" s="241"/>
      <c r="FCA620" s="241"/>
      <c r="FCB620" s="241"/>
      <c r="FCC620" s="241"/>
      <c r="FCD620" s="241"/>
      <c r="FCE620" s="241"/>
      <c r="FCF620" s="241"/>
      <c r="FCG620" s="241"/>
      <c r="FCH620" s="241"/>
      <c r="FCI620" s="241"/>
      <c r="FCJ620" s="241"/>
      <c r="FCK620" s="241"/>
      <c r="FCL620" s="241"/>
      <c r="FCM620" s="241"/>
      <c r="FCN620" s="241"/>
      <c r="FCO620" s="241"/>
      <c r="FCP620" s="241"/>
      <c r="FCQ620" s="241"/>
      <c r="FCR620" s="241"/>
      <c r="FCS620" s="241"/>
      <c r="FCT620" s="241"/>
      <c r="FCU620" s="241"/>
      <c r="FCV620" s="241"/>
      <c r="FCW620" s="241"/>
      <c r="FCX620" s="241"/>
      <c r="FCY620" s="241"/>
      <c r="FCZ620" s="241"/>
      <c r="FDA620" s="241"/>
      <c r="FDB620" s="241"/>
      <c r="FDC620" s="241"/>
      <c r="FDD620" s="241"/>
      <c r="FDE620" s="241"/>
      <c r="FDF620" s="241"/>
      <c r="FDG620" s="241"/>
      <c r="FDH620" s="241"/>
      <c r="FDI620" s="241"/>
      <c r="FDJ620" s="241"/>
      <c r="FDK620" s="241"/>
      <c r="FDL620" s="241"/>
      <c r="FDM620" s="241"/>
      <c r="FDN620" s="241"/>
      <c r="FDO620" s="241"/>
      <c r="FDP620" s="241"/>
      <c r="FDQ620" s="241"/>
      <c r="FDR620" s="241"/>
      <c r="FDS620" s="241"/>
      <c r="FDT620" s="241"/>
      <c r="FDU620" s="241"/>
      <c r="FDV620" s="241"/>
      <c r="FDW620" s="241"/>
      <c r="FDX620" s="241"/>
      <c r="FDY620" s="241"/>
      <c r="FDZ620" s="241"/>
      <c r="FEA620" s="241"/>
      <c r="FEB620" s="241"/>
      <c r="FEC620" s="241"/>
      <c r="FED620" s="241"/>
      <c r="FEE620" s="241"/>
      <c r="FEF620" s="241"/>
      <c r="FEG620" s="241"/>
      <c r="FEH620" s="241"/>
      <c r="FEI620" s="241"/>
      <c r="FEJ620" s="241"/>
      <c r="FEK620" s="241"/>
      <c r="FEL620" s="241"/>
      <c r="FEM620" s="241"/>
      <c r="FEN620" s="241"/>
      <c r="FEO620" s="241"/>
      <c r="FEP620" s="241"/>
      <c r="FEQ620" s="241"/>
      <c r="FER620" s="241"/>
      <c r="FES620" s="241"/>
      <c r="FET620" s="241"/>
      <c r="FEU620" s="241"/>
      <c r="FEV620" s="241"/>
      <c r="FEW620" s="241"/>
      <c r="FEX620" s="241"/>
      <c r="FEY620" s="241"/>
      <c r="FEZ620" s="241"/>
      <c r="FFA620" s="241"/>
      <c r="FFB620" s="241"/>
      <c r="FFC620" s="241"/>
      <c r="FFD620" s="241"/>
      <c r="FFE620" s="241"/>
      <c r="FFF620" s="241"/>
      <c r="FFG620" s="241"/>
      <c r="FFH620" s="241"/>
      <c r="FFI620" s="241"/>
      <c r="FFJ620" s="241"/>
      <c r="FFK620" s="241"/>
      <c r="FFL620" s="241"/>
      <c r="FFM620" s="241"/>
      <c r="FFN620" s="241"/>
      <c r="FFO620" s="241"/>
      <c r="FFP620" s="241"/>
      <c r="FFQ620" s="241"/>
      <c r="FFR620" s="241"/>
      <c r="FFS620" s="241"/>
      <c r="FFT620" s="241"/>
      <c r="FFU620" s="241"/>
      <c r="FFV620" s="241"/>
      <c r="FFW620" s="241"/>
      <c r="FFX620" s="241"/>
      <c r="FFY620" s="241"/>
      <c r="FFZ620" s="241"/>
      <c r="FGA620" s="241"/>
      <c r="FGB620" s="241"/>
      <c r="FGC620" s="241"/>
      <c r="FGD620" s="241"/>
      <c r="FGE620" s="241"/>
      <c r="FGF620" s="241"/>
      <c r="FGG620" s="241"/>
      <c r="FGH620" s="241"/>
      <c r="FGI620" s="241"/>
      <c r="FGJ620" s="241"/>
      <c r="FGK620" s="241"/>
      <c r="FGL620" s="241"/>
      <c r="FGM620" s="241"/>
      <c r="FGN620" s="241"/>
      <c r="FGO620" s="241"/>
      <c r="FGP620" s="241"/>
      <c r="FGQ620" s="241"/>
      <c r="FGR620" s="241"/>
      <c r="FGS620" s="241"/>
      <c r="FGT620" s="241"/>
      <c r="FGU620" s="241"/>
      <c r="FGV620" s="241"/>
      <c r="FGW620" s="241"/>
      <c r="FGX620" s="241"/>
      <c r="FGY620" s="241"/>
      <c r="FGZ620" s="241"/>
      <c r="FHA620" s="241"/>
      <c r="FHB620" s="241"/>
      <c r="FHC620" s="241"/>
      <c r="FHD620" s="241"/>
      <c r="FHE620" s="241"/>
      <c r="FHF620" s="241"/>
      <c r="FHG620" s="241"/>
      <c r="FHH620" s="241"/>
      <c r="FHI620" s="241"/>
      <c r="FHJ620" s="241"/>
      <c r="FHK620" s="241"/>
      <c r="FHL620" s="241"/>
      <c r="FHM620" s="241"/>
      <c r="FHN620" s="241"/>
      <c r="FHO620" s="241"/>
      <c r="FHP620" s="241"/>
      <c r="FHQ620" s="241"/>
      <c r="FHR620" s="241"/>
      <c r="FHS620" s="241"/>
      <c r="FHT620" s="241"/>
      <c r="FHU620" s="241"/>
      <c r="FHV620" s="241"/>
      <c r="FHW620" s="241"/>
      <c r="FHX620" s="241"/>
      <c r="FHY620" s="241"/>
      <c r="FHZ620" s="241"/>
      <c r="FIA620" s="241"/>
      <c r="FIB620" s="241"/>
      <c r="FIC620" s="241"/>
      <c r="FID620" s="241"/>
      <c r="FIE620" s="241"/>
      <c r="FIF620" s="241"/>
      <c r="FIG620" s="241"/>
      <c r="FIH620" s="241"/>
      <c r="FII620" s="241"/>
      <c r="FIJ620" s="241"/>
      <c r="FIK620" s="241"/>
      <c r="FIL620" s="241"/>
      <c r="FIM620" s="241"/>
      <c r="FIN620" s="241"/>
      <c r="FIO620" s="241"/>
      <c r="FIP620" s="241"/>
      <c r="FIQ620" s="241"/>
      <c r="FIR620" s="241"/>
      <c r="FIS620" s="241"/>
      <c r="FIT620" s="241"/>
      <c r="FIU620" s="241"/>
      <c r="FIV620" s="241"/>
      <c r="FIW620" s="241"/>
      <c r="FIX620" s="241"/>
      <c r="FIY620" s="241"/>
      <c r="FIZ620" s="241"/>
      <c r="FJA620" s="241"/>
      <c r="FJB620" s="241"/>
      <c r="FJC620" s="241"/>
      <c r="FJD620" s="241"/>
      <c r="FJE620" s="241"/>
      <c r="FJF620" s="241"/>
      <c r="FJG620" s="241"/>
      <c r="FJH620" s="241"/>
      <c r="FJI620" s="241"/>
      <c r="FJJ620" s="241"/>
      <c r="FJK620" s="241"/>
      <c r="FJL620" s="241"/>
      <c r="FJM620" s="241"/>
      <c r="FJN620" s="241"/>
      <c r="FJO620" s="241"/>
      <c r="FJP620" s="241"/>
      <c r="FJQ620" s="241"/>
      <c r="FJR620" s="241"/>
      <c r="FJS620" s="241"/>
      <c r="FJT620" s="241"/>
      <c r="FJU620" s="241"/>
      <c r="FJV620" s="241"/>
      <c r="FJW620" s="241"/>
      <c r="FJX620" s="241"/>
      <c r="FJY620" s="241"/>
      <c r="FJZ620" s="241"/>
      <c r="FKA620" s="241"/>
      <c r="FKB620" s="241"/>
      <c r="FKC620" s="241"/>
      <c r="FKD620" s="241"/>
      <c r="FKE620" s="241"/>
      <c r="FKF620" s="241"/>
      <c r="FKG620" s="241"/>
      <c r="FKH620" s="241"/>
      <c r="FKI620" s="241"/>
      <c r="FKJ620" s="241"/>
      <c r="FKK620" s="241"/>
      <c r="FKL620" s="241"/>
      <c r="FKM620" s="241"/>
      <c r="FKN620" s="241"/>
      <c r="FKO620" s="241"/>
      <c r="FKP620" s="241"/>
      <c r="FKQ620" s="241"/>
      <c r="FKR620" s="241"/>
      <c r="FKS620" s="241"/>
      <c r="FKT620" s="241"/>
      <c r="FKU620" s="241"/>
      <c r="FKV620" s="241"/>
      <c r="FKW620" s="241"/>
      <c r="FKX620" s="241"/>
      <c r="FKY620" s="241"/>
      <c r="FKZ620" s="241"/>
      <c r="FLA620" s="241"/>
      <c r="FLB620" s="241"/>
      <c r="FLC620" s="241"/>
      <c r="FLD620" s="241"/>
      <c r="FLE620" s="241"/>
      <c r="FLF620" s="241"/>
      <c r="FLG620" s="241"/>
      <c r="FLH620" s="241"/>
      <c r="FLI620" s="241"/>
      <c r="FLJ620" s="241"/>
      <c r="FLK620" s="241"/>
      <c r="FLL620" s="241"/>
      <c r="FLM620" s="241"/>
      <c r="FLN620" s="241"/>
      <c r="FLO620" s="241"/>
      <c r="FLP620" s="241"/>
      <c r="FLQ620" s="241"/>
      <c r="FLR620" s="241"/>
      <c r="FLS620" s="241"/>
      <c r="FLT620" s="241"/>
      <c r="FLU620" s="241"/>
      <c r="FLV620" s="241"/>
      <c r="FLW620" s="241"/>
      <c r="FLX620" s="241"/>
      <c r="FLY620" s="241"/>
      <c r="FLZ620" s="241"/>
      <c r="FMA620" s="241"/>
      <c r="FMB620" s="241"/>
      <c r="FMC620" s="241"/>
      <c r="FMD620" s="241"/>
      <c r="FME620" s="241"/>
      <c r="FMF620" s="241"/>
      <c r="FMG620" s="241"/>
      <c r="FMH620" s="241"/>
      <c r="FMI620" s="241"/>
      <c r="FMJ620" s="241"/>
      <c r="FMK620" s="241"/>
      <c r="FML620" s="241"/>
      <c r="FMM620" s="241"/>
      <c r="FMN620" s="241"/>
      <c r="FMO620" s="241"/>
      <c r="FMP620" s="241"/>
      <c r="FMQ620" s="241"/>
      <c r="FMR620" s="241"/>
      <c r="FMS620" s="241"/>
      <c r="FMT620" s="241"/>
      <c r="FMU620" s="241"/>
      <c r="FMV620" s="241"/>
      <c r="FMW620" s="241"/>
      <c r="FMX620" s="241"/>
      <c r="FMY620" s="241"/>
      <c r="FMZ620" s="241"/>
      <c r="FNA620" s="241"/>
      <c r="FNB620" s="241"/>
      <c r="FNC620" s="241"/>
      <c r="FND620" s="241"/>
      <c r="FNE620" s="241"/>
      <c r="FNF620" s="241"/>
      <c r="FNG620" s="241"/>
      <c r="FNH620" s="241"/>
      <c r="FNI620" s="241"/>
      <c r="FNJ620" s="241"/>
      <c r="FNK620" s="241"/>
      <c r="FNL620" s="241"/>
      <c r="FNM620" s="241"/>
      <c r="FNN620" s="241"/>
      <c r="FNO620" s="241"/>
      <c r="FNP620" s="241"/>
      <c r="FNQ620" s="241"/>
      <c r="FNR620" s="241"/>
      <c r="FNS620" s="241"/>
      <c r="FNT620" s="241"/>
      <c r="FNU620" s="241"/>
      <c r="FNV620" s="241"/>
      <c r="FNW620" s="241"/>
      <c r="FNX620" s="241"/>
      <c r="FNY620" s="241"/>
      <c r="FNZ620" s="241"/>
      <c r="FOA620" s="241"/>
      <c r="FOB620" s="241"/>
      <c r="FOC620" s="241"/>
      <c r="FOD620" s="241"/>
      <c r="FOE620" s="241"/>
      <c r="FOF620" s="241"/>
      <c r="FOG620" s="241"/>
      <c r="FOH620" s="241"/>
      <c r="FOI620" s="241"/>
      <c r="FOJ620" s="241"/>
      <c r="FOK620" s="241"/>
      <c r="FOL620" s="241"/>
      <c r="FOM620" s="241"/>
      <c r="FON620" s="241"/>
      <c r="FOO620" s="241"/>
      <c r="FOP620" s="241"/>
      <c r="FOQ620" s="241"/>
      <c r="FOR620" s="241"/>
      <c r="FOS620" s="241"/>
      <c r="FOT620" s="241"/>
      <c r="FOU620" s="241"/>
      <c r="FOV620" s="241"/>
      <c r="FOW620" s="241"/>
      <c r="FOX620" s="241"/>
      <c r="FOY620" s="241"/>
      <c r="FOZ620" s="241"/>
      <c r="FPA620" s="241"/>
      <c r="FPB620" s="241"/>
      <c r="FPC620" s="241"/>
      <c r="FPD620" s="241"/>
      <c r="FPE620" s="241"/>
      <c r="FPF620" s="241"/>
      <c r="FPG620" s="241"/>
      <c r="FPH620" s="241"/>
      <c r="FPI620" s="241"/>
      <c r="FPJ620" s="241"/>
      <c r="FPK620" s="241"/>
      <c r="FPL620" s="241"/>
      <c r="FPM620" s="241"/>
      <c r="FPN620" s="241"/>
      <c r="FPO620" s="241"/>
      <c r="FPP620" s="241"/>
      <c r="FPQ620" s="241"/>
      <c r="FPR620" s="241"/>
      <c r="FPS620" s="241"/>
      <c r="FPT620" s="241"/>
      <c r="FPU620" s="241"/>
      <c r="FPV620" s="241"/>
      <c r="FPW620" s="241"/>
      <c r="FPX620" s="241"/>
      <c r="FPY620" s="241"/>
      <c r="FPZ620" s="241"/>
      <c r="FQA620" s="241"/>
      <c r="FQB620" s="241"/>
      <c r="FQC620" s="241"/>
      <c r="FQD620" s="241"/>
      <c r="FQE620" s="241"/>
      <c r="FQF620" s="241"/>
      <c r="FQG620" s="241"/>
      <c r="FQH620" s="241"/>
      <c r="FQI620" s="241"/>
      <c r="FQJ620" s="241"/>
      <c r="FQK620" s="241"/>
      <c r="FQL620" s="241"/>
      <c r="FQM620" s="241"/>
      <c r="FQN620" s="241"/>
      <c r="FQO620" s="241"/>
      <c r="FQP620" s="241"/>
      <c r="FQQ620" s="241"/>
      <c r="FQR620" s="241"/>
      <c r="FQS620" s="241"/>
      <c r="FQT620" s="241"/>
      <c r="FQU620" s="241"/>
      <c r="FQV620" s="241"/>
      <c r="FQW620" s="241"/>
      <c r="FQX620" s="241"/>
      <c r="FQY620" s="241"/>
      <c r="FQZ620" s="241"/>
      <c r="FRA620" s="241"/>
      <c r="FRB620" s="241"/>
      <c r="FRC620" s="241"/>
      <c r="FRD620" s="241"/>
      <c r="FRE620" s="241"/>
      <c r="FRF620" s="241"/>
      <c r="FRG620" s="241"/>
      <c r="FRH620" s="241"/>
      <c r="FRI620" s="241"/>
      <c r="FRJ620" s="241"/>
      <c r="FRK620" s="241"/>
      <c r="FRL620" s="241"/>
      <c r="FRM620" s="241"/>
      <c r="FRN620" s="241"/>
      <c r="FRO620" s="241"/>
      <c r="FRP620" s="241"/>
      <c r="FRQ620" s="241"/>
      <c r="FRR620" s="241"/>
      <c r="FRS620" s="241"/>
      <c r="FRT620" s="241"/>
      <c r="FRU620" s="241"/>
      <c r="FRV620" s="241"/>
      <c r="FRW620" s="241"/>
      <c r="FRX620" s="241"/>
      <c r="FRY620" s="241"/>
      <c r="FRZ620" s="241"/>
      <c r="FSA620" s="241"/>
      <c r="FSB620" s="241"/>
      <c r="FSC620" s="241"/>
      <c r="FSD620" s="241"/>
      <c r="FSE620" s="241"/>
      <c r="FSF620" s="241"/>
      <c r="FSG620" s="241"/>
      <c r="FSH620" s="241"/>
      <c r="FSI620" s="241"/>
      <c r="FSJ620" s="241"/>
      <c r="FSK620" s="241"/>
      <c r="FSL620" s="241"/>
      <c r="FSM620" s="241"/>
      <c r="FSN620" s="241"/>
      <c r="FSO620" s="241"/>
      <c r="FSP620" s="241"/>
      <c r="FSQ620" s="241"/>
      <c r="FSR620" s="241"/>
      <c r="FSS620" s="241"/>
      <c r="FST620" s="241"/>
      <c r="FSU620" s="241"/>
      <c r="FSV620" s="241"/>
      <c r="FSW620" s="241"/>
      <c r="FSX620" s="241"/>
      <c r="FSY620" s="241"/>
      <c r="FSZ620" s="241"/>
      <c r="FTA620" s="241"/>
      <c r="FTB620" s="241"/>
      <c r="FTC620" s="241"/>
      <c r="FTD620" s="241"/>
      <c r="FTE620" s="241"/>
      <c r="FTF620" s="241"/>
      <c r="FTG620" s="241"/>
      <c r="FTH620" s="241"/>
      <c r="FTI620" s="241"/>
      <c r="FTJ620" s="241"/>
      <c r="FTK620" s="241"/>
      <c r="FTL620" s="241"/>
      <c r="FTM620" s="241"/>
      <c r="FTN620" s="241"/>
      <c r="FTO620" s="241"/>
      <c r="FTP620" s="241"/>
      <c r="FTQ620" s="241"/>
      <c r="FTR620" s="241"/>
      <c r="FTS620" s="241"/>
      <c r="FTT620" s="241"/>
      <c r="FTU620" s="241"/>
      <c r="FTV620" s="241"/>
      <c r="FTW620" s="241"/>
      <c r="FTX620" s="241"/>
      <c r="FTY620" s="241"/>
      <c r="FTZ620" s="241"/>
      <c r="FUA620" s="241"/>
      <c r="FUB620" s="241"/>
      <c r="FUC620" s="241"/>
      <c r="FUD620" s="241"/>
      <c r="FUE620" s="241"/>
      <c r="FUF620" s="241"/>
      <c r="FUG620" s="241"/>
      <c r="FUH620" s="241"/>
      <c r="FUI620" s="241"/>
      <c r="FUJ620" s="241"/>
      <c r="FUK620" s="241"/>
      <c r="FUL620" s="241"/>
      <c r="FUM620" s="241"/>
      <c r="FUN620" s="241"/>
      <c r="FUO620" s="241"/>
      <c r="FUP620" s="241"/>
      <c r="FUQ620" s="241"/>
      <c r="FUR620" s="241"/>
      <c r="FUS620" s="241"/>
      <c r="FUT620" s="241"/>
      <c r="FUU620" s="241"/>
      <c r="FUV620" s="241"/>
      <c r="FUW620" s="241"/>
      <c r="FUX620" s="241"/>
      <c r="FUY620" s="241"/>
      <c r="FUZ620" s="241"/>
      <c r="FVA620" s="241"/>
      <c r="FVB620" s="241"/>
      <c r="FVC620" s="241"/>
      <c r="FVD620" s="241"/>
      <c r="FVE620" s="241"/>
      <c r="FVF620" s="241"/>
      <c r="FVG620" s="241"/>
      <c r="FVH620" s="241"/>
      <c r="FVI620" s="241"/>
      <c r="FVJ620" s="241"/>
      <c r="FVK620" s="241"/>
      <c r="FVL620" s="241"/>
      <c r="FVM620" s="241"/>
      <c r="FVN620" s="241"/>
      <c r="FVO620" s="241"/>
      <c r="FVP620" s="241"/>
      <c r="FVQ620" s="241"/>
      <c r="FVR620" s="241"/>
      <c r="FVS620" s="241"/>
      <c r="FVT620" s="241"/>
      <c r="FVU620" s="241"/>
      <c r="FVV620" s="241"/>
      <c r="FVW620" s="241"/>
      <c r="FVX620" s="241"/>
      <c r="FVY620" s="241"/>
      <c r="FVZ620" s="241"/>
      <c r="FWA620" s="241"/>
      <c r="FWB620" s="241"/>
      <c r="FWC620" s="241"/>
      <c r="FWD620" s="241"/>
      <c r="FWE620" s="241"/>
      <c r="FWF620" s="241"/>
      <c r="FWG620" s="241"/>
      <c r="FWH620" s="241"/>
      <c r="FWI620" s="241"/>
      <c r="FWJ620" s="241"/>
      <c r="FWK620" s="241"/>
      <c r="FWL620" s="241"/>
      <c r="FWM620" s="241"/>
      <c r="FWN620" s="241"/>
      <c r="FWO620" s="241"/>
      <c r="FWP620" s="241"/>
      <c r="FWQ620" s="241"/>
      <c r="FWR620" s="241"/>
      <c r="FWS620" s="241"/>
      <c r="FWT620" s="241"/>
      <c r="FWU620" s="241"/>
      <c r="FWV620" s="241"/>
      <c r="FWW620" s="241"/>
      <c r="FWX620" s="241"/>
      <c r="FWY620" s="241"/>
      <c r="FWZ620" s="241"/>
      <c r="FXA620" s="241"/>
      <c r="FXB620" s="241"/>
      <c r="FXC620" s="241"/>
      <c r="FXD620" s="241"/>
      <c r="FXE620" s="241"/>
      <c r="FXF620" s="241"/>
      <c r="FXG620" s="241"/>
      <c r="FXH620" s="241"/>
      <c r="FXI620" s="241"/>
      <c r="FXJ620" s="241"/>
      <c r="FXK620" s="241"/>
      <c r="FXL620" s="241"/>
      <c r="FXM620" s="241"/>
      <c r="FXN620" s="241"/>
      <c r="FXO620" s="241"/>
      <c r="FXP620" s="241"/>
      <c r="FXQ620" s="241"/>
      <c r="FXR620" s="241"/>
      <c r="FXS620" s="241"/>
      <c r="FXT620" s="241"/>
      <c r="FXU620" s="241"/>
      <c r="FXV620" s="241"/>
      <c r="FXW620" s="241"/>
      <c r="FXX620" s="241"/>
      <c r="FXY620" s="241"/>
      <c r="FXZ620" s="241"/>
      <c r="FYA620" s="241"/>
      <c r="FYB620" s="241"/>
      <c r="FYC620" s="241"/>
      <c r="FYD620" s="241"/>
      <c r="FYE620" s="241"/>
      <c r="FYF620" s="241"/>
      <c r="FYG620" s="241"/>
      <c r="FYH620" s="241"/>
      <c r="FYI620" s="241"/>
      <c r="FYJ620" s="241"/>
      <c r="FYK620" s="241"/>
      <c r="FYL620" s="241"/>
      <c r="FYM620" s="241"/>
      <c r="FYN620" s="241"/>
      <c r="FYO620" s="241"/>
      <c r="FYP620" s="241"/>
      <c r="FYQ620" s="241"/>
      <c r="FYR620" s="241"/>
      <c r="FYS620" s="241"/>
      <c r="FYT620" s="241"/>
      <c r="FYU620" s="241"/>
      <c r="FYV620" s="241"/>
      <c r="FYW620" s="241"/>
      <c r="FYX620" s="241"/>
      <c r="FYY620" s="241"/>
      <c r="FYZ620" s="241"/>
      <c r="FZA620" s="241"/>
      <c r="FZB620" s="241"/>
      <c r="FZC620" s="241"/>
      <c r="FZD620" s="241"/>
      <c r="FZE620" s="241"/>
      <c r="FZF620" s="241"/>
      <c r="FZG620" s="241"/>
      <c r="FZH620" s="241"/>
      <c r="FZI620" s="241"/>
      <c r="FZJ620" s="241"/>
      <c r="FZK620" s="241"/>
      <c r="FZL620" s="241"/>
      <c r="FZM620" s="241"/>
      <c r="FZN620" s="241"/>
      <c r="FZO620" s="241"/>
      <c r="FZP620" s="241"/>
      <c r="FZQ620" s="241"/>
      <c r="FZR620" s="241"/>
      <c r="FZS620" s="241"/>
      <c r="FZT620" s="241"/>
      <c r="FZU620" s="241"/>
      <c r="FZV620" s="241"/>
      <c r="FZW620" s="241"/>
      <c r="FZX620" s="241"/>
      <c r="FZY620" s="241"/>
      <c r="FZZ620" s="241"/>
      <c r="GAA620" s="241"/>
      <c r="GAB620" s="241"/>
      <c r="GAC620" s="241"/>
      <c r="GAD620" s="241"/>
      <c r="GAE620" s="241"/>
      <c r="GAF620" s="241"/>
      <c r="GAG620" s="241"/>
      <c r="GAH620" s="241"/>
      <c r="GAI620" s="241"/>
      <c r="GAJ620" s="241"/>
      <c r="GAK620" s="241"/>
      <c r="GAL620" s="241"/>
      <c r="GAM620" s="241"/>
      <c r="GAN620" s="241"/>
      <c r="GAO620" s="241"/>
      <c r="GAP620" s="241"/>
      <c r="GAQ620" s="241"/>
      <c r="GAR620" s="241"/>
      <c r="GAS620" s="241"/>
      <c r="GAT620" s="241"/>
      <c r="GAU620" s="241"/>
      <c r="GAV620" s="241"/>
      <c r="GAW620" s="241"/>
      <c r="GAX620" s="241"/>
      <c r="GAY620" s="241"/>
      <c r="GAZ620" s="241"/>
      <c r="GBA620" s="241"/>
      <c r="GBB620" s="241"/>
      <c r="GBC620" s="241"/>
      <c r="GBD620" s="241"/>
      <c r="GBE620" s="241"/>
      <c r="GBF620" s="241"/>
      <c r="GBG620" s="241"/>
      <c r="GBH620" s="241"/>
      <c r="GBI620" s="241"/>
      <c r="GBJ620" s="241"/>
      <c r="GBK620" s="241"/>
      <c r="GBL620" s="241"/>
      <c r="GBM620" s="241"/>
      <c r="GBN620" s="241"/>
      <c r="GBO620" s="241"/>
      <c r="GBP620" s="241"/>
      <c r="GBQ620" s="241"/>
      <c r="GBR620" s="241"/>
      <c r="GBS620" s="241"/>
      <c r="GBT620" s="241"/>
      <c r="GBU620" s="241"/>
      <c r="GBV620" s="241"/>
      <c r="GBW620" s="241"/>
      <c r="GBX620" s="241"/>
      <c r="GBY620" s="241"/>
      <c r="GBZ620" s="241"/>
      <c r="GCA620" s="241"/>
      <c r="GCB620" s="241"/>
      <c r="GCC620" s="241"/>
      <c r="GCD620" s="241"/>
      <c r="GCE620" s="241"/>
      <c r="GCF620" s="241"/>
      <c r="GCG620" s="241"/>
      <c r="GCH620" s="241"/>
      <c r="GCI620" s="241"/>
      <c r="GCJ620" s="241"/>
      <c r="GCK620" s="241"/>
      <c r="GCL620" s="241"/>
      <c r="GCM620" s="241"/>
      <c r="GCN620" s="241"/>
      <c r="GCO620" s="241"/>
      <c r="GCP620" s="241"/>
      <c r="GCQ620" s="241"/>
      <c r="GCR620" s="241"/>
      <c r="GCS620" s="241"/>
      <c r="GCT620" s="241"/>
      <c r="GCU620" s="241"/>
      <c r="GCV620" s="241"/>
      <c r="GCW620" s="241"/>
      <c r="GCX620" s="241"/>
      <c r="GCY620" s="241"/>
      <c r="GCZ620" s="241"/>
      <c r="GDA620" s="241"/>
      <c r="GDB620" s="241"/>
      <c r="GDC620" s="241"/>
      <c r="GDD620" s="241"/>
      <c r="GDE620" s="241"/>
      <c r="GDF620" s="241"/>
      <c r="GDG620" s="241"/>
      <c r="GDH620" s="241"/>
      <c r="GDI620" s="241"/>
      <c r="GDJ620" s="241"/>
      <c r="GDK620" s="241"/>
      <c r="GDL620" s="241"/>
      <c r="GDM620" s="241"/>
      <c r="GDN620" s="241"/>
      <c r="GDO620" s="241"/>
      <c r="GDP620" s="241"/>
      <c r="GDQ620" s="241"/>
      <c r="GDR620" s="241"/>
      <c r="GDS620" s="241"/>
      <c r="GDT620" s="241"/>
      <c r="GDU620" s="241"/>
      <c r="GDV620" s="241"/>
      <c r="GDW620" s="241"/>
      <c r="GDX620" s="241"/>
      <c r="GDY620" s="241"/>
      <c r="GDZ620" s="241"/>
      <c r="GEA620" s="241"/>
      <c r="GEB620" s="241"/>
      <c r="GEC620" s="241"/>
      <c r="GED620" s="241"/>
      <c r="GEE620" s="241"/>
      <c r="GEF620" s="241"/>
      <c r="GEG620" s="241"/>
      <c r="GEH620" s="241"/>
      <c r="GEI620" s="241"/>
      <c r="GEJ620" s="241"/>
      <c r="GEK620" s="241"/>
      <c r="GEL620" s="241"/>
      <c r="GEM620" s="241"/>
      <c r="GEN620" s="241"/>
      <c r="GEO620" s="241"/>
      <c r="GEP620" s="241"/>
      <c r="GEQ620" s="241"/>
      <c r="GER620" s="241"/>
      <c r="GES620" s="241"/>
      <c r="GET620" s="241"/>
      <c r="GEU620" s="241"/>
      <c r="GEV620" s="241"/>
      <c r="GEW620" s="241"/>
      <c r="GEX620" s="241"/>
      <c r="GEY620" s="241"/>
      <c r="GEZ620" s="241"/>
      <c r="GFA620" s="241"/>
      <c r="GFB620" s="241"/>
      <c r="GFC620" s="241"/>
      <c r="GFD620" s="241"/>
      <c r="GFE620" s="241"/>
      <c r="GFF620" s="241"/>
      <c r="GFG620" s="241"/>
      <c r="GFH620" s="241"/>
      <c r="GFI620" s="241"/>
      <c r="GFJ620" s="241"/>
      <c r="GFK620" s="241"/>
      <c r="GFL620" s="241"/>
      <c r="GFM620" s="241"/>
      <c r="GFN620" s="241"/>
      <c r="GFO620" s="241"/>
      <c r="GFP620" s="241"/>
      <c r="GFQ620" s="241"/>
      <c r="GFR620" s="241"/>
      <c r="GFS620" s="241"/>
      <c r="GFT620" s="241"/>
      <c r="GFU620" s="241"/>
      <c r="GFV620" s="241"/>
      <c r="GFW620" s="241"/>
      <c r="GFX620" s="241"/>
      <c r="GFY620" s="241"/>
      <c r="GFZ620" s="241"/>
      <c r="GGA620" s="241"/>
      <c r="GGB620" s="241"/>
      <c r="GGC620" s="241"/>
      <c r="GGD620" s="241"/>
      <c r="GGE620" s="241"/>
      <c r="GGF620" s="241"/>
      <c r="GGG620" s="241"/>
      <c r="GGH620" s="241"/>
      <c r="GGI620" s="241"/>
      <c r="GGJ620" s="241"/>
      <c r="GGK620" s="241"/>
      <c r="GGL620" s="241"/>
      <c r="GGM620" s="241"/>
      <c r="GGN620" s="241"/>
      <c r="GGO620" s="241"/>
      <c r="GGP620" s="241"/>
      <c r="GGQ620" s="241"/>
      <c r="GGR620" s="241"/>
      <c r="GGS620" s="241"/>
      <c r="GGT620" s="241"/>
      <c r="GGU620" s="241"/>
      <c r="GGV620" s="241"/>
      <c r="GGW620" s="241"/>
      <c r="GGX620" s="241"/>
      <c r="GGY620" s="241"/>
      <c r="GGZ620" s="241"/>
      <c r="GHA620" s="241"/>
      <c r="GHB620" s="241"/>
      <c r="GHC620" s="241"/>
      <c r="GHD620" s="241"/>
      <c r="GHE620" s="241"/>
      <c r="GHF620" s="241"/>
      <c r="GHG620" s="241"/>
      <c r="GHH620" s="241"/>
      <c r="GHI620" s="241"/>
      <c r="GHJ620" s="241"/>
      <c r="GHK620" s="241"/>
      <c r="GHL620" s="241"/>
      <c r="GHM620" s="241"/>
      <c r="GHN620" s="241"/>
      <c r="GHO620" s="241"/>
      <c r="GHP620" s="241"/>
      <c r="GHQ620" s="241"/>
      <c r="GHR620" s="241"/>
      <c r="GHS620" s="241"/>
      <c r="GHT620" s="241"/>
      <c r="GHU620" s="241"/>
      <c r="GHV620" s="241"/>
      <c r="GHW620" s="241"/>
      <c r="GHX620" s="241"/>
      <c r="GHY620" s="241"/>
      <c r="GHZ620" s="241"/>
      <c r="GIA620" s="241"/>
      <c r="GIB620" s="241"/>
      <c r="GIC620" s="241"/>
      <c r="GID620" s="241"/>
      <c r="GIE620" s="241"/>
      <c r="GIF620" s="241"/>
      <c r="GIG620" s="241"/>
      <c r="GIH620" s="241"/>
      <c r="GII620" s="241"/>
      <c r="GIJ620" s="241"/>
      <c r="GIK620" s="241"/>
      <c r="GIL620" s="241"/>
      <c r="GIM620" s="241"/>
      <c r="GIN620" s="241"/>
      <c r="GIO620" s="241"/>
      <c r="GIP620" s="241"/>
      <c r="GIQ620" s="241"/>
      <c r="GIR620" s="241"/>
      <c r="GIS620" s="241"/>
      <c r="GIT620" s="241"/>
      <c r="GIU620" s="241"/>
      <c r="GIV620" s="241"/>
      <c r="GIW620" s="241"/>
      <c r="GIX620" s="241"/>
      <c r="GIY620" s="241"/>
      <c r="GIZ620" s="241"/>
      <c r="GJA620" s="241"/>
      <c r="GJB620" s="241"/>
      <c r="GJC620" s="241"/>
      <c r="GJD620" s="241"/>
      <c r="GJE620" s="241"/>
      <c r="GJF620" s="241"/>
      <c r="GJG620" s="241"/>
      <c r="GJH620" s="241"/>
      <c r="GJI620" s="241"/>
      <c r="GJJ620" s="241"/>
      <c r="GJK620" s="241"/>
      <c r="GJL620" s="241"/>
      <c r="GJM620" s="241"/>
      <c r="GJN620" s="241"/>
      <c r="GJO620" s="241"/>
      <c r="GJP620" s="241"/>
      <c r="GJQ620" s="241"/>
      <c r="GJR620" s="241"/>
      <c r="GJS620" s="241"/>
      <c r="GJT620" s="241"/>
      <c r="GJU620" s="241"/>
      <c r="GJV620" s="241"/>
      <c r="GJW620" s="241"/>
      <c r="GJX620" s="241"/>
      <c r="GJY620" s="241"/>
      <c r="GJZ620" s="241"/>
      <c r="GKA620" s="241"/>
      <c r="GKB620" s="241"/>
      <c r="GKC620" s="241"/>
      <c r="GKD620" s="241"/>
      <c r="GKE620" s="241"/>
      <c r="GKF620" s="241"/>
      <c r="GKG620" s="241"/>
      <c r="GKH620" s="241"/>
      <c r="GKI620" s="241"/>
      <c r="GKJ620" s="241"/>
      <c r="GKK620" s="241"/>
      <c r="GKL620" s="241"/>
      <c r="GKM620" s="241"/>
      <c r="GKN620" s="241"/>
      <c r="GKO620" s="241"/>
      <c r="GKP620" s="241"/>
      <c r="GKQ620" s="241"/>
      <c r="GKR620" s="241"/>
      <c r="GKS620" s="241"/>
      <c r="GKT620" s="241"/>
      <c r="GKU620" s="241"/>
      <c r="GKV620" s="241"/>
      <c r="GKW620" s="241"/>
      <c r="GKX620" s="241"/>
      <c r="GKY620" s="241"/>
      <c r="GKZ620" s="241"/>
      <c r="GLA620" s="241"/>
      <c r="GLB620" s="241"/>
      <c r="GLC620" s="241"/>
      <c r="GLD620" s="241"/>
      <c r="GLE620" s="241"/>
      <c r="GLF620" s="241"/>
      <c r="GLG620" s="241"/>
      <c r="GLH620" s="241"/>
      <c r="GLI620" s="241"/>
      <c r="GLJ620" s="241"/>
      <c r="GLK620" s="241"/>
      <c r="GLL620" s="241"/>
      <c r="GLM620" s="241"/>
      <c r="GLN620" s="241"/>
      <c r="GLO620" s="241"/>
      <c r="GLP620" s="241"/>
      <c r="GLQ620" s="241"/>
      <c r="GLR620" s="241"/>
      <c r="GLS620" s="241"/>
      <c r="GLT620" s="241"/>
      <c r="GLU620" s="241"/>
      <c r="GLV620" s="241"/>
      <c r="GLW620" s="241"/>
      <c r="GLX620" s="241"/>
      <c r="GLY620" s="241"/>
      <c r="GLZ620" s="241"/>
      <c r="GMA620" s="241"/>
      <c r="GMB620" s="241"/>
      <c r="GMC620" s="241"/>
      <c r="GMD620" s="241"/>
      <c r="GME620" s="241"/>
      <c r="GMF620" s="241"/>
      <c r="GMG620" s="241"/>
      <c r="GMH620" s="241"/>
      <c r="GMI620" s="241"/>
      <c r="GMJ620" s="241"/>
      <c r="GMK620" s="241"/>
      <c r="GML620" s="241"/>
      <c r="GMM620" s="241"/>
      <c r="GMN620" s="241"/>
      <c r="GMO620" s="241"/>
      <c r="GMP620" s="241"/>
      <c r="GMQ620" s="241"/>
      <c r="GMR620" s="241"/>
      <c r="GMS620" s="241"/>
      <c r="GMT620" s="241"/>
      <c r="GMU620" s="241"/>
      <c r="GMV620" s="241"/>
      <c r="GMW620" s="241"/>
      <c r="GMX620" s="241"/>
      <c r="GMY620" s="241"/>
      <c r="GMZ620" s="241"/>
      <c r="GNA620" s="241"/>
      <c r="GNB620" s="241"/>
      <c r="GNC620" s="241"/>
      <c r="GND620" s="241"/>
      <c r="GNE620" s="241"/>
      <c r="GNF620" s="241"/>
      <c r="GNG620" s="241"/>
      <c r="GNH620" s="241"/>
      <c r="GNI620" s="241"/>
      <c r="GNJ620" s="241"/>
      <c r="GNK620" s="241"/>
      <c r="GNL620" s="241"/>
      <c r="GNM620" s="241"/>
      <c r="GNN620" s="241"/>
      <c r="GNO620" s="241"/>
      <c r="GNP620" s="241"/>
      <c r="GNQ620" s="241"/>
      <c r="GNR620" s="241"/>
      <c r="GNS620" s="241"/>
      <c r="GNT620" s="241"/>
      <c r="GNU620" s="241"/>
      <c r="GNV620" s="241"/>
      <c r="GNW620" s="241"/>
      <c r="GNX620" s="241"/>
      <c r="GNY620" s="241"/>
      <c r="GNZ620" s="241"/>
      <c r="GOA620" s="241"/>
      <c r="GOB620" s="241"/>
      <c r="GOC620" s="241"/>
      <c r="GOD620" s="241"/>
      <c r="GOE620" s="241"/>
      <c r="GOF620" s="241"/>
      <c r="GOG620" s="241"/>
      <c r="GOH620" s="241"/>
      <c r="GOI620" s="241"/>
      <c r="GOJ620" s="241"/>
      <c r="GOK620" s="241"/>
      <c r="GOL620" s="241"/>
      <c r="GOM620" s="241"/>
      <c r="GON620" s="241"/>
      <c r="GOO620" s="241"/>
      <c r="GOP620" s="241"/>
      <c r="GOQ620" s="241"/>
      <c r="GOR620" s="241"/>
      <c r="GOS620" s="241"/>
      <c r="GOT620" s="241"/>
      <c r="GOU620" s="241"/>
      <c r="GOV620" s="241"/>
      <c r="GOW620" s="241"/>
      <c r="GOX620" s="241"/>
      <c r="GOY620" s="241"/>
      <c r="GOZ620" s="241"/>
      <c r="GPA620" s="241"/>
      <c r="GPB620" s="241"/>
      <c r="GPC620" s="241"/>
      <c r="GPD620" s="241"/>
      <c r="GPE620" s="241"/>
      <c r="GPF620" s="241"/>
      <c r="GPG620" s="241"/>
      <c r="GPH620" s="241"/>
      <c r="GPI620" s="241"/>
      <c r="GPJ620" s="241"/>
      <c r="GPK620" s="241"/>
      <c r="GPL620" s="241"/>
      <c r="GPM620" s="241"/>
      <c r="GPN620" s="241"/>
      <c r="GPO620" s="241"/>
      <c r="GPP620" s="241"/>
      <c r="GPQ620" s="241"/>
      <c r="GPR620" s="241"/>
      <c r="GPS620" s="241"/>
      <c r="GPT620" s="241"/>
      <c r="GPU620" s="241"/>
      <c r="GPV620" s="241"/>
      <c r="GPW620" s="241"/>
      <c r="GPX620" s="241"/>
      <c r="GPY620" s="241"/>
      <c r="GPZ620" s="241"/>
      <c r="GQA620" s="241"/>
      <c r="GQB620" s="241"/>
      <c r="GQC620" s="241"/>
      <c r="GQD620" s="241"/>
      <c r="GQE620" s="241"/>
      <c r="GQF620" s="241"/>
      <c r="GQG620" s="241"/>
      <c r="GQH620" s="241"/>
      <c r="GQI620" s="241"/>
      <c r="GQJ620" s="241"/>
      <c r="GQK620" s="241"/>
      <c r="GQL620" s="241"/>
      <c r="GQM620" s="241"/>
      <c r="GQN620" s="241"/>
      <c r="GQO620" s="241"/>
      <c r="GQP620" s="241"/>
      <c r="GQQ620" s="241"/>
      <c r="GQR620" s="241"/>
      <c r="GQS620" s="241"/>
      <c r="GQT620" s="241"/>
      <c r="GQU620" s="241"/>
      <c r="GQV620" s="241"/>
      <c r="GQW620" s="241"/>
      <c r="GQX620" s="241"/>
      <c r="GQY620" s="241"/>
      <c r="GQZ620" s="241"/>
      <c r="GRA620" s="241"/>
      <c r="GRB620" s="241"/>
      <c r="GRC620" s="241"/>
      <c r="GRD620" s="241"/>
      <c r="GRE620" s="241"/>
      <c r="GRF620" s="241"/>
      <c r="GRG620" s="241"/>
      <c r="GRH620" s="241"/>
      <c r="GRI620" s="241"/>
      <c r="GRJ620" s="241"/>
      <c r="GRK620" s="241"/>
      <c r="GRL620" s="241"/>
      <c r="GRM620" s="241"/>
      <c r="GRN620" s="241"/>
      <c r="GRO620" s="241"/>
      <c r="GRP620" s="241"/>
      <c r="GRQ620" s="241"/>
      <c r="GRR620" s="241"/>
      <c r="GRS620" s="241"/>
      <c r="GRT620" s="241"/>
      <c r="GRU620" s="241"/>
      <c r="GRV620" s="241"/>
      <c r="GRW620" s="241"/>
      <c r="GRX620" s="241"/>
      <c r="GRY620" s="241"/>
      <c r="GRZ620" s="241"/>
      <c r="GSA620" s="241"/>
      <c r="GSB620" s="241"/>
      <c r="GSC620" s="241"/>
      <c r="GSD620" s="241"/>
      <c r="GSE620" s="241"/>
      <c r="GSF620" s="241"/>
      <c r="GSG620" s="241"/>
      <c r="GSH620" s="241"/>
      <c r="GSI620" s="241"/>
      <c r="GSJ620" s="241"/>
      <c r="GSK620" s="241"/>
      <c r="GSL620" s="241"/>
      <c r="GSM620" s="241"/>
      <c r="GSN620" s="241"/>
      <c r="GSO620" s="241"/>
      <c r="GSP620" s="241"/>
      <c r="GSQ620" s="241"/>
      <c r="GSR620" s="241"/>
      <c r="GSS620" s="241"/>
      <c r="GST620" s="241"/>
      <c r="GSU620" s="241"/>
      <c r="GSV620" s="241"/>
      <c r="GSW620" s="241"/>
      <c r="GSX620" s="241"/>
      <c r="GSY620" s="241"/>
      <c r="GSZ620" s="241"/>
      <c r="GTA620" s="241"/>
      <c r="GTB620" s="241"/>
      <c r="GTC620" s="241"/>
      <c r="GTD620" s="241"/>
      <c r="GTE620" s="241"/>
      <c r="GTF620" s="241"/>
      <c r="GTG620" s="241"/>
      <c r="GTH620" s="241"/>
      <c r="GTI620" s="241"/>
      <c r="GTJ620" s="241"/>
      <c r="GTK620" s="241"/>
      <c r="GTL620" s="241"/>
      <c r="GTM620" s="241"/>
      <c r="GTN620" s="241"/>
      <c r="GTO620" s="241"/>
      <c r="GTP620" s="241"/>
      <c r="GTQ620" s="241"/>
      <c r="GTR620" s="241"/>
      <c r="GTS620" s="241"/>
      <c r="GTT620" s="241"/>
      <c r="GTU620" s="241"/>
      <c r="GTV620" s="241"/>
      <c r="GTW620" s="241"/>
      <c r="GTX620" s="241"/>
      <c r="GTY620" s="241"/>
      <c r="GTZ620" s="241"/>
      <c r="GUA620" s="241"/>
      <c r="GUB620" s="241"/>
      <c r="GUC620" s="241"/>
      <c r="GUD620" s="241"/>
      <c r="GUE620" s="241"/>
      <c r="GUF620" s="241"/>
      <c r="GUG620" s="241"/>
      <c r="GUH620" s="241"/>
      <c r="GUI620" s="241"/>
      <c r="GUJ620" s="241"/>
      <c r="GUK620" s="241"/>
      <c r="GUL620" s="241"/>
      <c r="GUM620" s="241"/>
      <c r="GUN620" s="241"/>
      <c r="GUO620" s="241"/>
      <c r="GUP620" s="241"/>
      <c r="GUQ620" s="241"/>
      <c r="GUR620" s="241"/>
      <c r="GUS620" s="241"/>
      <c r="GUT620" s="241"/>
      <c r="GUU620" s="241"/>
      <c r="GUV620" s="241"/>
      <c r="GUW620" s="241"/>
      <c r="GUX620" s="241"/>
      <c r="GUY620" s="241"/>
      <c r="GUZ620" s="241"/>
      <c r="GVA620" s="241"/>
      <c r="GVB620" s="241"/>
      <c r="GVC620" s="241"/>
      <c r="GVD620" s="241"/>
      <c r="GVE620" s="241"/>
      <c r="GVF620" s="241"/>
      <c r="GVG620" s="241"/>
      <c r="GVH620" s="241"/>
      <c r="GVI620" s="241"/>
      <c r="GVJ620" s="241"/>
      <c r="GVK620" s="241"/>
      <c r="GVL620" s="241"/>
      <c r="GVM620" s="241"/>
      <c r="GVN620" s="241"/>
      <c r="GVO620" s="241"/>
      <c r="GVP620" s="241"/>
      <c r="GVQ620" s="241"/>
      <c r="GVR620" s="241"/>
      <c r="GVS620" s="241"/>
      <c r="GVT620" s="241"/>
      <c r="GVU620" s="241"/>
      <c r="GVV620" s="241"/>
      <c r="GVW620" s="241"/>
      <c r="GVX620" s="241"/>
      <c r="GVY620" s="241"/>
      <c r="GVZ620" s="241"/>
      <c r="GWA620" s="241"/>
      <c r="GWB620" s="241"/>
      <c r="GWC620" s="241"/>
      <c r="GWD620" s="241"/>
      <c r="GWE620" s="241"/>
      <c r="GWF620" s="241"/>
      <c r="GWG620" s="241"/>
      <c r="GWH620" s="241"/>
      <c r="GWI620" s="241"/>
      <c r="GWJ620" s="241"/>
      <c r="GWK620" s="241"/>
      <c r="GWL620" s="241"/>
      <c r="GWM620" s="241"/>
      <c r="GWN620" s="241"/>
      <c r="GWO620" s="241"/>
      <c r="GWP620" s="241"/>
      <c r="GWQ620" s="241"/>
      <c r="GWR620" s="241"/>
      <c r="GWS620" s="241"/>
      <c r="GWT620" s="241"/>
      <c r="GWU620" s="241"/>
      <c r="GWV620" s="241"/>
      <c r="GWW620" s="241"/>
      <c r="GWX620" s="241"/>
      <c r="GWY620" s="241"/>
      <c r="GWZ620" s="241"/>
      <c r="GXA620" s="241"/>
      <c r="GXB620" s="241"/>
      <c r="GXC620" s="241"/>
      <c r="GXD620" s="241"/>
      <c r="GXE620" s="241"/>
      <c r="GXF620" s="241"/>
      <c r="GXG620" s="241"/>
      <c r="GXH620" s="241"/>
      <c r="GXI620" s="241"/>
      <c r="GXJ620" s="241"/>
      <c r="GXK620" s="241"/>
      <c r="GXL620" s="241"/>
      <c r="GXM620" s="241"/>
      <c r="GXN620" s="241"/>
      <c r="GXO620" s="241"/>
      <c r="GXP620" s="241"/>
      <c r="GXQ620" s="241"/>
      <c r="GXR620" s="241"/>
      <c r="GXS620" s="241"/>
      <c r="GXT620" s="241"/>
      <c r="GXU620" s="241"/>
      <c r="GXV620" s="241"/>
      <c r="GXW620" s="241"/>
      <c r="GXX620" s="241"/>
      <c r="GXY620" s="241"/>
      <c r="GXZ620" s="241"/>
      <c r="GYA620" s="241"/>
      <c r="GYB620" s="241"/>
      <c r="GYC620" s="241"/>
      <c r="GYD620" s="241"/>
      <c r="GYE620" s="241"/>
      <c r="GYF620" s="241"/>
      <c r="GYG620" s="241"/>
      <c r="GYH620" s="241"/>
      <c r="GYI620" s="241"/>
      <c r="GYJ620" s="241"/>
      <c r="GYK620" s="241"/>
      <c r="GYL620" s="241"/>
      <c r="GYM620" s="241"/>
      <c r="GYN620" s="241"/>
      <c r="GYO620" s="241"/>
      <c r="GYP620" s="241"/>
      <c r="GYQ620" s="241"/>
      <c r="GYR620" s="241"/>
      <c r="GYS620" s="241"/>
      <c r="GYT620" s="241"/>
      <c r="GYU620" s="241"/>
      <c r="GYV620" s="241"/>
      <c r="GYW620" s="241"/>
      <c r="GYX620" s="241"/>
      <c r="GYY620" s="241"/>
      <c r="GYZ620" s="241"/>
      <c r="GZA620" s="241"/>
      <c r="GZB620" s="241"/>
      <c r="GZC620" s="241"/>
      <c r="GZD620" s="241"/>
      <c r="GZE620" s="241"/>
      <c r="GZF620" s="241"/>
      <c r="GZG620" s="241"/>
      <c r="GZH620" s="241"/>
      <c r="GZI620" s="241"/>
      <c r="GZJ620" s="241"/>
      <c r="GZK620" s="241"/>
      <c r="GZL620" s="241"/>
      <c r="GZM620" s="241"/>
      <c r="GZN620" s="241"/>
      <c r="GZO620" s="241"/>
      <c r="GZP620" s="241"/>
      <c r="GZQ620" s="241"/>
      <c r="GZR620" s="241"/>
      <c r="GZS620" s="241"/>
      <c r="GZT620" s="241"/>
      <c r="GZU620" s="241"/>
      <c r="GZV620" s="241"/>
      <c r="GZW620" s="241"/>
      <c r="GZX620" s="241"/>
      <c r="GZY620" s="241"/>
      <c r="GZZ620" s="241"/>
      <c r="HAA620" s="241"/>
      <c r="HAB620" s="241"/>
      <c r="HAC620" s="241"/>
      <c r="HAD620" s="241"/>
      <c r="HAE620" s="241"/>
      <c r="HAF620" s="241"/>
      <c r="HAG620" s="241"/>
      <c r="HAH620" s="241"/>
      <c r="HAI620" s="241"/>
      <c r="HAJ620" s="241"/>
      <c r="HAK620" s="241"/>
      <c r="HAL620" s="241"/>
      <c r="HAM620" s="241"/>
      <c r="HAN620" s="241"/>
      <c r="HAO620" s="241"/>
      <c r="HAP620" s="241"/>
      <c r="HAQ620" s="241"/>
      <c r="HAR620" s="241"/>
      <c r="HAS620" s="241"/>
      <c r="HAT620" s="241"/>
      <c r="HAU620" s="241"/>
      <c r="HAV620" s="241"/>
      <c r="HAW620" s="241"/>
      <c r="HAX620" s="241"/>
      <c r="HAY620" s="241"/>
      <c r="HAZ620" s="241"/>
      <c r="HBA620" s="241"/>
      <c r="HBB620" s="241"/>
      <c r="HBC620" s="241"/>
      <c r="HBD620" s="241"/>
      <c r="HBE620" s="241"/>
      <c r="HBF620" s="241"/>
      <c r="HBG620" s="241"/>
      <c r="HBH620" s="241"/>
      <c r="HBI620" s="241"/>
      <c r="HBJ620" s="241"/>
      <c r="HBK620" s="241"/>
      <c r="HBL620" s="241"/>
      <c r="HBM620" s="241"/>
      <c r="HBN620" s="241"/>
      <c r="HBO620" s="241"/>
      <c r="HBP620" s="241"/>
      <c r="HBQ620" s="241"/>
      <c r="HBR620" s="241"/>
      <c r="HBS620" s="241"/>
      <c r="HBT620" s="241"/>
      <c r="HBU620" s="241"/>
      <c r="HBV620" s="241"/>
      <c r="HBW620" s="241"/>
      <c r="HBX620" s="241"/>
      <c r="HBY620" s="241"/>
      <c r="HBZ620" s="241"/>
      <c r="HCA620" s="241"/>
      <c r="HCB620" s="241"/>
      <c r="HCC620" s="241"/>
      <c r="HCD620" s="241"/>
      <c r="HCE620" s="241"/>
      <c r="HCF620" s="241"/>
      <c r="HCG620" s="241"/>
      <c r="HCH620" s="241"/>
      <c r="HCI620" s="241"/>
      <c r="HCJ620" s="241"/>
      <c r="HCK620" s="241"/>
      <c r="HCL620" s="241"/>
      <c r="HCM620" s="241"/>
      <c r="HCN620" s="241"/>
      <c r="HCO620" s="241"/>
      <c r="HCP620" s="241"/>
      <c r="HCQ620" s="241"/>
      <c r="HCR620" s="241"/>
      <c r="HCS620" s="241"/>
      <c r="HCT620" s="241"/>
      <c r="HCU620" s="241"/>
      <c r="HCV620" s="241"/>
      <c r="HCW620" s="241"/>
      <c r="HCX620" s="241"/>
      <c r="HCY620" s="241"/>
      <c r="HCZ620" s="241"/>
      <c r="HDA620" s="241"/>
      <c r="HDB620" s="241"/>
      <c r="HDC620" s="241"/>
      <c r="HDD620" s="241"/>
      <c r="HDE620" s="241"/>
      <c r="HDF620" s="241"/>
      <c r="HDG620" s="241"/>
      <c r="HDH620" s="241"/>
      <c r="HDI620" s="241"/>
      <c r="HDJ620" s="241"/>
      <c r="HDK620" s="241"/>
      <c r="HDL620" s="241"/>
      <c r="HDM620" s="241"/>
      <c r="HDN620" s="241"/>
      <c r="HDO620" s="241"/>
      <c r="HDP620" s="241"/>
      <c r="HDQ620" s="241"/>
      <c r="HDR620" s="241"/>
      <c r="HDS620" s="241"/>
      <c r="HDT620" s="241"/>
      <c r="HDU620" s="241"/>
      <c r="HDV620" s="241"/>
      <c r="HDW620" s="241"/>
      <c r="HDX620" s="241"/>
      <c r="HDY620" s="241"/>
      <c r="HDZ620" s="241"/>
      <c r="HEA620" s="241"/>
      <c r="HEB620" s="241"/>
      <c r="HEC620" s="241"/>
      <c r="HED620" s="241"/>
      <c r="HEE620" s="241"/>
      <c r="HEF620" s="241"/>
      <c r="HEG620" s="241"/>
      <c r="HEH620" s="241"/>
      <c r="HEI620" s="241"/>
      <c r="HEJ620" s="241"/>
      <c r="HEK620" s="241"/>
      <c r="HEL620" s="241"/>
      <c r="HEM620" s="241"/>
      <c r="HEN620" s="241"/>
      <c r="HEO620" s="241"/>
      <c r="HEP620" s="241"/>
      <c r="HEQ620" s="241"/>
      <c r="HER620" s="241"/>
      <c r="HES620" s="241"/>
      <c r="HET620" s="241"/>
      <c r="HEU620" s="241"/>
      <c r="HEV620" s="241"/>
      <c r="HEW620" s="241"/>
      <c r="HEX620" s="241"/>
      <c r="HEY620" s="241"/>
      <c r="HEZ620" s="241"/>
      <c r="HFA620" s="241"/>
      <c r="HFB620" s="241"/>
      <c r="HFC620" s="241"/>
      <c r="HFD620" s="241"/>
      <c r="HFE620" s="241"/>
      <c r="HFF620" s="241"/>
      <c r="HFG620" s="241"/>
      <c r="HFH620" s="241"/>
      <c r="HFI620" s="241"/>
      <c r="HFJ620" s="241"/>
      <c r="HFK620" s="241"/>
      <c r="HFL620" s="241"/>
      <c r="HFM620" s="241"/>
      <c r="HFN620" s="241"/>
      <c r="HFO620" s="241"/>
      <c r="HFP620" s="241"/>
      <c r="HFQ620" s="241"/>
      <c r="HFR620" s="241"/>
      <c r="HFS620" s="241"/>
      <c r="HFT620" s="241"/>
      <c r="HFU620" s="241"/>
      <c r="HFV620" s="241"/>
      <c r="HFW620" s="241"/>
      <c r="HFX620" s="241"/>
      <c r="HFY620" s="241"/>
      <c r="HFZ620" s="241"/>
      <c r="HGA620" s="241"/>
      <c r="HGB620" s="241"/>
      <c r="HGC620" s="241"/>
      <c r="HGD620" s="241"/>
      <c r="HGE620" s="241"/>
      <c r="HGF620" s="241"/>
      <c r="HGG620" s="241"/>
      <c r="HGH620" s="241"/>
      <c r="HGI620" s="241"/>
      <c r="HGJ620" s="241"/>
      <c r="HGK620" s="241"/>
      <c r="HGL620" s="241"/>
      <c r="HGM620" s="241"/>
      <c r="HGN620" s="241"/>
      <c r="HGO620" s="241"/>
      <c r="HGP620" s="241"/>
      <c r="HGQ620" s="241"/>
      <c r="HGR620" s="241"/>
      <c r="HGS620" s="241"/>
      <c r="HGT620" s="241"/>
      <c r="HGU620" s="241"/>
      <c r="HGV620" s="241"/>
      <c r="HGW620" s="241"/>
      <c r="HGX620" s="241"/>
      <c r="HGY620" s="241"/>
      <c r="HGZ620" s="241"/>
      <c r="HHA620" s="241"/>
      <c r="HHB620" s="241"/>
      <c r="HHC620" s="241"/>
      <c r="HHD620" s="241"/>
      <c r="HHE620" s="241"/>
      <c r="HHF620" s="241"/>
      <c r="HHG620" s="241"/>
      <c r="HHH620" s="241"/>
      <c r="HHI620" s="241"/>
      <c r="HHJ620" s="241"/>
      <c r="HHK620" s="241"/>
      <c r="HHL620" s="241"/>
      <c r="HHM620" s="241"/>
      <c r="HHN620" s="241"/>
      <c r="HHO620" s="241"/>
      <c r="HHP620" s="241"/>
      <c r="HHQ620" s="241"/>
      <c r="HHR620" s="241"/>
      <c r="HHS620" s="241"/>
      <c r="HHT620" s="241"/>
      <c r="HHU620" s="241"/>
      <c r="HHV620" s="241"/>
      <c r="HHW620" s="241"/>
      <c r="HHX620" s="241"/>
      <c r="HHY620" s="241"/>
      <c r="HHZ620" s="241"/>
      <c r="HIA620" s="241"/>
      <c r="HIB620" s="241"/>
      <c r="HIC620" s="241"/>
      <c r="HID620" s="241"/>
      <c r="HIE620" s="241"/>
      <c r="HIF620" s="241"/>
      <c r="HIG620" s="241"/>
      <c r="HIH620" s="241"/>
      <c r="HII620" s="241"/>
      <c r="HIJ620" s="241"/>
      <c r="HIK620" s="241"/>
      <c r="HIL620" s="241"/>
      <c r="HIM620" s="241"/>
      <c r="HIN620" s="241"/>
      <c r="HIO620" s="241"/>
      <c r="HIP620" s="241"/>
      <c r="HIQ620" s="241"/>
      <c r="HIR620" s="241"/>
      <c r="HIS620" s="241"/>
      <c r="HIT620" s="241"/>
      <c r="HIU620" s="241"/>
      <c r="HIV620" s="241"/>
      <c r="HIW620" s="241"/>
      <c r="HIX620" s="241"/>
      <c r="HIY620" s="241"/>
      <c r="HIZ620" s="241"/>
      <c r="HJA620" s="241"/>
      <c r="HJB620" s="241"/>
      <c r="HJC620" s="241"/>
      <c r="HJD620" s="241"/>
      <c r="HJE620" s="241"/>
      <c r="HJF620" s="241"/>
      <c r="HJG620" s="241"/>
      <c r="HJH620" s="241"/>
      <c r="HJI620" s="241"/>
      <c r="HJJ620" s="241"/>
      <c r="HJK620" s="241"/>
      <c r="HJL620" s="241"/>
      <c r="HJM620" s="241"/>
      <c r="HJN620" s="241"/>
      <c r="HJO620" s="241"/>
      <c r="HJP620" s="241"/>
      <c r="HJQ620" s="241"/>
      <c r="HJR620" s="241"/>
      <c r="HJS620" s="241"/>
      <c r="HJT620" s="241"/>
      <c r="HJU620" s="241"/>
      <c r="HJV620" s="241"/>
      <c r="HJW620" s="241"/>
      <c r="HJX620" s="241"/>
      <c r="HJY620" s="241"/>
      <c r="HJZ620" s="241"/>
      <c r="HKA620" s="241"/>
      <c r="HKB620" s="241"/>
      <c r="HKC620" s="241"/>
      <c r="HKD620" s="241"/>
      <c r="HKE620" s="241"/>
      <c r="HKF620" s="241"/>
      <c r="HKG620" s="241"/>
      <c r="HKH620" s="241"/>
      <c r="HKI620" s="241"/>
      <c r="HKJ620" s="241"/>
      <c r="HKK620" s="241"/>
      <c r="HKL620" s="241"/>
      <c r="HKM620" s="241"/>
      <c r="HKN620" s="241"/>
      <c r="HKO620" s="241"/>
      <c r="HKP620" s="241"/>
      <c r="HKQ620" s="241"/>
      <c r="HKR620" s="241"/>
      <c r="HKS620" s="241"/>
      <c r="HKT620" s="241"/>
      <c r="HKU620" s="241"/>
      <c r="HKV620" s="241"/>
      <c r="HKW620" s="241"/>
      <c r="HKX620" s="241"/>
      <c r="HKY620" s="241"/>
      <c r="HKZ620" s="241"/>
      <c r="HLA620" s="241"/>
      <c r="HLB620" s="241"/>
      <c r="HLC620" s="241"/>
      <c r="HLD620" s="241"/>
      <c r="HLE620" s="241"/>
      <c r="HLF620" s="241"/>
      <c r="HLG620" s="241"/>
      <c r="HLH620" s="241"/>
      <c r="HLI620" s="241"/>
      <c r="HLJ620" s="241"/>
      <c r="HLK620" s="241"/>
      <c r="HLL620" s="241"/>
      <c r="HLM620" s="241"/>
      <c r="HLN620" s="241"/>
      <c r="HLO620" s="241"/>
      <c r="HLP620" s="241"/>
      <c r="HLQ620" s="241"/>
      <c r="HLR620" s="241"/>
      <c r="HLS620" s="241"/>
      <c r="HLT620" s="241"/>
      <c r="HLU620" s="241"/>
      <c r="HLV620" s="241"/>
      <c r="HLW620" s="241"/>
      <c r="HLX620" s="241"/>
      <c r="HLY620" s="241"/>
      <c r="HLZ620" s="241"/>
      <c r="HMA620" s="241"/>
      <c r="HMB620" s="241"/>
      <c r="HMC620" s="241"/>
      <c r="HMD620" s="241"/>
      <c r="HME620" s="241"/>
      <c r="HMF620" s="241"/>
      <c r="HMG620" s="241"/>
      <c r="HMH620" s="241"/>
      <c r="HMI620" s="241"/>
      <c r="HMJ620" s="241"/>
      <c r="HMK620" s="241"/>
      <c r="HML620" s="241"/>
      <c r="HMM620" s="241"/>
      <c r="HMN620" s="241"/>
      <c r="HMO620" s="241"/>
      <c r="HMP620" s="241"/>
      <c r="HMQ620" s="241"/>
      <c r="HMR620" s="241"/>
      <c r="HMS620" s="241"/>
      <c r="HMT620" s="241"/>
      <c r="HMU620" s="241"/>
      <c r="HMV620" s="241"/>
      <c r="HMW620" s="241"/>
      <c r="HMX620" s="241"/>
      <c r="HMY620" s="241"/>
      <c r="HMZ620" s="241"/>
      <c r="HNA620" s="241"/>
      <c r="HNB620" s="241"/>
      <c r="HNC620" s="241"/>
      <c r="HND620" s="241"/>
      <c r="HNE620" s="241"/>
      <c r="HNF620" s="241"/>
      <c r="HNG620" s="241"/>
      <c r="HNH620" s="241"/>
      <c r="HNI620" s="241"/>
      <c r="HNJ620" s="241"/>
      <c r="HNK620" s="241"/>
      <c r="HNL620" s="241"/>
      <c r="HNM620" s="241"/>
      <c r="HNN620" s="241"/>
      <c r="HNO620" s="241"/>
      <c r="HNP620" s="241"/>
      <c r="HNQ620" s="241"/>
      <c r="HNR620" s="241"/>
      <c r="HNS620" s="241"/>
      <c r="HNT620" s="241"/>
      <c r="HNU620" s="241"/>
      <c r="HNV620" s="241"/>
      <c r="HNW620" s="241"/>
      <c r="HNX620" s="241"/>
      <c r="HNY620" s="241"/>
      <c r="HNZ620" s="241"/>
      <c r="HOA620" s="241"/>
      <c r="HOB620" s="241"/>
      <c r="HOC620" s="241"/>
      <c r="HOD620" s="241"/>
      <c r="HOE620" s="241"/>
      <c r="HOF620" s="241"/>
      <c r="HOG620" s="241"/>
      <c r="HOH620" s="241"/>
      <c r="HOI620" s="241"/>
      <c r="HOJ620" s="241"/>
      <c r="HOK620" s="241"/>
      <c r="HOL620" s="241"/>
      <c r="HOM620" s="241"/>
      <c r="HON620" s="241"/>
      <c r="HOO620" s="241"/>
      <c r="HOP620" s="241"/>
      <c r="HOQ620" s="241"/>
      <c r="HOR620" s="241"/>
      <c r="HOS620" s="241"/>
      <c r="HOT620" s="241"/>
      <c r="HOU620" s="241"/>
      <c r="HOV620" s="241"/>
      <c r="HOW620" s="241"/>
      <c r="HOX620" s="241"/>
      <c r="HOY620" s="241"/>
      <c r="HOZ620" s="241"/>
      <c r="HPA620" s="241"/>
      <c r="HPB620" s="241"/>
      <c r="HPC620" s="241"/>
      <c r="HPD620" s="241"/>
      <c r="HPE620" s="241"/>
      <c r="HPF620" s="241"/>
      <c r="HPG620" s="241"/>
      <c r="HPH620" s="241"/>
      <c r="HPI620" s="241"/>
      <c r="HPJ620" s="241"/>
      <c r="HPK620" s="241"/>
      <c r="HPL620" s="241"/>
      <c r="HPM620" s="241"/>
      <c r="HPN620" s="241"/>
      <c r="HPO620" s="241"/>
      <c r="HPP620" s="241"/>
      <c r="HPQ620" s="241"/>
      <c r="HPR620" s="241"/>
      <c r="HPS620" s="241"/>
      <c r="HPT620" s="241"/>
      <c r="HPU620" s="241"/>
      <c r="HPV620" s="241"/>
      <c r="HPW620" s="241"/>
      <c r="HPX620" s="241"/>
      <c r="HPY620" s="241"/>
      <c r="HPZ620" s="241"/>
      <c r="HQA620" s="241"/>
      <c r="HQB620" s="241"/>
      <c r="HQC620" s="241"/>
      <c r="HQD620" s="241"/>
      <c r="HQE620" s="241"/>
      <c r="HQF620" s="241"/>
      <c r="HQG620" s="241"/>
      <c r="HQH620" s="241"/>
      <c r="HQI620" s="241"/>
      <c r="HQJ620" s="241"/>
      <c r="HQK620" s="241"/>
      <c r="HQL620" s="241"/>
      <c r="HQM620" s="241"/>
      <c r="HQN620" s="241"/>
      <c r="HQO620" s="241"/>
      <c r="HQP620" s="241"/>
      <c r="HQQ620" s="241"/>
      <c r="HQR620" s="241"/>
      <c r="HQS620" s="241"/>
      <c r="HQT620" s="241"/>
      <c r="HQU620" s="241"/>
      <c r="HQV620" s="241"/>
      <c r="HQW620" s="241"/>
      <c r="HQX620" s="241"/>
      <c r="HQY620" s="241"/>
      <c r="HQZ620" s="241"/>
      <c r="HRA620" s="241"/>
      <c r="HRB620" s="241"/>
      <c r="HRC620" s="241"/>
      <c r="HRD620" s="241"/>
      <c r="HRE620" s="241"/>
      <c r="HRF620" s="241"/>
      <c r="HRG620" s="241"/>
      <c r="HRH620" s="241"/>
      <c r="HRI620" s="241"/>
      <c r="HRJ620" s="241"/>
      <c r="HRK620" s="241"/>
      <c r="HRL620" s="241"/>
      <c r="HRM620" s="241"/>
      <c r="HRN620" s="241"/>
      <c r="HRO620" s="241"/>
      <c r="HRP620" s="241"/>
      <c r="HRQ620" s="241"/>
      <c r="HRR620" s="241"/>
      <c r="HRS620" s="241"/>
      <c r="HRT620" s="241"/>
      <c r="HRU620" s="241"/>
      <c r="HRV620" s="241"/>
      <c r="HRW620" s="241"/>
      <c r="HRX620" s="241"/>
      <c r="HRY620" s="241"/>
      <c r="HRZ620" s="241"/>
      <c r="HSA620" s="241"/>
      <c r="HSB620" s="241"/>
      <c r="HSC620" s="241"/>
      <c r="HSD620" s="241"/>
      <c r="HSE620" s="241"/>
      <c r="HSF620" s="241"/>
      <c r="HSG620" s="241"/>
      <c r="HSH620" s="241"/>
      <c r="HSI620" s="241"/>
      <c r="HSJ620" s="241"/>
      <c r="HSK620" s="241"/>
      <c r="HSL620" s="241"/>
      <c r="HSM620" s="241"/>
      <c r="HSN620" s="241"/>
      <c r="HSO620" s="241"/>
      <c r="HSP620" s="241"/>
      <c r="HSQ620" s="241"/>
      <c r="HSR620" s="241"/>
      <c r="HSS620" s="241"/>
      <c r="HST620" s="241"/>
      <c r="HSU620" s="241"/>
      <c r="HSV620" s="241"/>
      <c r="HSW620" s="241"/>
      <c r="HSX620" s="241"/>
      <c r="HSY620" s="241"/>
      <c r="HSZ620" s="241"/>
      <c r="HTA620" s="241"/>
      <c r="HTB620" s="241"/>
      <c r="HTC620" s="241"/>
      <c r="HTD620" s="241"/>
      <c r="HTE620" s="241"/>
      <c r="HTF620" s="241"/>
      <c r="HTG620" s="241"/>
      <c r="HTH620" s="241"/>
      <c r="HTI620" s="241"/>
      <c r="HTJ620" s="241"/>
      <c r="HTK620" s="241"/>
      <c r="HTL620" s="241"/>
      <c r="HTM620" s="241"/>
      <c r="HTN620" s="241"/>
      <c r="HTO620" s="241"/>
      <c r="HTP620" s="241"/>
      <c r="HTQ620" s="241"/>
      <c r="HTR620" s="241"/>
      <c r="HTS620" s="241"/>
      <c r="HTT620" s="241"/>
      <c r="HTU620" s="241"/>
      <c r="HTV620" s="241"/>
      <c r="HTW620" s="241"/>
      <c r="HTX620" s="241"/>
      <c r="HTY620" s="241"/>
      <c r="HTZ620" s="241"/>
      <c r="HUA620" s="241"/>
      <c r="HUB620" s="241"/>
      <c r="HUC620" s="241"/>
      <c r="HUD620" s="241"/>
      <c r="HUE620" s="241"/>
      <c r="HUF620" s="241"/>
      <c r="HUG620" s="241"/>
      <c r="HUH620" s="241"/>
      <c r="HUI620" s="241"/>
      <c r="HUJ620" s="241"/>
      <c r="HUK620" s="241"/>
      <c r="HUL620" s="241"/>
      <c r="HUM620" s="241"/>
      <c r="HUN620" s="241"/>
      <c r="HUO620" s="241"/>
      <c r="HUP620" s="241"/>
      <c r="HUQ620" s="241"/>
      <c r="HUR620" s="241"/>
      <c r="HUS620" s="241"/>
      <c r="HUT620" s="241"/>
      <c r="HUU620" s="241"/>
      <c r="HUV620" s="241"/>
      <c r="HUW620" s="241"/>
      <c r="HUX620" s="241"/>
      <c r="HUY620" s="241"/>
      <c r="HUZ620" s="241"/>
      <c r="HVA620" s="241"/>
      <c r="HVB620" s="241"/>
      <c r="HVC620" s="241"/>
      <c r="HVD620" s="241"/>
      <c r="HVE620" s="241"/>
      <c r="HVF620" s="241"/>
      <c r="HVG620" s="241"/>
      <c r="HVH620" s="241"/>
      <c r="HVI620" s="241"/>
      <c r="HVJ620" s="241"/>
      <c r="HVK620" s="241"/>
      <c r="HVL620" s="241"/>
      <c r="HVM620" s="241"/>
      <c r="HVN620" s="241"/>
      <c r="HVO620" s="241"/>
      <c r="HVP620" s="241"/>
      <c r="HVQ620" s="241"/>
      <c r="HVR620" s="241"/>
      <c r="HVS620" s="241"/>
      <c r="HVT620" s="241"/>
      <c r="HVU620" s="241"/>
      <c r="HVV620" s="241"/>
      <c r="HVW620" s="241"/>
      <c r="HVX620" s="241"/>
      <c r="HVY620" s="241"/>
      <c r="HVZ620" s="241"/>
      <c r="HWA620" s="241"/>
      <c r="HWB620" s="241"/>
      <c r="HWC620" s="241"/>
      <c r="HWD620" s="241"/>
      <c r="HWE620" s="241"/>
      <c r="HWF620" s="241"/>
      <c r="HWG620" s="241"/>
      <c r="HWH620" s="241"/>
      <c r="HWI620" s="241"/>
      <c r="HWJ620" s="241"/>
      <c r="HWK620" s="241"/>
      <c r="HWL620" s="241"/>
      <c r="HWM620" s="241"/>
      <c r="HWN620" s="241"/>
      <c r="HWO620" s="241"/>
      <c r="HWP620" s="241"/>
      <c r="HWQ620" s="241"/>
      <c r="HWR620" s="241"/>
      <c r="HWS620" s="241"/>
      <c r="HWT620" s="241"/>
      <c r="HWU620" s="241"/>
      <c r="HWV620" s="241"/>
      <c r="HWW620" s="241"/>
      <c r="HWX620" s="241"/>
      <c r="HWY620" s="241"/>
      <c r="HWZ620" s="241"/>
      <c r="HXA620" s="241"/>
      <c r="HXB620" s="241"/>
      <c r="HXC620" s="241"/>
      <c r="HXD620" s="241"/>
      <c r="HXE620" s="241"/>
      <c r="HXF620" s="241"/>
      <c r="HXG620" s="241"/>
      <c r="HXH620" s="241"/>
      <c r="HXI620" s="241"/>
      <c r="HXJ620" s="241"/>
      <c r="HXK620" s="241"/>
      <c r="HXL620" s="241"/>
      <c r="HXM620" s="241"/>
      <c r="HXN620" s="241"/>
      <c r="HXO620" s="241"/>
      <c r="HXP620" s="241"/>
      <c r="HXQ620" s="241"/>
      <c r="HXR620" s="241"/>
      <c r="HXS620" s="241"/>
      <c r="HXT620" s="241"/>
      <c r="HXU620" s="241"/>
      <c r="HXV620" s="241"/>
      <c r="HXW620" s="241"/>
      <c r="HXX620" s="241"/>
      <c r="HXY620" s="241"/>
      <c r="HXZ620" s="241"/>
      <c r="HYA620" s="241"/>
      <c r="HYB620" s="241"/>
      <c r="HYC620" s="241"/>
      <c r="HYD620" s="241"/>
      <c r="HYE620" s="241"/>
      <c r="HYF620" s="241"/>
      <c r="HYG620" s="241"/>
      <c r="HYH620" s="241"/>
      <c r="HYI620" s="241"/>
      <c r="HYJ620" s="241"/>
      <c r="HYK620" s="241"/>
      <c r="HYL620" s="241"/>
      <c r="HYM620" s="241"/>
      <c r="HYN620" s="241"/>
      <c r="HYO620" s="241"/>
      <c r="HYP620" s="241"/>
      <c r="HYQ620" s="241"/>
      <c r="HYR620" s="241"/>
      <c r="HYS620" s="241"/>
      <c r="HYT620" s="241"/>
      <c r="HYU620" s="241"/>
      <c r="HYV620" s="241"/>
      <c r="HYW620" s="241"/>
      <c r="HYX620" s="241"/>
      <c r="HYY620" s="241"/>
      <c r="HYZ620" s="241"/>
      <c r="HZA620" s="241"/>
      <c r="HZB620" s="241"/>
      <c r="HZC620" s="241"/>
      <c r="HZD620" s="241"/>
      <c r="HZE620" s="241"/>
      <c r="HZF620" s="241"/>
      <c r="HZG620" s="241"/>
      <c r="HZH620" s="241"/>
      <c r="HZI620" s="241"/>
      <c r="HZJ620" s="241"/>
      <c r="HZK620" s="241"/>
      <c r="HZL620" s="241"/>
      <c r="HZM620" s="241"/>
      <c r="HZN620" s="241"/>
      <c r="HZO620" s="241"/>
      <c r="HZP620" s="241"/>
      <c r="HZQ620" s="241"/>
      <c r="HZR620" s="241"/>
      <c r="HZS620" s="241"/>
      <c r="HZT620" s="241"/>
      <c r="HZU620" s="241"/>
      <c r="HZV620" s="241"/>
      <c r="HZW620" s="241"/>
      <c r="HZX620" s="241"/>
      <c r="HZY620" s="241"/>
      <c r="HZZ620" s="241"/>
      <c r="IAA620" s="241"/>
      <c r="IAB620" s="241"/>
      <c r="IAC620" s="241"/>
      <c r="IAD620" s="241"/>
      <c r="IAE620" s="241"/>
      <c r="IAF620" s="241"/>
      <c r="IAG620" s="241"/>
      <c r="IAH620" s="241"/>
      <c r="IAI620" s="241"/>
      <c r="IAJ620" s="241"/>
      <c r="IAK620" s="241"/>
      <c r="IAL620" s="241"/>
      <c r="IAM620" s="241"/>
      <c r="IAN620" s="241"/>
      <c r="IAO620" s="241"/>
      <c r="IAP620" s="241"/>
      <c r="IAQ620" s="241"/>
      <c r="IAR620" s="241"/>
      <c r="IAS620" s="241"/>
      <c r="IAT620" s="241"/>
      <c r="IAU620" s="241"/>
      <c r="IAV620" s="241"/>
      <c r="IAW620" s="241"/>
      <c r="IAX620" s="241"/>
      <c r="IAY620" s="241"/>
      <c r="IAZ620" s="241"/>
      <c r="IBA620" s="241"/>
      <c r="IBB620" s="241"/>
      <c r="IBC620" s="241"/>
      <c r="IBD620" s="241"/>
      <c r="IBE620" s="241"/>
      <c r="IBF620" s="241"/>
      <c r="IBG620" s="241"/>
      <c r="IBH620" s="241"/>
      <c r="IBI620" s="241"/>
      <c r="IBJ620" s="241"/>
      <c r="IBK620" s="241"/>
      <c r="IBL620" s="241"/>
      <c r="IBM620" s="241"/>
      <c r="IBN620" s="241"/>
      <c r="IBO620" s="241"/>
      <c r="IBP620" s="241"/>
      <c r="IBQ620" s="241"/>
      <c r="IBR620" s="241"/>
      <c r="IBS620" s="241"/>
      <c r="IBT620" s="241"/>
      <c r="IBU620" s="241"/>
      <c r="IBV620" s="241"/>
      <c r="IBW620" s="241"/>
      <c r="IBX620" s="241"/>
      <c r="IBY620" s="241"/>
      <c r="IBZ620" s="241"/>
      <c r="ICA620" s="241"/>
      <c r="ICB620" s="241"/>
      <c r="ICC620" s="241"/>
      <c r="ICD620" s="241"/>
      <c r="ICE620" s="241"/>
      <c r="ICF620" s="241"/>
      <c r="ICG620" s="241"/>
      <c r="ICH620" s="241"/>
      <c r="ICI620" s="241"/>
      <c r="ICJ620" s="241"/>
      <c r="ICK620" s="241"/>
      <c r="ICL620" s="241"/>
      <c r="ICM620" s="241"/>
      <c r="ICN620" s="241"/>
      <c r="ICO620" s="241"/>
      <c r="ICP620" s="241"/>
      <c r="ICQ620" s="241"/>
      <c r="ICR620" s="241"/>
      <c r="ICS620" s="241"/>
      <c r="ICT620" s="241"/>
      <c r="ICU620" s="241"/>
      <c r="ICV620" s="241"/>
      <c r="ICW620" s="241"/>
      <c r="ICX620" s="241"/>
      <c r="ICY620" s="241"/>
      <c r="ICZ620" s="241"/>
      <c r="IDA620" s="241"/>
      <c r="IDB620" s="241"/>
      <c r="IDC620" s="241"/>
      <c r="IDD620" s="241"/>
      <c r="IDE620" s="241"/>
      <c r="IDF620" s="241"/>
      <c r="IDG620" s="241"/>
      <c r="IDH620" s="241"/>
      <c r="IDI620" s="241"/>
      <c r="IDJ620" s="241"/>
      <c r="IDK620" s="241"/>
      <c r="IDL620" s="241"/>
      <c r="IDM620" s="241"/>
      <c r="IDN620" s="241"/>
      <c r="IDO620" s="241"/>
      <c r="IDP620" s="241"/>
      <c r="IDQ620" s="241"/>
      <c r="IDR620" s="241"/>
      <c r="IDS620" s="241"/>
      <c r="IDT620" s="241"/>
      <c r="IDU620" s="241"/>
      <c r="IDV620" s="241"/>
      <c r="IDW620" s="241"/>
      <c r="IDX620" s="241"/>
      <c r="IDY620" s="241"/>
      <c r="IDZ620" s="241"/>
      <c r="IEA620" s="241"/>
      <c r="IEB620" s="241"/>
      <c r="IEC620" s="241"/>
      <c r="IED620" s="241"/>
      <c r="IEE620" s="241"/>
      <c r="IEF620" s="241"/>
      <c r="IEG620" s="241"/>
      <c r="IEH620" s="241"/>
      <c r="IEI620" s="241"/>
      <c r="IEJ620" s="241"/>
      <c r="IEK620" s="241"/>
      <c r="IEL620" s="241"/>
      <c r="IEM620" s="241"/>
      <c r="IEN620" s="241"/>
      <c r="IEO620" s="241"/>
      <c r="IEP620" s="241"/>
      <c r="IEQ620" s="241"/>
      <c r="IER620" s="241"/>
      <c r="IES620" s="241"/>
      <c r="IET620" s="241"/>
      <c r="IEU620" s="241"/>
      <c r="IEV620" s="241"/>
      <c r="IEW620" s="241"/>
      <c r="IEX620" s="241"/>
      <c r="IEY620" s="241"/>
      <c r="IEZ620" s="241"/>
      <c r="IFA620" s="241"/>
      <c r="IFB620" s="241"/>
      <c r="IFC620" s="241"/>
      <c r="IFD620" s="241"/>
      <c r="IFE620" s="241"/>
      <c r="IFF620" s="241"/>
      <c r="IFG620" s="241"/>
      <c r="IFH620" s="241"/>
      <c r="IFI620" s="241"/>
      <c r="IFJ620" s="241"/>
      <c r="IFK620" s="241"/>
      <c r="IFL620" s="241"/>
      <c r="IFM620" s="241"/>
      <c r="IFN620" s="241"/>
      <c r="IFO620" s="241"/>
      <c r="IFP620" s="241"/>
      <c r="IFQ620" s="241"/>
      <c r="IFR620" s="241"/>
      <c r="IFS620" s="241"/>
      <c r="IFT620" s="241"/>
      <c r="IFU620" s="241"/>
      <c r="IFV620" s="241"/>
      <c r="IFW620" s="241"/>
      <c r="IFX620" s="241"/>
      <c r="IFY620" s="241"/>
      <c r="IFZ620" s="241"/>
      <c r="IGA620" s="241"/>
      <c r="IGB620" s="241"/>
      <c r="IGC620" s="241"/>
      <c r="IGD620" s="241"/>
      <c r="IGE620" s="241"/>
      <c r="IGF620" s="241"/>
      <c r="IGG620" s="241"/>
      <c r="IGH620" s="241"/>
      <c r="IGI620" s="241"/>
      <c r="IGJ620" s="241"/>
      <c r="IGK620" s="241"/>
      <c r="IGL620" s="241"/>
      <c r="IGM620" s="241"/>
      <c r="IGN620" s="241"/>
      <c r="IGO620" s="241"/>
      <c r="IGP620" s="241"/>
      <c r="IGQ620" s="241"/>
      <c r="IGR620" s="241"/>
      <c r="IGS620" s="241"/>
      <c r="IGT620" s="241"/>
      <c r="IGU620" s="241"/>
      <c r="IGV620" s="241"/>
      <c r="IGW620" s="241"/>
      <c r="IGX620" s="241"/>
      <c r="IGY620" s="241"/>
      <c r="IGZ620" s="241"/>
      <c r="IHA620" s="241"/>
      <c r="IHB620" s="241"/>
      <c r="IHC620" s="241"/>
      <c r="IHD620" s="241"/>
      <c r="IHE620" s="241"/>
      <c r="IHF620" s="241"/>
      <c r="IHG620" s="241"/>
      <c r="IHH620" s="241"/>
      <c r="IHI620" s="241"/>
      <c r="IHJ620" s="241"/>
      <c r="IHK620" s="241"/>
      <c r="IHL620" s="241"/>
      <c r="IHM620" s="241"/>
      <c r="IHN620" s="241"/>
      <c r="IHO620" s="241"/>
      <c r="IHP620" s="241"/>
      <c r="IHQ620" s="241"/>
      <c r="IHR620" s="241"/>
      <c r="IHS620" s="241"/>
      <c r="IHT620" s="241"/>
      <c r="IHU620" s="241"/>
      <c r="IHV620" s="241"/>
      <c r="IHW620" s="241"/>
      <c r="IHX620" s="241"/>
      <c r="IHY620" s="241"/>
      <c r="IHZ620" s="241"/>
      <c r="IIA620" s="241"/>
      <c r="IIB620" s="241"/>
      <c r="IIC620" s="241"/>
      <c r="IID620" s="241"/>
      <c r="IIE620" s="241"/>
      <c r="IIF620" s="241"/>
      <c r="IIG620" s="241"/>
      <c r="IIH620" s="241"/>
      <c r="III620" s="241"/>
      <c r="IIJ620" s="241"/>
      <c r="IIK620" s="241"/>
      <c r="IIL620" s="241"/>
      <c r="IIM620" s="241"/>
      <c r="IIN620" s="241"/>
      <c r="IIO620" s="241"/>
      <c r="IIP620" s="241"/>
      <c r="IIQ620" s="241"/>
      <c r="IIR620" s="241"/>
      <c r="IIS620" s="241"/>
      <c r="IIT620" s="241"/>
      <c r="IIU620" s="241"/>
      <c r="IIV620" s="241"/>
      <c r="IIW620" s="241"/>
      <c r="IIX620" s="241"/>
      <c r="IIY620" s="241"/>
      <c r="IIZ620" s="241"/>
      <c r="IJA620" s="241"/>
      <c r="IJB620" s="241"/>
      <c r="IJC620" s="241"/>
      <c r="IJD620" s="241"/>
      <c r="IJE620" s="241"/>
      <c r="IJF620" s="241"/>
      <c r="IJG620" s="241"/>
      <c r="IJH620" s="241"/>
      <c r="IJI620" s="241"/>
      <c r="IJJ620" s="241"/>
      <c r="IJK620" s="241"/>
      <c r="IJL620" s="241"/>
      <c r="IJM620" s="241"/>
      <c r="IJN620" s="241"/>
      <c r="IJO620" s="241"/>
      <c r="IJP620" s="241"/>
      <c r="IJQ620" s="241"/>
      <c r="IJR620" s="241"/>
      <c r="IJS620" s="241"/>
      <c r="IJT620" s="241"/>
      <c r="IJU620" s="241"/>
      <c r="IJV620" s="241"/>
      <c r="IJW620" s="241"/>
      <c r="IJX620" s="241"/>
      <c r="IJY620" s="241"/>
      <c r="IJZ620" s="241"/>
      <c r="IKA620" s="241"/>
      <c r="IKB620" s="241"/>
      <c r="IKC620" s="241"/>
      <c r="IKD620" s="241"/>
      <c r="IKE620" s="241"/>
      <c r="IKF620" s="241"/>
      <c r="IKG620" s="241"/>
      <c r="IKH620" s="241"/>
      <c r="IKI620" s="241"/>
      <c r="IKJ620" s="241"/>
      <c r="IKK620" s="241"/>
      <c r="IKL620" s="241"/>
      <c r="IKM620" s="241"/>
      <c r="IKN620" s="241"/>
      <c r="IKO620" s="241"/>
      <c r="IKP620" s="241"/>
      <c r="IKQ620" s="241"/>
      <c r="IKR620" s="241"/>
      <c r="IKS620" s="241"/>
      <c r="IKT620" s="241"/>
      <c r="IKU620" s="241"/>
      <c r="IKV620" s="241"/>
      <c r="IKW620" s="241"/>
      <c r="IKX620" s="241"/>
      <c r="IKY620" s="241"/>
      <c r="IKZ620" s="241"/>
      <c r="ILA620" s="241"/>
      <c r="ILB620" s="241"/>
      <c r="ILC620" s="241"/>
      <c r="ILD620" s="241"/>
      <c r="ILE620" s="241"/>
      <c r="ILF620" s="241"/>
      <c r="ILG620" s="241"/>
      <c r="ILH620" s="241"/>
      <c r="ILI620" s="241"/>
      <c r="ILJ620" s="241"/>
      <c r="ILK620" s="241"/>
      <c r="ILL620" s="241"/>
      <c r="ILM620" s="241"/>
      <c r="ILN620" s="241"/>
      <c r="ILO620" s="241"/>
      <c r="ILP620" s="241"/>
      <c r="ILQ620" s="241"/>
      <c r="ILR620" s="241"/>
      <c r="ILS620" s="241"/>
      <c r="ILT620" s="241"/>
      <c r="ILU620" s="241"/>
      <c r="ILV620" s="241"/>
      <c r="ILW620" s="241"/>
      <c r="ILX620" s="241"/>
      <c r="ILY620" s="241"/>
      <c r="ILZ620" s="241"/>
      <c r="IMA620" s="241"/>
      <c r="IMB620" s="241"/>
      <c r="IMC620" s="241"/>
      <c r="IMD620" s="241"/>
      <c r="IME620" s="241"/>
      <c r="IMF620" s="241"/>
      <c r="IMG620" s="241"/>
      <c r="IMH620" s="241"/>
      <c r="IMI620" s="241"/>
      <c r="IMJ620" s="241"/>
      <c r="IMK620" s="241"/>
      <c r="IML620" s="241"/>
      <c r="IMM620" s="241"/>
      <c r="IMN620" s="241"/>
      <c r="IMO620" s="241"/>
      <c r="IMP620" s="241"/>
      <c r="IMQ620" s="241"/>
      <c r="IMR620" s="241"/>
      <c r="IMS620" s="241"/>
      <c r="IMT620" s="241"/>
      <c r="IMU620" s="241"/>
      <c r="IMV620" s="241"/>
      <c r="IMW620" s="241"/>
      <c r="IMX620" s="241"/>
      <c r="IMY620" s="241"/>
      <c r="IMZ620" s="241"/>
      <c r="INA620" s="241"/>
      <c r="INB620" s="241"/>
      <c r="INC620" s="241"/>
      <c r="IND620" s="241"/>
      <c r="INE620" s="241"/>
      <c r="INF620" s="241"/>
      <c r="ING620" s="241"/>
      <c r="INH620" s="241"/>
      <c r="INI620" s="241"/>
      <c r="INJ620" s="241"/>
      <c r="INK620" s="241"/>
      <c r="INL620" s="241"/>
      <c r="INM620" s="241"/>
      <c r="INN620" s="241"/>
      <c r="INO620" s="241"/>
      <c r="INP620" s="241"/>
      <c r="INQ620" s="241"/>
      <c r="INR620" s="241"/>
      <c r="INS620" s="241"/>
      <c r="INT620" s="241"/>
      <c r="INU620" s="241"/>
      <c r="INV620" s="241"/>
      <c r="INW620" s="241"/>
      <c r="INX620" s="241"/>
      <c r="INY620" s="241"/>
      <c r="INZ620" s="241"/>
      <c r="IOA620" s="241"/>
      <c r="IOB620" s="241"/>
      <c r="IOC620" s="241"/>
      <c r="IOD620" s="241"/>
      <c r="IOE620" s="241"/>
      <c r="IOF620" s="241"/>
      <c r="IOG620" s="241"/>
      <c r="IOH620" s="241"/>
      <c r="IOI620" s="241"/>
      <c r="IOJ620" s="241"/>
      <c r="IOK620" s="241"/>
      <c r="IOL620" s="241"/>
      <c r="IOM620" s="241"/>
      <c r="ION620" s="241"/>
      <c r="IOO620" s="241"/>
      <c r="IOP620" s="241"/>
      <c r="IOQ620" s="241"/>
      <c r="IOR620" s="241"/>
      <c r="IOS620" s="241"/>
      <c r="IOT620" s="241"/>
      <c r="IOU620" s="241"/>
      <c r="IOV620" s="241"/>
      <c r="IOW620" s="241"/>
      <c r="IOX620" s="241"/>
      <c r="IOY620" s="241"/>
      <c r="IOZ620" s="241"/>
      <c r="IPA620" s="241"/>
      <c r="IPB620" s="241"/>
      <c r="IPC620" s="241"/>
      <c r="IPD620" s="241"/>
      <c r="IPE620" s="241"/>
      <c r="IPF620" s="241"/>
      <c r="IPG620" s="241"/>
      <c r="IPH620" s="241"/>
      <c r="IPI620" s="241"/>
      <c r="IPJ620" s="241"/>
      <c r="IPK620" s="241"/>
      <c r="IPL620" s="241"/>
      <c r="IPM620" s="241"/>
      <c r="IPN620" s="241"/>
      <c r="IPO620" s="241"/>
      <c r="IPP620" s="241"/>
      <c r="IPQ620" s="241"/>
      <c r="IPR620" s="241"/>
      <c r="IPS620" s="241"/>
      <c r="IPT620" s="241"/>
      <c r="IPU620" s="241"/>
      <c r="IPV620" s="241"/>
      <c r="IPW620" s="241"/>
      <c r="IPX620" s="241"/>
      <c r="IPY620" s="241"/>
      <c r="IPZ620" s="241"/>
      <c r="IQA620" s="241"/>
      <c r="IQB620" s="241"/>
      <c r="IQC620" s="241"/>
      <c r="IQD620" s="241"/>
      <c r="IQE620" s="241"/>
      <c r="IQF620" s="241"/>
      <c r="IQG620" s="241"/>
      <c r="IQH620" s="241"/>
      <c r="IQI620" s="241"/>
      <c r="IQJ620" s="241"/>
      <c r="IQK620" s="241"/>
      <c r="IQL620" s="241"/>
      <c r="IQM620" s="241"/>
      <c r="IQN620" s="241"/>
      <c r="IQO620" s="241"/>
      <c r="IQP620" s="241"/>
      <c r="IQQ620" s="241"/>
      <c r="IQR620" s="241"/>
      <c r="IQS620" s="241"/>
      <c r="IQT620" s="241"/>
      <c r="IQU620" s="241"/>
      <c r="IQV620" s="241"/>
      <c r="IQW620" s="241"/>
      <c r="IQX620" s="241"/>
      <c r="IQY620" s="241"/>
      <c r="IQZ620" s="241"/>
      <c r="IRA620" s="241"/>
      <c r="IRB620" s="241"/>
      <c r="IRC620" s="241"/>
      <c r="IRD620" s="241"/>
      <c r="IRE620" s="241"/>
      <c r="IRF620" s="241"/>
      <c r="IRG620" s="241"/>
      <c r="IRH620" s="241"/>
      <c r="IRI620" s="241"/>
      <c r="IRJ620" s="241"/>
      <c r="IRK620" s="241"/>
      <c r="IRL620" s="241"/>
      <c r="IRM620" s="241"/>
      <c r="IRN620" s="241"/>
      <c r="IRO620" s="241"/>
      <c r="IRP620" s="241"/>
      <c r="IRQ620" s="241"/>
      <c r="IRR620" s="241"/>
      <c r="IRS620" s="241"/>
      <c r="IRT620" s="241"/>
      <c r="IRU620" s="241"/>
      <c r="IRV620" s="241"/>
      <c r="IRW620" s="241"/>
      <c r="IRX620" s="241"/>
      <c r="IRY620" s="241"/>
      <c r="IRZ620" s="241"/>
      <c r="ISA620" s="241"/>
      <c r="ISB620" s="241"/>
      <c r="ISC620" s="241"/>
      <c r="ISD620" s="241"/>
      <c r="ISE620" s="241"/>
      <c r="ISF620" s="241"/>
      <c r="ISG620" s="241"/>
      <c r="ISH620" s="241"/>
      <c r="ISI620" s="241"/>
      <c r="ISJ620" s="241"/>
      <c r="ISK620" s="241"/>
      <c r="ISL620" s="241"/>
      <c r="ISM620" s="241"/>
      <c r="ISN620" s="241"/>
      <c r="ISO620" s="241"/>
      <c r="ISP620" s="241"/>
      <c r="ISQ620" s="241"/>
      <c r="ISR620" s="241"/>
      <c r="ISS620" s="241"/>
      <c r="IST620" s="241"/>
      <c r="ISU620" s="241"/>
      <c r="ISV620" s="241"/>
      <c r="ISW620" s="241"/>
      <c r="ISX620" s="241"/>
      <c r="ISY620" s="241"/>
      <c r="ISZ620" s="241"/>
      <c r="ITA620" s="241"/>
      <c r="ITB620" s="241"/>
      <c r="ITC620" s="241"/>
      <c r="ITD620" s="241"/>
      <c r="ITE620" s="241"/>
      <c r="ITF620" s="241"/>
      <c r="ITG620" s="241"/>
      <c r="ITH620" s="241"/>
      <c r="ITI620" s="241"/>
      <c r="ITJ620" s="241"/>
      <c r="ITK620" s="241"/>
      <c r="ITL620" s="241"/>
      <c r="ITM620" s="241"/>
      <c r="ITN620" s="241"/>
      <c r="ITO620" s="241"/>
      <c r="ITP620" s="241"/>
      <c r="ITQ620" s="241"/>
      <c r="ITR620" s="241"/>
      <c r="ITS620" s="241"/>
      <c r="ITT620" s="241"/>
      <c r="ITU620" s="241"/>
      <c r="ITV620" s="241"/>
      <c r="ITW620" s="241"/>
      <c r="ITX620" s="241"/>
      <c r="ITY620" s="241"/>
      <c r="ITZ620" s="241"/>
      <c r="IUA620" s="241"/>
      <c r="IUB620" s="241"/>
      <c r="IUC620" s="241"/>
      <c r="IUD620" s="241"/>
      <c r="IUE620" s="241"/>
      <c r="IUF620" s="241"/>
      <c r="IUG620" s="241"/>
      <c r="IUH620" s="241"/>
      <c r="IUI620" s="241"/>
      <c r="IUJ620" s="241"/>
      <c r="IUK620" s="241"/>
      <c r="IUL620" s="241"/>
      <c r="IUM620" s="241"/>
      <c r="IUN620" s="241"/>
      <c r="IUO620" s="241"/>
      <c r="IUP620" s="241"/>
      <c r="IUQ620" s="241"/>
      <c r="IUR620" s="241"/>
      <c r="IUS620" s="241"/>
      <c r="IUT620" s="241"/>
      <c r="IUU620" s="241"/>
      <c r="IUV620" s="241"/>
      <c r="IUW620" s="241"/>
      <c r="IUX620" s="241"/>
      <c r="IUY620" s="241"/>
      <c r="IUZ620" s="241"/>
      <c r="IVA620" s="241"/>
      <c r="IVB620" s="241"/>
      <c r="IVC620" s="241"/>
      <c r="IVD620" s="241"/>
      <c r="IVE620" s="241"/>
      <c r="IVF620" s="241"/>
      <c r="IVG620" s="241"/>
      <c r="IVH620" s="241"/>
      <c r="IVI620" s="241"/>
      <c r="IVJ620" s="241"/>
      <c r="IVK620" s="241"/>
      <c r="IVL620" s="241"/>
      <c r="IVM620" s="241"/>
      <c r="IVN620" s="241"/>
      <c r="IVO620" s="241"/>
      <c r="IVP620" s="241"/>
      <c r="IVQ620" s="241"/>
      <c r="IVR620" s="241"/>
      <c r="IVS620" s="241"/>
      <c r="IVT620" s="241"/>
      <c r="IVU620" s="241"/>
      <c r="IVV620" s="241"/>
      <c r="IVW620" s="241"/>
      <c r="IVX620" s="241"/>
      <c r="IVY620" s="241"/>
      <c r="IVZ620" s="241"/>
      <c r="IWA620" s="241"/>
      <c r="IWB620" s="241"/>
      <c r="IWC620" s="241"/>
      <c r="IWD620" s="241"/>
      <c r="IWE620" s="241"/>
      <c r="IWF620" s="241"/>
      <c r="IWG620" s="241"/>
      <c r="IWH620" s="241"/>
      <c r="IWI620" s="241"/>
      <c r="IWJ620" s="241"/>
      <c r="IWK620" s="241"/>
      <c r="IWL620" s="241"/>
      <c r="IWM620" s="241"/>
      <c r="IWN620" s="241"/>
      <c r="IWO620" s="241"/>
      <c r="IWP620" s="241"/>
      <c r="IWQ620" s="241"/>
      <c r="IWR620" s="241"/>
      <c r="IWS620" s="241"/>
      <c r="IWT620" s="241"/>
      <c r="IWU620" s="241"/>
      <c r="IWV620" s="241"/>
      <c r="IWW620" s="241"/>
      <c r="IWX620" s="241"/>
      <c r="IWY620" s="241"/>
      <c r="IWZ620" s="241"/>
      <c r="IXA620" s="241"/>
      <c r="IXB620" s="241"/>
      <c r="IXC620" s="241"/>
      <c r="IXD620" s="241"/>
      <c r="IXE620" s="241"/>
      <c r="IXF620" s="241"/>
      <c r="IXG620" s="241"/>
      <c r="IXH620" s="241"/>
      <c r="IXI620" s="241"/>
      <c r="IXJ620" s="241"/>
      <c r="IXK620" s="241"/>
      <c r="IXL620" s="241"/>
      <c r="IXM620" s="241"/>
      <c r="IXN620" s="241"/>
      <c r="IXO620" s="241"/>
      <c r="IXP620" s="241"/>
      <c r="IXQ620" s="241"/>
      <c r="IXR620" s="241"/>
      <c r="IXS620" s="241"/>
      <c r="IXT620" s="241"/>
      <c r="IXU620" s="241"/>
      <c r="IXV620" s="241"/>
      <c r="IXW620" s="241"/>
      <c r="IXX620" s="241"/>
      <c r="IXY620" s="241"/>
      <c r="IXZ620" s="241"/>
      <c r="IYA620" s="241"/>
      <c r="IYB620" s="241"/>
      <c r="IYC620" s="241"/>
      <c r="IYD620" s="241"/>
      <c r="IYE620" s="241"/>
      <c r="IYF620" s="241"/>
      <c r="IYG620" s="241"/>
      <c r="IYH620" s="241"/>
      <c r="IYI620" s="241"/>
      <c r="IYJ620" s="241"/>
      <c r="IYK620" s="241"/>
      <c r="IYL620" s="241"/>
      <c r="IYM620" s="241"/>
      <c r="IYN620" s="241"/>
      <c r="IYO620" s="241"/>
      <c r="IYP620" s="241"/>
      <c r="IYQ620" s="241"/>
      <c r="IYR620" s="241"/>
      <c r="IYS620" s="241"/>
      <c r="IYT620" s="241"/>
      <c r="IYU620" s="241"/>
      <c r="IYV620" s="241"/>
      <c r="IYW620" s="241"/>
      <c r="IYX620" s="241"/>
      <c r="IYY620" s="241"/>
      <c r="IYZ620" s="241"/>
      <c r="IZA620" s="241"/>
      <c r="IZB620" s="241"/>
      <c r="IZC620" s="241"/>
      <c r="IZD620" s="241"/>
      <c r="IZE620" s="241"/>
      <c r="IZF620" s="241"/>
      <c r="IZG620" s="241"/>
      <c r="IZH620" s="241"/>
      <c r="IZI620" s="241"/>
      <c r="IZJ620" s="241"/>
      <c r="IZK620" s="241"/>
      <c r="IZL620" s="241"/>
      <c r="IZM620" s="241"/>
      <c r="IZN620" s="241"/>
      <c r="IZO620" s="241"/>
      <c r="IZP620" s="241"/>
      <c r="IZQ620" s="241"/>
      <c r="IZR620" s="241"/>
      <c r="IZS620" s="241"/>
      <c r="IZT620" s="241"/>
      <c r="IZU620" s="241"/>
      <c r="IZV620" s="241"/>
      <c r="IZW620" s="241"/>
      <c r="IZX620" s="241"/>
      <c r="IZY620" s="241"/>
      <c r="IZZ620" s="241"/>
      <c r="JAA620" s="241"/>
      <c r="JAB620" s="241"/>
      <c r="JAC620" s="241"/>
      <c r="JAD620" s="241"/>
      <c r="JAE620" s="241"/>
      <c r="JAF620" s="241"/>
      <c r="JAG620" s="241"/>
      <c r="JAH620" s="241"/>
      <c r="JAI620" s="241"/>
      <c r="JAJ620" s="241"/>
      <c r="JAK620" s="241"/>
      <c r="JAL620" s="241"/>
      <c r="JAM620" s="241"/>
      <c r="JAN620" s="241"/>
      <c r="JAO620" s="241"/>
      <c r="JAP620" s="241"/>
      <c r="JAQ620" s="241"/>
      <c r="JAR620" s="241"/>
      <c r="JAS620" s="241"/>
      <c r="JAT620" s="241"/>
      <c r="JAU620" s="241"/>
      <c r="JAV620" s="241"/>
      <c r="JAW620" s="241"/>
      <c r="JAX620" s="241"/>
      <c r="JAY620" s="241"/>
      <c r="JAZ620" s="241"/>
      <c r="JBA620" s="241"/>
      <c r="JBB620" s="241"/>
      <c r="JBC620" s="241"/>
      <c r="JBD620" s="241"/>
      <c r="JBE620" s="241"/>
      <c r="JBF620" s="241"/>
      <c r="JBG620" s="241"/>
      <c r="JBH620" s="241"/>
      <c r="JBI620" s="241"/>
      <c r="JBJ620" s="241"/>
      <c r="JBK620" s="241"/>
      <c r="JBL620" s="241"/>
      <c r="JBM620" s="241"/>
      <c r="JBN620" s="241"/>
      <c r="JBO620" s="241"/>
      <c r="JBP620" s="241"/>
      <c r="JBQ620" s="241"/>
      <c r="JBR620" s="241"/>
      <c r="JBS620" s="241"/>
      <c r="JBT620" s="241"/>
      <c r="JBU620" s="241"/>
      <c r="JBV620" s="241"/>
      <c r="JBW620" s="241"/>
      <c r="JBX620" s="241"/>
      <c r="JBY620" s="241"/>
      <c r="JBZ620" s="241"/>
      <c r="JCA620" s="241"/>
      <c r="JCB620" s="241"/>
      <c r="JCC620" s="241"/>
      <c r="JCD620" s="241"/>
      <c r="JCE620" s="241"/>
      <c r="JCF620" s="241"/>
      <c r="JCG620" s="241"/>
      <c r="JCH620" s="241"/>
      <c r="JCI620" s="241"/>
      <c r="JCJ620" s="241"/>
      <c r="JCK620" s="241"/>
      <c r="JCL620" s="241"/>
      <c r="JCM620" s="241"/>
      <c r="JCN620" s="241"/>
      <c r="JCO620" s="241"/>
      <c r="JCP620" s="241"/>
      <c r="JCQ620" s="241"/>
      <c r="JCR620" s="241"/>
      <c r="JCS620" s="241"/>
      <c r="JCT620" s="241"/>
      <c r="JCU620" s="241"/>
      <c r="JCV620" s="241"/>
      <c r="JCW620" s="241"/>
      <c r="JCX620" s="241"/>
      <c r="JCY620" s="241"/>
      <c r="JCZ620" s="241"/>
      <c r="JDA620" s="241"/>
      <c r="JDB620" s="241"/>
      <c r="JDC620" s="241"/>
      <c r="JDD620" s="241"/>
      <c r="JDE620" s="241"/>
      <c r="JDF620" s="241"/>
      <c r="JDG620" s="241"/>
      <c r="JDH620" s="241"/>
      <c r="JDI620" s="241"/>
      <c r="JDJ620" s="241"/>
      <c r="JDK620" s="241"/>
      <c r="JDL620" s="241"/>
      <c r="JDM620" s="241"/>
      <c r="JDN620" s="241"/>
      <c r="JDO620" s="241"/>
      <c r="JDP620" s="241"/>
      <c r="JDQ620" s="241"/>
      <c r="JDR620" s="241"/>
      <c r="JDS620" s="241"/>
      <c r="JDT620" s="241"/>
      <c r="JDU620" s="241"/>
      <c r="JDV620" s="241"/>
      <c r="JDW620" s="241"/>
      <c r="JDX620" s="241"/>
      <c r="JDY620" s="241"/>
      <c r="JDZ620" s="241"/>
      <c r="JEA620" s="241"/>
      <c r="JEB620" s="241"/>
      <c r="JEC620" s="241"/>
      <c r="JED620" s="241"/>
      <c r="JEE620" s="241"/>
      <c r="JEF620" s="241"/>
      <c r="JEG620" s="241"/>
      <c r="JEH620" s="241"/>
      <c r="JEI620" s="241"/>
      <c r="JEJ620" s="241"/>
      <c r="JEK620" s="241"/>
      <c r="JEL620" s="241"/>
      <c r="JEM620" s="241"/>
      <c r="JEN620" s="241"/>
      <c r="JEO620" s="241"/>
      <c r="JEP620" s="241"/>
      <c r="JEQ620" s="241"/>
      <c r="JER620" s="241"/>
      <c r="JES620" s="241"/>
      <c r="JET620" s="241"/>
      <c r="JEU620" s="241"/>
      <c r="JEV620" s="241"/>
      <c r="JEW620" s="241"/>
      <c r="JEX620" s="241"/>
      <c r="JEY620" s="241"/>
      <c r="JEZ620" s="241"/>
      <c r="JFA620" s="241"/>
      <c r="JFB620" s="241"/>
      <c r="JFC620" s="241"/>
      <c r="JFD620" s="241"/>
      <c r="JFE620" s="241"/>
      <c r="JFF620" s="241"/>
      <c r="JFG620" s="241"/>
      <c r="JFH620" s="241"/>
      <c r="JFI620" s="241"/>
      <c r="JFJ620" s="241"/>
      <c r="JFK620" s="241"/>
      <c r="JFL620" s="241"/>
      <c r="JFM620" s="241"/>
      <c r="JFN620" s="241"/>
      <c r="JFO620" s="241"/>
      <c r="JFP620" s="241"/>
      <c r="JFQ620" s="241"/>
      <c r="JFR620" s="241"/>
      <c r="JFS620" s="241"/>
      <c r="JFT620" s="241"/>
      <c r="JFU620" s="241"/>
      <c r="JFV620" s="241"/>
      <c r="JFW620" s="241"/>
      <c r="JFX620" s="241"/>
      <c r="JFY620" s="241"/>
      <c r="JFZ620" s="241"/>
      <c r="JGA620" s="241"/>
      <c r="JGB620" s="241"/>
      <c r="JGC620" s="241"/>
      <c r="JGD620" s="241"/>
      <c r="JGE620" s="241"/>
      <c r="JGF620" s="241"/>
      <c r="JGG620" s="241"/>
      <c r="JGH620" s="241"/>
      <c r="JGI620" s="241"/>
      <c r="JGJ620" s="241"/>
      <c r="JGK620" s="241"/>
      <c r="JGL620" s="241"/>
      <c r="JGM620" s="241"/>
      <c r="JGN620" s="241"/>
      <c r="JGO620" s="241"/>
      <c r="JGP620" s="241"/>
      <c r="JGQ620" s="241"/>
      <c r="JGR620" s="241"/>
      <c r="JGS620" s="241"/>
      <c r="JGT620" s="241"/>
      <c r="JGU620" s="241"/>
      <c r="JGV620" s="241"/>
      <c r="JGW620" s="241"/>
      <c r="JGX620" s="241"/>
      <c r="JGY620" s="241"/>
      <c r="JGZ620" s="241"/>
      <c r="JHA620" s="241"/>
      <c r="JHB620" s="241"/>
      <c r="JHC620" s="241"/>
      <c r="JHD620" s="241"/>
      <c r="JHE620" s="241"/>
      <c r="JHF620" s="241"/>
      <c r="JHG620" s="241"/>
      <c r="JHH620" s="241"/>
      <c r="JHI620" s="241"/>
      <c r="JHJ620" s="241"/>
      <c r="JHK620" s="241"/>
      <c r="JHL620" s="241"/>
      <c r="JHM620" s="241"/>
      <c r="JHN620" s="241"/>
      <c r="JHO620" s="241"/>
      <c r="JHP620" s="241"/>
      <c r="JHQ620" s="241"/>
      <c r="JHR620" s="241"/>
      <c r="JHS620" s="241"/>
      <c r="JHT620" s="241"/>
      <c r="JHU620" s="241"/>
      <c r="JHV620" s="241"/>
      <c r="JHW620" s="241"/>
      <c r="JHX620" s="241"/>
      <c r="JHY620" s="241"/>
      <c r="JHZ620" s="241"/>
      <c r="JIA620" s="241"/>
      <c r="JIB620" s="241"/>
      <c r="JIC620" s="241"/>
      <c r="JID620" s="241"/>
      <c r="JIE620" s="241"/>
      <c r="JIF620" s="241"/>
      <c r="JIG620" s="241"/>
      <c r="JIH620" s="241"/>
      <c r="JII620" s="241"/>
      <c r="JIJ620" s="241"/>
      <c r="JIK620" s="241"/>
      <c r="JIL620" s="241"/>
      <c r="JIM620" s="241"/>
      <c r="JIN620" s="241"/>
      <c r="JIO620" s="241"/>
      <c r="JIP620" s="241"/>
      <c r="JIQ620" s="241"/>
      <c r="JIR620" s="241"/>
      <c r="JIS620" s="241"/>
      <c r="JIT620" s="241"/>
      <c r="JIU620" s="241"/>
      <c r="JIV620" s="241"/>
      <c r="JIW620" s="241"/>
      <c r="JIX620" s="241"/>
      <c r="JIY620" s="241"/>
      <c r="JIZ620" s="241"/>
      <c r="JJA620" s="241"/>
      <c r="JJB620" s="241"/>
      <c r="JJC620" s="241"/>
      <c r="JJD620" s="241"/>
      <c r="JJE620" s="241"/>
      <c r="JJF620" s="241"/>
      <c r="JJG620" s="241"/>
      <c r="JJH620" s="241"/>
      <c r="JJI620" s="241"/>
      <c r="JJJ620" s="241"/>
      <c r="JJK620" s="241"/>
      <c r="JJL620" s="241"/>
      <c r="JJM620" s="241"/>
      <c r="JJN620" s="241"/>
      <c r="JJO620" s="241"/>
      <c r="JJP620" s="241"/>
      <c r="JJQ620" s="241"/>
      <c r="JJR620" s="241"/>
      <c r="JJS620" s="241"/>
      <c r="JJT620" s="241"/>
      <c r="JJU620" s="241"/>
      <c r="JJV620" s="241"/>
      <c r="JJW620" s="241"/>
      <c r="JJX620" s="241"/>
      <c r="JJY620" s="241"/>
      <c r="JJZ620" s="241"/>
      <c r="JKA620" s="241"/>
      <c r="JKB620" s="241"/>
      <c r="JKC620" s="241"/>
      <c r="JKD620" s="241"/>
      <c r="JKE620" s="241"/>
      <c r="JKF620" s="241"/>
      <c r="JKG620" s="241"/>
      <c r="JKH620" s="241"/>
      <c r="JKI620" s="241"/>
      <c r="JKJ620" s="241"/>
      <c r="JKK620" s="241"/>
      <c r="JKL620" s="241"/>
      <c r="JKM620" s="241"/>
      <c r="JKN620" s="241"/>
      <c r="JKO620" s="241"/>
      <c r="JKP620" s="241"/>
      <c r="JKQ620" s="241"/>
      <c r="JKR620" s="241"/>
      <c r="JKS620" s="241"/>
      <c r="JKT620" s="241"/>
      <c r="JKU620" s="241"/>
      <c r="JKV620" s="241"/>
      <c r="JKW620" s="241"/>
      <c r="JKX620" s="241"/>
      <c r="JKY620" s="241"/>
      <c r="JKZ620" s="241"/>
      <c r="JLA620" s="241"/>
      <c r="JLB620" s="241"/>
      <c r="JLC620" s="241"/>
      <c r="JLD620" s="241"/>
      <c r="JLE620" s="241"/>
      <c r="JLF620" s="241"/>
      <c r="JLG620" s="241"/>
      <c r="JLH620" s="241"/>
      <c r="JLI620" s="241"/>
      <c r="JLJ620" s="241"/>
      <c r="JLK620" s="241"/>
      <c r="JLL620" s="241"/>
      <c r="JLM620" s="241"/>
      <c r="JLN620" s="241"/>
      <c r="JLO620" s="241"/>
      <c r="JLP620" s="241"/>
      <c r="JLQ620" s="241"/>
      <c r="JLR620" s="241"/>
      <c r="JLS620" s="241"/>
      <c r="JLT620" s="241"/>
      <c r="JLU620" s="241"/>
      <c r="JLV620" s="241"/>
      <c r="JLW620" s="241"/>
      <c r="JLX620" s="241"/>
      <c r="JLY620" s="241"/>
      <c r="JLZ620" s="241"/>
      <c r="JMA620" s="241"/>
      <c r="JMB620" s="241"/>
      <c r="JMC620" s="241"/>
      <c r="JMD620" s="241"/>
      <c r="JME620" s="241"/>
      <c r="JMF620" s="241"/>
      <c r="JMG620" s="241"/>
      <c r="JMH620" s="241"/>
      <c r="JMI620" s="241"/>
      <c r="JMJ620" s="241"/>
      <c r="JMK620" s="241"/>
      <c r="JML620" s="241"/>
      <c r="JMM620" s="241"/>
      <c r="JMN620" s="241"/>
      <c r="JMO620" s="241"/>
      <c r="JMP620" s="241"/>
      <c r="JMQ620" s="241"/>
      <c r="JMR620" s="241"/>
      <c r="JMS620" s="241"/>
      <c r="JMT620" s="241"/>
      <c r="JMU620" s="241"/>
      <c r="JMV620" s="241"/>
      <c r="JMW620" s="241"/>
      <c r="JMX620" s="241"/>
      <c r="JMY620" s="241"/>
      <c r="JMZ620" s="241"/>
      <c r="JNA620" s="241"/>
      <c r="JNB620" s="241"/>
      <c r="JNC620" s="241"/>
      <c r="JND620" s="241"/>
      <c r="JNE620" s="241"/>
      <c r="JNF620" s="241"/>
      <c r="JNG620" s="241"/>
      <c r="JNH620" s="241"/>
      <c r="JNI620" s="241"/>
      <c r="JNJ620" s="241"/>
      <c r="JNK620" s="241"/>
      <c r="JNL620" s="241"/>
      <c r="JNM620" s="241"/>
      <c r="JNN620" s="241"/>
      <c r="JNO620" s="241"/>
      <c r="JNP620" s="241"/>
      <c r="JNQ620" s="241"/>
      <c r="JNR620" s="241"/>
      <c r="JNS620" s="241"/>
      <c r="JNT620" s="241"/>
      <c r="JNU620" s="241"/>
      <c r="JNV620" s="241"/>
      <c r="JNW620" s="241"/>
      <c r="JNX620" s="241"/>
      <c r="JNY620" s="241"/>
      <c r="JNZ620" s="241"/>
      <c r="JOA620" s="241"/>
      <c r="JOB620" s="241"/>
      <c r="JOC620" s="241"/>
      <c r="JOD620" s="241"/>
      <c r="JOE620" s="241"/>
      <c r="JOF620" s="241"/>
      <c r="JOG620" s="241"/>
      <c r="JOH620" s="241"/>
      <c r="JOI620" s="241"/>
      <c r="JOJ620" s="241"/>
      <c r="JOK620" s="241"/>
      <c r="JOL620" s="241"/>
      <c r="JOM620" s="241"/>
      <c r="JON620" s="241"/>
      <c r="JOO620" s="241"/>
      <c r="JOP620" s="241"/>
      <c r="JOQ620" s="241"/>
      <c r="JOR620" s="241"/>
      <c r="JOS620" s="241"/>
      <c r="JOT620" s="241"/>
      <c r="JOU620" s="241"/>
      <c r="JOV620" s="241"/>
      <c r="JOW620" s="241"/>
      <c r="JOX620" s="241"/>
      <c r="JOY620" s="241"/>
      <c r="JOZ620" s="241"/>
      <c r="JPA620" s="241"/>
      <c r="JPB620" s="241"/>
      <c r="JPC620" s="241"/>
      <c r="JPD620" s="241"/>
      <c r="JPE620" s="241"/>
      <c r="JPF620" s="241"/>
      <c r="JPG620" s="241"/>
      <c r="JPH620" s="241"/>
      <c r="JPI620" s="241"/>
      <c r="JPJ620" s="241"/>
      <c r="JPK620" s="241"/>
      <c r="JPL620" s="241"/>
      <c r="JPM620" s="241"/>
      <c r="JPN620" s="241"/>
      <c r="JPO620" s="241"/>
      <c r="JPP620" s="241"/>
      <c r="JPQ620" s="241"/>
      <c r="JPR620" s="241"/>
      <c r="JPS620" s="241"/>
      <c r="JPT620" s="241"/>
      <c r="JPU620" s="241"/>
      <c r="JPV620" s="241"/>
      <c r="JPW620" s="241"/>
      <c r="JPX620" s="241"/>
      <c r="JPY620" s="241"/>
      <c r="JPZ620" s="241"/>
      <c r="JQA620" s="241"/>
      <c r="JQB620" s="241"/>
      <c r="JQC620" s="241"/>
      <c r="JQD620" s="241"/>
      <c r="JQE620" s="241"/>
      <c r="JQF620" s="241"/>
      <c r="JQG620" s="241"/>
      <c r="JQH620" s="241"/>
      <c r="JQI620" s="241"/>
      <c r="JQJ620" s="241"/>
      <c r="JQK620" s="241"/>
      <c r="JQL620" s="241"/>
      <c r="JQM620" s="241"/>
      <c r="JQN620" s="241"/>
      <c r="JQO620" s="241"/>
      <c r="JQP620" s="241"/>
      <c r="JQQ620" s="241"/>
      <c r="JQR620" s="241"/>
      <c r="JQS620" s="241"/>
      <c r="JQT620" s="241"/>
      <c r="JQU620" s="241"/>
      <c r="JQV620" s="241"/>
      <c r="JQW620" s="241"/>
      <c r="JQX620" s="241"/>
      <c r="JQY620" s="241"/>
      <c r="JQZ620" s="241"/>
      <c r="JRA620" s="241"/>
      <c r="JRB620" s="241"/>
      <c r="JRC620" s="241"/>
      <c r="JRD620" s="241"/>
      <c r="JRE620" s="241"/>
      <c r="JRF620" s="241"/>
      <c r="JRG620" s="241"/>
      <c r="JRH620" s="241"/>
      <c r="JRI620" s="241"/>
      <c r="JRJ620" s="241"/>
      <c r="JRK620" s="241"/>
      <c r="JRL620" s="241"/>
      <c r="JRM620" s="241"/>
      <c r="JRN620" s="241"/>
      <c r="JRO620" s="241"/>
      <c r="JRP620" s="241"/>
      <c r="JRQ620" s="241"/>
      <c r="JRR620" s="241"/>
      <c r="JRS620" s="241"/>
      <c r="JRT620" s="241"/>
      <c r="JRU620" s="241"/>
      <c r="JRV620" s="241"/>
      <c r="JRW620" s="241"/>
      <c r="JRX620" s="241"/>
      <c r="JRY620" s="241"/>
      <c r="JRZ620" s="241"/>
      <c r="JSA620" s="241"/>
      <c r="JSB620" s="241"/>
      <c r="JSC620" s="241"/>
      <c r="JSD620" s="241"/>
      <c r="JSE620" s="241"/>
      <c r="JSF620" s="241"/>
      <c r="JSG620" s="241"/>
      <c r="JSH620" s="241"/>
      <c r="JSI620" s="241"/>
      <c r="JSJ620" s="241"/>
      <c r="JSK620" s="241"/>
      <c r="JSL620" s="241"/>
      <c r="JSM620" s="241"/>
      <c r="JSN620" s="241"/>
      <c r="JSO620" s="241"/>
      <c r="JSP620" s="241"/>
      <c r="JSQ620" s="241"/>
      <c r="JSR620" s="241"/>
      <c r="JSS620" s="241"/>
      <c r="JST620" s="241"/>
      <c r="JSU620" s="241"/>
      <c r="JSV620" s="241"/>
      <c r="JSW620" s="241"/>
      <c r="JSX620" s="241"/>
      <c r="JSY620" s="241"/>
      <c r="JSZ620" s="241"/>
      <c r="JTA620" s="241"/>
      <c r="JTB620" s="241"/>
      <c r="JTC620" s="241"/>
      <c r="JTD620" s="241"/>
      <c r="JTE620" s="241"/>
      <c r="JTF620" s="241"/>
      <c r="JTG620" s="241"/>
      <c r="JTH620" s="241"/>
      <c r="JTI620" s="241"/>
      <c r="JTJ620" s="241"/>
      <c r="JTK620" s="241"/>
      <c r="JTL620" s="241"/>
      <c r="JTM620" s="241"/>
      <c r="JTN620" s="241"/>
      <c r="JTO620" s="241"/>
      <c r="JTP620" s="241"/>
      <c r="JTQ620" s="241"/>
      <c r="JTR620" s="241"/>
      <c r="JTS620" s="241"/>
      <c r="JTT620" s="241"/>
      <c r="JTU620" s="241"/>
      <c r="JTV620" s="241"/>
      <c r="JTW620" s="241"/>
      <c r="JTX620" s="241"/>
      <c r="JTY620" s="241"/>
      <c r="JTZ620" s="241"/>
      <c r="JUA620" s="241"/>
      <c r="JUB620" s="241"/>
      <c r="JUC620" s="241"/>
      <c r="JUD620" s="241"/>
      <c r="JUE620" s="241"/>
      <c r="JUF620" s="241"/>
      <c r="JUG620" s="241"/>
      <c r="JUH620" s="241"/>
      <c r="JUI620" s="241"/>
      <c r="JUJ620" s="241"/>
      <c r="JUK620" s="241"/>
      <c r="JUL620" s="241"/>
      <c r="JUM620" s="241"/>
      <c r="JUN620" s="241"/>
      <c r="JUO620" s="241"/>
      <c r="JUP620" s="241"/>
      <c r="JUQ620" s="241"/>
      <c r="JUR620" s="241"/>
      <c r="JUS620" s="241"/>
      <c r="JUT620" s="241"/>
      <c r="JUU620" s="241"/>
      <c r="JUV620" s="241"/>
      <c r="JUW620" s="241"/>
      <c r="JUX620" s="241"/>
      <c r="JUY620" s="241"/>
      <c r="JUZ620" s="241"/>
      <c r="JVA620" s="241"/>
      <c r="JVB620" s="241"/>
      <c r="JVC620" s="241"/>
      <c r="JVD620" s="241"/>
      <c r="JVE620" s="241"/>
      <c r="JVF620" s="241"/>
      <c r="JVG620" s="241"/>
      <c r="JVH620" s="241"/>
      <c r="JVI620" s="241"/>
      <c r="JVJ620" s="241"/>
      <c r="JVK620" s="241"/>
      <c r="JVL620" s="241"/>
      <c r="JVM620" s="241"/>
      <c r="JVN620" s="241"/>
      <c r="JVO620" s="241"/>
      <c r="JVP620" s="241"/>
      <c r="JVQ620" s="241"/>
      <c r="JVR620" s="241"/>
      <c r="JVS620" s="241"/>
      <c r="JVT620" s="241"/>
      <c r="JVU620" s="241"/>
      <c r="JVV620" s="241"/>
      <c r="JVW620" s="241"/>
      <c r="JVX620" s="241"/>
      <c r="JVY620" s="241"/>
      <c r="JVZ620" s="241"/>
      <c r="JWA620" s="241"/>
      <c r="JWB620" s="241"/>
      <c r="JWC620" s="241"/>
      <c r="JWD620" s="241"/>
      <c r="JWE620" s="241"/>
      <c r="JWF620" s="241"/>
      <c r="JWG620" s="241"/>
      <c r="JWH620" s="241"/>
      <c r="JWI620" s="241"/>
      <c r="JWJ620" s="241"/>
      <c r="JWK620" s="241"/>
      <c r="JWL620" s="241"/>
      <c r="JWM620" s="241"/>
      <c r="JWN620" s="241"/>
      <c r="JWO620" s="241"/>
      <c r="JWP620" s="241"/>
      <c r="JWQ620" s="241"/>
      <c r="JWR620" s="241"/>
      <c r="JWS620" s="241"/>
      <c r="JWT620" s="241"/>
      <c r="JWU620" s="241"/>
      <c r="JWV620" s="241"/>
      <c r="JWW620" s="241"/>
      <c r="JWX620" s="241"/>
      <c r="JWY620" s="241"/>
      <c r="JWZ620" s="241"/>
      <c r="JXA620" s="241"/>
      <c r="JXB620" s="241"/>
      <c r="JXC620" s="241"/>
      <c r="JXD620" s="241"/>
      <c r="JXE620" s="241"/>
      <c r="JXF620" s="241"/>
      <c r="JXG620" s="241"/>
      <c r="JXH620" s="241"/>
      <c r="JXI620" s="241"/>
      <c r="JXJ620" s="241"/>
      <c r="JXK620" s="241"/>
      <c r="JXL620" s="241"/>
      <c r="JXM620" s="241"/>
      <c r="JXN620" s="241"/>
      <c r="JXO620" s="241"/>
      <c r="JXP620" s="241"/>
      <c r="JXQ620" s="241"/>
      <c r="JXR620" s="241"/>
      <c r="JXS620" s="241"/>
      <c r="JXT620" s="241"/>
      <c r="JXU620" s="241"/>
      <c r="JXV620" s="241"/>
      <c r="JXW620" s="241"/>
      <c r="JXX620" s="241"/>
      <c r="JXY620" s="241"/>
      <c r="JXZ620" s="241"/>
      <c r="JYA620" s="241"/>
      <c r="JYB620" s="241"/>
      <c r="JYC620" s="241"/>
      <c r="JYD620" s="241"/>
      <c r="JYE620" s="241"/>
      <c r="JYF620" s="241"/>
      <c r="JYG620" s="241"/>
      <c r="JYH620" s="241"/>
      <c r="JYI620" s="241"/>
      <c r="JYJ620" s="241"/>
      <c r="JYK620" s="241"/>
      <c r="JYL620" s="241"/>
      <c r="JYM620" s="241"/>
      <c r="JYN620" s="241"/>
      <c r="JYO620" s="241"/>
      <c r="JYP620" s="241"/>
      <c r="JYQ620" s="241"/>
      <c r="JYR620" s="241"/>
      <c r="JYS620" s="241"/>
      <c r="JYT620" s="241"/>
      <c r="JYU620" s="241"/>
      <c r="JYV620" s="241"/>
      <c r="JYW620" s="241"/>
      <c r="JYX620" s="241"/>
      <c r="JYY620" s="241"/>
      <c r="JYZ620" s="241"/>
      <c r="JZA620" s="241"/>
      <c r="JZB620" s="241"/>
      <c r="JZC620" s="241"/>
      <c r="JZD620" s="241"/>
      <c r="JZE620" s="241"/>
      <c r="JZF620" s="241"/>
      <c r="JZG620" s="241"/>
      <c r="JZH620" s="241"/>
      <c r="JZI620" s="241"/>
      <c r="JZJ620" s="241"/>
      <c r="JZK620" s="241"/>
      <c r="JZL620" s="241"/>
      <c r="JZM620" s="241"/>
      <c r="JZN620" s="241"/>
      <c r="JZO620" s="241"/>
      <c r="JZP620" s="241"/>
      <c r="JZQ620" s="241"/>
      <c r="JZR620" s="241"/>
      <c r="JZS620" s="241"/>
      <c r="JZT620" s="241"/>
      <c r="JZU620" s="241"/>
      <c r="JZV620" s="241"/>
      <c r="JZW620" s="241"/>
      <c r="JZX620" s="241"/>
      <c r="JZY620" s="241"/>
      <c r="JZZ620" s="241"/>
      <c r="KAA620" s="241"/>
      <c r="KAB620" s="241"/>
      <c r="KAC620" s="241"/>
      <c r="KAD620" s="241"/>
      <c r="KAE620" s="241"/>
      <c r="KAF620" s="241"/>
      <c r="KAG620" s="241"/>
      <c r="KAH620" s="241"/>
      <c r="KAI620" s="241"/>
      <c r="KAJ620" s="241"/>
      <c r="KAK620" s="241"/>
      <c r="KAL620" s="241"/>
      <c r="KAM620" s="241"/>
      <c r="KAN620" s="241"/>
      <c r="KAO620" s="241"/>
      <c r="KAP620" s="241"/>
      <c r="KAQ620" s="241"/>
      <c r="KAR620" s="241"/>
      <c r="KAS620" s="241"/>
      <c r="KAT620" s="241"/>
      <c r="KAU620" s="241"/>
      <c r="KAV620" s="241"/>
      <c r="KAW620" s="241"/>
      <c r="KAX620" s="241"/>
      <c r="KAY620" s="241"/>
      <c r="KAZ620" s="241"/>
      <c r="KBA620" s="241"/>
      <c r="KBB620" s="241"/>
      <c r="KBC620" s="241"/>
      <c r="KBD620" s="241"/>
      <c r="KBE620" s="241"/>
      <c r="KBF620" s="241"/>
      <c r="KBG620" s="241"/>
      <c r="KBH620" s="241"/>
      <c r="KBI620" s="241"/>
      <c r="KBJ620" s="241"/>
      <c r="KBK620" s="241"/>
      <c r="KBL620" s="241"/>
      <c r="KBM620" s="241"/>
      <c r="KBN620" s="241"/>
      <c r="KBO620" s="241"/>
      <c r="KBP620" s="241"/>
      <c r="KBQ620" s="241"/>
      <c r="KBR620" s="241"/>
      <c r="KBS620" s="241"/>
      <c r="KBT620" s="241"/>
      <c r="KBU620" s="241"/>
      <c r="KBV620" s="241"/>
      <c r="KBW620" s="241"/>
      <c r="KBX620" s="241"/>
      <c r="KBY620" s="241"/>
      <c r="KBZ620" s="241"/>
      <c r="KCA620" s="241"/>
      <c r="KCB620" s="241"/>
      <c r="KCC620" s="241"/>
      <c r="KCD620" s="241"/>
      <c r="KCE620" s="241"/>
      <c r="KCF620" s="241"/>
      <c r="KCG620" s="241"/>
      <c r="KCH620" s="241"/>
      <c r="KCI620" s="241"/>
      <c r="KCJ620" s="241"/>
      <c r="KCK620" s="241"/>
      <c r="KCL620" s="241"/>
      <c r="KCM620" s="241"/>
      <c r="KCN620" s="241"/>
      <c r="KCO620" s="241"/>
      <c r="KCP620" s="241"/>
      <c r="KCQ620" s="241"/>
      <c r="KCR620" s="241"/>
      <c r="KCS620" s="241"/>
      <c r="KCT620" s="241"/>
      <c r="KCU620" s="241"/>
      <c r="KCV620" s="241"/>
      <c r="KCW620" s="241"/>
      <c r="KCX620" s="241"/>
      <c r="KCY620" s="241"/>
      <c r="KCZ620" s="241"/>
      <c r="KDA620" s="241"/>
      <c r="KDB620" s="241"/>
      <c r="KDC620" s="241"/>
      <c r="KDD620" s="241"/>
      <c r="KDE620" s="241"/>
      <c r="KDF620" s="241"/>
      <c r="KDG620" s="241"/>
      <c r="KDH620" s="241"/>
      <c r="KDI620" s="241"/>
      <c r="KDJ620" s="241"/>
      <c r="KDK620" s="241"/>
      <c r="KDL620" s="241"/>
      <c r="KDM620" s="241"/>
      <c r="KDN620" s="241"/>
      <c r="KDO620" s="241"/>
      <c r="KDP620" s="241"/>
      <c r="KDQ620" s="241"/>
      <c r="KDR620" s="241"/>
      <c r="KDS620" s="241"/>
      <c r="KDT620" s="241"/>
      <c r="KDU620" s="241"/>
      <c r="KDV620" s="241"/>
      <c r="KDW620" s="241"/>
      <c r="KDX620" s="241"/>
      <c r="KDY620" s="241"/>
      <c r="KDZ620" s="241"/>
      <c r="KEA620" s="241"/>
      <c r="KEB620" s="241"/>
      <c r="KEC620" s="241"/>
      <c r="KED620" s="241"/>
      <c r="KEE620" s="241"/>
      <c r="KEF620" s="241"/>
      <c r="KEG620" s="241"/>
      <c r="KEH620" s="241"/>
      <c r="KEI620" s="241"/>
      <c r="KEJ620" s="241"/>
      <c r="KEK620" s="241"/>
      <c r="KEL620" s="241"/>
      <c r="KEM620" s="241"/>
      <c r="KEN620" s="241"/>
      <c r="KEO620" s="241"/>
      <c r="KEP620" s="241"/>
      <c r="KEQ620" s="241"/>
      <c r="KER620" s="241"/>
      <c r="KES620" s="241"/>
      <c r="KET620" s="241"/>
      <c r="KEU620" s="241"/>
      <c r="KEV620" s="241"/>
      <c r="KEW620" s="241"/>
      <c r="KEX620" s="241"/>
      <c r="KEY620" s="241"/>
      <c r="KEZ620" s="241"/>
      <c r="KFA620" s="241"/>
      <c r="KFB620" s="241"/>
      <c r="KFC620" s="241"/>
      <c r="KFD620" s="241"/>
      <c r="KFE620" s="241"/>
      <c r="KFF620" s="241"/>
      <c r="KFG620" s="241"/>
      <c r="KFH620" s="241"/>
      <c r="KFI620" s="241"/>
      <c r="KFJ620" s="241"/>
      <c r="KFK620" s="241"/>
      <c r="KFL620" s="241"/>
      <c r="KFM620" s="241"/>
      <c r="KFN620" s="241"/>
      <c r="KFO620" s="241"/>
      <c r="KFP620" s="241"/>
      <c r="KFQ620" s="241"/>
      <c r="KFR620" s="241"/>
      <c r="KFS620" s="241"/>
      <c r="KFT620" s="241"/>
      <c r="KFU620" s="241"/>
      <c r="KFV620" s="241"/>
      <c r="KFW620" s="241"/>
      <c r="KFX620" s="241"/>
      <c r="KFY620" s="241"/>
      <c r="KFZ620" s="241"/>
      <c r="KGA620" s="241"/>
      <c r="KGB620" s="241"/>
      <c r="KGC620" s="241"/>
      <c r="KGD620" s="241"/>
      <c r="KGE620" s="241"/>
      <c r="KGF620" s="241"/>
      <c r="KGG620" s="241"/>
      <c r="KGH620" s="241"/>
      <c r="KGI620" s="241"/>
      <c r="KGJ620" s="241"/>
      <c r="KGK620" s="241"/>
      <c r="KGL620" s="241"/>
      <c r="KGM620" s="241"/>
      <c r="KGN620" s="241"/>
      <c r="KGO620" s="241"/>
      <c r="KGP620" s="241"/>
      <c r="KGQ620" s="241"/>
      <c r="KGR620" s="241"/>
      <c r="KGS620" s="241"/>
      <c r="KGT620" s="241"/>
      <c r="KGU620" s="241"/>
      <c r="KGV620" s="241"/>
      <c r="KGW620" s="241"/>
      <c r="KGX620" s="241"/>
      <c r="KGY620" s="241"/>
      <c r="KGZ620" s="241"/>
      <c r="KHA620" s="241"/>
      <c r="KHB620" s="241"/>
      <c r="KHC620" s="241"/>
      <c r="KHD620" s="241"/>
      <c r="KHE620" s="241"/>
      <c r="KHF620" s="241"/>
      <c r="KHG620" s="241"/>
      <c r="KHH620" s="241"/>
      <c r="KHI620" s="241"/>
      <c r="KHJ620" s="241"/>
      <c r="KHK620" s="241"/>
      <c r="KHL620" s="241"/>
      <c r="KHM620" s="241"/>
      <c r="KHN620" s="241"/>
      <c r="KHO620" s="241"/>
      <c r="KHP620" s="241"/>
      <c r="KHQ620" s="241"/>
      <c r="KHR620" s="241"/>
      <c r="KHS620" s="241"/>
      <c r="KHT620" s="241"/>
      <c r="KHU620" s="241"/>
      <c r="KHV620" s="241"/>
      <c r="KHW620" s="241"/>
      <c r="KHX620" s="241"/>
      <c r="KHY620" s="241"/>
      <c r="KHZ620" s="241"/>
      <c r="KIA620" s="241"/>
      <c r="KIB620" s="241"/>
      <c r="KIC620" s="241"/>
      <c r="KID620" s="241"/>
      <c r="KIE620" s="241"/>
      <c r="KIF620" s="241"/>
      <c r="KIG620" s="241"/>
      <c r="KIH620" s="241"/>
      <c r="KII620" s="241"/>
      <c r="KIJ620" s="241"/>
      <c r="KIK620" s="241"/>
      <c r="KIL620" s="241"/>
      <c r="KIM620" s="241"/>
      <c r="KIN620" s="241"/>
      <c r="KIO620" s="241"/>
      <c r="KIP620" s="241"/>
      <c r="KIQ620" s="241"/>
      <c r="KIR620" s="241"/>
      <c r="KIS620" s="241"/>
      <c r="KIT620" s="241"/>
      <c r="KIU620" s="241"/>
      <c r="KIV620" s="241"/>
      <c r="KIW620" s="241"/>
      <c r="KIX620" s="241"/>
      <c r="KIY620" s="241"/>
      <c r="KIZ620" s="241"/>
      <c r="KJA620" s="241"/>
      <c r="KJB620" s="241"/>
      <c r="KJC620" s="241"/>
      <c r="KJD620" s="241"/>
      <c r="KJE620" s="241"/>
      <c r="KJF620" s="241"/>
      <c r="KJG620" s="241"/>
      <c r="KJH620" s="241"/>
      <c r="KJI620" s="241"/>
      <c r="KJJ620" s="241"/>
      <c r="KJK620" s="241"/>
      <c r="KJL620" s="241"/>
      <c r="KJM620" s="241"/>
      <c r="KJN620" s="241"/>
      <c r="KJO620" s="241"/>
      <c r="KJP620" s="241"/>
      <c r="KJQ620" s="241"/>
      <c r="KJR620" s="241"/>
      <c r="KJS620" s="241"/>
      <c r="KJT620" s="241"/>
      <c r="KJU620" s="241"/>
      <c r="KJV620" s="241"/>
      <c r="KJW620" s="241"/>
      <c r="KJX620" s="241"/>
      <c r="KJY620" s="241"/>
      <c r="KJZ620" s="241"/>
      <c r="KKA620" s="241"/>
      <c r="KKB620" s="241"/>
      <c r="KKC620" s="241"/>
      <c r="KKD620" s="241"/>
      <c r="KKE620" s="241"/>
      <c r="KKF620" s="241"/>
      <c r="KKG620" s="241"/>
      <c r="KKH620" s="241"/>
      <c r="KKI620" s="241"/>
      <c r="KKJ620" s="241"/>
      <c r="KKK620" s="241"/>
      <c r="KKL620" s="241"/>
      <c r="KKM620" s="241"/>
      <c r="KKN620" s="241"/>
      <c r="KKO620" s="241"/>
      <c r="KKP620" s="241"/>
      <c r="KKQ620" s="241"/>
      <c r="KKR620" s="241"/>
      <c r="KKS620" s="241"/>
      <c r="KKT620" s="241"/>
      <c r="KKU620" s="241"/>
      <c r="KKV620" s="241"/>
      <c r="KKW620" s="241"/>
      <c r="KKX620" s="241"/>
      <c r="KKY620" s="241"/>
      <c r="KKZ620" s="241"/>
      <c r="KLA620" s="241"/>
      <c r="KLB620" s="241"/>
      <c r="KLC620" s="241"/>
      <c r="KLD620" s="241"/>
      <c r="KLE620" s="241"/>
      <c r="KLF620" s="241"/>
      <c r="KLG620" s="241"/>
      <c r="KLH620" s="241"/>
      <c r="KLI620" s="241"/>
      <c r="KLJ620" s="241"/>
      <c r="KLK620" s="241"/>
      <c r="KLL620" s="241"/>
      <c r="KLM620" s="241"/>
      <c r="KLN620" s="241"/>
      <c r="KLO620" s="241"/>
      <c r="KLP620" s="241"/>
      <c r="KLQ620" s="241"/>
      <c r="KLR620" s="241"/>
      <c r="KLS620" s="241"/>
      <c r="KLT620" s="241"/>
      <c r="KLU620" s="241"/>
      <c r="KLV620" s="241"/>
      <c r="KLW620" s="241"/>
      <c r="KLX620" s="241"/>
      <c r="KLY620" s="241"/>
      <c r="KLZ620" s="241"/>
      <c r="KMA620" s="241"/>
      <c r="KMB620" s="241"/>
      <c r="KMC620" s="241"/>
      <c r="KMD620" s="241"/>
      <c r="KME620" s="241"/>
      <c r="KMF620" s="241"/>
      <c r="KMG620" s="241"/>
      <c r="KMH620" s="241"/>
      <c r="KMI620" s="241"/>
      <c r="KMJ620" s="241"/>
      <c r="KMK620" s="241"/>
      <c r="KML620" s="241"/>
      <c r="KMM620" s="241"/>
      <c r="KMN620" s="241"/>
      <c r="KMO620" s="241"/>
      <c r="KMP620" s="241"/>
      <c r="KMQ620" s="241"/>
      <c r="KMR620" s="241"/>
      <c r="KMS620" s="241"/>
      <c r="KMT620" s="241"/>
      <c r="KMU620" s="241"/>
      <c r="KMV620" s="241"/>
      <c r="KMW620" s="241"/>
      <c r="KMX620" s="241"/>
      <c r="KMY620" s="241"/>
      <c r="KMZ620" s="241"/>
      <c r="KNA620" s="241"/>
      <c r="KNB620" s="241"/>
      <c r="KNC620" s="241"/>
      <c r="KND620" s="241"/>
      <c r="KNE620" s="241"/>
      <c r="KNF620" s="241"/>
      <c r="KNG620" s="241"/>
      <c r="KNH620" s="241"/>
      <c r="KNI620" s="241"/>
      <c r="KNJ620" s="241"/>
      <c r="KNK620" s="241"/>
      <c r="KNL620" s="241"/>
      <c r="KNM620" s="241"/>
      <c r="KNN620" s="241"/>
      <c r="KNO620" s="241"/>
      <c r="KNP620" s="241"/>
      <c r="KNQ620" s="241"/>
      <c r="KNR620" s="241"/>
      <c r="KNS620" s="241"/>
      <c r="KNT620" s="241"/>
      <c r="KNU620" s="241"/>
      <c r="KNV620" s="241"/>
      <c r="KNW620" s="241"/>
      <c r="KNX620" s="241"/>
      <c r="KNY620" s="241"/>
      <c r="KNZ620" s="241"/>
      <c r="KOA620" s="241"/>
      <c r="KOB620" s="241"/>
      <c r="KOC620" s="241"/>
      <c r="KOD620" s="241"/>
      <c r="KOE620" s="241"/>
      <c r="KOF620" s="241"/>
      <c r="KOG620" s="241"/>
      <c r="KOH620" s="241"/>
      <c r="KOI620" s="241"/>
      <c r="KOJ620" s="241"/>
      <c r="KOK620" s="241"/>
      <c r="KOL620" s="241"/>
      <c r="KOM620" s="241"/>
      <c r="KON620" s="241"/>
      <c r="KOO620" s="241"/>
      <c r="KOP620" s="241"/>
      <c r="KOQ620" s="241"/>
      <c r="KOR620" s="241"/>
      <c r="KOS620" s="241"/>
      <c r="KOT620" s="241"/>
      <c r="KOU620" s="241"/>
      <c r="KOV620" s="241"/>
      <c r="KOW620" s="241"/>
      <c r="KOX620" s="241"/>
      <c r="KOY620" s="241"/>
      <c r="KOZ620" s="241"/>
      <c r="KPA620" s="241"/>
      <c r="KPB620" s="241"/>
      <c r="KPC620" s="241"/>
      <c r="KPD620" s="241"/>
      <c r="KPE620" s="241"/>
      <c r="KPF620" s="241"/>
      <c r="KPG620" s="241"/>
      <c r="KPH620" s="241"/>
      <c r="KPI620" s="241"/>
      <c r="KPJ620" s="241"/>
      <c r="KPK620" s="241"/>
      <c r="KPL620" s="241"/>
      <c r="KPM620" s="241"/>
      <c r="KPN620" s="241"/>
      <c r="KPO620" s="241"/>
      <c r="KPP620" s="241"/>
      <c r="KPQ620" s="241"/>
      <c r="KPR620" s="241"/>
      <c r="KPS620" s="241"/>
      <c r="KPT620" s="241"/>
      <c r="KPU620" s="241"/>
      <c r="KPV620" s="241"/>
      <c r="KPW620" s="241"/>
      <c r="KPX620" s="241"/>
      <c r="KPY620" s="241"/>
      <c r="KPZ620" s="241"/>
      <c r="KQA620" s="241"/>
      <c r="KQB620" s="241"/>
      <c r="KQC620" s="241"/>
      <c r="KQD620" s="241"/>
      <c r="KQE620" s="241"/>
      <c r="KQF620" s="241"/>
      <c r="KQG620" s="241"/>
      <c r="KQH620" s="241"/>
      <c r="KQI620" s="241"/>
      <c r="KQJ620" s="241"/>
      <c r="KQK620" s="241"/>
      <c r="KQL620" s="241"/>
      <c r="KQM620" s="241"/>
      <c r="KQN620" s="241"/>
      <c r="KQO620" s="241"/>
      <c r="KQP620" s="241"/>
      <c r="KQQ620" s="241"/>
      <c r="KQR620" s="241"/>
      <c r="KQS620" s="241"/>
      <c r="KQT620" s="241"/>
      <c r="KQU620" s="241"/>
      <c r="KQV620" s="241"/>
      <c r="KQW620" s="241"/>
      <c r="KQX620" s="241"/>
      <c r="KQY620" s="241"/>
      <c r="KQZ620" s="241"/>
      <c r="KRA620" s="241"/>
      <c r="KRB620" s="241"/>
      <c r="KRC620" s="241"/>
      <c r="KRD620" s="241"/>
      <c r="KRE620" s="241"/>
      <c r="KRF620" s="241"/>
      <c r="KRG620" s="241"/>
      <c r="KRH620" s="241"/>
      <c r="KRI620" s="241"/>
      <c r="KRJ620" s="241"/>
      <c r="KRK620" s="241"/>
      <c r="KRL620" s="241"/>
      <c r="KRM620" s="241"/>
      <c r="KRN620" s="241"/>
      <c r="KRO620" s="241"/>
      <c r="KRP620" s="241"/>
      <c r="KRQ620" s="241"/>
      <c r="KRR620" s="241"/>
      <c r="KRS620" s="241"/>
      <c r="KRT620" s="241"/>
      <c r="KRU620" s="241"/>
      <c r="KRV620" s="241"/>
      <c r="KRW620" s="241"/>
      <c r="KRX620" s="241"/>
      <c r="KRY620" s="241"/>
      <c r="KRZ620" s="241"/>
      <c r="KSA620" s="241"/>
      <c r="KSB620" s="241"/>
      <c r="KSC620" s="241"/>
      <c r="KSD620" s="241"/>
      <c r="KSE620" s="241"/>
      <c r="KSF620" s="241"/>
      <c r="KSG620" s="241"/>
      <c r="KSH620" s="241"/>
      <c r="KSI620" s="241"/>
      <c r="KSJ620" s="241"/>
      <c r="KSK620" s="241"/>
      <c r="KSL620" s="241"/>
      <c r="KSM620" s="241"/>
      <c r="KSN620" s="241"/>
      <c r="KSO620" s="241"/>
      <c r="KSP620" s="241"/>
      <c r="KSQ620" s="241"/>
      <c r="KSR620" s="241"/>
      <c r="KSS620" s="241"/>
      <c r="KST620" s="241"/>
      <c r="KSU620" s="241"/>
      <c r="KSV620" s="241"/>
      <c r="KSW620" s="241"/>
      <c r="KSX620" s="241"/>
      <c r="KSY620" s="241"/>
      <c r="KSZ620" s="241"/>
      <c r="KTA620" s="241"/>
      <c r="KTB620" s="241"/>
      <c r="KTC620" s="241"/>
      <c r="KTD620" s="241"/>
      <c r="KTE620" s="241"/>
      <c r="KTF620" s="241"/>
      <c r="KTG620" s="241"/>
      <c r="KTH620" s="241"/>
      <c r="KTI620" s="241"/>
      <c r="KTJ620" s="241"/>
      <c r="KTK620" s="241"/>
      <c r="KTL620" s="241"/>
      <c r="KTM620" s="241"/>
      <c r="KTN620" s="241"/>
      <c r="KTO620" s="241"/>
      <c r="KTP620" s="241"/>
      <c r="KTQ620" s="241"/>
      <c r="KTR620" s="241"/>
      <c r="KTS620" s="241"/>
      <c r="KTT620" s="241"/>
      <c r="KTU620" s="241"/>
      <c r="KTV620" s="241"/>
      <c r="KTW620" s="241"/>
      <c r="KTX620" s="241"/>
      <c r="KTY620" s="241"/>
      <c r="KTZ620" s="241"/>
      <c r="KUA620" s="241"/>
      <c r="KUB620" s="241"/>
      <c r="KUC620" s="241"/>
      <c r="KUD620" s="241"/>
      <c r="KUE620" s="241"/>
      <c r="KUF620" s="241"/>
      <c r="KUG620" s="241"/>
      <c r="KUH620" s="241"/>
      <c r="KUI620" s="241"/>
      <c r="KUJ620" s="241"/>
      <c r="KUK620" s="241"/>
      <c r="KUL620" s="241"/>
      <c r="KUM620" s="241"/>
      <c r="KUN620" s="241"/>
      <c r="KUO620" s="241"/>
      <c r="KUP620" s="241"/>
      <c r="KUQ620" s="241"/>
      <c r="KUR620" s="241"/>
      <c r="KUS620" s="241"/>
      <c r="KUT620" s="241"/>
      <c r="KUU620" s="241"/>
      <c r="KUV620" s="241"/>
      <c r="KUW620" s="241"/>
      <c r="KUX620" s="241"/>
      <c r="KUY620" s="241"/>
      <c r="KUZ620" s="241"/>
      <c r="KVA620" s="241"/>
      <c r="KVB620" s="241"/>
      <c r="KVC620" s="241"/>
      <c r="KVD620" s="241"/>
      <c r="KVE620" s="241"/>
      <c r="KVF620" s="241"/>
      <c r="KVG620" s="241"/>
      <c r="KVH620" s="241"/>
      <c r="KVI620" s="241"/>
      <c r="KVJ620" s="241"/>
      <c r="KVK620" s="241"/>
      <c r="KVL620" s="241"/>
      <c r="KVM620" s="241"/>
      <c r="KVN620" s="241"/>
      <c r="KVO620" s="241"/>
      <c r="KVP620" s="241"/>
      <c r="KVQ620" s="241"/>
      <c r="KVR620" s="241"/>
      <c r="KVS620" s="241"/>
      <c r="KVT620" s="241"/>
      <c r="KVU620" s="241"/>
      <c r="KVV620" s="241"/>
      <c r="KVW620" s="241"/>
      <c r="KVX620" s="241"/>
      <c r="KVY620" s="241"/>
      <c r="KVZ620" s="241"/>
      <c r="KWA620" s="241"/>
      <c r="KWB620" s="241"/>
      <c r="KWC620" s="241"/>
      <c r="KWD620" s="241"/>
      <c r="KWE620" s="241"/>
      <c r="KWF620" s="241"/>
      <c r="KWG620" s="241"/>
      <c r="KWH620" s="241"/>
      <c r="KWI620" s="241"/>
      <c r="KWJ620" s="241"/>
      <c r="KWK620" s="241"/>
      <c r="KWL620" s="241"/>
      <c r="KWM620" s="241"/>
      <c r="KWN620" s="241"/>
      <c r="KWO620" s="241"/>
      <c r="KWP620" s="241"/>
      <c r="KWQ620" s="241"/>
      <c r="KWR620" s="241"/>
      <c r="KWS620" s="241"/>
      <c r="KWT620" s="241"/>
      <c r="KWU620" s="241"/>
      <c r="KWV620" s="241"/>
      <c r="KWW620" s="241"/>
      <c r="KWX620" s="241"/>
      <c r="KWY620" s="241"/>
      <c r="KWZ620" s="241"/>
      <c r="KXA620" s="241"/>
      <c r="KXB620" s="241"/>
      <c r="KXC620" s="241"/>
      <c r="KXD620" s="241"/>
      <c r="KXE620" s="241"/>
      <c r="KXF620" s="241"/>
      <c r="KXG620" s="241"/>
      <c r="KXH620" s="241"/>
      <c r="KXI620" s="241"/>
      <c r="KXJ620" s="241"/>
      <c r="KXK620" s="241"/>
      <c r="KXL620" s="241"/>
      <c r="KXM620" s="241"/>
      <c r="KXN620" s="241"/>
      <c r="KXO620" s="241"/>
      <c r="KXP620" s="241"/>
      <c r="KXQ620" s="241"/>
      <c r="KXR620" s="241"/>
      <c r="KXS620" s="241"/>
      <c r="KXT620" s="241"/>
      <c r="KXU620" s="241"/>
      <c r="KXV620" s="241"/>
      <c r="KXW620" s="241"/>
      <c r="KXX620" s="241"/>
      <c r="KXY620" s="241"/>
      <c r="KXZ620" s="241"/>
      <c r="KYA620" s="241"/>
      <c r="KYB620" s="241"/>
      <c r="KYC620" s="241"/>
      <c r="KYD620" s="241"/>
      <c r="KYE620" s="241"/>
      <c r="KYF620" s="241"/>
      <c r="KYG620" s="241"/>
      <c r="KYH620" s="241"/>
      <c r="KYI620" s="241"/>
      <c r="KYJ620" s="241"/>
      <c r="KYK620" s="241"/>
      <c r="KYL620" s="241"/>
      <c r="KYM620" s="241"/>
      <c r="KYN620" s="241"/>
      <c r="KYO620" s="241"/>
      <c r="KYP620" s="241"/>
      <c r="KYQ620" s="241"/>
      <c r="KYR620" s="241"/>
      <c r="KYS620" s="241"/>
      <c r="KYT620" s="241"/>
      <c r="KYU620" s="241"/>
      <c r="KYV620" s="241"/>
      <c r="KYW620" s="241"/>
      <c r="KYX620" s="241"/>
      <c r="KYY620" s="241"/>
      <c r="KYZ620" s="241"/>
      <c r="KZA620" s="241"/>
      <c r="KZB620" s="241"/>
      <c r="KZC620" s="241"/>
      <c r="KZD620" s="241"/>
      <c r="KZE620" s="241"/>
      <c r="KZF620" s="241"/>
      <c r="KZG620" s="241"/>
      <c r="KZH620" s="241"/>
      <c r="KZI620" s="241"/>
      <c r="KZJ620" s="241"/>
      <c r="KZK620" s="241"/>
      <c r="KZL620" s="241"/>
      <c r="KZM620" s="241"/>
      <c r="KZN620" s="241"/>
      <c r="KZO620" s="241"/>
      <c r="KZP620" s="241"/>
      <c r="KZQ620" s="241"/>
      <c r="KZR620" s="241"/>
      <c r="KZS620" s="241"/>
      <c r="KZT620" s="241"/>
      <c r="KZU620" s="241"/>
      <c r="KZV620" s="241"/>
      <c r="KZW620" s="241"/>
      <c r="KZX620" s="241"/>
      <c r="KZY620" s="241"/>
      <c r="KZZ620" s="241"/>
      <c r="LAA620" s="241"/>
      <c r="LAB620" s="241"/>
      <c r="LAC620" s="241"/>
      <c r="LAD620" s="241"/>
      <c r="LAE620" s="241"/>
      <c r="LAF620" s="241"/>
      <c r="LAG620" s="241"/>
      <c r="LAH620" s="241"/>
      <c r="LAI620" s="241"/>
      <c r="LAJ620" s="241"/>
      <c r="LAK620" s="241"/>
      <c r="LAL620" s="241"/>
      <c r="LAM620" s="241"/>
      <c r="LAN620" s="241"/>
      <c r="LAO620" s="241"/>
      <c r="LAP620" s="241"/>
      <c r="LAQ620" s="241"/>
      <c r="LAR620" s="241"/>
      <c r="LAS620" s="241"/>
      <c r="LAT620" s="241"/>
      <c r="LAU620" s="241"/>
      <c r="LAV620" s="241"/>
      <c r="LAW620" s="241"/>
      <c r="LAX620" s="241"/>
      <c r="LAY620" s="241"/>
      <c r="LAZ620" s="241"/>
      <c r="LBA620" s="241"/>
      <c r="LBB620" s="241"/>
      <c r="LBC620" s="241"/>
      <c r="LBD620" s="241"/>
      <c r="LBE620" s="241"/>
      <c r="LBF620" s="241"/>
      <c r="LBG620" s="241"/>
      <c r="LBH620" s="241"/>
      <c r="LBI620" s="241"/>
      <c r="LBJ620" s="241"/>
      <c r="LBK620" s="241"/>
      <c r="LBL620" s="241"/>
      <c r="LBM620" s="241"/>
      <c r="LBN620" s="241"/>
      <c r="LBO620" s="241"/>
      <c r="LBP620" s="241"/>
      <c r="LBQ620" s="241"/>
      <c r="LBR620" s="241"/>
      <c r="LBS620" s="241"/>
      <c r="LBT620" s="241"/>
      <c r="LBU620" s="241"/>
      <c r="LBV620" s="241"/>
      <c r="LBW620" s="241"/>
      <c r="LBX620" s="241"/>
      <c r="LBY620" s="241"/>
      <c r="LBZ620" s="241"/>
      <c r="LCA620" s="241"/>
      <c r="LCB620" s="241"/>
      <c r="LCC620" s="241"/>
      <c r="LCD620" s="241"/>
      <c r="LCE620" s="241"/>
      <c r="LCF620" s="241"/>
      <c r="LCG620" s="241"/>
      <c r="LCH620" s="241"/>
      <c r="LCI620" s="241"/>
      <c r="LCJ620" s="241"/>
      <c r="LCK620" s="241"/>
      <c r="LCL620" s="241"/>
      <c r="LCM620" s="241"/>
      <c r="LCN620" s="241"/>
      <c r="LCO620" s="241"/>
      <c r="LCP620" s="241"/>
      <c r="LCQ620" s="241"/>
      <c r="LCR620" s="241"/>
      <c r="LCS620" s="241"/>
      <c r="LCT620" s="241"/>
      <c r="LCU620" s="241"/>
      <c r="LCV620" s="241"/>
      <c r="LCW620" s="241"/>
      <c r="LCX620" s="241"/>
      <c r="LCY620" s="241"/>
      <c r="LCZ620" s="241"/>
      <c r="LDA620" s="241"/>
      <c r="LDB620" s="241"/>
      <c r="LDC620" s="241"/>
      <c r="LDD620" s="241"/>
      <c r="LDE620" s="241"/>
      <c r="LDF620" s="241"/>
      <c r="LDG620" s="241"/>
      <c r="LDH620" s="241"/>
      <c r="LDI620" s="241"/>
      <c r="LDJ620" s="241"/>
      <c r="LDK620" s="241"/>
      <c r="LDL620" s="241"/>
      <c r="LDM620" s="241"/>
      <c r="LDN620" s="241"/>
      <c r="LDO620" s="241"/>
      <c r="LDP620" s="241"/>
      <c r="LDQ620" s="241"/>
      <c r="LDR620" s="241"/>
      <c r="LDS620" s="241"/>
      <c r="LDT620" s="241"/>
      <c r="LDU620" s="241"/>
      <c r="LDV620" s="241"/>
      <c r="LDW620" s="241"/>
      <c r="LDX620" s="241"/>
      <c r="LDY620" s="241"/>
      <c r="LDZ620" s="241"/>
      <c r="LEA620" s="241"/>
      <c r="LEB620" s="241"/>
      <c r="LEC620" s="241"/>
      <c r="LED620" s="241"/>
      <c r="LEE620" s="241"/>
      <c r="LEF620" s="241"/>
      <c r="LEG620" s="241"/>
      <c r="LEH620" s="241"/>
      <c r="LEI620" s="241"/>
      <c r="LEJ620" s="241"/>
      <c r="LEK620" s="241"/>
      <c r="LEL620" s="241"/>
      <c r="LEM620" s="241"/>
      <c r="LEN620" s="241"/>
      <c r="LEO620" s="241"/>
      <c r="LEP620" s="241"/>
      <c r="LEQ620" s="241"/>
      <c r="LER620" s="241"/>
      <c r="LES620" s="241"/>
      <c r="LET620" s="241"/>
      <c r="LEU620" s="241"/>
      <c r="LEV620" s="241"/>
      <c r="LEW620" s="241"/>
      <c r="LEX620" s="241"/>
      <c r="LEY620" s="241"/>
      <c r="LEZ620" s="241"/>
      <c r="LFA620" s="241"/>
      <c r="LFB620" s="241"/>
      <c r="LFC620" s="241"/>
      <c r="LFD620" s="241"/>
      <c r="LFE620" s="241"/>
      <c r="LFF620" s="241"/>
      <c r="LFG620" s="241"/>
      <c r="LFH620" s="241"/>
      <c r="LFI620" s="241"/>
      <c r="LFJ620" s="241"/>
      <c r="LFK620" s="241"/>
      <c r="LFL620" s="241"/>
      <c r="LFM620" s="241"/>
      <c r="LFN620" s="241"/>
      <c r="LFO620" s="241"/>
      <c r="LFP620" s="241"/>
      <c r="LFQ620" s="241"/>
      <c r="LFR620" s="241"/>
      <c r="LFS620" s="241"/>
      <c r="LFT620" s="241"/>
      <c r="LFU620" s="241"/>
      <c r="LFV620" s="241"/>
      <c r="LFW620" s="241"/>
      <c r="LFX620" s="241"/>
      <c r="LFY620" s="241"/>
      <c r="LFZ620" s="241"/>
      <c r="LGA620" s="241"/>
      <c r="LGB620" s="241"/>
      <c r="LGC620" s="241"/>
      <c r="LGD620" s="241"/>
      <c r="LGE620" s="241"/>
      <c r="LGF620" s="241"/>
      <c r="LGG620" s="241"/>
      <c r="LGH620" s="241"/>
      <c r="LGI620" s="241"/>
      <c r="LGJ620" s="241"/>
      <c r="LGK620" s="241"/>
      <c r="LGL620" s="241"/>
      <c r="LGM620" s="241"/>
      <c r="LGN620" s="241"/>
      <c r="LGO620" s="241"/>
      <c r="LGP620" s="241"/>
      <c r="LGQ620" s="241"/>
      <c r="LGR620" s="241"/>
      <c r="LGS620" s="241"/>
      <c r="LGT620" s="241"/>
      <c r="LGU620" s="241"/>
      <c r="LGV620" s="241"/>
      <c r="LGW620" s="241"/>
      <c r="LGX620" s="241"/>
      <c r="LGY620" s="241"/>
      <c r="LGZ620" s="241"/>
      <c r="LHA620" s="241"/>
      <c r="LHB620" s="241"/>
      <c r="LHC620" s="241"/>
      <c r="LHD620" s="241"/>
      <c r="LHE620" s="241"/>
      <c r="LHF620" s="241"/>
      <c r="LHG620" s="241"/>
      <c r="LHH620" s="241"/>
      <c r="LHI620" s="241"/>
      <c r="LHJ620" s="241"/>
      <c r="LHK620" s="241"/>
      <c r="LHL620" s="241"/>
      <c r="LHM620" s="241"/>
      <c r="LHN620" s="241"/>
      <c r="LHO620" s="241"/>
      <c r="LHP620" s="241"/>
      <c r="LHQ620" s="241"/>
      <c r="LHR620" s="241"/>
      <c r="LHS620" s="241"/>
      <c r="LHT620" s="241"/>
      <c r="LHU620" s="241"/>
      <c r="LHV620" s="241"/>
      <c r="LHW620" s="241"/>
      <c r="LHX620" s="241"/>
      <c r="LHY620" s="241"/>
      <c r="LHZ620" s="241"/>
      <c r="LIA620" s="241"/>
      <c r="LIB620" s="241"/>
      <c r="LIC620" s="241"/>
      <c r="LID620" s="241"/>
      <c r="LIE620" s="241"/>
      <c r="LIF620" s="241"/>
      <c r="LIG620" s="241"/>
      <c r="LIH620" s="241"/>
      <c r="LII620" s="241"/>
      <c r="LIJ620" s="241"/>
      <c r="LIK620" s="241"/>
      <c r="LIL620" s="241"/>
      <c r="LIM620" s="241"/>
      <c r="LIN620" s="241"/>
      <c r="LIO620" s="241"/>
      <c r="LIP620" s="241"/>
      <c r="LIQ620" s="241"/>
      <c r="LIR620" s="241"/>
      <c r="LIS620" s="241"/>
      <c r="LIT620" s="241"/>
      <c r="LIU620" s="241"/>
      <c r="LIV620" s="241"/>
      <c r="LIW620" s="241"/>
      <c r="LIX620" s="241"/>
      <c r="LIY620" s="241"/>
      <c r="LIZ620" s="241"/>
      <c r="LJA620" s="241"/>
      <c r="LJB620" s="241"/>
      <c r="LJC620" s="241"/>
      <c r="LJD620" s="241"/>
      <c r="LJE620" s="241"/>
      <c r="LJF620" s="241"/>
      <c r="LJG620" s="241"/>
      <c r="LJH620" s="241"/>
      <c r="LJI620" s="241"/>
      <c r="LJJ620" s="241"/>
      <c r="LJK620" s="241"/>
      <c r="LJL620" s="241"/>
      <c r="LJM620" s="241"/>
      <c r="LJN620" s="241"/>
      <c r="LJO620" s="241"/>
      <c r="LJP620" s="241"/>
      <c r="LJQ620" s="241"/>
      <c r="LJR620" s="241"/>
      <c r="LJS620" s="241"/>
      <c r="LJT620" s="241"/>
      <c r="LJU620" s="241"/>
      <c r="LJV620" s="241"/>
      <c r="LJW620" s="241"/>
      <c r="LJX620" s="241"/>
      <c r="LJY620" s="241"/>
      <c r="LJZ620" s="241"/>
      <c r="LKA620" s="241"/>
      <c r="LKB620" s="241"/>
      <c r="LKC620" s="241"/>
      <c r="LKD620" s="241"/>
      <c r="LKE620" s="241"/>
      <c r="LKF620" s="241"/>
      <c r="LKG620" s="241"/>
      <c r="LKH620" s="241"/>
      <c r="LKI620" s="241"/>
      <c r="LKJ620" s="241"/>
      <c r="LKK620" s="241"/>
      <c r="LKL620" s="241"/>
      <c r="LKM620" s="241"/>
      <c r="LKN620" s="241"/>
      <c r="LKO620" s="241"/>
      <c r="LKP620" s="241"/>
      <c r="LKQ620" s="241"/>
      <c r="LKR620" s="241"/>
      <c r="LKS620" s="241"/>
      <c r="LKT620" s="241"/>
      <c r="LKU620" s="241"/>
      <c r="LKV620" s="241"/>
      <c r="LKW620" s="241"/>
      <c r="LKX620" s="241"/>
      <c r="LKY620" s="241"/>
      <c r="LKZ620" s="241"/>
      <c r="LLA620" s="241"/>
      <c r="LLB620" s="241"/>
      <c r="LLC620" s="241"/>
      <c r="LLD620" s="241"/>
      <c r="LLE620" s="241"/>
      <c r="LLF620" s="241"/>
      <c r="LLG620" s="241"/>
      <c r="LLH620" s="241"/>
      <c r="LLI620" s="241"/>
      <c r="LLJ620" s="241"/>
      <c r="LLK620" s="241"/>
      <c r="LLL620" s="241"/>
      <c r="LLM620" s="241"/>
      <c r="LLN620" s="241"/>
      <c r="LLO620" s="241"/>
      <c r="LLP620" s="241"/>
      <c r="LLQ620" s="241"/>
      <c r="LLR620" s="241"/>
      <c r="LLS620" s="241"/>
      <c r="LLT620" s="241"/>
      <c r="LLU620" s="241"/>
      <c r="LLV620" s="241"/>
      <c r="LLW620" s="241"/>
      <c r="LLX620" s="241"/>
      <c r="LLY620" s="241"/>
      <c r="LLZ620" s="241"/>
      <c r="LMA620" s="241"/>
      <c r="LMB620" s="241"/>
      <c r="LMC620" s="241"/>
      <c r="LMD620" s="241"/>
      <c r="LME620" s="241"/>
      <c r="LMF620" s="241"/>
      <c r="LMG620" s="241"/>
      <c r="LMH620" s="241"/>
      <c r="LMI620" s="241"/>
      <c r="LMJ620" s="241"/>
      <c r="LMK620" s="241"/>
      <c r="LML620" s="241"/>
      <c r="LMM620" s="241"/>
      <c r="LMN620" s="241"/>
      <c r="LMO620" s="241"/>
      <c r="LMP620" s="241"/>
      <c r="LMQ620" s="241"/>
      <c r="LMR620" s="241"/>
      <c r="LMS620" s="241"/>
      <c r="LMT620" s="241"/>
      <c r="LMU620" s="241"/>
      <c r="LMV620" s="241"/>
      <c r="LMW620" s="241"/>
      <c r="LMX620" s="241"/>
      <c r="LMY620" s="241"/>
      <c r="LMZ620" s="241"/>
      <c r="LNA620" s="241"/>
      <c r="LNB620" s="241"/>
      <c r="LNC620" s="241"/>
      <c r="LND620" s="241"/>
      <c r="LNE620" s="241"/>
      <c r="LNF620" s="241"/>
      <c r="LNG620" s="241"/>
      <c r="LNH620" s="241"/>
      <c r="LNI620" s="241"/>
      <c r="LNJ620" s="241"/>
      <c r="LNK620" s="241"/>
      <c r="LNL620" s="241"/>
      <c r="LNM620" s="241"/>
      <c r="LNN620" s="241"/>
      <c r="LNO620" s="241"/>
      <c r="LNP620" s="241"/>
      <c r="LNQ620" s="241"/>
      <c r="LNR620" s="241"/>
      <c r="LNS620" s="241"/>
      <c r="LNT620" s="241"/>
      <c r="LNU620" s="241"/>
      <c r="LNV620" s="241"/>
      <c r="LNW620" s="241"/>
      <c r="LNX620" s="241"/>
      <c r="LNY620" s="241"/>
      <c r="LNZ620" s="241"/>
      <c r="LOA620" s="241"/>
      <c r="LOB620" s="241"/>
      <c r="LOC620" s="241"/>
      <c r="LOD620" s="241"/>
      <c r="LOE620" s="241"/>
      <c r="LOF620" s="241"/>
      <c r="LOG620" s="241"/>
      <c r="LOH620" s="241"/>
      <c r="LOI620" s="241"/>
      <c r="LOJ620" s="241"/>
      <c r="LOK620" s="241"/>
      <c r="LOL620" s="241"/>
      <c r="LOM620" s="241"/>
      <c r="LON620" s="241"/>
      <c r="LOO620" s="241"/>
      <c r="LOP620" s="241"/>
      <c r="LOQ620" s="241"/>
      <c r="LOR620" s="241"/>
      <c r="LOS620" s="241"/>
      <c r="LOT620" s="241"/>
      <c r="LOU620" s="241"/>
      <c r="LOV620" s="241"/>
      <c r="LOW620" s="241"/>
      <c r="LOX620" s="241"/>
      <c r="LOY620" s="241"/>
      <c r="LOZ620" s="241"/>
      <c r="LPA620" s="241"/>
      <c r="LPB620" s="241"/>
      <c r="LPC620" s="241"/>
      <c r="LPD620" s="241"/>
      <c r="LPE620" s="241"/>
      <c r="LPF620" s="241"/>
      <c r="LPG620" s="241"/>
      <c r="LPH620" s="241"/>
      <c r="LPI620" s="241"/>
      <c r="LPJ620" s="241"/>
      <c r="LPK620" s="241"/>
      <c r="LPL620" s="241"/>
      <c r="LPM620" s="241"/>
      <c r="LPN620" s="241"/>
      <c r="LPO620" s="241"/>
      <c r="LPP620" s="241"/>
      <c r="LPQ620" s="241"/>
      <c r="LPR620" s="241"/>
      <c r="LPS620" s="241"/>
      <c r="LPT620" s="241"/>
      <c r="LPU620" s="241"/>
      <c r="LPV620" s="241"/>
      <c r="LPW620" s="241"/>
      <c r="LPX620" s="241"/>
      <c r="LPY620" s="241"/>
      <c r="LPZ620" s="241"/>
      <c r="LQA620" s="241"/>
      <c r="LQB620" s="241"/>
      <c r="LQC620" s="241"/>
      <c r="LQD620" s="241"/>
      <c r="LQE620" s="241"/>
      <c r="LQF620" s="241"/>
      <c r="LQG620" s="241"/>
      <c r="LQH620" s="241"/>
      <c r="LQI620" s="241"/>
      <c r="LQJ620" s="241"/>
      <c r="LQK620" s="241"/>
      <c r="LQL620" s="241"/>
      <c r="LQM620" s="241"/>
      <c r="LQN620" s="241"/>
      <c r="LQO620" s="241"/>
      <c r="LQP620" s="241"/>
      <c r="LQQ620" s="241"/>
      <c r="LQR620" s="241"/>
      <c r="LQS620" s="241"/>
      <c r="LQT620" s="241"/>
      <c r="LQU620" s="241"/>
      <c r="LQV620" s="241"/>
      <c r="LQW620" s="241"/>
      <c r="LQX620" s="241"/>
      <c r="LQY620" s="241"/>
      <c r="LQZ620" s="241"/>
      <c r="LRA620" s="241"/>
      <c r="LRB620" s="241"/>
      <c r="LRC620" s="241"/>
      <c r="LRD620" s="241"/>
      <c r="LRE620" s="241"/>
      <c r="LRF620" s="241"/>
      <c r="LRG620" s="241"/>
      <c r="LRH620" s="241"/>
      <c r="LRI620" s="241"/>
      <c r="LRJ620" s="241"/>
      <c r="LRK620" s="241"/>
      <c r="LRL620" s="241"/>
      <c r="LRM620" s="241"/>
      <c r="LRN620" s="241"/>
      <c r="LRO620" s="241"/>
      <c r="LRP620" s="241"/>
      <c r="LRQ620" s="241"/>
      <c r="LRR620" s="241"/>
      <c r="LRS620" s="241"/>
      <c r="LRT620" s="241"/>
      <c r="LRU620" s="241"/>
      <c r="LRV620" s="241"/>
      <c r="LRW620" s="241"/>
      <c r="LRX620" s="241"/>
      <c r="LRY620" s="241"/>
      <c r="LRZ620" s="241"/>
      <c r="LSA620" s="241"/>
      <c r="LSB620" s="241"/>
      <c r="LSC620" s="241"/>
      <c r="LSD620" s="241"/>
      <c r="LSE620" s="241"/>
      <c r="LSF620" s="241"/>
      <c r="LSG620" s="241"/>
      <c r="LSH620" s="241"/>
      <c r="LSI620" s="241"/>
      <c r="LSJ620" s="241"/>
      <c r="LSK620" s="241"/>
      <c r="LSL620" s="241"/>
      <c r="LSM620" s="241"/>
      <c r="LSN620" s="241"/>
      <c r="LSO620" s="241"/>
      <c r="LSP620" s="241"/>
      <c r="LSQ620" s="241"/>
      <c r="LSR620" s="241"/>
      <c r="LSS620" s="241"/>
      <c r="LST620" s="241"/>
      <c r="LSU620" s="241"/>
      <c r="LSV620" s="241"/>
      <c r="LSW620" s="241"/>
      <c r="LSX620" s="241"/>
      <c r="LSY620" s="241"/>
      <c r="LSZ620" s="241"/>
      <c r="LTA620" s="241"/>
      <c r="LTB620" s="241"/>
      <c r="LTC620" s="241"/>
      <c r="LTD620" s="241"/>
      <c r="LTE620" s="241"/>
      <c r="LTF620" s="241"/>
      <c r="LTG620" s="241"/>
      <c r="LTH620" s="241"/>
      <c r="LTI620" s="241"/>
      <c r="LTJ620" s="241"/>
      <c r="LTK620" s="241"/>
      <c r="LTL620" s="241"/>
      <c r="LTM620" s="241"/>
      <c r="LTN620" s="241"/>
      <c r="LTO620" s="241"/>
      <c r="LTP620" s="241"/>
      <c r="LTQ620" s="241"/>
      <c r="LTR620" s="241"/>
      <c r="LTS620" s="241"/>
      <c r="LTT620" s="241"/>
      <c r="LTU620" s="241"/>
      <c r="LTV620" s="241"/>
      <c r="LTW620" s="241"/>
      <c r="LTX620" s="241"/>
      <c r="LTY620" s="241"/>
      <c r="LTZ620" s="241"/>
      <c r="LUA620" s="241"/>
      <c r="LUB620" s="241"/>
      <c r="LUC620" s="241"/>
      <c r="LUD620" s="241"/>
      <c r="LUE620" s="241"/>
      <c r="LUF620" s="241"/>
      <c r="LUG620" s="241"/>
      <c r="LUH620" s="241"/>
      <c r="LUI620" s="241"/>
      <c r="LUJ620" s="241"/>
      <c r="LUK620" s="241"/>
      <c r="LUL620" s="241"/>
      <c r="LUM620" s="241"/>
      <c r="LUN620" s="241"/>
      <c r="LUO620" s="241"/>
      <c r="LUP620" s="241"/>
      <c r="LUQ620" s="241"/>
      <c r="LUR620" s="241"/>
      <c r="LUS620" s="241"/>
      <c r="LUT620" s="241"/>
      <c r="LUU620" s="241"/>
      <c r="LUV620" s="241"/>
      <c r="LUW620" s="241"/>
      <c r="LUX620" s="241"/>
      <c r="LUY620" s="241"/>
      <c r="LUZ620" s="241"/>
      <c r="LVA620" s="241"/>
      <c r="LVB620" s="241"/>
      <c r="LVC620" s="241"/>
      <c r="LVD620" s="241"/>
      <c r="LVE620" s="241"/>
      <c r="LVF620" s="241"/>
      <c r="LVG620" s="241"/>
      <c r="LVH620" s="241"/>
      <c r="LVI620" s="241"/>
      <c r="LVJ620" s="241"/>
      <c r="LVK620" s="241"/>
      <c r="LVL620" s="241"/>
      <c r="LVM620" s="241"/>
      <c r="LVN620" s="241"/>
      <c r="LVO620" s="241"/>
      <c r="LVP620" s="241"/>
      <c r="LVQ620" s="241"/>
      <c r="LVR620" s="241"/>
      <c r="LVS620" s="241"/>
      <c r="LVT620" s="241"/>
      <c r="LVU620" s="241"/>
      <c r="LVV620" s="241"/>
      <c r="LVW620" s="241"/>
      <c r="LVX620" s="241"/>
      <c r="LVY620" s="241"/>
      <c r="LVZ620" s="241"/>
      <c r="LWA620" s="241"/>
      <c r="LWB620" s="241"/>
      <c r="LWC620" s="241"/>
      <c r="LWD620" s="241"/>
      <c r="LWE620" s="241"/>
      <c r="LWF620" s="241"/>
      <c r="LWG620" s="241"/>
      <c r="LWH620" s="241"/>
      <c r="LWI620" s="241"/>
      <c r="LWJ620" s="241"/>
      <c r="LWK620" s="241"/>
      <c r="LWL620" s="241"/>
      <c r="LWM620" s="241"/>
      <c r="LWN620" s="241"/>
      <c r="LWO620" s="241"/>
      <c r="LWP620" s="241"/>
      <c r="LWQ620" s="241"/>
      <c r="LWR620" s="241"/>
      <c r="LWS620" s="241"/>
      <c r="LWT620" s="241"/>
      <c r="LWU620" s="241"/>
      <c r="LWV620" s="241"/>
      <c r="LWW620" s="241"/>
      <c r="LWX620" s="241"/>
      <c r="LWY620" s="241"/>
      <c r="LWZ620" s="241"/>
      <c r="LXA620" s="241"/>
      <c r="LXB620" s="241"/>
      <c r="LXC620" s="241"/>
      <c r="LXD620" s="241"/>
      <c r="LXE620" s="241"/>
      <c r="LXF620" s="241"/>
      <c r="LXG620" s="241"/>
      <c r="LXH620" s="241"/>
      <c r="LXI620" s="241"/>
      <c r="LXJ620" s="241"/>
      <c r="LXK620" s="241"/>
      <c r="LXL620" s="241"/>
      <c r="LXM620" s="241"/>
      <c r="LXN620" s="241"/>
      <c r="LXO620" s="241"/>
      <c r="LXP620" s="241"/>
      <c r="LXQ620" s="241"/>
      <c r="LXR620" s="241"/>
      <c r="LXS620" s="241"/>
      <c r="LXT620" s="241"/>
      <c r="LXU620" s="241"/>
      <c r="LXV620" s="241"/>
      <c r="LXW620" s="241"/>
      <c r="LXX620" s="241"/>
      <c r="LXY620" s="241"/>
      <c r="LXZ620" s="241"/>
      <c r="LYA620" s="241"/>
      <c r="LYB620" s="241"/>
      <c r="LYC620" s="241"/>
      <c r="LYD620" s="241"/>
      <c r="LYE620" s="241"/>
      <c r="LYF620" s="241"/>
      <c r="LYG620" s="241"/>
      <c r="LYH620" s="241"/>
      <c r="LYI620" s="241"/>
      <c r="LYJ620" s="241"/>
      <c r="LYK620" s="241"/>
      <c r="LYL620" s="241"/>
      <c r="LYM620" s="241"/>
      <c r="LYN620" s="241"/>
      <c r="LYO620" s="241"/>
      <c r="LYP620" s="241"/>
      <c r="LYQ620" s="241"/>
      <c r="LYR620" s="241"/>
      <c r="LYS620" s="241"/>
      <c r="LYT620" s="241"/>
      <c r="LYU620" s="241"/>
      <c r="LYV620" s="241"/>
      <c r="LYW620" s="241"/>
      <c r="LYX620" s="241"/>
      <c r="LYY620" s="241"/>
      <c r="LYZ620" s="241"/>
      <c r="LZA620" s="241"/>
      <c r="LZB620" s="241"/>
      <c r="LZC620" s="241"/>
      <c r="LZD620" s="241"/>
      <c r="LZE620" s="241"/>
      <c r="LZF620" s="241"/>
      <c r="LZG620" s="241"/>
      <c r="LZH620" s="241"/>
      <c r="LZI620" s="241"/>
      <c r="LZJ620" s="241"/>
      <c r="LZK620" s="241"/>
      <c r="LZL620" s="241"/>
      <c r="LZM620" s="241"/>
      <c r="LZN620" s="241"/>
      <c r="LZO620" s="241"/>
      <c r="LZP620" s="241"/>
      <c r="LZQ620" s="241"/>
      <c r="LZR620" s="241"/>
      <c r="LZS620" s="241"/>
      <c r="LZT620" s="241"/>
      <c r="LZU620" s="241"/>
      <c r="LZV620" s="241"/>
      <c r="LZW620" s="241"/>
      <c r="LZX620" s="241"/>
      <c r="LZY620" s="241"/>
      <c r="LZZ620" s="241"/>
      <c r="MAA620" s="241"/>
      <c r="MAB620" s="241"/>
      <c r="MAC620" s="241"/>
      <c r="MAD620" s="241"/>
      <c r="MAE620" s="241"/>
      <c r="MAF620" s="241"/>
      <c r="MAG620" s="241"/>
      <c r="MAH620" s="241"/>
      <c r="MAI620" s="241"/>
      <c r="MAJ620" s="241"/>
      <c r="MAK620" s="241"/>
      <c r="MAL620" s="241"/>
      <c r="MAM620" s="241"/>
      <c r="MAN620" s="241"/>
      <c r="MAO620" s="241"/>
      <c r="MAP620" s="241"/>
      <c r="MAQ620" s="241"/>
      <c r="MAR620" s="241"/>
      <c r="MAS620" s="241"/>
      <c r="MAT620" s="241"/>
      <c r="MAU620" s="241"/>
      <c r="MAV620" s="241"/>
      <c r="MAW620" s="241"/>
      <c r="MAX620" s="241"/>
      <c r="MAY620" s="241"/>
      <c r="MAZ620" s="241"/>
      <c r="MBA620" s="241"/>
      <c r="MBB620" s="241"/>
      <c r="MBC620" s="241"/>
      <c r="MBD620" s="241"/>
      <c r="MBE620" s="241"/>
      <c r="MBF620" s="241"/>
      <c r="MBG620" s="241"/>
      <c r="MBH620" s="241"/>
      <c r="MBI620" s="241"/>
      <c r="MBJ620" s="241"/>
      <c r="MBK620" s="241"/>
      <c r="MBL620" s="241"/>
      <c r="MBM620" s="241"/>
      <c r="MBN620" s="241"/>
      <c r="MBO620" s="241"/>
      <c r="MBP620" s="241"/>
      <c r="MBQ620" s="241"/>
      <c r="MBR620" s="241"/>
      <c r="MBS620" s="241"/>
      <c r="MBT620" s="241"/>
      <c r="MBU620" s="241"/>
      <c r="MBV620" s="241"/>
      <c r="MBW620" s="241"/>
      <c r="MBX620" s="241"/>
      <c r="MBY620" s="241"/>
      <c r="MBZ620" s="241"/>
      <c r="MCA620" s="241"/>
      <c r="MCB620" s="241"/>
      <c r="MCC620" s="241"/>
      <c r="MCD620" s="241"/>
      <c r="MCE620" s="241"/>
      <c r="MCF620" s="241"/>
      <c r="MCG620" s="241"/>
      <c r="MCH620" s="241"/>
      <c r="MCI620" s="241"/>
      <c r="MCJ620" s="241"/>
      <c r="MCK620" s="241"/>
      <c r="MCL620" s="241"/>
      <c r="MCM620" s="241"/>
      <c r="MCN620" s="241"/>
      <c r="MCO620" s="241"/>
      <c r="MCP620" s="241"/>
      <c r="MCQ620" s="241"/>
      <c r="MCR620" s="241"/>
      <c r="MCS620" s="241"/>
      <c r="MCT620" s="241"/>
      <c r="MCU620" s="241"/>
      <c r="MCV620" s="241"/>
      <c r="MCW620" s="241"/>
      <c r="MCX620" s="241"/>
      <c r="MCY620" s="241"/>
      <c r="MCZ620" s="241"/>
      <c r="MDA620" s="241"/>
      <c r="MDB620" s="241"/>
      <c r="MDC620" s="241"/>
      <c r="MDD620" s="241"/>
      <c r="MDE620" s="241"/>
      <c r="MDF620" s="241"/>
      <c r="MDG620" s="241"/>
      <c r="MDH620" s="241"/>
      <c r="MDI620" s="241"/>
      <c r="MDJ620" s="241"/>
      <c r="MDK620" s="241"/>
      <c r="MDL620" s="241"/>
      <c r="MDM620" s="241"/>
      <c r="MDN620" s="241"/>
      <c r="MDO620" s="241"/>
      <c r="MDP620" s="241"/>
      <c r="MDQ620" s="241"/>
      <c r="MDR620" s="241"/>
      <c r="MDS620" s="241"/>
      <c r="MDT620" s="241"/>
      <c r="MDU620" s="241"/>
      <c r="MDV620" s="241"/>
      <c r="MDW620" s="241"/>
      <c r="MDX620" s="241"/>
      <c r="MDY620" s="241"/>
      <c r="MDZ620" s="241"/>
      <c r="MEA620" s="241"/>
      <c r="MEB620" s="241"/>
      <c r="MEC620" s="241"/>
      <c r="MED620" s="241"/>
      <c r="MEE620" s="241"/>
      <c r="MEF620" s="241"/>
      <c r="MEG620" s="241"/>
      <c r="MEH620" s="241"/>
      <c r="MEI620" s="241"/>
      <c r="MEJ620" s="241"/>
      <c r="MEK620" s="241"/>
      <c r="MEL620" s="241"/>
      <c r="MEM620" s="241"/>
      <c r="MEN620" s="241"/>
      <c r="MEO620" s="241"/>
      <c r="MEP620" s="241"/>
      <c r="MEQ620" s="241"/>
      <c r="MER620" s="241"/>
      <c r="MES620" s="241"/>
      <c r="MET620" s="241"/>
      <c r="MEU620" s="241"/>
      <c r="MEV620" s="241"/>
      <c r="MEW620" s="241"/>
      <c r="MEX620" s="241"/>
      <c r="MEY620" s="241"/>
      <c r="MEZ620" s="241"/>
      <c r="MFA620" s="241"/>
      <c r="MFB620" s="241"/>
      <c r="MFC620" s="241"/>
      <c r="MFD620" s="241"/>
      <c r="MFE620" s="241"/>
      <c r="MFF620" s="241"/>
      <c r="MFG620" s="241"/>
      <c r="MFH620" s="241"/>
      <c r="MFI620" s="241"/>
      <c r="MFJ620" s="241"/>
      <c r="MFK620" s="241"/>
      <c r="MFL620" s="241"/>
      <c r="MFM620" s="241"/>
      <c r="MFN620" s="241"/>
      <c r="MFO620" s="241"/>
      <c r="MFP620" s="241"/>
      <c r="MFQ620" s="241"/>
      <c r="MFR620" s="241"/>
      <c r="MFS620" s="241"/>
      <c r="MFT620" s="241"/>
      <c r="MFU620" s="241"/>
      <c r="MFV620" s="241"/>
      <c r="MFW620" s="241"/>
      <c r="MFX620" s="241"/>
      <c r="MFY620" s="241"/>
      <c r="MFZ620" s="241"/>
      <c r="MGA620" s="241"/>
      <c r="MGB620" s="241"/>
      <c r="MGC620" s="241"/>
      <c r="MGD620" s="241"/>
      <c r="MGE620" s="241"/>
      <c r="MGF620" s="241"/>
      <c r="MGG620" s="241"/>
      <c r="MGH620" s="241"/>
      <c r="MGI620" s="241"/>
      <c r="MGJ620" s="241"/>
      <c r="MGK620" s="241"/>
      <c r="MGL620" s="241"/>
      <c r="MGM620" s="241"/>
      <c r="MGN620" s="241"/>
      <c r="MGO620" s="241"/>
      <c r="MGP620" s="241"/>
      <c r="MGQ620" s="241"/>
      <c r="MGR620" s="241"/>
      <c r="MGS620" s="241"/>
      <c r="MGT620" s="241"/>
      <c r="MGU620" s="241"/>
      <c r="MGV620" s="241"/>
      <c r="MGW620" s="241"/>
      <c r="MGX620" s="241"/>
      <c r="MGY620" s="241"/>
      <c r="MGZ620" s="241"/>
      <c r="MHA620" s="241"/>
      <c r="MHB620" s="241"/>
      <c r="MHC620" s="241"/>
      <c r="MHD620" s="241"/>
      <c r="MHE620" s="241"/>
      <c r="MHF620" s="241"/>
      <c r="MHG620" s="241"/>
      <c r="MHH620" s="241"/>
      <c r="MHI620" s="241"/>
      <c r="MHJ620" s="241"/>
      <c r="MHK620" s="241"/>
      <c r="MHL620" s="241"/>
      <c r="MHM620" s="241"/>
      <c r="MHN620" s="241"/>
      <c r="MHO620" s="241"/>
      <c r="MHP620" s="241"/>
      <c r="MHQ620" s="241"/>
      <c r="MHR620" s="241"/>
      <c r="MHS620" s="241"/>
      <c r="MHT620" s="241"/>
      <c r="MHU620" s="241"/>
      <c r="MHV620" s="241"/>
      <c r="MHW620" s="241"/>
      <c r="MHX620" s="241"/>
      <c r="MHY620" s="241"/>
      <c r="MHZ620" s="241"/>
      <c r="MIA620" s="241"/>
      <c r="MIB620" s="241"/>
      <c r="MIC620" s="241"/>
      <c r="MID620" s="241"/>
      <c r="MIE620" s="241"/>
      <c r="MIF620" s="241"/>
      <c r="MIG620" s="241"/>
      <c r="MIH620" s="241"/>
      <c r="MII620" s="241"/>
      <c r="MIJ620" s="241"/>
      <c r="MIK620" s="241"/>
      <c r="MIL620" s="241"/>
      <c r="MIM620" s="241"/>
      <c r="MIN620" s="241"/>
      <c r="MIO620" s="241"/>
      <c r="MIP620" s="241"/>
      <c r="MIQ620" s="241"/>
      <c r="MIR620" s="241"/>
      <c r="MIS620" s="241"/>
      <c r="MIT620" s="241"/>
      <c r="MIU620" s="241"/>
      <c r="MIV620" s="241"/>
      <c r="MIW620" s="241"/>
      <c r="MIX620" s="241"/>
      <c r="MIY620" s="241"/>
      <c r="MIZ620" s="241"/>
      <c r="MJA620" s="241"/>
      <c r="MJB620" s="241"/>
      <c r="MJC620" s="241"/>
      <c r="MJD620" s="241"/>
      <c r="MJE620" s="241"/>
      <c r="MJF620" s="241"/>
      <c r="MJG620" s="241"/>
      <c r="MJH620" s="241"/>
      <c r="MJI620" s="241"/>
      <c r="MJJ620" s="241"/>
      <c r="MJK620" s="241"/>
      <c r="MJL620" s="241"/>
      <c r="MJM620" s="241"/>
      <c r="MJN620" s="241"/>
      <c r="MJO620" s="241"/>
      <c r="MJP620" s="241"/>
      <c r="MJQ620" s="241"/>
      <c r="MJR620" s="241"/>
      <c r="MJS620" s="241"/>
      <c r="MJT620" s="241"/>
      <c r="MJU620" s="241"/>
      <c r="MJV620" s="241"/>
      <c r="MJW620" s="241"/>
      <c r="MJX620" s="241"/>
      <c r="MJY620" s="241"/>
      <c r="MJZ620" s="241"/>
      <c r="MKA620" s="241"/>
      <c r="MKB620" s="241"/>
      <c r="MKC620" s="241"/>
      <c r="MKD620" s="241"/>
      <c r="MKE620" s="241"/>
      <c r="MKF620" s="241"/>
      <c r="MKG620" s="241"/>
      <c r="MKH620" s="241"/>
      <c r="MKI620" s="241"/>
      <c r="MKJ620" s="241"/>
      <c r="MKK620" s="241"/>
      <c r="MKL620" s="241"/>
      <c r="MKM620" s="241"/>
      <c r="MKN620" s="241"/>
      <c r="MKO620" s="241"/>
      <c r="MKP620" s="241"/>
      <c r="MKQ620" s="241"/>
      <c r="MKR620" s="241"/>
      <c r="MKS620" s="241"/>
      <c r="MKT620" s="241"/>
      <c r="MKU620" s="241"/>
      <c r="MKV620" s="241"/>
      <c r="MKW620" s="241"/>
      <c r="MKX620" s="241"/>
      <c r="MKY620" s="241"/>
      <c r="MKZ620" s="241"/>
      <c r="MLA620" s="241"/>
      <c r="MLB620" s="241"/>
      <c r="MLC620" s="241"/>
      <c r="MLD620" s="241"/>
      <c r="MLE620" s="241"/>
      <c r="MLF620" s="241"/>
      <c r="MLG620" s="241"/>
      <c r="MLH620" s="241"/>
      <c r="MLI620" s="241"/>
      <c r="MLJ620" s="241"/>
      <c r="MLK620" s="241"/>
      <c r="MLL620" s="241"/>
      <c r="MLM620" s="241"/>
      <c r="MLN620" s="241"/>
      <c r="MLO620" s="241"/>
      <c r="MLP620" s="241"/>
      <c r="MLQ620" s="241"/>
      <c r="MLR620" s="241"/>
      <c r="MLS620" s="241"/>
      <c r="MLT620" s="241"/>
      <c r="MLU620" s="241"/>
      <c r="MLV620" s="241"/>
      <c r="MLW620" s="241"/>
      <c r="MLX620" s="241"/>
      <c r="MLY620" s="241"/>
      <c r="MLZ620" s="241"/>
      <c r="MMA620" s="241"/>
      <c r="MMB620" s="241"/>
      <c r="MMC620" s="241"/>
      <c r="MMD620" s="241"/>
      <c r="MME620" s="241"/>
      <c r="MMF620" s="241"/>
      <c r="MMG620" s="241"/>
      <c r="MMH620" s="241"/>
      <c r="MMI620" s="241"/>
      <c r="MMJ620" s="241"/>
      <c r="MMK620" s="241"/>
      <c r="MML620" s="241"/>
      <c r="MMM620" s="241"/>
      <c r="MMN620" s="241"/>
      <c r="MMO620" s="241"/>
      <c r="MMP620" s="241"/>
      <c r="MMQ620" s="241"/>
      <c r="MMR620" s="241"/>
      <c r="MMS620" s="241"/>
      <c r="MMT620" s="241"/>
      <c r="MMU620" s="241"/>
      <c r="MMV620" s="241"/>
      <c r="MMW620" s="241"/>
      <c r="MMX620" s="241"/>
      <c r="MMY620" s="241"/>
      <c r="MMZ620" s="241"/>
      <c r="MNA620" s="241"/>
      <c r="MNB620" s="241"/>
      <c r="MNC620" s="241"/>
      <c r="MND620" s="241"/>
      <c r="MNE620" s="241"/>
      <c r="MNF620" s="241"/>
      <c r="MNG620" s="241"/>
      <c r="MNH620" s="241"/>
      <c r="MNI620" s="241"/>
      <c r="MNJ620" s="241"/>
      <c r="MNK620" s="241"/>
      <c r="MNL620" s="241"/>
      <c r="MNM620" s="241"/>
      <c r="MNN620" s="241"/>
      <c r="MNO620" s="241"/>
      <c r="MNP620" s="241"/>
      <c r="MNQ620" s="241"/>
      <c r="MNR620" s="241"/>
      <c r="MNS620" s="241"/>
      <c r="MNT620" s="241"/>
      <c r="MNU620" s="241"/>
      <c r="MNV620" s="241"/>
      <c r="MNW620" s="241"/>
      <c r="MNX620" s="241"/>
      <c r="MNY620" s="241"/>
      <c r="MNZ620" s="241"/>
      <c r="MOA620" s="241"/>
      <c r="MOB620" s="241"/>
      <c r="MOC620" s="241"/>
      <c r="MOD620" s="241"/>
      <c r="MOE620" s="241"/>
      <c r="MOF620" s="241"/>
      <c r="MOG620" s="241"/>
      <c r="MOH620" s="241"/>
      <c r="MOI620" s="241"/>
      <c r="MOJ620" s="241"/>
      <c r="MOK620" s="241"/>
      <c r="MOL620" s="241"/>
      <c r="MOM620" s="241"/>
      <c r="MON620" s="241"/>
      <c r="MOO620" s="241"/>
      <c r="MOP620" s="241"/>
      <c r="MOQ620" s="241"/>
      <c r="MOR620" s="241"/>
      <c r="MOS620" s="241"/>
      <c r="MOT620" s="241"/>
      <c r="MOU620" s="241"/>
      <c r="MOV620" s="241"/>
      <c r="MOW620" s="241"/>
      <c r="MOX620" s="241"/>
      <c r="MOY620" s="241"/>
      <c r="MOZ620" s="241"/>
      <c r="MPA620" s="241"/>
      <c r="MPB620" s="241"/>
      <c r="MPC620" s="241"/>
      <c r="MPD620" s="241"/>
      <c r="MPE620" s="241"/>
      <c r="MPF620" s="241"/>
      <c r="MPG620" s="241"/>
      <c r="MPH620" s="241"/>
      <c r="MPI620" s="241"/>
      <c r="MPJ620" s="241"/>
      <c r="MPK620" s="241"/>
      <c r="MPL620" s="241"/>
      <c r="MPM620" s="241"/>
      <c r="MPN620" s="241"/>
      <c r="MPO620" s="241"/>
      <c r="MPP620" s="241"/>
      <c r="MPQ620" s="241"/>
      <c r="MPR620" s="241"/>
      <c r="MPS620" s="241"/>
      <c r="MPT620" s="241"/>
      <c r="MPU620" s="241"/>
      <c r="MPV620" s="241"/>
      <c r="MPW620" s="241"/>
      <c r="MPX620" s="241"/>
      <c r="MPY620" s="241"/>
      <c r="MPZ620" s="241"/>
      <c r="MQA620" s="241"/>
      <c r="MQB620" s="241"/>
      <c r="MQC620" s="241"/>
      <c r="MQD620" s="241"/>
      <c r="MQE620" s="241"/>
      <c r="MQF620" s="241"/>
      <c r="MQG620" s="241"/>
      <c r="MQH620" s="241"/>
      <c r="MQI620" s="241"/>
      <c r="MQJ620" s="241"/>
      <c r="MQK620" s="241"/>
      <c r="MQL620" s="241"/>
      <c r="MQM620" s="241"/>
      <c r="MQN620" s="241"/>
      <c r="MQO620" s="241"/>
      <c r="MQP620" s="241"/>
      <c r="MQQ620" s="241"/>
      <c r="MQR620" s="241"/>
      <c r="MQS620" s="241"/>
      <c r="MQT620" s="241"/>
      <c r="MQU620" s="241"/>
      <c r="MQV620" s="241"/>
      <c r="MQW620" s="241"/>
      <c r="MQX620" s="241"/>
      <c r="MQY620" s="241"/>
      <c r="MQZ620" s="241"/>
      <c r="MRA620" s="241"/>
      <c r="MRB620" s="241"/>
      <c r="MRC620" s="241"/>
      <c r="MRD620" s="241"/>
      <c r="MRE620" s="241"/>
      <c r="MRF620" s="241"/>
      <c r="MRG620" s="241"/>
      <c r="MRH620" s="241"/>
      <c r="MRI620" s="241"/>
      <c r="MRJ620" s="241"/>
      <c r="MRK620" s="241"/>
      <c r="MRL620" s="241"/>
      <c r="MRM620" s="241"/>
      <c r="MRN620" s="241"/>
      <c r="MRO620" s="241"/>
      <c r="MRP620" s="241"/>
      <c r="MRQ620" s="241"/>
      <c r="MRR620" s="241"/>
      <c r="MRS620" s="241"/>
      <c r="MRT620" s="241"/>
      <c r="MRU620" s="241"/>
      <c r="MRV620" s="241"/>
      <c r="MRW620" s="241"/>
      <c r="MRX620" s="241"/>
      <c r="MRY620" s="241"/>
      <c r="MRZ620" s="241"/>
      <c r="MSA620" s="241"/>
      <c r="MSB620" s="241"/>
      <c r="MSC620" s="241"/>
      <c r="MSD620" s="241"/>
      <c r="MSE620" s="241"/>
      <c r="MSF620" s="241"/>
      <c r="MSG620" s="241"/>
      <c r="MSH620" s="241"/>
      <c r="MSI620" s="241"/>
      <c r="MSJ620" s="241"/>
      <c r="MSK620" s="241"/>
      <c r="MSL620" s="241"/>
      <c r="MSM620" s="241"/>
      <c r="MSN620" s="241"/>
      <c r="MSO620" s="241"/>
      <c r="MSP620" s="241"/>
      <c r="MSQ620" s="241"/>
      <c r="MSR620" s="241"/>
      <c r="MSS620" s="241"/>
      <c r="MST620" s="241"/>
      <c r="MSU620" s="241"/>
      <c r="MSV620" s="241"/>
      <c r="MSW620" s="241"/>
      <c r="MSX620" s="241"/>
      <c r="MSY620" s="241"/>
      <c r="MSZ620" s="241"/>
      <c r="MTA620" s="241"/>
      <c r="MTB620" s="241"/>
      <c r="MTC620" s="241"/>
      <c r="MTD620" s="241"/>
      <c r="MTE620" s="241"/>
      <c r="MTF620" s="241"/>
      <c r="MTG620" s="241"/>
      <c r="MTH620" s="241"/>
      <c r="MTI620" s="241"/>
      <c r="MTJ620" s="241"/>
      <c r="MTK620" s="241"/>
      <c r="MTL620" s="241"/>
      <c r="MTM620" s="241"/>
      <c r="MTN620" s="241"/>
      <c r="MTO620" s="241"/>
      <c r="MTP620" s="241"/>
      <c r="MTQ620" s="241"/>
      <c r="MTR620" s="241"/>
      <c r="MTS620" s="241"/>
      <c r="MTT620" s="241"/>
      <c r="MTU620" s="241"/>
      <c r="MTV620" s="241"/>
      <c r="MTW620" s="241"/>
      <c r="MTX620" s="241"/>
      <c r="MTY620" s="241"/>
      <c r="MTZ620" s="241"/>
      <c r="MUA620" s="241"/>
      <c r="MUB620" s="241"/>
      <c r="MUC620" s="241"/>
      <c r="MUD620" s="241"/>
      <c r="MUE620" s="241"/>
      <c r="MUF620" s="241"/>
      <c r="MUG620" s="241"/>
      <c r="MUH620" s="241"/>
      <c r="MUI620" s="241"/>
      <c r="MUJ620" s="241"/>
      <c r="MUK620" s="241"/>
      <c r="MUL620" s="241"/>
      <c r="MUM620" s="241"/>
      <c r="MUN620" s="241"/>
      <c r="MUO620" s="241"/>
      <c r="MUP620" s="241"/>
      <c r="MUQ620" s="241"/>
      <c r="MUR620" s="241"/>
      <c r="MUS620" s="241"/>
      <c r="MUT620" s="241"/>
      <c r="MUU620" s="241"/>
      <c r="MUV620" s="241"/>
      <c r="MUW620" s="241"/>
      <c r="MUX620" s="241"/>
      <c r="MUY620" s="241"/>
      <c r="MUZ620" s="241"/>
      <c r="MVA620" s="241"/>
      <c r="MVB620" s="241"/>
      <c r="MVC620" s="241"/>
      <c r="MVD620" s="241"/>
      <c r="MVE620" s="241"/>
      <c r="MVF620" s="241"/>
      <c r="MVG620" s="241"/>
      <c r="MVH620" s="241"/>
      <c r="MVI620" s="241"/>
      <c r="MVJ620" s="241"/>
      <c r="MVK620" s="241"/>
      <c r="MVL620" s="241"/>
      <c r="MVM620" s="241"/>
      <c r="MVN620" s="241"/>
      <c r="MVO620" s="241"/>
      <c r="MVP620" s="241"/>
      <c r="MVQ620" s="241"/>
      <c r="MVR620" s="241"/>
      <c r="MVS620" s="241"/>
      <c r="MVT620" s="241"/>
      <c r="MVU620" s="241"/>
      <c r="MVV620" s="241"/>
      <c r="MVW620" s="241"/>
      <c r="MVX620" s="241"/>
      <c r="MVY620" s="241"/>
      <c r="MVZ620" s="241"/>
      <c r="MWA620" s="241"/>
      <c r="MWB620" s="241"/>
      <c r="MWC620" s="241"/>
      <c r="MWD620" s="241"/>
      <c r="MWE620" s="241"/>
      <c r="MWF620" s="241"/>
      <c r="MWG620" s="241"/>
      <c r="MWH620" s="241"/>
      <c r="MWI620" s="241"/>
      <c r="MWJ620" s="241"/>
      <c r="MWK620" s="241"/>
      <c r="MWL620" s="241"/>
      <c r="MWM620" s="241"/>
      <c r="MWN620" s="241"/>
      <c r="MWO620" s="241"/>
      <c r="MWP620" s="241"/>
      <c r="MWQ620" s="241"/>
      <c r="MWR620" s="241"/>
      <c r="MWS620" s="241"/>
      <c r="MWT620" s="241"/>
      <c r="MWU620" s="241"/>
      <c r="MWV620" s="241"/>
      <c r="MWW620" s="241"/>
      <c r="MWX620" s="241"/>
      <c r="MWY620" s="241"/>
      <c r="MWZ620" s="241"/>
      <c r="MXA620" s="241"/>
      <c r="MXB620" s="241"/>
      <c r="MXC620" s="241"/>
      <c r="MXD620" s="241"/>
      <c r="MXE620" s="241"/>
      <c r="MXF620" s="241"/>
      <c r="MXG620" s="241"/>
      <c r="MXH620" s="241"/>
      <c r="MXI620" s="241"/>
      <c r="MXJ620" s="241"/>
      <c r="MXK620" s="241"/>
      <c r="MXL620" s="241"/>
      <c r="MXM620" s="241"/>
      <c r="MXN620" s="241"/>
      <c r="MXO620" s="241"/>
      <c r="MXP620" s="241"/>
      <c r="MXQ620" s="241"/>
      <c r="MXR620" s="241"/>
      <c r="MXS620" s="241"/>
      <c r="MXT620" s="241"/>
      <c r="MXU620" s="241"/>
      <c r="MXV620" s="241"/>
      <c r="MXW620" s="241"/>
      <c r="MXX620" s="241"/>
      <c r="MXY620" s="241"/>
      <c r="MXZ620" s="241"/>
      <c r="MYA620" s="241"/>
      <c r="MYB620" s="241"/>
      <c r="MYC620" s="241"/>
      <c r="MYD620" s="241"/>
      <c r="MYE620" s="241"/>
      <c r="MYF620" s="241"/>
      <c r="MYG620" s="241"/>
      <c r="MYH620" s="241"/>
      <c r="MYI620" s="241"/>
      <c r="MYJ620" s="241"/>
      <c r="MYK620" s="241"/>
      <c r="MYL620" s="241"/>
      <c r="MYM620" s="241"/>
      <c r="MYN620" s="241"/>
      <c r="MYO620" s="241"/>
      <c r="MYP620" s="241"/>
      <c r="MYQ620" s="241"/>
      <c r="MYR620" s="241"/>
      <c r="MYS620" s="241"/>
      <c r="MYT620" s="241"/>
      <c r="MYU620" s="241"/>
      <c r="MYV620" s="241"/>
      <c r="MYW620" s="241"/>
      <c r="MYX620" s="241"/>
      <c r="MYY620" s="241"/>
      <c r="MYZ620" s="241"/>
      <c r="MZA620" s="241"/>
      <c r="MZB620" s="241"/>
      <c r="MZC620" s="241"/>
      <c r="MZD620" s="241"/>
      <c r="MZE620" s="241"/>
      <c r="MZF620" s="241"/>
      <c r="MZG620" s="241"/>
      <c r="MZH620" s="241"/>
      <c r="MZI620" s="241"/>
      <c r="MZJ620" s="241"/>
      <c r="MZK620" s="241"/>
      <c r="MZL620" s="241"/>
      <c r="MZM620" s="241"/>
      <c r="MZN620" s="241"/>
      <c r="MZO620" s="241"/>
      <c r="MZP620" s="241"/>
      <c r="MZQ620" s="241"/>
      <c r="MZR620" s="241"/>
      <c r="MZS620" s="241"/>
      <c r="MZT620" s="241"/>
      <c r="MZU620" s="241"/>
      <c r="MZV620" s="241"/>
      <c r="MZW620" s="241"/>
      <c r="MZX620" s="241"/>
      <c r="MZY620" s="241"/>
      <c r="MZZ620" s="241"/>
      <c r="NAA620" s="241"/>
      <c r="NAB620" s="241"/>
      <c r="NAC620" s="241"/>
      <c r="NAD620" s="241"/>
      <c r="NAE620" s="241"/>
      <c r="NAF620" s="241"/>
      <c r="NAG620" s="241"/>
      <c r="NAH620" s="241"/>
      <c r="NAI620" s="241"/>
      <c r="NAJ620" s="241"/>
      <c r="NAK620" s="241"/>
      <c r="NAL620" s="241"/>
      <c r="NAM620" s="241"/>
      <c r="NAN620" s="241"/>
      <c r="NAO620" s="241"/>
      <c r="NAP620" s="241"/>
      <c r="NAQ620" s="241"/>
      <c r="NAR620" s="241"/>
      <c r="NAS620" s="241"/>
      <c r="NAT620" s="241"/>
      <c r="NAU620" s="241"/>
      <c r="NAV620" s="241"/>
      <c r="NAW620" s="241"/>
      <c r="NAX620" s="241"/>
      <c r="NAY620" s="241"/>
      <c r="NAZ620" s="241"/>
      <c r="NBA620" s="241"/>
      <c r="NBB620" s="241"/>
      <c r="NBC620" s="241"/>
      <c r="NBD620" s="241"/>
      <c r="NBE620" s="241"/>
      <c r="NBF620" s="241"/>
      <c r="NBG620" s="241"/>
      <c r="NBH620" s="241"/>
      <c r="NBI620" s="241"/>
      <c r="NBJ620" s="241"/>
      <c r="NBK620" s="241"/>
      <c r="NBL620" s="241"/>
      <c r="NBM620" s="241"/>
      <c r="NBN620" s="241"/>
      <c r="NBO620" s="241"/>
      <c r="NBP620" s="241"/>
      <c r="NBQ620" s="241"/>
      <c r="NBR620" s="241"/>
      <c r="NBS620" s="241"/>
      <c r="NBT620" s="241"/>
      <c r="NBU620" s="241"/>
      <c r="NBV620" s="241"/>
      <c r="NBW620" s="241"/>
      <c r="NBX620" s="241"/>
      <c r="NBY620" s="241"/>
      <c r="NBZ620" s="241"/>
      <c r="NCA620" s="241"/>
      <c r="NCB620" s="241"/>
      <c r="NCC620" s="241"/>
      <c r="NCD620" s="241"/>
      <c r="NCE620" s="241"/>
      <c r="NCF620" s="241"/>
      <c r="NCG620" s="241"/>
      <c r="NCH620" s="241"/>
      <c r="NCI620" s="241"/>
      <c r="NCJ620" s="241"/>
      <c r="NCK620" s="241"/>
      <c r="NCL620" s="241"/>
      <c r="NCM620" s="241"/>
      <c r="NCN620" s="241"/>
      <c r="NCO620" s="241"/>
      <c r="NCP620" s="241"/>
      <c r="NCQ620" s="241"/>
      <c r="NCR620" s="241"/>
      <c r="NCS620" s="241"/>
      <c r="NCT620" s="241"/>
      <c r="NCU620" s="241"/>
      <c r="NCV620" s="241"/>
      <c r="NCW620" s="241"/>
      <c r="NCX620" s="241"/>
      <c r="NCY620" s="241"/>
      <c r="NCZ620" s="241"/>
      <c r="NDA620" s="241"/>
      <c r="NDB620" s="241"/>
      <c r="NDC620" s="241"/>
      <c r="NDD620" s="241"/>
      <c r="NDE620" s="241"/>
      <c r="NDF620" s="241"/>
      <c r="NDG620" s="241"/>
      <c r="NDH620" s="241"/>
      <c r="NDI620" s="241"/>
      <c r="NDJ620" s="241"/>
      <c r="NDK620" s="241"/>
      <c r="NDL620" s="241"/>
      <c r="NDM620" s="241"/>
      <c r="NDN620" s="241"/>
      <c r="NDO620" s="241"/>
      <c r="NDP620" s="241"/>
      <c r="NDQ620" s="241"/>
      <c r="NDR620" s="241"/>
      <c r="NDS620" s="241"/>
      <c r="NDT620" s="241"/>
      <c r="NDU620" s="241"/>
      <c r="NDV620" s="241"/>
      <c r="NDW620" s="241"/>
      <c r="NDX620" s="241"/>
      <c r="NDY620" s="241"/>
      <c r="NDZ620" s="241"/>
      <c r="NEA620" s="241"/>
      <c r="NEB620" s="241"/>
      <c r="NEC620" s="241"/>
      <c r="NED620" s="241"/>
      <c r="NEE620" s="241"/>
      <c r="NEF620" s="241"/>
      <c r="NEG620" s="241"/>
      <c r="NEH620" s="241"/>
      <c r="NEI620" s="241"/>
      <c r="NEJ620" s="241"/>
      <c r="NEK620" s="241"/>
      <c r="NEL620" s="241"/>
      <c r="NEM620" s="241"/>
      <c r="NEN620" s="241"/>
      <c r="NEO620" s="241"/>
      <c r="NEP620" s="241"/>
      <c r="NEQ620" s="241"/>
      <c r="NER620" s="241"/>
      <c r="NES620" s="241"/>
      <c r="NET620" s="241"/>
      <c r="NEU620" s="241"/>
      <c r="NEV620" s="241"/>
      <c r="NEW620" s="241"/>
      <c r="NEX620" s="241"/>
      <c r="NEY620" s="241"/>
      <c r="NEZ620" s="241"/>
      <c r="NFA620" s="241"/>
      <c r="NFB620" s="241"/>
      <c r="NFC620" s="241"/>
      <c r="NFD620" s="241"/>
      <c r="NFE620" s="241"/>
      <c r="NFF620" s="241"/>
      <c r="NFG620" s="241"/>
      <c r="NFH620" s="241"/>
      <c r="NFI620" s="241"/>
      <c r="NFJ620" s="241"/>
      <c r="NFK620" s="241"/>
      <c r="NFL620" s="241"/>
      <c r="NFM620" s="241"/>
      <c r="NFN620" s="241"/>
      <c r="NFO620" s="241"/>
      <c r="NFP620" s="241"/>
      <c r="NFQ620" s="241"/>
      <c r="NFR620" s="241"/>
      <c r="NFS620" s="241"/>
      <c r="NFT620" s="241"/>
      <c r="NFU620" s="241"/>
      <c r="NFV620" s="241"/>
      <c r="NFW620" s="241"/>
      <c r="NFX620" s="241"/>
      <c r="NFY620" s="241"/>
      <c r="NFZ620" s="241"/>
      <c r="NGA620" s="241"/>
      <c r="NGB620" s="241"/>
      <c r="NGC620" s="241"/>
      <c r="NGD620" s="241"/>
      <c r="NGE620" s="241"/>
      <c r="NGF620" s="241"/>
      <c r="NGG620" s="241"/>
      <c r="NGH620" s="241"/>
      <c r="NGI620" s="241"/>
      <c r="NGJ620" s="241"/>
      <c r="NGK620" s="241"/>
      <c r="NGL620" s="241"/>
      <c r="NGM620" s="241"/>
      <c r="NGN620" s="241"/>
      <c r="NGO620" s="241"/>
      <c r="NGP620" s="241"/>
      <c r="NGQ620" s="241"/>
      <c r="NGR620" s="241"/>
      <c r="NGS620" s="241"/>
      <c r="NGT620" s="241"/>
      <c r="NGU620" s="241"/>
      <c r="NGV620" s="241"/>
      <c r="NGW620" s="241"/>
      <c r="NGX620" s="241"/>
      <c r="NGY620" s="241"/>
      <c r="NGZ620" s="241"/>
      <c r="NHA620" s="241"/>
      <c r="NHB620" s="241"/>
      <c r="NHC620" s="241"/>
      <c r="NHD620" s="241"/>
      <c r="NHE620" s="241"/>
      <c r="NHF620" s="241"/>
      <c r="NHG620" s="241"/>
      <c r="NHH620" s="241"/>
      <c r="NHI620" s="241"/>
      <c r="NHJ620" s="241"/>
      <c r="NHK620" s="241"/>
      <c r="NHL620" s="241"/>
      <c r="NHM620" s="241"/>
      <c r="NHN620" s="241"/>
      <c r="NHO620" s="241"/>
      <c r="NHP620" s="241"/>
      <c r="NHQ620" s="241"/>
      <c r="NHR620" s="241"/>
      <c r="NHS620" s="241"/>
      <c r="NHT620" s="241"/>
      <c r="NHU620" s="241"/>
      <c r="NHV620" s="241"/>
      <c r="NHW620" s="241"/>
      <c r="NHX620" s="241"/>
      <c r="NHY620" s="241"/>
      <c r="NHZ620" s="241"/>
      <c r="NIA620" s="241"/>
      <c r="NIB620" s="241"/>
      <c r="NIC620" s="241"/>
      <c r="NID620" s="241"/>
      <c r="NIE620" s="241"/>
      <c r="NIF620" s="241"/>
      <c r="NIG620" s="241"/>
      <c r="NIH620" s="241"/>
      <c r="NII620" s="241"/>
      <c r="NIJ620" s="241"/>
      <c r="NIK620" s="241"/>
      <c r="NIL620" s="241"/>
      <c r="NIM620" s="241"/>
      <c r="NIN620" s="241"/>
      <c r="NIO620" s="241"/>
      <c r="NIP620" s="241"/>
      <c r="NIQ620" s="241"/>
      <c r="NIR620" s="241"/>
      <c r="NIS620" s="241"/>
      <c r="NIT620" s="241"/>
      <c r="NIU620" s="241"/>
      <c r="NIV620" s="241"/>
      <c r="NIW620" s="241"/>
      <c r="NIX620" s="241"/>
      <c r="NIY620" s="241"/>
      <c r="NIZ620" s="241"/>
      <c r="NJA620" s="241"/>
      <c r="NJB620" s="241"/>
      <c r="NJC620" s="241"/>
      <c r="NJD620" s="241"/>
      <c r="NJE620" s="241"/>
      <c r="NJF620" s="241"/>
      <c r="NJG620" s="241"/>
      <c r="NJH620" s="241"/>
      <c r="NJI620" s="241"/>
      <c r="NJJ620" s="241"/>
      <c r="NJK620" s="241"/>
      <c r="NJL620" s="241"/>
      <c r="NJM620" s="241"/>
      <c r="NJN620" s="241"/>
      <c r="NJO620" s="241"/>
      <c r="NJP620" s="241"/>
      <c r="NJQ620" s="241"/>
      <c r="NJR620" s="241"/>
      <c r="NJS620" s="241"/>
      <c r="NJT620" s="241"/>
      <c r="NJU620" s="241"/>
      <c r="NJV620" s="241"/>
      <c r="NJW620" s="241"/>
      <c r="NJX620" s="241"/>
      <c r="NJY620" s="241"/>
      <c r="NJZ620" s="241"/>
      <c r="NKA620" s="241"/>
      <c r="NKB620" s="241"/>
      <c r="NKC620" s="241"/>
      <c r="NKD620" s="241"/>
      <c r="NKE620" s="241"/>
      <c r="NKF620" s="241"/>
      <c r="NKG620" s="241"/>
      <c r="NKH620" s="241"/>
      <c r="NKI620" s="241"/>
      <c r="NKJ620" s="241"/>
      <c r="NKK620" s="241"/>
      <c r="NKL620" s="241"/>
      <c r="NKM620" s="241"/>
      <c r="NKN620" s="241"/>
      <c r="NKO620" s="241"/>
      <c r="NKP620" s="241"/>
      <c r="NKQ620" s="241"/>
      <c r="NKR620" s="241"/>
      <c r="NKS620" s="241"/>
      <c r="NKT620" s="241"/>
      <c r="NKU620" s="241"/>
      <c r="NKV620" s="241"/>
      <c r="NKW620" s="241"/>
      <c r="NKX620" s="241"/>
      <c r="NKY620" s="241"/>
      <c r="NKZ620" s="241"/>
      <c r="NLA620" s="241"/>
      <c r="NLB620" s="241"/>
      <c r="NLC620" s="241"/>
      <c r="NLD620" s="241"/>
      <c r="NLE620" s="241"/>
      <c r="NLF620" s="241"/>
      <c r="NLG620" s="241"/>
      <c r="NLH620" s="241"/>
      <c r="NLI620" s="241"/>
      <c r="NLJ620" s="241"/>
      <c r="NLK620" s="241"/>
      <c r="NLL620" s="241"/>
      <c r="NLM620" s="241"/>
      <c r="NLN620" s="241"/>
      <c r="NLO620" s="241"/>
      <c r="NLP620" s="241"/>
      <c r="NLQ620" s="241"/>
      <c r="NLR620" s="241"/>
      <c r="NLS620" s="241"/>
      <c r="NLT620" s="241"/>
      <c r="NLU620" s="241"/>
      <c r="NLV620" s="241"/>
      <c r="NLW620" s="241"/>
      <c r="NLX620" s="241"/>
      <c r="NLY620" s="241"/>
      <c r="NLZ620" s="241"/>
      <c r="NMA620" s="241"/>
      <c r="NMB620" s="241"/>
      <c r="NMC620" s="241"/>
      <c r="NMD620" s="241"/>
      <c r="NME620" s="241"/>
      <c r="NMF620" s="241"/>
      <c r="NMG620" s="241"/>
      <c r="NMH620" s="241"/>
      <c r="NMI620" s="241"/>
      <c r="NMJ620" s="241"/>
      <c r="NMK620" s="241"/>
      <c r="NML620" s="241"/>
      <c r="NMM620" s="241"/>
      <c r="NMN620" s="241"/>
      <c r="NMO620" s="241"/>
      <c r="NMP620" s="241"/>
      <c r="NMQ620" s="241"/>
      <c r="NMR620" s="241"/>
      <c r="NMS620" s="241"/>
      <c r="NMT620" s="241"/>
      <c r="NMU620" s="241"/>
      <c r="NMV620" s="241"/>
      <c r="NMW620" s="241"/>
      <c r="NMX620" s="241"/>
      <c r="NMY620" s="241"/>
      <c r="NMZ620" s="241"/>
      <c r="NNA620" s="241"/>
      <c r="NNB620" s="241"/>
      <c r="NNC620" s="241"/>
      <c r="NND620" s="241"/>
      <c r="NNE620" s="241"/>
      <c r="NNF620" s="241"/>
      <c r="NNG620" s="241"/>
      <c r="NNH620" s="241"/>
      <c r="NNI620" s="241"/>
      <c r="NNJ620" s="241"/>
      <c r="NNK620" s="241"/>
      <c r="NNL620" s="241"/>
      <c r="NNM620" s="241"/>
      <c r="NNN620" s="241"/>
      <c r="NNO620" s="241"/>
      <c r="NNP620" s="241"/>
      <c r="NNQ620" s="241"/>
      <c r="NNR620" s="241"/>
      <c r="NNS620" s="241"/>
      <c r="NNT620" s="241"/>
      <c r="NNU620" s="241"/>
      <c r="NNV620" s="241"/>
      <c r="NNW620" s="241"/>
      <c r="NNX620" s="241"/>
      <c r="NNY620" s="241"/>
      <c r="NNZ620" s="241"/>
      <c r="NOA620" s="241"/>
      <c r="NOB620" s="241"/>
      <c r="NOC620" s="241"/>
      <c r="NOD620" s="241"/>
      <c r="NOE620" s="241"/>
      <c r="NOF620" s="241"/>
      <c r="NOG620" s="241"/>
      <c r="NOH620" s="241"/>
      <c r="NOI620" s="241"/>
      <c r="NOJ620" s="241"/>
      <c r="NOK620" s="241"/>
      <c r="NOL620" s="241"/>
      <c r="NOM620" s="241"/>
      <c r="NON620" s="241"/>
      <c r="NOO620" s="241"/>
      <c r="NOP620" s="241"/>
      <c r="NOQ620" s="241"/>
      <c r="NOR620" s="241"/>
      <c r="NOS620" s="241"/>
      <c r="NOT620" s="241"/>
      <c r="NOU620" s="241"/>
      <c r="NOV620" s="241"/>
      <c r="NOW620" s="241"/>
      <c r="NOX620" s="241"/>
      <c r="NOY620" s="241"/>
      <c r="NOZ620" s="241"/>
      <c r="NPA620" s="241"/>
      <c r="NPB620" s="241"/>
      <c r="NPC620" s="241"/>
      <c r="NPD620" s="241"/>
      <c r="NPE620" s="241"/>
      <c r="NPF620" s="241"/>
      <c r="NPG620" s="241"/>
      <c r="NPH620" s="241"/>
      <c r="NPI620" s="241"/>
      <c r="NPJ620" s="241"/>
      <c r="NPK620" s="241"/>
      <c r="NPL620" s="241"/>
      <c r="NPM620" s="241"/>
      <c r="NPN620" s="241"/>
      <c r="NPO620" s="241"/>
      <c r="NPP620" s="241"/>
      <c r="NPQ620" s="241"/>
      <c r="NPR620" s="241"/>
      <c r="NPS620" s="241"/>
      <c r="NPT620" s="241"/>
      <c r="NPU620" s="241"/>
      <c r="NPV620" s="241"/>
      <c r="NPW620" s="241"/>
      <c r="NPX620" s="241"/>
      <c r="NPY620" s="241"/>
      <c r="NPZ620" s="241"/>
      <c r="NQA620" s="241"/>
      <c r="NQB620" s="241"/>
      <c r="NQC620" s="241"/>
      <c r="NQD620" s="241"/>
      <c r="NQE620" s="241"/>
      <c r="NQF620" s="241"/>
      <c r="NQG620" s="241"/>
      <c r="NQH620" s="241"/>
      <c r="NQI620" s="241"/>
      <c r="NQJ620" s="241"/>
      <c r="NQK620" s="241"/>
      <c r="NQL620" s="241"/>
      <c r="NQM620" s="241"/>
      <c r="NQN620" s="241"/>
      <c r="NQO620" s="241"/>
      <c r="NQP620" s="241"/>
      <c r="NQQ620" s="241"/>
      <c r="NQR620" s="241"/>
      <c r="NQS620" s="241"/>
      <c r="NQT620" s="241"/>
      <c r="NQU620" s="241"/>
      <c r="NQV620" s="241"/>
      <c r="NQW620" s="241"/>
      <c r="NQX620" s="241"/>
      <c r="NQY620" s="241"/>
      <c r="NQZ620" s="241"/>
      <c r="NRA620" s="241"/>
      <c r="NRB620" s="241"/>
      <c r="NRC620" s="241"/>
      <c r="NRD620" s="241"/>
      <c r="NRE620" s="241"/>
      <c r="NRF620" s="241"/>
      <c r="NRG620" s="241"/>
      <c r="NRH620" s="241"/>
      <c r="NRI620" s="241"/>
      <c r="NRJ620" s="241"/>
      <c r="NRK620" s="241"/>
      <c r="NRL620" s="241"/>
      <c r="NRM620" s="241"/>
      <c r="NRN620" s="241"/>
      <c r="NRO620" s="241"/>
      <c r="NRP620" s="241"/>
      <c r="NRQ620" s="241"/>
      <c r="NRR620" s="241"/>
      <c r="NRS620" s="241"/>
      <c r="NRT620" s="241"/>
      <c r="NRU620" s="241"/>
      <c r="NRV620" s="241"/>
      <c r="NRW620" s="241"/>
      <c r="NRX620" s="241"/>
      <c r="NRY620" s="241"/>
      <c r="NRZ620" s="241"/>
      <c r="NSA620" s="241"/>
      <c r="NSB620" s="241"/>
      <c r="NSC620" s="241"/>
      <c r="NSD620" s="241"/>
      <c r="NSE620" s="241"/>
      <c r="NSF620" s="241"/>
      <c r="NSG620" s="241"/>
      <c r="NSH620" s="241"/>
      <c r="NSI620" s="241"/>
      <c r="NSJ620" s="241"/>
      <c r="NSK620" s="241"/>
      <c r="NSL620" s="241"/>
      <c r="NSM620" s="241"/>
      <c r="NSN620" s="241"/>
      <c r="NSO620" s="241"/>
      <c r="NSP620" s="241"/>
      <c r="NSQ620" s="241"/>
      <c r="NSR620" s="241"/>
      <c r="NSS620" s="241"/>
      <c r="NST620" s="241"/>
      <c r="NSU620" s="241"/>
      <c r="NSV620" s="241"/>
      <c r="NSW620" s="241"/>
      <c r="NSX620" s="241"/>
      <c r="NSY620" s="241"/>
      <c r="NSZ620" s="241"/>
      <c r="NTA620" s="241"/>
      <c r="NTB620" s="241"/>
      <c r="NTC620" s="241"/>
      <c r="NTD620" s="241"/>
      <c r="NTE620" s="241"/>
      <c r="NTF620" s="241"/>
      <c r="NTG620" s="241"/>
      <c r="NTH620" s="241"/>
      <c r="NTI620" s="241"/>
      <c r="NTJ620" s="241"/>
      <c r="NTK620" s="241"/>
      <c r="NTL620" s="241"/>
      <c r="NTM620" s="241"/>
      <c r="NTN620" s="241"/>
      <c r="NTO620" s="241"/>
      <c r="NTP620" s="241"/>
      <c r="NTQ620" s="241"/>
      <c r="NTR620" s="241"/>
      <c r="NTS620" s="241"/>
      <c r="NTT620" s="241"/>
      <c r="NTU620" s="241"/>
      <c r="NTV620" s="241"/>
      <c r="NTW620" s="241"/>
      <c r="NTX620" s="241"/>
      <c r="NTY620" s="241"/>
      <c r="NTZ620" s="241"/>
      <c r="NUA620" s="241"/>
      <c r="NUB620" s="241"/>
      <c r="NUC620" s="241"/>
      <c r="NUD620" s="241"/>
      <c r="NUE620" s="241"/>
      <c r="NUF620" s="241"/>
      <c r="NUG620" s="241"/>
      <c r="NUH620" s="241"/>
      <c r="NUI620" s="241"/>
      <c r="NUJ620" s="241"/>
      <c r="NUK620" s="241"/>
      <c r="NUL620" s="241"/>
      <c r="NUM620" s="241"/>
      <c r="NUN620" s="241"/>
      <c r="NUO620" s="241"/>
      <c r="NUP620" s="241"/>
      <c r="NUQ620" s="241"/>
      <c r="NUR620" s="241"/>
      <c r="NUS620" s="241"/>
      <c r="NUT620" s="241"/>
      <c r="NUU620" s="241"/>
      <c r="NUV620" s="241"/>
      <c r="NUW620" s="241"/>
      <c r="NUX620" s="241"/>
      <c r="NUY620" s="241"/>
      <c r="NUZ620" s="241"/>
      <c r="NVA620" s="241"/>
      <c r="NVB620" s="241"/>
      <c r="NVC620" s="241"/>
      <c r="NVD620" s="241"/>
      <c r="NVE620" s="241"/>
      <c r="NVF620" s="241"/>
      <c r="NVG620" s="241"/>
      <c r="NVH620" s="241"/>
      <c r="NVI620" s="241"/>
      <c r="NVJ620" s="241"/>
      <c r="NVK620" s="241"/>
      <c r="NVL620" s="241"/>
      <c r="NVM620" s="241"/>
      <c r="NVN620" s="241"/>
      <c r="NVO620" s="241"/>
      <c r="NVP620" s="241"/>
      <c r="NVQ620" s="241"/>
      <c r="NVR620" s="241"/>
      <c r="NVS620" s="241"/>
      <c r="NVT620" s="241"/>
      <c r="NVU620" s="241"/>
      <c r="NVV620" s="241"/>
      <c r="NVW620" s="241"/>
      <c r="NVX620" s="241"/>
      <c r="NVY620" s="241"/>
      <c r="NVZ620" s="241"/>
      <c r="NWA620" s="241"/>
      <c r="NWB620" s="241"/>
      <c r="NWC620" s="241"/>
      <c r="NWD620" s="241"/>
      <c r="NWE620" s="241"/>
      <c r="NWF620" s="241"/>
      <c r="NWG620" s="241"/>
      <c r="NWH620" s="241"/>
      <c r="NWI620" s="241"/>
      <c r="NWJ620" s="241"/>
      <c r="NWK620" s="241"/>
      <c r="NWL620" s="241"/>
      <c r="NWM620" s="241"/>
      <c r="NWN620" s="241"/>
      <c r="NWO620" s="241"/>
      <c r="NWP620" s="241"/>
      <c r="NWQ620" s="241"/>
      <c r="NWR620" s="241"/>
      <c r="NWS620" s="241"/>
      <c r="NWT620" s="241"/>
      <c r="NWU620" s="241"/>
      <c r="NWV620" s="241"/>
      <c r="NWW620" s="241"/>
      <c r="NWX620" s="241"/>
      <c r="NWY620" s="241"/>
      <c r="NWZ620" s="241"/>
      <c r="NXA620" s="241"/>
      <c r="NXB620" s="241"/>
      <c r="NXC620" s="241"/>
      <c r="NXD620" s="241"/>
      <c r="NXE620" s="241"/>
      <c r="NXF620" s="241"/>
      <c r="NXG620" s="241"/>
      <c r="NXH620" s="241"/>
      <c r="NXI620" s="241"/>
      <c r="NXJ620" s="241"/>
      <c r="NXK620" s="241"/>
      <c r="NXL620" s="241"/>
      <c r="NXM620" s="241"/>
      <c r="NXN620" s="241"/>
      <c r="NXO620" s="241"/>
      <c r="NXP620" s="241"/>
      <c r="NXQ620" s="241"/>
      <c r="NXR620" s="241"/>
      <c r="NXS620" s="241"/>
      <c r="NXT620" s="241"/>
      <c r="NXU620" s="241"/>
      <c r="NXV620" s="241"/>
      <c r="NXW620" s="241"/>
      <c r="NXX620" s="241"/>
      <c r="NXY620" s="241"/>
      <c r="NXZ620" s="241"/>
      <c r="NYA620" s="241"/>
      <c r="NYB620" s="241"/>
      <c r="NYC620" s="241"/>
      <c r="NYD620" s="241"/>
      <c r="NYE620" s="241"/>
      <c r="NYF620" s="241"/>
      <c r="NYG620" s="241"/>
      <c r="NYH620" s="241"/>
      <c r="NYI620" s="241"/>
      <c r="NYJ620" s="241"/>
      <c r="NYK620" s="241"/>
      <c r="NYL620" s="241"/>
      <c r="NYM620" s="241"/>
      <c r="NYN620" s="241"/>
      <c r="NYO620" s="241"/>
      <c r="NYP620" s="241"/>
      <c r="NYQ620" s="241"/>
      <c r="NYR620" s="241"/>
      <c r="NYS620" s="241"/>
      <c r="NYT620" s="241"/>
      <c r="NYU620" s="241"/>
      <c r="NYV620" s="241"/>
      <c r="NYW620" s="241"/>
      <c r="NYX620" s="241"/>
      <c r="NYY620" s="241"/>
      <c r="NYZ620" s="241"/>
      <c r="NZA620" s="241"/>
      <c r="NZB620" s="241"/>
      <c r="NZC620" s="241"/>
      <c r="NZD620" s="241"/>
      <c r="NZE620" s="241"/>
      <c r="NZF620" s="241"/>
      <c r="NZG620" s="241"/>
      <c r="NZH620" s="241"/>
      <c r="NZI620" s="241"/>
      <c r="NZJ620" s="241"/>
      <c r="NZK620" s="241"/>
      <c r="NZL620" s="241"/>
      <c r="NZM620" s="241"/>
      <c r="NZN620" s="241"/>
      <c r="NZO620" s="241"/>
      <c r="NZP620" s="241"/>
      <c r="NZQ620" s="241"/>
      <c r="NZR620" s="241"/>
      <c r="NZS620" s="241"/>
      <c r="NZT620" s="241"/>
      <c r="NZU620" s="241"/>
      <c r="NZV620" s="241"/>
      <c r="NZW620" s="241"/>
      <c r="NZX620" s="241"/>
      <c r="NZY620" s="241"/>
      <c r="NZZ620" s="241"/>
      <c r="OAA620" s="241"/>
      <c r="OAB620" s="241"/>
      <c r="OAC620" s="241"/>
      <c r="OAD620" s="241"/>
      <c r="OAE620" s="241"/>
      <c r="OAF620" s="241"/>
      <c r="OAG620" s="241"/>
      <c r="OAH620" s="241"/>
      <c r="OAI620" s="241"/>
      <c r="OAJ620" s="241"/>
      <c r="OAK620" s="241"/>
      <c r="OAL620" s="241"/>
      <c r="OAM620" s="241"/>
      <c r="OAN620" s="241"/>
      <c r="OAO620" s="241"/>
      <c r="OAP620" s="241"/>
      <c r="OAQ620" s="241"/>
      <c r="OAR620" s="241"/>
      <c r="OAS620" s="241"/>
      <c r="OAT620" s="241"/>
      <c r="OAU620" s="241"/>
      <c r="OAV620" s="241"/>
      <c r="OAW620" s="241"/>
      <c r="OAX620" s="241"/>
      <c r="OAY620" s="241"/>
      <c r="OAZ620" s="241"/>
      <c r="OBA620" s="241"/>
      <c r="OBB620" s="241"/>
      <c r="OBC620" s="241"/>
      <c r="OBD620" s="241"/>
      <c r="OBE620" s="241"/>
      <c r="OBF620" s="241"/>
      <c r="OBG620" s="241"/>
      <c r="OBH620" s="241"/>
      <c r="OBI620" s="241"/>
      <c r="OBJ620" s="241"/>
      <c r="OBK620" s="241"/>
      <c r="OBL620" s="241"/>
      <c r="OBM620" s="241"/>
      <c r="OBN620" s="241"/>
      <c r="OBO620" s="241"/>
      <c r="OBP620" s="241"/>
      <c r="OBQ620" s="241"/>
      <c r="OBR620" s="241"/>
      <c r="OBS620" s="241"/>
      <c r="OBT620" s="241"/>
      <c r="OBU620" s="241"/>
      <c r="OBV620" s="241"/>
      <c r="OBW620" s="241"/>
      <c r="OBX620" s="241"/>
      <c r="OBY620" s="241"/>
      <c r="OBZ620" s="241"/>
      <c r="OCA620" s="241"/>
      <c r="OCB620" s="241"/>
      <c r="OCC620" s="241"/>
      <c r="OCD620" s="241"/>
      <c r="OCE620" s="241"/>
      <c r="OCF620" s="241"/>
      <c r="OCG620" s="241"/>
      <c r="OCH620" s="241"/>
      <c r="OCI620" s="241"/>
      <c r="OCJ620" s="241"/>
      <c r="OCK620" s="241"/>
      <c r="OCL620" s="241"/>
      <c r="OCM620" s="241"/>
      <c r="OCN620" s="241"/>
      <c r="OCO620" s="241"/>
      <c r="OCP620" s="241"/>
      <c r="OCQ620" s="241"/>
      <c r="OCR620" s="241"/>
      <c r="OCS620" s="241"/>
      <c r="OCT620" s="241"/>
      <c r="OCU620" s="241"/>
      <c r="OCV620" s="241"/>
      <c r="OCW620" s="241"/>
      <c r="OCX620" s="241"/>
      <c r="OCY620" s="241"/>
      <c r="OCZ620" s="241"/>
      <c r="ODA620" s="241"/>
      <c r="ODB620" s="241"/>
      <c r="ODC620" s="241"/>
      <c r="ODD620" s="241"/>
      <c r="ODE620" s="241"/>
      <c r="ODF620" s="241"/>
      <c r="ODG620" s="241"/>
      <c r="ODH620" s="241"/>
      <c r="ODI620" s="241"/>
      <c r="ODJ620" s="241"/>
      <c r="ODK620" s="241"/>
      <c r="ODL620" s="241"/>
      <c r="ODM620" s="241"/>
      <c r="ODN620" s="241"/>
      <c r="ODO620" s="241"/>
      <c r="ODP620" s="241"/>
      <c r="ODQ620" s="241"/>
      <c r="ODR620" s="241"/>
      <c r="ODS620" s="241"/>
      <c r="ODT620" s="241"/>
      <c r="ODU620" s="241"/>
      <c r="ODV620" s="241"/>
      <c r="ODW620" s="241"/>
      <c r="ODX620" s="241"/>
      <c r="ODY620" s="241"/>
      <c r="ODZ620" s="241"/>
      <c r="OEA620" s="241"/>
      <c r="OEB620" s="241"/>
      <c r="OEC620" s="241"/>
      <c r="OED620" s="241"/>
      <c r="OEE620" s="241"/>
      <c r="OEF620" s="241"/>
      <c r="OEG620" s="241"/>
      <c r="OEH620" s="241"/>
      <c r="OEI620" s="241"/>
      <c r="OEJ620" s="241"/>
      <c r="OEK620" s="241"/>
      <c r="OEL620" s="241"/>
      <c r="OEM620" s="241"/>
      <c r="OEN620" s="241"/>
      <c r="OEO620" s="241"/>
      <c r="OEP620" s="241"/>
      <c r="OEQ620" s="241"/>
      <c r="OER620" s="241"/>
      <c r="OES620" s="241"/>
      <c r="OET620" s="241"/>
      <c r="OEU620" s="241"/>
      <c r="OEV620" s="241"/>
      <c r="OEW620" s="241"/>
      <c r="OEX620" s="241"/>
      <c r="OEY620" s="241"/>
      <c r="OEZ620" s="241"/>
      <c r="OFA620" s="241"/>
      <c r="OFB620" s="241"/>
      <c r="OFC620" s="241"/>
      <c r="OFD620" s="241"/>
      <c r="OFE620" s="241"/>
      <c r="OFF620" s="241"/>
      <c r="OFG620" s="241"/>
      <c r="OFH620" s="241"/>
      <c r="OFI620" s="241"/>
      <c r="OFJ620" s="241"/>
      <c r="OFK620" s="241"/>
      <c r="OFL620" s="241"/>
      <c r="OFM620" s="241"/>
      <c r="OFN620" s="241"/>
      <c r="OFO620" s="241"/>
      <c r="OFP620" s="241"/>
      <c r="OFQ620" s="241"/>
      <c r="OFR620" s="241"/>
      <c r="OFS620" s="241"/>
      <c r="OFT620" s="241"/>
      <c r="OFU620" s="241"/>
      <c r="OFV620" s="241"/>
      <c r="OFW620" s="241"/>
      <c r="OFX620" s="241"/>
      <c r="OFY620" s="241"/>
      <c r="OFZ620" s="241"/>
      <c r="OGA620" s="241"/>
      <c r="OGB620" s="241"/>
      <c r="OGC620" s="241"/>
      <c r="OGD620" s="241"/>
      <c r="OGE620" s="241"/>
      <c r="OGF620" s="241"/>
      <c r="OGG620" s="241"/>
      <c r="OGH620" s="241"/>
      <c r="OGI620" s="241"/>
      <c r="OGJ620" s="241"/>
      <c r="OGK620" s="241"/>
      <c r="OGL620" s="241"/>
      <c r="OGM620" s="241"/>
      <c r="OGN620" s="241"/>
      <c r="OGO620" s="241"/>
      <c r="OGP620" s="241"/>
      <c r="OGQ620" s="241"/>
      <c r="OGR620" s="241"/>
      <c r="OGS620" s="241"/>
      <c r="OGT620" s="241"/>
      <c r="OGU620" s="241"/>
      <c r="OGV620" s="241"/>
      <c r="OGW620" s="241"/>
      <c r="OGX620" s="241"/>
      <c r="OGY620" s="241"/>
      <c r="OGZ620" s="241"/>
      <c r="OHA620" s="241"/>
      <c r="OHB620" s="241"/>
      <c r="OHC620" s="241"/>
      <c r="OHD620" s="241"/>
      <c r="OHE620" s="241"/>
      <c r="OHF620" s="241"/>
      <c r="OHG620" s="241"/>
      <c r="OHH620" s="241"/>
      <c r="OHI620" s="241"/>
      <c r="OHJ620" s="241"/>
      <c r="OHK620" s="241"/>
      <c r="OHL620" s="241"/>
      <c r="OHM620" s="241"/>
      <c r="OHN620" s="241"/>
      <c r="OHO620" s="241"/>
      <c r="OHP620" s="241"/>
      <c r="OHQ620" s="241"/>
      <c r="OHR620" s="241"/>
      <c r="OHS620" s="241"/>
      <c r="OHT620" s="241"/>
      <c r="OHU620" s="241"/>
      <c r="OHV620" s="241"/>
      <c r="OHW620" s="241"/>
      <c r="OHX620" s="241"/>
      <c r="OHY620" s="241"/>
      <c r="OHZ620" s="241"/>
      <c r="OIA620" s="241"/>
      <c r="OIB620" s="241"/>
      <c r="OIC620" s="241"/>
      <c r="OID620" s="241"/>
      <c r="OIE620" s="241"/>
      <c r="OIF620" s="241"/>
      <c r="OIG620" s="241"/>
      <c r="OIH620" s="241"/>
      <c r="OII620" s="241"/>
      <c r="OIJ620" s="241"/>
      <c r="OIK620" s="241"/>
      <c r="OIL620" s="241"/>
      <c r="OIM620" s="241"/>
      <c r="OIN620" s="241"/>
      <c r="OIO620" s="241"/>
      <c r="OIP620" s="241"/>
      <c r="OIQ620" s="241"/>
      <c r="OIR620" s="241"/>
      <c r="OIS620" s="241"/>
      <c r="OIT620" s="241"/>
      <c r="OIU620" s="241"/>
      <c r="OIV620" s="241"/>
      <c r="OIW620" s="241"/>
      <c r="OIX620" s="241"/>
      <c r="OIY620" s="241"/>
      <c r="OIZ620" s="241"/>
      <c r="OJA620" s="241"/>
      <c r="OJB620" s="241"/>
      <c r="OJC620" s="241"/>
      <c r="OJD620" s="241"/>
      <c r="OJE620" s="241"/>
      <c r="OJF620" s="241"/>
      <c r="OJG620" s="241"/>
      <c r="OJH620" s="241"/>
      <c r="OJI620" s="241"/>
      <c r="OJJ620" s="241"/>
      <c r="OJK620" s="241"/>
      <c r="OJL620" s="241"/>
      <c r="OJM620" s="241"/>
      <c r="OJN620" s="241"/>
      <c r="OJO620" s="241"/>
      <c r="OJP620" s="241"/>
      <c r="OJQ620" s="241"/>
      <c r="OJR620" s="241"/>
      <c r="OJS620" s="241"/>
      <c r="OJT620" s="241"/>
      <c r="OJU620" s="241"/>
      <c r="OJV620" s="241"/>
      <c r="OJW620" s="241"/>
      <c r="OJX620" s="241"/>
      <c r="OJY620" s="241"/>
      <c r="OJZ620" s="241"/>
      <c r="OKA620" s="241"/>
      <c r="OKB620" s="241"/>
      <c r="OKC620" s="241"/>
      <c r="OKD620" s="241"/>
      <c r="OKE620" s="241"/>
      <c r="OKF620" s="241"/>
      <c r="OKG620" s="241"/>
      <c r="OKH620" s="241"/>
      <c r="OKI620" s="241"/>
      <c r="OKJ620" s="241"/>
      <c r="OKK620" s="241"/>
      <c r="OKL620" s="241"/>
      <c r="OKM620" s="241"/>
      <c r="OKN620" s="241"/>
      <c r="OKO620" s="241"/>
      <c r="OKP620" s="241"/>
      <c r="OKQ620" s="241"/>
      <c r="OKR620" s="241"/>
      <c r="OKS620" s="241"/>
      <c r="OKT620" s="241"/>
      <c r="OKU620" s="241"/>
      <c r="OKV620" s="241"/>
      <c r="OKW620" s="241"/>
      <c r="OKX620" s="241"/>
      <c r="OKY620" s="241"/>
      <c r="OKZ620" s="241"/>
      <c r="OLA620" s="241"/>
      <c r="OLB620" s="241"/>
      <c r="OLC620" s="241"/>
      <c r="OLD620" s="241"/>
      <c r="OLE620" s="241"/>
      <c r="OLF620" s="241"/>
      <c r="OLG620" s="241"/>
      <c r="OLH620" s="241"/>
      <c r="OLI620" s="241"/>
      <c r="OLJ620" s="241"/>
      <c r="OLK620" s="241"/>
      <c r="OLL620" s="241"/>
      <c r="OLM620" s="241"/>
      <c r="OLN620" s="241"/>
      <c r="OLO620" s="241"/>
      <c r="OLP620" s="241"/>
      <c r="OLQ620" s="241"/>
      <c r="OLR620" s="241"/>
      <c r="OLS620" s="241"/>
      <c r="OLT620" s="241"/>
      <c r="OLU620" s="241"/>
      <c r="OLV620" s="241"/>
      <c r="OLW620" s="241"/>
      <c r="OLX620" s="241"/>
      <c r="OLY620" s="241"/>
      <c r="OLZ620" s="241"/>
      <c r="OMA620" s="241"/>
      <c r="OMB620" s="241"/>
      <c r="OMC620" s="241"/>
      <c r="OMD620" s="241"/>
      <c r="OME620" s="241"/>
      <c r="OMF620" s="241"/>
      <c r="OMG620" s="241"/>
      <c r="OMH620" s="241"/>
      <c r="OMI620" s="241"/>
      <c r="OMJ620" s="241"/>
      <c r="OMK620" s="241"/>
      <c r="OML620" s="241"/>
      <c r="OMM620" s="241"/>
      <c r="OMN620" s="241"/>
      <c r="OMO620" s="241"/>
      <c r="OMP620" s="241"/>
      <c r="OMQ620" s="241"/>
      <c r="OMR620" s="241"/>
      <c r="OMS620" s="241"/>
      <c r="OMT620" s="241"/>
      <c r="OMU620" s="241"/>
      <c r="OMV620" s="241"/>
      <c r="OMW620" s="241"/>
      <c r="OMX620" s="241"/>
      <c r="OMY620" s="241"/>
      <c r="OMZ620" s="241"/>
      <c r="ONA620" s="241"/>
      <c r="ONB620" s="241"/>
      <c r="ONC620" s="241"/>
      <c r="OND620" s="241"/>
      <c r="ONE620" s="241"/>
      <c r="ONF620" s="241"/>
      <c r="ONG620" s="241"/>
      <c r="ONH620" s="241"/>
      <c r="ONI620" s="241"/>
      <c r="ONJ620" s="241"/>
      <c r="ONK620" s="241"/>
      <c r="ONL620" s="241"/>
      <c r="ONM620" s="241"/>
      <c r="ONN620" s="241"/>
      <c r="ONO620" s="241"/>
      <c r="ONP620" s="241"/>
      <c r="ONQ620" s="241"/>
      <c r="ONR620" s="241"/>
      <c r="ONS620" s="241"/>
      <c r="ONT620" s="241"/>
      <c r="ONU620" s="241"/>
      <c r="ONV620" s="241"/>
      <c r="ONW620" s="241"/>
      <c r="ONX620" s="241"/>
      <c r="ONY620" s="241"/>
      <c r="ONZ620" s="241"/>
      <c r="OOA620" s="241"/>
      <c r="OOB620" s="241"/>
      <c r="OOC620" s="241"/>
      <c r="OOD620" s="241"/>
      <c r="OOE620" s="241"/>
      <c r="OOF620" s="241"/>
      <c r="OOG620" s="241"/>
      <c r="OOH620" s="241"/>
      <c r="OOI620" s="241"/>
      <c r="OOJ620" s="241"/>
      <c r="OOK620" s="241"/>
      <c r="OOL620" s="241"/>
      <c r="OOM620" s="241"/>
      <c r="OON620" s="241"/>
      <c r="OOO620" s="241"/>
      <c r="OOP620" s="241"/>
      <c r="OOQ620" s="241"/>
      <c r="OOR620" s="241"/>
      <c r="OOS620" s="241"/>
      <c r="OOT620" s="241"/>
      <c r="OOU620" s="241"/>
      <c r="OOV620" s="241"/>
      <c r="OOW620" s="241"/>
      <c r="OOX620" s="241"/>
      <c r="OOY620" s="241"/>
      <c r="OOZ620" s="241"/>
      <c r="OPA620" s="241"/>
      <c r="OPB620" s="241"/>
      <c r="OPC620" s="241"/>
      <c r="OPD620" s="241"/>
      <c r="OPE620" s="241"/>
      <c r="OPF620" s="241"/>
      <c r="OPG620" s="241"/>
      <c r="OPH620" s="241"/>
      <c r="OPI620" s="241"/>
      <c r="OPJ620" s="241"/>
      <c r="OPK620" s="241"/>
      <c r="OPL620" s="241"/>
      <c r="OPM620" s="241"/>
      <c r="OPN620" s="241"/>
      <c r="OPO620" s="241"/>
      <c r="OPP620" s="241"/>
      <c r="OPQ620" s="241"/>
      <c r="OPR620" s="241"/>
      <c r="OPS620" s="241"/>
      <c r="OPT620" s="241"/>
      <c r="OPU620" s="241"/>
      <c r="OPV620" s="241"/>
      <c r="OPW620" s="241"/>
      <c r="OPX620" s="241"/>
      <c r="OPY620" s="241"/>
      <c r="OPZ620" s="241"/>
      <c r="OQA620" s="241"/>
      <c r="OQB620" s="241"/>
      <c r="OQC620" s="241"/>
      <c r="OQD620" s="241"/>
      <c r="OQE620" s="241"/>
      <c r="OQF620" s="241"/>
      <c r="OQG620" s="241"/>
      <c r="OQH620" s="241"/>
      <c r="OQI620" s="241"/>
      <c r="OQJ620" s="241"/>
      <c r="OQK620" s="241"/>
      <c r="OQL620" s="241"/>
      <c r="OQM620" s="241"/>
      <c r="OQN620" s="241"/>
      <c r="OQO620" s="241"/>
      <c r="OQP620" s="241"/>
      <c r="OQQ620" s="241"/>
      <c r="OQR620" s="241"/>
      <c r="OQS620" s="241"/>
      <c r="OQT620" s="241"/>
      <c r="OQU620" s="241"/>
      <c r="OQV620" s="241"/>
      <c r="OQW620" s="241"/>
      <c r="OQX620" s="241"/>
      <c r="OQY620" s="241"/>
      <c r="OQZ620" s="241"/>
      <c r="ORA620" s="241"/>
      <c r="ORB620" s="241"/>
      <c r="ORC620" s="241"/>
      <c r="ORD620" s="241"/>
      <c r="ORE620" s="241"/>
      <c r="ORF620" s="241"/>
      <c r="ORG620" s="241"/>
      <c r="ORH620" s="241"/>
      <c r="ORI620" s="241"/>
      <c r="ORJ620" s="241"/>
      <c r="ORK620" s="241"/>
      <c r="ORL620" s="241"/>
      <c r="ORM620" s="241"/>
      <c r="ORN620" s="241"/>
      <c r="ORO620" s="241"/>
      <c r="ORP620" s="241"/>
      <c r="ORQ620" s="241"/>
      <c r="ORR620" s="241"/>
      <c r="ORS620" s="241"/>
      <c r="ORT620" s="241"/>
      <c r="ORU620" s="241"/>
      <c r="ORV620" s="241"/>
      <c r="ORW620" s="241"/>
      <c r="ORX620" s="241"/>
      <c r="ORY620" s="241"/>
      <c r="ORZ620" s="241"/>
      <c r="OSA620" s="241"/>
      <c r="OSB620" s="241"/>
      <c r="OSC620" s="241"/>
      <c r="OSD620" s="241"/>
      <c r="OSE620" s="241"/>
      <c r="OSF620" s="241"/>
      <c r="OSG620" s="241"/>
      <c r="OSH620" s="241"/>
      <c r="OSI620" s="241"/>
      <c r="OSJ620" s="241"/>
      <c r="OSK620" s="241"/>
      <c r="OSL620" s="241"/>
      <c r="OSM620" s="241"/>
      <c r="OSN620" s="241"/>
      <c r="OSO620" s="241"/>
      <c r="OSP620" s="241"/>
      <c r="OSQ620" s="241"/>
      <c r="OSR620" s="241"/>
      <c r="OSS620" s="241"/>
      <c r="OST620" s="241"/>
      <c r="OSU620" s="241"/>
      <c r="OSV620" s="241"/>
      <c r="OSW620" s="241"/>
      <c r="OSX620" s="241"/>
      <c r="OSY620" s="241"/>
      <c r="OSZ620" s="241"/>
      <c r="OTA620" s="241"/>
      <c r="OTB620" s="241"/>
      <c r="OTC620" s="241"/>
      <c r="OTD620" s="241"/>
      <c r="OTE620" s="241"/>
      <c r="OTF620" s="241"/>
      <c r="OTG620" s="241"/>
      <c r="OTH620" s="241"/>
      <c r="OTI620" s="241"/>
      <c r="OTJ620" s="241"/>
      <c r="OTK620" s="241"/>
      <c r="OTL620" s="241"/>
      <c r="OTM620" s="241"/>
      <c r="OTN620" s="241"/>
      <c r="OTO620" s="241"/>
      <c r="OTP620" s="241"/>
      <c r="OTQ620" s="241"/>
      <c r="OTR620" s="241"/>
      <c r="OTS620" s="241"/>
      <c r="OTT620" s="241"/>
      <c r="OTU620" s="241"/>
      <c r="OTV620" s="241"/>
      <c r="OTW620" s="241"/>
      <c r="OTX620" s="241"/>
      <c r="OTY620" s="241"/>
      <c r="OTZ620" s="241"/>
      <c r="OUA620" s="241"/>
      <c r="OUB620" s="241"/>
      <c r="OUC620" s="241"/>
      <c r="OUD620" s="241"/>
      <c r="OUE620" s="241"/>
      <c r="OUF620" s="241"/>
      <c r="OUG620" s="241"/>
      <c r="OUH620" s="241"/>
      <c r="OUI620" s="241"/>
      <c r="OUJ620" s="241"/>
      <c r="OUK620" s="241"/>
      <c r="OUL620" s="241"/>
      <c r="OUM620" s="241"/>
      <c r="OUN620" s="241"/>
      <c r="OUO620" s="241"/>
      <c r="OUP620" s="241"/>
      <c r="OUQ620" s="241"/>
      <c r="OUR620" s="241"/>
      <c r="OUS620" s="241"/>
      <c r="OUT620" s="241"/>
      <c r="OUU620" s="241"/>
      <c r="OUV620" s="241"/>
      <c r="OUW620" s="241"/>
      <c r="OUX620" s="241"/>
      <c r="OUY620" s="241"/>
      <c r="OUZ620" s="241"/>
      <c r="OVA620" s="241"/>
      <c r="OVB620" s="241"/>
      <c r="OVC620" s="241"/>
      <c r="OVD620" s="241"/>
      <c r="OVE620" s="241"/>
      <c r="OVF620" s="241"/>
      <c r="OVG620" s="241"/>
      <c r="OVH620" s="241"/>
      <c r="OVI620" s="241"/>
      <c r="OVJ620" s="241"/>
      <c r="OVK620" s="241"/>
      <c r="OVL620" s="241"/>
      <c r="OVM620" s="241"/>
      <c r="OVN620" s="241"/>
      <c r="OVO620" s="241"/>
      <c r="OVP620" s="241"/>
      <c r="OVQ620" s="241"/>
      <c r="OVR620" s="241"/>
      <c r="OVS620" s="241"/>
      <c r="OVT620" s="241"/>
      <c r="OVU620" s="241"/>
      <c r="OVV620" s="241"/>
      <c r="OVW620" s="241"/>
      <c r="OVX620" s="241"/>
      <c r="OVY620" s="241"/>
      <c r="OVZ620" s="241"/>
      <c r="OWA620" s="241"/>
      <c r="OWB620" s="241"/>
      <c r="OWC620" s="241"/>
      <c r="OWD620" s="241"/>
      <c r="OWE620" s="241"/>
      <c r="OWF620" s="241"/>
      <c r="OWG620" s="241"/>
      <c r="OWH620" s="241"/>
      <c r="OWI620" s="241"/>
      <c r="OWJ620" s="241"/>
      <c r="OWK620" s="241"/>
      <c r="OWL620" s="241"/>
      <c r="OWM620" s="241"/>
      <c r="OWN620" s="241"/>
      <c r="OWO620" s="241"/>
      <c r="OWP620" s="241"/>
      <c r="OWQ620" s="241"/>
      <c r="OWR620" s="241"/>
      <c r="OWS620" s="241"/>
      <c r="OWT620" s="241"/>
      <c r="OWU620" s="241"/>
      <c r="OWV620" s="241"/>
      <c r="OWW620" s="241"/>
      <c r="OWX620" s="241"/>
      <c r="OWY620" s="241"/>
      <c r="OWZ620" s="241"/>
      <c r="OXA620" s="241"/>
      <c r="OXB620" s="241"/>
      <c r="OXC620" s="241"/>
      <c r="OXD620" s="241"/>
      <c r="OXE620" s="241"/>
      <c r="OXF620" s="241"/>
      <c r="OXG620" s="241"/>
      <c r="OXH620" s="241"/>
      <c r="OXI620" s="241"/>
      <c r="OXJ620" s="241"/>
      <c r="OXK620" s="241"/>
      <c r="OXL620" s="241"/>
      <c r="OXM620" s="241"/>
      <c r="OXN620" s="241"/>
      <c r="OXO620" s="241"/>
      <c r="OXP620" s="241"/>
      <c r="OXQ620" s="241"/>
      <c r="OXR620" s="241"/>
      <c r="OXS620" s="241"/>
      <c r="OXT620" s="241"/>
      <c r="OXU620" s="241"/>
      <c r="OXV620" s="241"/>
      <c r="OXW620" s="241"/>
      <c r="OXX620" s="241"/>
      <c r="OXY620" s="241"/>
      <c r="OXZ620" s="241"/>
      <c r="OYA620" s="241"/>
      <c r="OYB620" s="241"/>
      <c r="OYC620" s="241"/>
      <c r="OYD620" s="241"/>
      <c r="OYE620" s="241"/>
      <c r="OYF620" s="241"/>
      <c r="OYG620" s="241"/>
      <c r="OYH620" s="241"/>
      <c r="OYI620" s="241"/>
      <c r="OYJ620" s="241"/>
      <c r="OYK620" s="241"/>
      <c r="OYL620" s="241"/>
      <c r="OYM620" s="241"/>
      <c r="OYN620" s="241"/>
      <c r="OYO620" s="241"/>
      <c r="OYP620" s="241"/>
      <c r="OYQ620" s="241"/>
      <c r="OYR620" s="241"/>
      <c r="OYS620" s="241"/>
      <c r="OYT620" s="241"/>
      <c r="OYU620" s="241"/>
      <c r="OYV620" s="241"/>
      <c r="OYW620" s="241"/>
      <c r="OYX620" s="241"/>
      <c r="OYY620" s="241"/>
      <c r="OYZ620" s="241"/>
      <c r="OZA620" s="241"/>
      <c r="OZB620" s="241"/>
      <c r="OZC620" s="241"/>
      <c r="OZD620" s="241"/>
      <c r="OZE620" s="241"/>
      <c r="OZF620" s="241"/>
      <c r="OZG620" s="241"/>
      <c r="OZH620" s="241"/>
      <c r="OZI620" s="241"/>
      <c r="OZJ620" s="241"/>
      <c r="OZK620" s="241"/>
      <c r="OZL620" s="241"/>
      <c r="OZM620" s="241"/>
      <c r="OZN620" s="241"/>
      <c r="OZO620" s="241"/>
      <c r="OZP620" s="241"/>
      <c r="OZQ620" s="241"/>
      <c r="OZR620" s="241"/>
      <c r="OZS620" s="241"/>
      <c r="OZT620" s="241"/>
      <c r="OZU620" s="241"/>
      <c r="OZV620" s="241"/>
      <c r="OZW620" s="241"/>
      <c r="OZX620" s="241"/>
      <c r="OZY620" s="241"/>
      <c r="OZZ620" s="241"/>
      <c r="PAA620" s="241"/>
      <c r="PAB620" s="241"/>
      <c r="PAC620" s="241"/>
      <c r="PAD620" s="241"/>
      <c r="PAE620" s="241"/>
      <c r="PAF620" s="241"/>
      <c r="PAG620" s="241"/>
      <c r="PAH620" s="241"/>
      <c r="PAI620" s="241"/>
      <c r="PAJ620" s="241"/>
      <c r="PAK620" s="241"/>
      <c r="PAL620" s="241"/>
      <c r="PAM620" s="241"/>
      <c r="PAN620" s="241"/>
      <c r="PAO620" s="241"/>
      <c r="PAP620" s="241"/>
      <c r="PAQ620" s="241"/>
      <c r="PAR620" s="241"/>
      <c r="PAS620" s="241"/>
      <c r="PAT620" s="241"/>
      <c r="PAU620" s="241"/>
      <c r="PAV620" s="241"/>
      <c r="PAW620" s="241"/>
      <c r="PAX620" s="241"/>
      <c r="PAY620" s="241"/>
      <c r="PAZ620" s="241"/>
      <c r="PBA620" s="241"/>
      <c r="PBB620" s="241"/>
      <c r="PBC620" s="241"/>
      <c r="PBD620" s="241"/>
      <c r="PBE620" s="241"/>
      <c r="PBF620" s="241"/>
      <c r="PBG620" s="241"/>
      <c r="PBH620" s="241"/>
      <c r="PBI620" s="241"/>
      <c r="PBJ620" s="241"/>
      <c r="PBK620" s="241"/>
      <c r="PBL620" s="241"/>
      <c r="PBM620" s="241"/>
      <c r="PBN620" s="241"/>
      <c r="PBO620" s="241"/>
      <c r="PBP620" s="241"/>
      <c r="PBQ620" s="241"/>
      <c r="PBR620" s="241"/>
      <c r="PBS620" s="241"/>
      <c r="PBT620" s="241"/>
      <c r="PBU620" s="241"/>
      <c r="PBV620" s="241"/>
      <c r="PBW620" s="241"/>
      <c r="PBX620" s="241"/>
      <c r="PBY620" s="241"/>
      <c r="PBZ620" s="241"/>
      <c r="PCA620" s="241"/>
      <c r="PCB620" s="241"/>
      <c r="PCC620" s="241"/>
      <c r="PCD620" s="241"/>
      <c r="PCE620" s="241"/>
      <c r="PCF620" s="241"/>
      <c r="PCG620" s="241"/>
      <c r="PCH620" s="241"/>
      <c r="PCI620" s="241"/>
      <c r="PCJ620" s="241"/>
      <c r="PCK620" s="241"/>
      <c r="PCL620" s="241"/>
      <c r="PCM620" s="241"/>
      <c r="PCN620" s="241"/>
      <c r="PCO620" s="241"/>
      <c r="PCP620" s="241"/>
      <c r="PCQ620" s="241"/>
      <c r="PCR620" s="241"/>
      <c r="PCS620" s="241"/>
      <c r="PCT620" s="241"/>
      <c r="PCU620" s="241"/>
      <c r="PCV620" s="241"/>
      <c r="PCW620" s="241"/>
      <c r="PCX620" s="241"/>
      <c r="PCY620" s="241"/>
      <c r="PCZ620" s="241"/>
      <c r="PDA620" s="241"/>
      <c r="PDB620" s="241"/>
      <c r="PDC620" s="241"/>
      <c r="PDD620" s="241"/>
      <c r="PDE620" s="241"/>
      <c r="PDF620" s="241"/>
      <c r="PDG620" s="241"/>
      <c r="PDH620" s="241"/>
      <c r="PDI620" s="241"/>
      <c r="PDJ620" s="241"/>
      <c r="PDK620" s="241"/>
      <c r="PDL620" s="241"/>
      <c r="PDM620" s="241"/>
      <c r="PDN620" s="241"/>
      <c r="PDO620" s="241"/>
      <c r="PDP620" s="241"/>
      <c r="PDQ620" s="241"/>
      <c r="PDR620" s="241"/>
      <c r="PDS620" s="241"/>
      <c r="PDT620" s="241"/>
      <c r="PDU620" s="241"/>
      <c r="PDV620" s="241"/>
      <c r="PDW620" s="241"/>
      <c r="PDX620" s="241"/>
      <c r="PDY620" s="241"/>
      <c r="PDZ620" s="241"/>
      <c r="PEA620" s="241"/>
      <c r="PEB620" s="241"/>
      <c r="PEC620" s="241"/>
      <c r="PED620" s="241"/>
      <c r="PEE620" s="241"/>
      <c r="PEF620" s="241"/>
      <c r="PEG620" s="241"/>
      <c r="PEH620" s="241"/>
      <c r="PEI620" s="241"/>
      <c r="PEJ620" s="241"/>
      <c r="PEK620" s="241"/>
      <c r="PEL620" s="241"/>
      <c r="PEM620" s="241"/>
      <c r="PEN620" s="241"/>
      <c r="PEO620" s="241"/>
      <c r="PEP620" s="241"/>
      <c r="PEQ620" s="241"/>
      <c r="PER620" s="241"/>
      <c r="PES620" s="241"/>
      <c r="PET620" s="241"/>
      <c r="PEU620" s="241"/>
      <c r="PEV620" s="241"/>
      <c r="PEW620" s="241"/>
      <c r="PEX620" s="241"/>
      <c r="PEY620" s="241"/>
      <c r="PEZ620" s="241"/>
      <c r="PFA620" s="241"/>
      <c r="PFB620" s="241"/>
      <c r="PFC620" s="241"/>
      <c r="PFD620" s="241"/>
      <c r="PFE620" s="241"/>
      <c r="PFF620" s="241"/>
      <c r="PFG620" s="241"/>
      <c r="PFH620" s="241"/>
      <c r="PFI620" s="241"/>
      <c r="PFJ620" s="241"/>
      <c r="PFK620" s="241"/>
      <c r="PFL620" s="241"/>
      <c r="PFM620" s="241"/>
      <c r="PFN620" s="241"/>
      <c r="PFO620" s="241"/>
      <c r="PFP620" s="241"/>
      <c r="PFQ620" s="241"/>
      <c r="PFR620" s="241"/>
      <c r="PFS620" s="241"/>
      <c r="PFT620" s="241"/>
      <c r="PFU620" s="241"/>
      <c r="PFV620" s="241"/>
      <c r="PFW620" s="241"/>
      <c r="PFX620" s="241"/>
      <c r="PFY620" s="241"/>
      <c r="PFZ620" s="241"/>
      <c r="PGA620" s="241"/>
      <c r="PGB620" s="241"/>
      <c r="PGC620" s="241"/>
      <c r="PGD620" s="241"/>
      <c r="PGE620" s="241"/>
      <c r="PGF620" s="241"/>
      <c r="PGG620" s="241"/>
      <c r="PGH620" s="241"/>
      <c r="PGI620" s="241"/>
      <c r="PGJ620" s="241"/>
      <c r="PGK620" s="241"/>
      <c r="PGL620" s="241"/>
      <c r="PGM620" s="241"/>
      <c r="PGN620" s="241"/>
      <c r="PGO620" s="241"/>
      <c r="PGP620" s="241"/>
      <c r="PGQ620" s="241"/>
      <c r="PGR620" s="241"/>
      <c r="PGS620" s="241"/>
      <c r="PGT620" s="241"/>
      <c r="PGU620" s="241"/>
      <c r="PGV620" s="241"/>
      <c r="PGW620" s="241"/>
      <c r="PGX620" s="241"/>
      <c r="PGY620" s="241"/>
      <c r="PGZ620" s="241"/>
      <c r="PHA620" s="241"/>
      <c r="PHB620" s="241"/>
      <c r="PHC620" s="241"/>
      <c r="PHD620" s="241"/>
      <c r="PHE620" s="241"/>
      <c r="PHF620" s="241"/>
      <c r="PHG620" s="241"/>
      <c r="PHH620" s="241"/>
      <c r="PHI620" s="241"/>
      <c r="PHJ620" s="241"/>
      <c r="PHK620" s="241"/>
      <c r="PHL620" s="241"/>
      <c r="PHM620" s="241"/>
      <c r="PHN620" s="241"/>
      <c r="PHO620" s="241"/>
      <c r="PHP620" s="241"/>
      <c r="PHQ620" s="241"/>
      <c r="PHR620" s="241"/>
      <c r="PHS620" s="241"/>
      <c r="PHT620" s="241"/>
      <c r="PHU620" s="241"/>
      <c r="PHV620" s="241"/>
      <c r="PHW620" s="241"/>
      <c r="PHX620" s="241"/>
      <c r="PHY620" s="241"/>
      <c r="PHZ620" s="241"/>
      <c r="PIA620" s="241"/>
      <c r="PIB620" s="241"/>
      <c r="PIC620" s="241"/>
      <c r="PID620" s="241"/>
      <c r="PIE620" s="241"/>
      <c r="PIF620" s="241"/>
      <c r="PIG620" s="241"/>
      <c r="PIH620" s="241"/>
      <c r="PII620" s="241"/>
      <c r="PIJ620" s="241"/>
      <c r="PIK620" s="241"/>
      <c r="PIL620" s="241"/>
      <c r="PIM620" s="241"/>
      <c r="PIN620" s="241"/>
      <c r="PIO620" s="241"/>
      <c r="PIP620" s="241"/>
      <c r="PIQ620" s="241"/>
      <c r="PIR620" s="241"/>
      <c r="PIS620" s="241"/>
      <c r="PIT620" s="241"/>
      <c r="PIU620" s="241"/>
      <c r="PIV620" s="241"/>
      <c r="PIW620" s="241"/>
      <c r="PIX620" s="241"/>
      <c r="PIY620" s="241"/>
      <c r="PIZ620" s="241"/>
      <c r="PJA620" s="241"/>
      <c r="PJB620" s="241"/>
      <c r="PJC620" s="241"/>
      <c r="PJD620" s="241"/>
      <c r="PJE620" s="241"/>
      <c r="PJF620" s="241"/>
      <c r="PJG620" s="241"/>
      <c r="PJH620" s="241"/>
      <c r="PJI620" s="241"/>
      <c r="PJJ620" s="241"/>
      <c r="PJK620" s="241"/>
      <c r="PJL620" s="241"/>
      <c r="PJM620" s="241"/>
      <c r="PJN620" s="241"/>
      <c r="PJO620" s="241"/>
      <c r="PJP620" s="241"/>
      <c r="PJQ620" s="241"/>
      <c r="PJR620" s="241"/>
      <c r="PJS620" s="241"/>
      <c r="PJT620" s="241"/>
      <c r="PJU620" s="241"/>
      <c r="PJV620" s="241"/>
      <c r="PJW620" s="241"/>
      <c r="PJX620" s="241"/>
      <c r="PJY620" s="241"/>
      <c r="PJZ620" s="241"/>
      <c r="PKA620" s="241"/>
      <c r="PKB620" s="241"/>
      <c r="PKC620" s="241"/>
      <c r="PKD620" s="241"/>
      <c r="PKE620" s="241"/>
      <c r="PKF620" s="241"/>
      <c r="PKG620" s="241"/>
      <c r="PKH620" s="241"/>
      <c r="PKI620" s="241"/>
      <c r="PKJ620" s="241"/>
      <c r="PKK620" s="241"/>
      <c r="PKL620" s="241"/>
      <c r="PKM620" s="241"/>
      <c r="PKN620" s="241"/>
      <c r="PKO620" s="241"/>
      <c r="PKP620" s="241"/>
      <c r="PKQ620" s="241"/>
      <c r="PKR620" s="241"/>
      <c r="PKS620" s="241"/>
      <c r="PKT620" s="241"/>
      <c r="PKU620" s="241"/>
      <c r="PKV620" s="241"/>
      <c r="PKW620" s="241"/>
      <c r="PKX620" s="241"/>
      <c r="PKY620" s="241"/>
      <c r="PKZ620" s="241"/>
      <c r="PLA620" s="241"/>
      <c r="PLB620" s="241"/>
      <c r="PLC620" s="241"/>
      <c r="PLD620" s="241"/>
      <c r="PLE620" s="241"/>
      <c r="PLF620" s="241"/>
      <c r="PLG620" s="241"/>
      <c r="PLH620" s="241"/>
      <c r="PLI620" s="241"/>
      <c r="PLJ620" s="241"/>
      <c r="PLK620" s="241"/>
      <c r="PLL620" s="241"/>
      <c r="PLM620" s="241"/>
      <c r="PLN620" s="241"/>
      <c r="PLO620" s="241"/>
      <c r="PLP620" s="241"/>
      <c r="PLQ620" s="241"/>
      <c r="PLR620" s="241"/>
      <c r="PLS620" s="241"/>
      <c r="PLT620" s="241"/>
      <c r="PLU620" s="241"/>
      <c r="PLV620" s="241"/>
      <c r="PLW620" s="241"/>
      <c r="PLX620" s="241"/>
      <c r="PLY620" s="241"/>
      <c r="PLZ620" s="241"/>
      <c r="PMA620" s="241"/>
      <c r="PMB620" s="241"/>
      <c r="PMC620" s="241"/>
      <c r="PMD620" s="241"/>
      <c r="PME620" s="241"/>
      <c r="PMF620" s="241"/>
      <c r="PMG620" s="241"/>
      <c r="PMH620" s="241"/>
      <c r="PMI620" s="241"/>
      <c r="PMJ620" s="241"/>
      <c r="PMK620" s="241"/>
      <c r="PML620" s="241"/>
      <c r="PMM620" s="241"/>
      <c r="PMN620" s="241"/>
      <c r="PMO620" s="241"/>
      <c r="PMP620" s="241"/>
      <c r="PMQ620" s="241"/>
      <c r="PMR620" s="241"/>
      <c r="PMS620" s="241"/>
      <c r="PMT620" s="241"/>
      <c r="PMU620" s="241"/>
      <c r="PMV620" s="241"/>
      <c r="PMW620" s="241"/>
      <c r="PMX620" s="241"/>
      <c r="PMY620" s="241"/>
      <c r="PMZ620" s="241"/>
      <c r="PNA620" s="241"/>
      <c r="PNB620" s="241"/>
      <c r="PNC620" s="241"/>
      <c r="PND620" s="241"/>
      <c r="PNE620" s="241"/>
      <c r="PNF620" s="241"/>
      <c r="PNG620" s="241"/>
      <c r="PNH620" s="241"/>
      <c r="PNI620" s="241"/>
      <c r="PNJ620" s="241"/>
      <c r="PNK620" s="241"/>
      <c r="PNL620" s="241"/>
      <c r="PNM620" s="241"/>
      <c r="PNN620" s="241"/>
      <c r="PNO620" s="241"/>
      <c r="PNP620" s="241"/>
      <c r="PNQ620" s="241"/>
      <c r="PNR620" s="241"/>
      <c r="PNS620" s="241"/>
      <c r="PNT620" s="241"/>
      <c r="PNU620" s="241"/>
      <c r="PNV620" s="241"/>
      <c r="PNW620" s="241"/>
      <c r="PNX620" s="241"/>
      <c r="PNY620" s="241"/>
      <c r="PNZ620" s="241"/>
      <c r="POA620" s="241"/>
      <c r="POB620" s="241"/>
      <c r="POC620" s="241"/>
      <c r="POD620" s="241"/>
      <c r="POE620" s="241"/>
      <c r="POF620" s="241"/>
      <c r="POG620" s="241"/>
      <c r="POH620" s="241"/>
      <c r="POI620" s="241"/>
      <c r="POJ620" s="241"/>
      <c r="POK620" s="241"/>
      <c r="POL620" s="241"/>
      <c r="POM620" s="241"/>
      <c r="PON620" s="241"/>
      <c r="POO620" s="241"/>
      <c r="POP620" s="241"/>
      <c r="POQ620" s="241"/>
      <c r="POR620" s="241"/>
      <c r="POS620" s="241"/>
      <c r="POT620" s="241"/>
      <c r="POU620" s="241"/>
      <c r="POV620" s="241"/>
      <c r="POW620" s="241"/>
      <c r="POX620" s="241"/>
      <c r="POY620" s="241"/>
      <c r="POZ620" s="241"/>
      <c r="PPA620" s="241"/>
      <c r="PPB620" s="241"/>
      <c r="PPC620" s="241"/>
      <c r="PPD620" s="241"/>
      <c r="PPE620" s="241"/>
      <c r="PPF620" s="241"/>
      <c r="PPG620" s="241"/>
      <c r="PPH620" s="241"/>
      <c r="PPI620" s="241"/>
      <c r="PPJ620" s="241"/>
      <c r="PPK620" s="241"/>
      <c r="PPL620" s="241"/>
      <c r="PPM620" s="241"/>
      <c r="PPN620" s="241"/>
      <c r="PPO620" s="241"/>
      <c r="PPP620" s="241"/>
      <c r="PPQ620" s="241"/>
      <c r="PPR620" s="241"/>
      <c r="PPS620" s="241"/>
      <c r="PPT620" s="241"/>
      <c r="PPU620" s="241"/>
      <c r="PPV620" s="241"/>
      <c r="PPW620" s="241"/>
      <c r="PPX620" s="241"/>
      <c r="PPY620" s="241"/>
      <c r="PPZ620" s="241"/>
      <c r="PQA620" s="241"/>
      <c r="PQB620" s="241"/>
      <c r="PQC620" s="241"/>
      <c r="PQD620" s="241"/>
      <c r="PQE620" s="241"/>
      <c r="PQF620" s="241"/>
      <c r="PQG620" s="241"/>
      <c r="PQH620" s="241"/>
      <c r="PQI620" s="241"/>
      <c r="PQJ620" s="241"/>
      <c r="PQK620" s="241"/>
      <c r="PQL620" s="241"/>
      <c r="PQM620" s="241"/>
      <c r="PQN620" s="241"/>
      <c r="PQO620" s="241"/>
      <c r="PQP620" s="241"/>
      <c r="PQQ620" s="241"/>
      <c r="PQR620" s="241"/>
      <c r="PQS620" s="241"/>
      <c r="PQT620" s="241"/>
      <c r="PQU620" s="241"/>
      <c r="PQV620" s="241"/>
      <c r="PQW620" s="241"/>
      <c r="PQX620" s="241"/>
      <c r="PQY620" s="241"/>
      <c r="PQZ620" s="241"/>
      <c r="PRA620" s="241"/>
      <c r="PRB620" s="241"/>
      <c r="PRC620" s="241"/>
      <c r="PRD620" s="241"/>
      <c r="PRE620" s="241"/>
      <c r="PRF620" s="241"/>
      <c r="PRG620" s="241"/>
      <c r="PRH620" s="241"/>
      <c r="PRI620" s="241"/>
      <c r="PRJ620" s="241"/>
      <c r="PRK620" s="241"/>
      <c r="PRL620" s="241"/>
      <c r="PRM620" s="241"/>
      <c r="PRN620" s="241"/>
      <c r="PRO620" s="241"/>
      <c r="PRP620" s="241"/>
      <c r="PRQ620" s="241"/>
      <c r="PRR620" s="241"/>
      <c r="PRS620" s="241"/>
      <c r="PRT620" s="241"/>
      <c r="PRU620" s="241"/>
      <c r="PRV620" s="241"/>
      <c r="PRW620" s="241"/>
      <c r="PRX620" s="241"/>
      <c r="PRY620" s="241"/>
      <c r="PRZ620" s="241"/>
      <c r="PSA620" s="241"/>
      <c r="PSB620" s="241"/>
      <c r="PSC620" s="241"/>
      <c r="PSD620" s="241"/>
      <c r="PSE620" s="241"/>
      <c r="PSF620" s="241"/>
      <c r="PSG620" s="241"/>
      <c r="PSH620" s="241"/>
      <c r="PSI620" s="241"/>
      <c r="PSJ620" s="241"/>
      <c r="PSK620" s="241"/>
      <c r="PSL620" s="241"/>
      <c r="PSM620" s="241"/>
      <c r="PSN620" s="241"/>
      <c r="PSO620" s="241"/>
      <c r="PSP620" s="241"/>
      <c r="PSQ620" s="241"/>
      <c r="PSR620" s="241"/>
      <c r="PSS620" s="241"/>
      <c r="PST620" s="241"/>
      <c r="PSU620" s="241"/>
      <c r="PSV620" s="241"/>
      <c r="PSW620" s="241"/>
      <c r="PSX620" s="241"/>
      <c r="PSY620" s="241"/>
      <c r="PSZ620" s="241"/>
      <c r="PTA620" s="241"/>
      <c r="PTB620" s="241"/>
      <c r="PTC620" s="241"/>
      <c r="PTD620" s="241"/>
      <c r="PTE620" s="241"/>
      <c r="PTF620" s="241"/>
      <c r="PTG620" s="241"/>
      <c r="PTH620" s="241"/>
      <c r="PTI620" s="241"/>
      <c r="PTJ620" s="241"/>
      <c r="PTK620" s="241"/>
      <c r="PTL620" s="241"/>
      <c r="PTM620" s="241"/>
      <c r="PTN620" s="241"/>
      <c r="PTO620" s="241"/>
      <c r="PTP620" s="241"/>
      <c r="PTQ620" s="241"/>
      <c r="PTR620" s="241"/>
      <c r="PTS620" s="241"/>
      <c r="PTT620" s="241"/>
      <c r="PTU620" s="241"/>
      <c r="PTV620" s="241"/>
      <c r="PTW620" s="241"/>
      <c r="PTX620" s="241"/>
      <c r="PTY620" s="241"/>
      <c r="PTZ620" s="241"/>
      <c r="PUA620" s="241"/>
      <c r="PUB620" s="241"/>
      <c r="PUC620" s="241"/>
      <c r="PUD620" s="241"/>
      <c r="PUE620" s="241"/>
      <c r="PUF620" s="241"/>
      <c r="PUG620" s="241"/>
      <c r="PUH620" s="241"/>
      <c r="PUI620" s="241"/>
      <c r="PUJ620" s="241"/>
      <c r="PUK620" s="241"/>
      <c r="PUL620" s="241"/>
      <c r="PUM620" s="241"/>
      <c r="PUN620" s="241"/>
      <c r="PUO620" s="241"/>
      <c r="PUP620" s="241"/>
      <c r="PUQ620" s="241"/>
      <c r="PUR620" s="241"/>
      <c r="PUS620" s="241"/>
      <c r="PUT620" s="241"/>
      <c r="PUU620" s="241"/>
      <c r="PUV620" s="241"/>
      <c r="PUW620" s="241"/>
      <c r="PUX620" s="241"/>
      <c r="PUY620" s="241"/>
      <c r="PUZ620" s="241"/>
      <c r="PVA620" s="241"/>
      <c r="PVB620" s="241"/>
      <c r="PVC620" s="241"/>
      <c r="PVD620" s="241"/>
      <c r="PVE620" s="241"/>
      <c r="PVF620" s="241"/>
      <c r="PVG620" s="241"/>
      <c r="PVH620" s="241"/>
      <c r="PVI620" s="241"/>
      <c r="PVJ620" s="241"/>
      <c r="PVK620" s="241"/>
      <c r="PVL620" s="241"/>
      <c r="PVM620" s="241"/>
      <c r="PVN620" s="241"/>
      <c r="PVO620" s="241"/>
      <c r="PVP620" s="241"/>
      <c r="PVQ620" s="241"/>
      <c r="PVR620" s="241"/>
      <c r="PVS620" s="241"/>
      <c r="PVT620" s="241"/>
      <c r="PVU620" s="241"/>
      <c r="PVV620" s="241"/>
      <c r="PVW620" s="241"/>
      <c r="PVX620" s="241"/>
      <c r="PVY620" s="241"/>
      <c r="PVZ620" s="241"/>
      <c r="PWA620" s="241"/>
      <c r="PWB620" s="241"/>
      <c r="PWC620" s="241"/>
      <c r="PWD620" s="241"/>
      <c r="PWE620" s="241"/>
      <c r="PWF620" s="241"/>
      <c r="PWG620" s="241"/>
      <c r="PWH620" s="241"/>
      <c r="PWI620" s="241"/>
      <c r="PWJ620" s="241"/>
      <c r="PWK620" s="241"/>
      <c r="PWL620" s="241"/>
      <c r="PWM620" s="241"/>
      <c r="PWN620" s="241"/>
      <c r="PWO620" s="241"/>
      <c r="PWP620" s="241"/>
      <c r="PWQ620" s="241"/>
      <c r="PWR620" s="241"/>
      <c r="PWS620" s="241"/>
      <c r="PWT620" s="241"/>
      <c r="PWU620" s="241"/>
      <c r="PWV620" s="241"/>
      <c r="PWW620" s="241"/>
      <c r="PWX620" s="241"/>
      <c r="PWY620" s="241"/>
      <c r="PWZ620" s="241"/>
      <c r="PXA620" s="241"/>
      <c r="PXB620" s="241"/>
      <c r="PXC620" s="241"/>
      <c r="PXD620" s="241"/>
      <c r="PXE620" s="241"/>
      <c r="PXF620" s="241"/>
      <c r="PXG620" s="241"/>
      <c r="PXH620" s="241"/>
      <c r="PXI620" s="241"/>
      <c r="PXJ620" s="241"/>
      <c r="PXK620" s="241"/>
      <c r="PXL620" s="241"/>
      <c r="PXM620" s="241"/>
      <c r="PXN620" s="241"/>
      <c r="PXO620" s="241"/>
      <c r="PXP620" s="241"/>
      <c r="PXQ620" s="241"/>
      <c r="PXR620" s="241"/>
      <c r="PXS620" s="241"/>
      <c r="PXT620" s="241"/>
      <c r="PXU620" s="241"/>
      <c r="PXV620" s="241"/>
      <c r="PXW620" s="241"/>
      <c r="PXX620" s="241"/>
      <c r="PXY620" s="241"/>
      <c r="PXZ620" s="241"/>
      <c r="PYA620" s="241"/>
      <c r="PYB620" s="241"/>
      <c r="PYC620" s="241"/>
      <c r="PYD620" s="241"/>
      <c r="PYE620" s="241"/>
      <c r="PYF620" s="241"/>
      <c r="PYG620" s="241"/>
      <c r="PYH620" s="241"/>
      <c r="PYI620" s="241"/>
      <c r="PYJ620" s="241"/>
      <c r="PYK620" s="241"/>
      <c r="PYL620" s="241"/>
      <c r="PYM620" s="241"/>
      <c r="PYN620" s="241"/>
      <c r="PYO620" s="241"/>
      <c r="PYP620" s="241"/>
      <c r="PYQ620" s="241"/>
      <c r="PYR620" s="241"/>
      <c r="PYS620" s="241"/>
      <c r="PYT620" s="241"/>
      <c r="PYU620" s="241"/>
      <c r="PYV620" s="241"/>
      <c r="PYW620" s="241"/>
      <c r="PYX620" s="241"/>
      <c r="PYY620" s="241"/>
      <c r="PYZ620" s="241"/>
      <c r="PZA620" s="241"/>
      <c r="PZB620" s="241"/>
      <c r="PZC620" s="241"/>
      <c r="PZD620" s="241"/>
      <c r="PZE620" s="241"/>
      <c r="PZF620" s="241"/>
      <c r="PZG620" s="241"/>
      <c r="PZH620" s="241"/>
      <c r="PZI620" s="241"/>
      <c r="PZJ620" s="241"/>
      <c r="PZK620" s="241"/>
      <c r="PZL620" s="241"/>
      <c r="PZM620" s="241"/>
      <c r="PZN620" s="241"/>
      <c r="PZO620" s="241"/>
      <c r="PZP620" s="241"/>
      <c r="PZQ620" s="241"/>
      <c r="PZR620" s="241"/>
      <c r="PZS620" s="241"/>
      <c r="PZT620" s="241"/>
      <c r="PZU620" s="241"/>
      <c r="PZV620" s="241"/>
      <c r="PZW620" s="241"/>
      <c r="PZX620" s="241"/>
      <c r="PZY620" s="241"/>
      <c r="PZZ620" s="241"/>
      <c r="QAA620" s="241"/>
      <c r="QAB620" s="241"/>
      <c r="QAC620" s="241"/>
      <c r="QAD620" s="241"/>
      <c r="QAE620" s="241"/>
      <c r="QAF620" s="241"/>
      <c r="QAG620" s="241"/>
      <c r="QAH620" s="241"/>
      <c r="QAI620" s="241"/>
      <c r="QAJ620" s="241"/>
      <c r="QAK620" s="241"/>
      <c r="QAL620" s="241"/>
      <c r="QAM620" s="241"/>
      <c r="QAN620" s="241"/>
      <c r="QAO620" s="241"/>
      <c r="QAP620" s="241"/>
      <c r="QAQ620" s="241"/>
      <c r="QAR620" s="241"/>
      <c r="QAS620" s="241"/>
      <c r="QAT620" s="241"/>
      <c r="QAU620" s="241"/>
      <c r="QAV620" s="241"/>
      <c r="QAW620" s="241"/>
      <c r="QAX620" s="241"/>
      <c r="QAY620" s="241"/>
      <c r="QAZ620" s="241"/>
      <c r="QBA620" s="241"/>
      <c r="QBB620" s="241"/>
      <c r="QBC620" s="241"/>
      <c r="QBD620" s="241"/>
      <c r="QBE620" s="241"/>
      <c r="QBF620" s="241"/>
      <c r="QBG620" s="241"/>
      <c r="QBH620" s="241"/>
      <c r="QBI620" s="241"/>
      <c r="QBJ620" s="241"/>
      <c r="QBK620" s="241"/>
      <c r="QBL620" s="241"/>
      <c r="QBM620" s="241"/>
      <c r="QBN620" s="241"/>
      <c r="QBO620" s="241"/>
      <c r="QBP620" s="241"/>
      <c r="QBQ620" s="241"/>
      <c r="QBR620" s="241"/>
      <c r="QBS620" s="241"/>
      <c r="QBT620" s="241"/>
      <c r="QBU620" s="241"/>
      <c r="QBV620" s="241"/>
      <c r="QBW620" s="241"/>
      <c r="QBX620" s="241"/>
      <c r="QBY620" s="241"/>
      <c r="QBZ620" s="241"/>
      <c r="QCA620" s="241"/>
      <c r="QCB620" s="241"/>
      <c r="QCC620" s="241"/>
      <c r="QCD620" s="241"/>
      <c r="QCE620" s="241"/>
      <c r="QCF620" s="241"/>
      <c r="QCG620" s="241"/>
      <c r="QCH620" s="241"/>
      <c r="QCI620" s="241"/>
      <c r="QCJ620" s="241"/>
      <c r="QCK620" s="241"/>
      <c r="QCL620" s="241"/>
      <c r="QCM620" s="241"/>
      <c r="QCN620" s="241"/>
      <c r="QCO620" s="241"/>
      <c r="QCP620" s="241"/>
      <c r="QCQ620" s="241"/>
      <c r="QCR620" s="241"/>
      <c r="QCS620" s="241"/>
      <c r="QCT620" s="241"/>
      <c r="QCU620" s="241"/>
      <c r="QCV620" s="241"/>
      <c r="QCW620" s="241"/>
      <c r="QCX620" s="241"/>
      <c r="QCY620" s="241"/>
      <c r="QCZ620" s="241"/>
      <c r="QDA620" s="241"/>
      <c r="QDB620" s="241"/>
      <c r="QDC620" s="241"/>
      <c r="QDD620" s="241"/>
      <c r="QDE620" s="241"/>
      <c r="QDF620" s="241"/>
      <c r="QDG620" s="241"/>
      <c r="QDH620" s="241"/>
      <c r="QDI620" s="241"/>
      <c r="QDJ620" s="241"/>
      <c r="QDK620" s="241"/>
      <c r="QDL620" s="241"/>
      <c r="QDM620" s="241"/>
      <c r="QDN620" s="241"/>
      <c r="QDO620" s="241"/>
      <c r="QDP620" s="241"/>
      <c r="QDQ620" s="241"/>
      <c r="QDR620" s="241"/>
      <c r="QDS620" s="241"/>
      <c r="QDT620" s="241"/>
      <c r="QDU620" s="241"/>
      <c r="QDV620" s="241"/>
      <c r="QDW620" s="241"/>
      <c r="QDX620" s="241"/>
      <c r="QDY620" s="241"/>
      <c r="QDZ620" s="241"/>
      <c r="QEA620" s="241"/>
      <c r="QEB620" s="241"/>
      <c r="QEC620" s="241"/>
      <c r="QED620" s="241"/>
      <c r="QEE620" s="241"/>
      <c r="QEF620" s="241"/>
      <c r="QEG620" s="241"/>
      <c r="QEH620" s="241"/>
      <c r="QEI620" s="241"/>
      <c r="QEJ620" s="241"/>
      <c r="QEK620" s="241"/>
      <c r="QEL620" s="241"/>
      <c r="QEM620" s="241"/>
      <c r="QEN620" s="241"/>
      <c r="QEO620" s="241"/>
      <c r="QEP620" s="241"/>
      <c r="QEQ620" s="241"/>
      <c r="QER620" s="241"/>
      <c r="QES620" s="241"/>
      <c r="QET620" s="241"/>
      <c r="QEU620" s="241"/>
      <c r="QEV620" s="241"/>
      <c r="QEW620" s="241"/>
      <c r="QEX620" s="241"/>
      <c r="QEY620" s="241"/>
      <c r="QEZ620" s="241"/>
      <c r="QFA620" s="241"/>
      <c r="QFB620" s="241"/>
      <c r="QFC620" s="241"/>
      <c r="QFD620" s="241"/>
      <c r="QFE620" s="241"/>
      <c r="QFF620" s="241"/>
      <c r="QFG620" s="241"/>
      <c r="QFH620" s="241"/>
      <c r="QFI620" s="241"/>
      <c r="QFJ620" s="241"/>
      <c r="QFK620" s="241"/>
      <c r="QFL620" s="241"/>
      <c r="QFM620" s="241"/>
      <c r="QFN620" s="241"/>
      <c r="QFO620" s="241"/>
      <c r="QFP620" s="241"/>
      <c r="QFQ620" s="241"/>
      <c r="QFR620" s="241"/>
      <c r="QFS620" s="241"/>
      <c r="QFT620" s="241"/>
      <c r="QFU620" s="241"/>
      <c r="QFV620" s="241"/>
      <c r="QFW620" s="241"/>
      <c r="QFX620" s="241"/>
      <c r="QFY620" s="241"/>
      <c r="QFZ620" s="241"/>
      <c r="QGA620" s="241"/>
      <c r="QGB620" s="241"/>
      <c r="QGC620" s="241"/>
      <c r="QGD620" s="241"/>
      <c r="QGE620" s="241"/>
      <c r="QGF620" s="241"/>
      <c r="QGG620" s="241"/>
      <c r="QGH620" s="241"/>
      <c r="QGI620" s="241"/>
      <c r="QGJ620" s="241"/>
      <c r="QGK620" s="241"/>
      <c r="QGL620" s="241"/>
      <c r="QGM620" s="241"/>
      <c r="QGN620" s="241"/>
      <c r="QGO620" s="241"/>
      <c r="QGP620" s="241"/>
      <c r="QGQ620" s="241"/>
      <c r="QGR620" s="241"/>
      <c r="QGS620" s="241"/>
      <c r="QGT620" s="241"/>
      <c r="QGU620" s="241"/>
      <c r="QGV620" s="241"/>
      <c r="QGW620" s="241"/>
      <c r="QGX620" s="241"/>
      <c r="QGY620" s="241"/>
      <c r="QGZ620" s="241"/>
      <c r="QHA620" s="241"/>
      <c r="QHB620" s="241"/>
      <c r="QHC620" s="241"/>
      <c r="QHD620" s="241"/>
      <c r="QHE620" s="241"/>
      <c r="QHF620" s="241"/>
      <c r="QHG620" s="241"/>
      <c r="QHH620" s="241"/>
      <c r="QHI620" s="241"/>
      <c r="QHJ620" s="241"/>
      <c r="QHK620" s="241"/>
      <c r="QHL620" s="241"/>
      <c r="QHM620" s="241"/>
      <c r="QHN620" s="241"/>
      <c r="QHO620" s="241"/>
      <c r="QHP620" s="241"/>
      <c r="QHQ620" s="241"/>
      <c r="QHR620" s="241"/>
      <c r="QHS620" s="241"/>
      <c r="QHT620" s="241"/>
      <c r="QHU620" s="241"/>
      <c r="QHV620" s="241"/>
      <c r="QHW620" s="241"/>
      <c r="QHX620" s="241"/>
      <c r="QHY620" s="241"/>
      <c r="QHZ620" s="241"/>
      <c r="QIA620" s="241"/>
      <c r="QIB620" s="241"/>
      <c r="QIC620" s="241"/>
      <c r="QID620" s="241"/>
      <c r="QIE620" s="241"/>
      <c r="QIF620" s="241"/>
      <c r="QIG620" s="241"/>
      <c r="QIH620" s="241"/>
      <c r="QII620" s="241"/>
      <c r="QIJ620" s="241"/>
      <c r="QIK620" s="241"/>
      <c r="QIL620" s="241"/>
      <c r="QIM620" s="241"/>
      <c r="QIN620" s="241"/>
      <c r="QIO620" s="241"/>
      <c r="QIP620" s="241"/>
      <c r="QIQ620" s="241"/>
      <c r="QIR620" s="241"/>
      <c r="QIS620" s="241"/>
      <c r="QIT620" s="241"/>
      <c r="QIU620" s="241"/>
      <c r="QIV620" s="241"/>
      <c r="QIW620" s="241"/>
      <c r="QIX620" s="241"/>
      <c r="QIY620" s="241"/>
      <c r="QIZ620" s="241"/>
      <c r="QJA620" s="241"/>
      <c r="QJB620" s="241"/>
      <c r="QJC620" s="241"/>
      <c r="QJD620" s="241"/>
      <c r="QJE620" s="241"/>
      <c r="QJF620" s="241"/>
      <c r="QJG620" s="241"/>
      <c r="QJH620" s="241"/>
      <c r="QJI620" s="241"/>
      <c r="QJJ620" s="241"/>
      <c r="QJK620" s="241"/>
      <c r="QJL620" s="241"/>
      <c r="QJM620" s="241"/>
      <c r="QJN620" s="241"/>
      <c r="QJO620" s="241"/>
      <c r="QJP620" s="241"/>
      <c r="QJQ620" s="241"/>
      <c r="QJR620" s="241"/>
      <c r="QJS620" s="241"/>
      <c r="QJT620" s="241"/>
      <c r="QJU620" s="241"/>
      <c r="QJV620" s="241"/>
      <c r="QJW620" s="241"/>
      <c r="QJX620" s="241"/>
      <c r="QJY620" s="241"/>
      <c r="QJZ620" s="241"/>
      <c r="QKA620" s="241"/>
      <c r="QKB620" s="241"/>
      <c r="QKC620" s="241"/>
      <c r="QKD620" s="241"/>
      <c r="QKE620" s="241"/>
      <c r="QKF620" s="241"/>
      <c r="QKG620" s="241"/>
      <c r="QKH620" s="241"/>
      <c r="QKI620" s="241"/>
      <c r="QKJ620" s="241"/>
      <c r="QKK620" s="241"/>
      <c r="QKL620" s="241"/>
      <c r="QKM620" s="241"/>
      <c r="QKN620" s="241"/>
      <c r="QKO620" s="241"/>
      <c r="QKP620" s="241"/>
      <c r="QKQ620" s="241"/>
      <c r="QKR620" s="241"/>
      <c r="QKS620" s="241"/>
      <c r="QKT620" s="241"/>
      <c r="QKU620" s="241"/>
      <c r="QKV620" s="241"/>
      <c r="QKW620" s="241"/>
      <c r="QKX620" s="241"/>
      <c r="QKY620" s="241"/>
      <c r="QKZ620" s="241"/>
      <c r="QLA620" s="241"/>
      <c r="QLB620" s="241"/>
      <c r="QLC620" s="241"/>
      <c r="QLD620" s="241"/>
      <c r="QLE620" s="241"/>
      <c r="QLF620" s="241"/>
      <c r="QLG620" s="241"/>
      <c r="QLH620" s="241"/>
      <c r="QLI620" s="241"/>
      <c r="QLJ620" s="241"/>
      <c r="QLK620" s="241"/>
      <c r="QLL620" s="241"/>
      <c r="QLM620" s="241"/>
      <c r="QLN620" s="241"/>
      <c r="QLO620" s="241"/>
      <c r="QLP620" s="241"/>
      <c r="QLQ620" s="241"/>
      <c r="QLR620" s="241"/>
      <c r="QLS620" s="241"/>
      <c r="QLT620" s="241"/>
      <c r="QLU620" s="241"/>
      <c r="QLV620" s="241"/>
      <c r="QLW620" s="241"/>
      <c r="QLX620" s="241"/>
      <c r="QLY620" s="241"/>
      <c r="QLZ620" s="241"/>
      <c r="QMA620" s="241"/>
      <c r="QMB620" s="241"/>
      <c r="QMC620" s="241"/>
      <c r="QMD620" s="241"/>
      <c r="QME620" s="241"/>
      <c r="QMF620" s="241"/>
      <c r="QMG620" s="241"/>
      <c r="QMH620" s="241"/>
      <c r="QMI620" s="241"/>
      <c r="QMJ620" s="241"/>
      <c r="QMK620" s="241"/>
      <c r="QML620" s="241"/>
      <c r="QMM620" s="241"/>
      <c r="QMN620" s="241"/>
      <c r="QMO620" s="241"/>
      <c r="QMP620" s="241"/>
      <c r="QMQ620" s="241"/>
      <c r="QMR620" s="241"/>
      <c r="QMS620" s="241"/>
      <c r="QMT620" s="241"/>
      <c r="QMU620" s="241"/>
      <c r="QMV620" s="241"/>
      <c r="QMW620" s="241"/>
      <c r="QMX620" s="241"/>
      <c r="QMY620" s="241"/>
      <c r="QMZ620" s="241"/>
      <c r="QNA620" s="241"/>
      <c r="QNB620" s="241"/>
      <c r="QNC620" s="241"/>
      <c r="QND620" s="241"/>
      <c r="QNE620" s="241"/>
      <c r="QNF620" s="241"/>
      <c r="QNG620" s="241"/>
      <c r="QNH620" s="241"/>
      <c r="QNI620" s="241"/>
      <c r="QNJ620" s="241"/>
      <c r="QNK620" s="241"/>
      <c r="QNL620" s="241"/>
      <c r="QNM620" s="241"/>
      <c r="QNN620" s="241"/>
      <c r="QNO620" s="241"/>
      <c r="QNP620" s="241"/>
      <c r="QNQ620" s="241"/>
      <c r="QNR620" s="241"/>
      <c r="QNS620" s="241"/>
      <c r="QNT620" s="241"/>
      <c r="QNU620" s="241"/>
      <c r="QNV620" s="241"/>
      <c r="QNW620" s="241"/>
      <c r="QNX620" s="241"/>
      <c r="QNY620" s="241"/>
      <c r="QNZ620" s="241"/>
      <c r="QOA620" s="241"/>
      <c r="QOB620" s="241"/>
      <c r="QOC620" s="241"/>
      <c r="QOD620" s="241"/>
      <c r="QOE620" s="241"/>
      <c r="QOF620" s="241"/>
      <c r="QOG620" s="241"/>
      <c r="QOH620" s="241"/>
      <c r="QOI620" s="241"/>
      <c r="QOJ620" s="241"/>
      <c r="QOK620" s="241"/>
      <c r="QOL620" s="241"/>
      <c r="QOM620" s="241"/>
      <c r="QON620" s="241"/>
      <c r="QOO620" s="241"/>
      <c r="QOP620" s="241"/>
      <c r="QOQ620" s="241"/>
      <c r="QOR620" s="241"/>
      <c r="QOS620" s="241"/>
      <c r="QOT620" s="241"/>
      <c r="QOU620" s="241"/>
      <c r="QOV620" s="241"/>
      <c r="QOW620" s="241"/>
      <c r="QOX620" s="241"/>
      <c r="QOY620" s="241"/>
      <c r="QOZ620" s="241"/>
      <c r="QPA620" s="241"/>
      <c r="QPB620" s="241"/>
      <c r="QPC620" s="241"/>
      <c r="QPD620" s="241"/>
      <c r="QPE620" s="241"/>
      <c r="QPF620" s="241"/>
      <c r="QPG620" s="241"/>
      <c r="QPH620" s="241"/>
      <c r="QPI620" s="241"/>
      <c r="QPJ620" s="241"/>
      <c r="QPK620" s="241"/>
      <c r="QPL620" s="241"/>
      <c r="QPM620" s="241"/>
      <c r="QPN620" s="241"/>
      <c r="QPO620" s="241"/>
      <c r="QPP620" s="241"/>
      <c r="QPQ620" s="241"/>
      <c r="QPR620" s="241"/>
      <c r="QPS620" s="241"/>
      <c r="QPT620" s="241"/>
      <c r="QPU620" s="241"/>
      <c r="QPV620" s="241"/>
      <c r="QPW620" s="241"/>
      <c r="QPX620" s="241"/>
      <c r="QPY620" s="241"/>
      <c r="QPZ620" s="241"/>
      <c r="QQA620" s="241"/>
      <c r="QQB620" s="241"/>
      <c r="QQC620" s="241"/>
      <c r="QQD620" s="241"/>
      <c r="QQE620" s="241"/>
      <c r="QQF620" s="241"/>
      <c r="QQG620" s="241"/>
      <c r="QQH620" s="241"/>
      <c r="QQI620" s="241"/>
      <c r="QQJ620" s="241"/>
      <c r="QQK620" s="241"/>
      <c r="QQL620" s="241"/>
      <c r="QQM620" s="241"/>
      <c r="QQN620" s="241"/>
      <c r="QQO620" s="241"/>
      <c r="QQP620" s="241"/>
      <c r="QQQ620" s="241"/>
      <c r="QQR620" s="241"/>
      <c r="QQS620" s="241"/>
      <c r="QQT620" s="241"/>
      <c r="QQU620" s="241"/>
      <c r="QQV620" s="241"/>
      <c r="QQW620" s="241"/>
      <c r="QQX620" s="241"/>
      <c r="QQY620" s="241"/>
      <c r="QQZ620" s="241"/>
      <c r="QRA620" s="241"/>
      <c r="QRB620" s="241"/>
      <c r="QRC620" s="241"/>
      <c r="QRD620" s="241"/>
      <c r="QRE620" s="241"/>
      <c r="QRF620" s="241"/>
      <c r="QRG620" s="241"/>
      <c r="QRH620" s="241"/>
      <c r="QRI620" s="241"/>
      <c r="QRJ620" s="241"/>
      <c r="QRK620" s="241"/>
      <c r="QRL620" s="241"/>
      <c r="QRM620" s="241"/>
      <c r="QRN620" s="241"/>
      <c r="QRO620" s="241"/>
      <c r="QRP620" s="241"/>
      <c r="QRQ620" s="241"/>
      <c r="QRR620" s="241"/>
      <c r="QRS620" s="241"/>
      <c r="QRT620" s="241"/>
      <c r="QRU620" s="241"/>
      <c r="QRV620" s="241"/>
      <c r="QRW620" s="241"/>
      <c r="QRX620" s="241"/>
      <c r="QRY620" s="241"/>
      <c r="QRZ620" s="241"/>
      <c r="QSA620" s="241"/>
      <c r="QSB620" s="241"/>
      <c r="QSC620" s="241"/>
      <c r="QSD620" s="241"/>
      <c r="QSE620" s="241"/>
      <c r="QSF620" s="241"/>
      <c r="QSG620" s="241"/>
      <c r="QSH620" s="241"/>
      <c r="QSI620" s="241"/>
      <c r="QSJ620" s="241"/>
      <c r="QSK620" s="241"/>
      <c r="QSL620" s="241"/>
      <c r="QSM620" s="241"/>
      <c r="QSN620" s="241"/>
      <c r="QSO620" s="241"/>
      <c r="QSP620" s="241"/>
      <c r="QSQ620" s="241"/>
      <c r="QSR620" s="241"/>
      <c r="QSS620" s="241"/>
      <c r="QST620" s="241"/>
      <c r="QSU620" s="241"/>
      <c r="QSV620" s="241"/>
      <c r="QSW620" s="241"/>
      <c r="QSX620" s="241"/>
      <c r="QSY620" s="241"/>
      <c r="QSZ620" s="241"/>
      <c r="QTA620" s="241"/>
      <c r="QTB620" s="241"/>
      <c r="QTC620" s="241"/>
      <c r="QTD620" s="241"/>
      <c r="QTE620" s="241"/>
      <c r="QTF620" s="241"/>
      <c r="QTG620" s="241"/>
      <c r="QTH620" s="241"/>
      <c r="QTI620" s="241"/>
      <c r="QTJ620" s="241"/>
      <c r="QTK620" s="241"/>
      <c r="QTL620" s="241"/>
      <c r="QTM620" s="241"/>
      <c r="QTN620" s="241"/>
      <c r="QTO620" s="241"/>
      <c r="QTP620" s="241"/>
      <c r="QTQ620" s="241"/>
      <c r="QTR620" s="241"/>
      <c r="QTS620" s="241"/>
      <c r="QTT620" s="241"/>
      <c r="QTU620" s="241"/>
      <c r="QTV620" s="241"/>
      <c r="QTW620" s="241"/>
      <c r="QTX620" s="241"/>
      <c r="QTY620" s="241"/>
      <c r="QTZ620" s="241"/>
      <c r="QUA620" s="241"/>
      <c r="QUB620" s="241"/>
      <c r="QUC620" s="241"/>
      <c r="QUD620" s="241"/>
      <c r="QUE620" s="241"/>
      <c r="QUF620" s="241"/>
      <c r="QUG620" s="241"/>
      <c r="QUH620" s="241"/>
      <c r="QUI620" s="241"/>
      <c r="QUJ620" s="241"/>
      <c r="QUK620" s="241"/>
      <c r="QUL620" s="241"/>
      <c r="QUM620" s="241"/>
      <c r="QUN620" s="241"/>
      <c r="QUO620" s="241"/>
      <c r="QUP620" s="241"/>
      <c r="QUQ620" s="241"/>
      <c r="QUR620" s="241"/>
      <c r="QUS620" s="241"/>
      <c r="QUT620" s="241"/>
      <c r="QUU620" s="241"/>
      <c r="QUV620" s="241"/>
      <c r="QUW620" s="241"/>
      <c r="QUX620" s="241"/>
      <c r="QUY620" s="241"/>
      <c r="QUZ620" s="241"/>
      <c r="QVA620" s="241"/>
      <c r="QVB620" s="241"/>
      <c r="QVC620" s="241"/>
      <c r="QVD620" s="241"/>
      <c r="QVE620" s="241"/>
      <c r="QVF620" s="241"/>
      <c r="QVG620" s="241"/>
      <c r="QVH620" s="241"/>
      <c r="QVI620" s="241"/>
      <c r="QVJ620" s="241"/>
      <c r="QVK620" s="241"/>
      <c r="QVL620" s="241"/>
      <c r="QVM620" s="241"/>
      <c r="QVN620" s="241"/>
      <c r="QVO620" s="241"/>
      <c r="QVP620" s="241"/>
      <c r="QVQ620" s="241"/>
      <c r="QVR620" s="241"/>
      <c r="QVS620" s="241"/>
      <c r="QVT620" s="241"/>
      <c r="QVU620" s="241"/>
      <c r="QVV620" s="241"/>
      <c r="QVW620" s="241"/>
      <c r="QVX620" s="241"/>
      <c r="QVY620" s="241"/>
      <c r="QVZ620" s="241"/>
      <c r="QWA620" s="241"/>
      <c r="QWB620" s="241"/>
      <c r="QWC620" s="241"/>
      <c r="QWD620" s="241"/>
      <c r="QWE620" s="241"/>
      <c r="QWF620" s="241"/>
      <c r="QWG620" s="241"/>
      <c r="QWH620" s="241"/>
      <c r="QWI620" s="241"/>
      <c r="QWJ620" s="241"/>
      <c r="QWK620" s="241"/>
      <c r="QWL620" s="241"/>
      <c r="QWM620" s="241"/>
      <c r="QWN620" s="241"/>
      <c r="QWO620" s="241"/>
      <c r="QWP620" s="241"/>
      <c r="QWQ620" s="241"/>
      <c r="QWR620" s="241"/>
      <c r="QWS620" s="241"/>
      <c r="QWT620" s="241"/>
      <c r="QWU620" s="241"/>
      <c r="QWV620" s="241"/>
      <c r="QWW620" s="241"/>
      <c r="QWX620" s="241"/>
      <c r="QWY620" s="241"/>
      <c r="QWZ620" s="241"/>
      <c r="QXA620" s="241"/>
      <c r="QXB620" s="241"/>
      <c r="QXC620" s="241"/>
      <c r="QXD620" s="241"/>
      <c r="QXE620" s="241"/>
      <c r="QXF620" s="241"/>
      <c r="QXG620" s="241"/>
      <c r="QXH620" s="241"/>
      <c r="QXI620" s="241"/>
      <c r="QXJ620" s="241"/>
      <c r="QXK620" s="241"/>
      <c r="QXL620" s="241"/>
      <c r="QXM620" s="241"/>
      <c r="QXN620" s="241"/>
      <c r="QXO620" s="241"/>
      <c r="QXP620" s="241"/>
      <c r="QXQ620" s="241"/>
      <c r="QXR620" s="241"/>
      <c r="QXS620" s="241"/>
      <c r="QXT620" s="241"/>
      <c r="QXU620" s="241"/>
      <c r="QXV620" s="241"/>
      <c r="QXW620" s="241"/>
      <c r="QXX620" s="241"/>
      <c r="QXY620" s="241"/>
      <c r="QXZ620" s="241"/>
      <c r="QYA620" s="241"/>
      <c r="QYB620" s="241"/>
      <c r="QYC620" s="241"/>
      <c r="QYD620" s="241"/>
      <c r="QYE620" s="241"/>
      <c r="QYF620" s="241"/>
      <c r="QYG620" s="241"/>
      <c r="QYH620" s="241"/>
      <c r="QYI620" s="241"/>
      <c r="QYJ620" s="241"/>
      <c r="QYK620" s="241"/>
      <c r="QYL620" s="241"/>
      <c r="QYM620" s="241"/>
      <c r="QYN620" s="241"/>
      <c r="QYO620" s="241"/>
      <c r="QYP620" s="241"/>
      <c r="QYQ620" s="241"/>
      <c r="QYR620" s="241"/>
      <c r="QYS620" s="241"/>
      <c r="QYT620" s="241"/>
      <c r="QYU620" s="241"/>
      <c r="QYV620" s="241"/>
      <c r="QYW620" s="241"/>
      <c r="QYX620" s="241"/>
      <c r="QYY620" s="241"/>
      <c r="QYZ620" s="241"/>
      <c r="QZA620" s="241"/>
      <c r="QZB620" s="241"/>
      <c r="QZC620" s="241"/>
      <c r="QZD620" s="241"/>
      <c r="QZE620" s="241"/>
      <c r="QZF620" s="241"/>
      <c r="QZG620" s="241"/>
      <c r="QZH620" s="241"/>
      <c r="QZI620" s="241"/>
      <c r="QZJ620" s="241"/>
      <c r="QZK620" s="241"/>
      <c r="QZL620" s="241"/>
      <c r="QZM620" s="241"/>
      <c r="QZN620" s="241"/>
      <c r="QZO620" s="241"/>
      <c r="QZP620" s="241"/>
      <c r="QZQ620" s="241"/>
      <c r="QZR620" s="241"/>
      <c r="QZS620" s="241"/>
      <c r="QZT620" s="241"/>
      <c r="QZU620" s="241"/>
      <c r="QZV620" s="241"/>
      <c r="QZW620" s="241"/>
      <c r="QZX620" s="241"/>
      <c r="QZY620" s="241"/>
      <c r="QZZ620" s="241"/>
      <c r="RAA620" s="241"/>
      <c r="RAB620" s="241"/>
      <c r="RAC620" s="241"/>
      <c r="RAD620" s="241"/>
      <c r="RAE620" s="241"/>
      <c r="RAF620" s="241"/>
      <c r="RAG620" s="241"/>
      <c r="RAH620" s="241"/>
      <c r="RAI620" s="241"/>
      <c r="RAJ620" s="241"/>
      <c r="RAK620" s="241"/>
      <c r="RAL620" s="241"/>
      <c r="RAM620" s="241"/>
      <c r="RAN620" s="241"/>
      <c r="RAO620" s="241"/>
      <c r="RAP620" s="241"/>
      <c r="RAQ620" s="241"/>
      <c r="RAR620" s="241"/>
      <c r="RAS620" s="241"/>
      <c r="RAT620" s="241"/>
      <c r="RAU620" s="241"/>
      <c r="RAV620" s="241"/>
      <c r="RAW620" s="241"/>
      <c r="RAX620" s="241"/>
      <c r="RAY620" s="241"/>
      <c r="RAZ620" s="241"/>
      <c r="RBA620" s="241"/>
      <c r="RBB620" s="241"/>
      <c r="RBC620" s="241"/>
      <c r="RBD620" s="241"/>
      <c r="RBE620" s="241"/>
      <c r="RBF620" s="241"/>
      <c r="RBG620" s="241"/>
      <c r="RBH620" s="241"/>
      <c r="RBI620" s="241"/>
      <c r="RBJ620" s="241"/>
      <c r="RBK620" s="241"/>
      <c r="RBL620" s="241"/>
      <c r="RBM620" s="241"/>
      <c r="RBN620" s="241"/>
      <c r="RBO620" s="241"/>
      <c r="RBP620" s="241"/>
      <c r="RBQ620" s="241"/>
      <c r="RBR620" s="241"/>
      <c r="RBS620" s="241"/>
      <c r="RBT620" s="241"/>
      <c r="RBU620" s="241"/>
      <c r="RBV620" s="241"/>
      <c r="RBW620" s="241"/>
      <c r="RBX620" s="241"/>
      <c r="RBY620" s="241"/>
      <c r="RBZ620" s="241"/>
      <c r="RCA620" s="241"/>
      <c r="RCB620" s="241"/>
      <c r="RCC620" s="241"/>
      <c r="RCD620" s="241"/>
      <c r="RCE620" s="241"/>
      <c r="RCF620" s="241"/>
      <c r="RCG620" s="241"/>
      <c r="RCH620" s="241"/>
      <c r="RCI620" s="241"/>
      <c r="RCJ620" s="241"/>
      <c r="RCK620" s="241"/>
      <c r="RCL620" s="241"/>
      <c r="RCM620" s="241"/>
      <c r="RCN620" s="241"/>
      <c r="RCO620" s="241"/>
      <c r="RCP620" s="241"/>
      <c r="RCQ620" s="241"/>
      <c r="RCR620" s="241"/>
      <c r="RCS620" s="241"/>
      <c r="RCT620" s="241"/>
      <c r="RCU620" s="241"/>
      <c r="RCV620" s="241"/>
      <c r="RCW620" s="241"/>
      <c r="RCX620" s="241"/>
      <c r="RCY620" s="241"/>
      <c r="RCZ620" s="241"/>
      <c r="RDA620" s="241"/>
      <c r="RDB620" s="241"/>
      <c r="RDC620" s="241"/>
      <c r="RDD620" s="241"/>
      <c r="RDE620" s="241"/>
      <c r="RDF620" s="241"/>
      <c r="RDG620" s="241"/>
      <c r="RDH620" s="241"/>
      <c r="RDI620" s="241"/>
      <c r="RDJ620" s="241"/>
      <c r="RDK620" s="241"/>
      <c r="RDL620" s="241"/>
      <c r="RDM620" s="241"/>
      <c r="RDN620" s="241"/>
      <c r="RDO620" s="241"/>
      <c r="RDP620" s="241"/>
      <c r="RDQ620" s="241"/>
      <c r="RDR620" s="241"/>
      <c r="RDS620" s="241"/>
      <c r="RDT620" s="241"/>
      <c r="RDU620" s="241"/>
      <c r="RDV620" s="241"/>
      <c r="RDW620" s="241"/>
      <c r="RDX620" s="241"/>
      <c r="RDY620" s="241"/>
      <c r="RDZ620" s="241"/>
      <c r="REA620" s="241"/>
      <c r="REB620" s="241"/>
      <c r="REC620" s="241"/>
      <c r="RED620" s="241"/>
      <c r="REE620" s="241"/>
      <c r="REF620" s="241"/>
      <c r="REG620" s="241"/>
      <c r="REH620" s="241"/>
      <c r="REI620" s="241"/>
      <c r="REJ620" s="241"/>
      <c r="REK620" s="241"/>
      <c r="REL620" s="241"/>
      <c r="REM620" s="241"/>
      <c r="REN620" s="241"/>
      <c r="REO620" s="241"/>
      <c r="REP620" s="241"/>
      <c r="REQ620" s="241"/>
      <c r="RER620" s="241"/>
      <c r="RES620" s="241"/>
      <c r="RET620" s="241"/>
      <c r="REU620" s="241"/>
      <c r="REV620" s="241"/>
      <c r="REW620" s="241"/>
      <c r="REX620" s="241"/>
      <c r="REY620" s="241"/>
      <c r="REZ620" s="241"/>
      <c r="RFA620" s="241"/>
      <c r="RFB620" s="241"/>
      <c r="RFC620" s="241"/>
      <c r="RFD620" s="241"/>
      <c r="RFE620" s="241"/>
      <c r="RFF620" s="241"/>
      <c r="RFG620" s="241"/>
      <c r="RFH620" s="241"/>
      <c r="RFI620" s="241"/>
      <c r="RFJ620" s="241"/>
      <c r="RFK620" s="241"/>
      <c r="RFL620" s="241"/>
      <c r="RFM620" s="241"/>
      <c r="RFN620" s="241"/>
      <c r="RFO620" s="241"/>
      <c r="RFP620" s="241"/>
      <c r="RFQ620" s="241"/>
      <c r="RFR620" s="241"/>
      <c r="RFS620" s="241"/>
      <c r="RFT620" s="241"/>
      <c r="RFU620" s="241"/>
      <c r="RFV620" s="241"/>
      <c r="RFW620" s="241"/>
      <c r="RFX620" s="241"/>
      <c r="RFY620" s="241"/>
      <c r="RFZ620" s="241"/>
      <c r="RGA620" s="241"/>
      <c r="RGB620" s="241"/>
      <c r="RGC620" s="241"/>
      <c r="RGD620" s="241"/>
      <c r="RGE620" s="241"/>
      <c r="RGF620" s="241"/>
      <c r="RGG620" s="241"/>
      <c r="RGH620" s="241"/>
      <c r="RGI620" s="241"/>
      <c r="RGJ620" s="241"/>
      <c r="RGK620" s="241"/>
      <c r="RGL620" s="241"/>
      <c r="RGM620" s="241"/>
      <c r="RGN620" s="241"/>
      <c r="RGO620" s="241"/>
      <c r="RGP620" s="241"/>
      <c r="RGQ620" s="241"/>
      <c r="RGR620" s="241"/>
      <c r="RGS620" s="241"/>
      <c r="RGT620" s="241"/>
      <c r="RGU620" s="241"/>
      <c r="RGV620" s="241"/>
      <c r="RGW620" s="241"/>
      <c r="RGX620" s="241"/>
      <c r="RGY620" s="241"/>
      <c r="RGZ620" s="241"/>
      <c r="RHA620" s="241"/>
      <c r="RHB620" s="241"/>
      <c r="RHC620" s="241"/>
      <c r="RHD620" s="241"/>
      <c r="RHE620" s="241"/>
      <c r="RHF620" s="241"/>
      <c r="RHG620" s="241"/>
      <c r="RHH620" s="241"/>
      <c r="RHI620" s="241"/>
      <c r="RHJ620" s="241"/>
      <c r="RHK620" s="241"/>
      <c r="RHL620" s="241"/>
      <c r="RHM620" s="241"/>
      <c r="RHN620" s="241"/>
      <c r="RHO620" s="241"/>
      <c r="RHP620" s="241"/>
      <c r="RHQ620" s="241"/>
      <c r="RHR620" s="241"/>
      <c r="RHS620" s="241"/>
      <c r="RHT620" s="241"/>
      <c r="RHU620" s="241"/>
      <c r="RHV620" s="241"/>
      <c r="RHW620" s="241"/>
      <c r="RHX620" s="241"/>
      <c r="RHY620" s="241"/>
      <c r="RHZ620" s="241"/>
      <c r="RIA620" s="241"/>
      <c r="RIB620" s="241"/>
      <c r="RIC620" s="241"/>
      <c r="RID620" s="241"/>
      <c r="RIE620" s="241"/>
      <c r="RIF620" s="241"/>
      <c r="RIG620" s="241"/>
      <c r="RIH620" s="241"/>
      <c r="RII620" s="241"/>
      <c r="RIJ620" s="241"/>
      <c r="RIK620" s="241"/>
      <c r="RIL620" s="241"/>
      <c r="RIM620" s="241"/>
      <c r="RIN620" s="241"/>
      <c r="RIO620" s="241"/>
      <c r="RIP620" s="241"/>
      <c r="RIQ620" s="241"/>
      <c r="RIR620" s="241"/>
      <c r="RIS620" s="241"/>
      <c r="RIT620" s="241"/>
      <c r="RIU620" s="241"/>
      <c r="RIV620" s="241"/>
      <c r="RIW620" s="241"/>
      <c r="RIX620" s="241"/>
      <c r="RIY620" s="241"/>
      <c r="RIZ620" s="241"/>
      <c r="RJA620" s="241"/>
      <c r="RJB620" s="241"/>
      <c r="RJC620" s="241"/>
      <c r="RJD620" s="241"/>
      <c r="RJE620" s="241"/>
      <c r="RJF620" s="241"/>
      <c r="RJG620" s="241"/>
      <c r="RJH620" s="241"/>
      <c r="RJI620" s="241"/>
      <c r="RJJ620" s="241"/>
      <c r="RJK620" s="241"/>
      <c r="RJL620" s="241"/>
      <c r="RJM620" s="241"/>
      <c r="RJN620" s="241"/>
      <c r="RJO620" s="241"/>
      <c r="RJP620" s="241"/>
      <c r="RJQ620" s="241"/>
      <c r="RJR620" s="241"/>
      <c r="RJS620" s="241"/>
      <c r="RJT620" s="241"/>
      <c r="RJU620" s="241"/>
      <c r="RJV620" s="241"/>
      <c r="RJW620" s="241"/>
      <c r="RJX620" s="241"/>
      <c r="RJY620" s="241"/>
      <c r="RJZ620" s="241"/>
      <c r="RKA620" s="241"/>
      <c r="RKB620" s="241"/>
      <c r="RKC620" s="241"/>
      <c r="RKD620" s="241"/>
      <c r="RKE620" s="241"/>
      <c r="RKF620" s="241"/>
      <c r="RKG620" s="241"/>
      <c r="RKH620" s="241"/>
      <c r="RKI620" s="241"/>
      <c r="RKJ620" s="241"/>
      <c r="RKK620" s="241"/>
      <c r="RKL620" s="241"/>
      <c r="RKM620" s="241"/>
      <c r="RKN620" s="241"/>
      <c r="RKO620" s="241"/>
      <c r="RKP620" s="241"/>
      <c r="RKQ620" s="241"/>
      <c r="RKR620" s="241"/>
      <c r="RKS620" s="241"/>
      <c r="RKT620" s="241"/>
      <c r="RKU620" s="241"/>
      <c r="RKV620" s="241"/>
      <c r="RKW620" s="241"/>
      <c r="RKX620" s="241"/>
      <c r="RKY620" s="241"/>
      <c r="RKZ620" s="241"/>
      <c r="RLA620" s="241"/>
      <c r="RLB620" s="241"/>
      <c r="RLC620" s="241"/>
      <c r="RLD620" s="241"/>
      <c r="RLE620" s="241"/>
      <c r="RLF620" s="241"/>
      <c r="RLG620" s="241"/>
      <c r="RLH620" s="241"/>
      <c r="RLI620" s="241"/>
      <c r="RLJ620" s="241"/>
      <c r="RLK620" s="241"/>
      <c r="RLL620" s="241"/>
      <c r="RLM620" s="241"/>
      <c r="RLN620" s="241"/>
      <c r="RLO620" s="241"/>
      <c r="RLP620" s="241"/>
      <c r="RLQ620" s="241"/>
      <c r="RLR620" s="241"/>
      <c r="RLS620" s="241"/>
      <c r="RLT620" s="241"/>
      <c r="RLU620" s="241"/>
      <c r="RLV620" s="241"/>
      <c r="RLW620" s="241"/>
      <c r="RLX620" s="241"/>
      <c r="RLY620" s="241"/>
      <c r="RLZ620" s="241"/>
      <c r="RMA620" s="241"/>
      <c r="RMB620" s="241"/>
      <c r="RMC620" s="241"/>
      <c r="RMD620" s="241"/>
      <c r="RME620" s="241"/>
      <c r="RMF620" s="241"/>
      <c r="RMG620" s="241"/>
      <c r="RMH620" s="241"/>
      <c r="RMI620" s="241"/>
      <c r="RMJ620" s="241"/>
      <c r="RMK620" s="241"/>
      <c r="RML620" s="241"/>
      <c r="RMM620" s="241"/>
      <c r="RMN620" s="241"/>
      <c r="RMO620" s="241"/>
      <c r="RMP620" s="241"/>
      <c r="RMQ620" s="241"/>
      <c r="RMR620" s="241"/>
      <c r="RMS620" s="241"/>
      <c r="RMT620" s="241"/>
      <c r="RMU620" s="241"/>
      <c r="RMV620" s="241"/>
      <c r="RMW620" s="241"/>
      <c r="RMX620" s="241"/>
      <c r="RMY620" s="241"/>
      <c r="RMZ620" s="241"/>
      <c r="RNA620" s="241"/>
      <c r="RNB620" s="241"/>
      <c r="RNC620" s="241"/>
      <c r="RND620" s="241"/>
      <c r="RNE620" s="241"/>
      <c r="RNF620" s="241"/>
      <c r="RNG620" s="241"/>
      <c r="RNH620" s="241"/>
      <c r="RNI620" s="241"/>
      <c r="RNJ620" s="241"/>
      <c r="RNK620" s="241"/>
      <c r="RNL620" s="241"/>
      <c r="RNM620" s="241"/>
      <c r="RNN620" s="241"/>
      <c r="RNO620" s="241"/>
      <c r="RNP620" s="241"/>
      <c r="RNQ620" s="241"/>
      <c r="RNR620" s="241"/>
      <c r="RNS620" s="241"/>
      <c r="RNT620" s="241"/>
      <c r="RNU620" s="241"/>
      <c r="RNV620" s="241"/>
      <c r="RNW620" s="241"/>
      <c r="RNX620" s="241"/>
      <c r="RNY620" s="241"/>
      <c r="RNZ620" s="241"/>
      <c r="ROA620" s="241"/>
      <c r="ROB620" s="241"/>
      <c r="ROC620" s="241"/>
      <c r="ROD620" s="241"/>
      <c r="ROE620" s="241"/>
      <c r="ROF620" s="241"/>
      <c r="ROG620" s="241"/>
      <c r="ROH620" s="241"/>
      <c r="ROI620" s="241"/>
      <c r="ROJ620" s="241"/>
      <c r="ROK620" s="241"/>
      <c r="ROL620" s="241"/>
      <c r="ROM620" s="241"/>
      <c r="RON620" s="241"/>
      <c r="ROO620" s="241"/>
      <c r="ROP620" s="241"/>
      <c r="ROQ620" s="241"/>
      <c r="ROR620" s="241"/>
      <c r="ROS620" s="241"/>
      <c r="ROT620" s="241"/>
      <c r="ROU620" s="241"/>
      <c r="ROV620" s="241"/>
      <c r="ROW620" s="241"/>
      <c r="ROX620" s="241"/>
      <c r="ROY620" s="241"/>
      <c r="ROZ620" s="241"/>
      <c r="RPA620" s="241"/>
      <c r="RPB620" s="241"/>
      <c r="RPC620" s="241"/>
      <c r="RPD620" s="241"/>
      <c r="RPE620" s="241"/>
      <c r="RPF620" s="241"/>
      <c r="RPG620" s="241"/>
      <c r="RPH620" s="241"/>
      <c r="RPI620" s="241"/>
      <c r="RPJ620" s="241"/>
      <c r="RPK620" s="241"/>
      <c r="RPL620" s="241"/>
      <c r="RPM620" s="241"/>
      <c r="RPN620" s="241"/>
      <c r="RPO620" s="241"/>
      <c r="RPP620" s="241"/>
      <c r="RPQ620" s="241"/>
      <c r="RPR620" s="241"/>
      <c r="RPS620" s="241"/>
      <c r="RPT620" s="241"/>
      <c r="RPU620" s="241"/>
      <c r="RPV620" s="241"/>
      <c r="RPW620" s="241"/>
      <c r="RPX620" s="241"/>
      <c r="RPY620" s="241"/>
      <c r="RPZ620" s="241"/>
      <c r="RQA620" s="241"/>
      <c r="RQB620" s="241"/>
      <c r="RQC620" s="241"/>
      <c r="RQD620" s="241"/>
      <c r="RQE620" s="241"/>
      <c r="RQF620" s="241"/>
      <c r="RQG620" s="241"/>
      <c r="RQH620" s="241"/>
      <c r="RQI620" s="241"/>
      <c r="RQJ620" s="241"/>
      <c r="RQK620" s="241"/>
      <c r="RQL620" s="241"/>
      <c r="RQM620" s="241"/>
      <c r="RQN620" s="241"/>
      <c r="RQO620" s="241"/>
      <c r="RQP620" s="241"/>
      <c r="RQQ620" s="241"/>
      <c r="RQR620" s="241"/>
      <c r="RQS620" s="241"/>
      <c r="RQT620" s="241"/>
      <c r="RQU620" s="241"/>
      <c r="RQV620" s="241"/>
      <c r="RQW620" s="241"/>
      <c r="RQX620" s="241"/>
      <c r="RQY620" s="241"/>
      <c r="RQZ620" s="241"/>
      <c r="RRA620" s="241"/>
      <c r="RRB620" s="241"/>
      <c r="RRC620" s="241"/>
      <c r="RRD620" s="241"/>
      <c r="RRE620" s="241"/>
      <c r="RRF620" s="241"/>
      <c r="RRG620" s="241"/>
      <c r="RRH620" s="241"/>
      <c r="RRI620" s="241"/>
      <c r="RRJ620" s="241"/>
      <c r="RRK620" s="241"/>
      <c r="RRL620" s="241"/>
      <c r="RRM620" s="241"/>
      <c r="RRN620" s="241"/>
      <c r="RRO620" s="241"/>
      <c r="RRP620" s="241"/>
      <c r="RRQ620" s="241"/>
      <c r="RRR620" s="241"/>
      <c r="RRS620" s="241"/>
      <c r="RRT620" s="241"/>
      <c r="RRU620" s="241"/>
      <c r="RRV620" s="241"/>
      <c r="RRW620" s="241"/>
      <c r="RRX620" s="241"/>
      <c r="RRY620" s="241"/>
      <c r="RRZ620" s="241"/>
      <c r="RSA620" s="241"/>
      <c r="RSB620" s="241"/>
      <c r="RSC620" s="241"/>
      <c r="RSD620" s="241"/>
      <c r="RSE620" s="241"/>
      <c r="RSF620" s="241"/>
      <c r="RSG620" s="241"/>
      <c r="RSH620" s="241"/>
      <c r="RSI620" s="241"/>
      <c r="RSJ620" s="241"/>
      <c r="RSK620" s="241"/>
      <c r="RSL620" s="241"/>
      <c r="RSM620" s="241"/>
      <c r="RSN620" s="241"/>
      <c r="RSO620" s="241"/>
      <c r="RSP620" s="241"/>
      <c r="RSQ620" s="241"/>
      <c r="RSR620" s="241"/>
      <c r="RSS620" s="241"/>
      <c r="RST620" s="241"/>
      <c r="RSU620" s="241"/>
      <c r="RSV620" s="241"/>
      <c r="RSW620" s="241"/>
      <c r="RSX620" s="241"/>
      <c r="RSY620" s="241"/>
      <c r="RSZ620" s="241"/>
      <c r="RTA620" s="241"/>
      <c r="RTB620" s="241"/>
      <c r="RTC620" s="241"/>
      <c r="RTD620" s="241"/>
      <c r="RTE620" s="241"/>
      <c r="RTF620" s="241"/>
      <c r="RTG620" s="241"/>
      <c r="RTH620" s="241"/>
      <c r="RTI620" s="241"/>
      <c r="RTJ620" s="241"/>
      <c r="RTK620" s="241"/>
      <c r="RTL620" s="241"/>
      <c r="RTM620" s="241"/>
      <c r="RTN620" s="241"/>
      <c r="RTO620" s="241"/>
      <c r="RTP620" s="241"/>
      <c r="RTQ620" s="241"/>
      <c r="RTR620" s="241"/>
      <c r="RTS620" s="241"/>
      <c r="RTT620" s="241"/>
      <c r="RTU620" s="241"/>
      <c r="RTV620" s="241"/>
      <c r="RTW620" s="241"/>
      <c r="RTX620" s="241"/>
      <c r="RTY620" s="241"/>
      <c r="RTZ620" s="241"/>
      <c r="RUA620" s="241"/>
      <c r="RUB620" s="241"/>
      <c r="RUC620" s="241"/>
      <c r="RUD620" s="241"/>
      <c r="RUE620" s="241"/>
      <c r="RUF620" s="241"/>
      <c r="RUG620" s="241"/>
      <c r="RUH620" s="241"/>
      <c r="RUI620" s="241"/>
      <c r="RUJ620" s="241"/>
      <c r="RUK620" s="241"/>
      <c r="RUL620" s="241"/>
      <c r="RUM620" s="241"/>
      <c r="RUN620" s="241"/>
      <c r="RUO620" s="241"/>
      <c r="RUP620" s="241"/>
      <c r="RUQ620" s="241"/>
      <c r="RUR620" s="241"/>
      <c r="RUS620" s="241"/>
      <c r="RUT620" s="241"/>
      <c r="RUU620" s="241"/>
      <c r="RUV620" s="241"/>
      <c r="RUW620" s="241"/>
      <c r="RUX620" s="241"/>
      <c r="RUY620" s="241"/>
      <c r="RUZ620" s="241"/>
      <c r="RVA620" s="241"/>
      <c r="RVB620" s="241"/>
      <c r="RVC620" s="241"/>
      <c r="RVD620" s="241"/>
      <c r="RVE620" s="241"/>
      <c r="RVF620" s="241"/>
      <c r="RVG620" s="241"/>
      <c r="RVH620" s="241"/>
      <c r="RVI620" s="241"/>
      <c r="RVJ620" s="241"/>
      <c r="RVK620" s="241"/>
      <c r="RVL620" s="241"/>
      <c r="RVM620" s="241"/>
      <c r="RVN620" s="241"/>
      <c r="RVO620" s="241"/>
      <c r="RVP620" s="241"/>
      <c r="RVQ620" s="241"/>
      <c r="RVR620" s="241"/>
      <c r="RVS620" s="241"/>
      <c r="RVT620" s="241"/>
      <c r="RVU620" s="241"/>
      <c r="RVV620" s="241"/>
      <c r="RVW620" s="241"/>
      <c r="RVX620" s="241"/>
      <c r="RVY620" s="241"/>
      <c r="RVZ620" s="241"/>
      <c r="RWA620" s="241"/>
      <c r="RWB620" s="241"/>
      <c r="RWC620" s="241"/>
      <c r="RWD620" s="241"/>
      <c r="RWE620" s="241"/>
      <c r="RWF620" s="241"/>
      <c r="RWG620" s="241"/>
      <c r="RWH620" s="241"/>
      <c r="RWI620" s="241"/>
      <c r="RWJ620" s="241"/>
      <c r="RWK620" s="241"/>
      <c r="RWL620" s="241"/>
      <c r="RWM620" s="241"/>
      <c r="RWN620" s="241"/>
      <c r="RWO620" s="241"/>
      <c r="RWP620" s="241"/>
      <c r="RWQ620" s="241"/>
      <c r="RWR620" s="241"/>
      <c r="RWS620" s="241"/>
      <c r="RWT620" s="241"/>
      <c r="RWU620" s="241"/>
      <c r="RWV620" s="241"/>
      <c r="RWW620" s="241"/>
      <c r="RWX620" s="241"/>
      <c r="RWY620" s="241"/>
      <c r="RWZ620" s="241"/>
      <c r="RXA620" s="241"/>
      <c r="RXB620" s="241"/>
      <c r="RXC620" s="241"/>
      <c r="RXD620" s="241"/>
      <c r="RXE620" s="241"/>
      <c r="RXF620" s="241"/>
      <c r="RXG620" s="241"/>
      <c r="RXH620" s="241"/>
      <c r="RXI620" s="241"/>
      <c r="RXJ620" s="241"/>
      <c r="RXK620" s="241"/>
      <c r="RXL620" s="241"/>
      <c r="RXM620" s="241"/>
      <c r="RXN620" s="241"/>
      <c r="RXO620" s="241"/>
      <c r="RXP620" s="241"/>
      <c r="RXQ620" s="241"/>
      <c r="RXR620" s="241"/>
      <c r="RXS620" s="241"/>
      <c r="RXT620" s="241"/>
      <c r="RXU620" s="241"/>
      <c r="RXV620" s="241"/>
      <c r="RXW620" s="241"/>
      <c r="RXX620" s="241"/>
      <c r="RXY620" s="241"/>
      <c r="RXZ620" s="241"/>
      <c r="RYA620" s="241"/>
      <c r="RYB620" s="241"/>
      <c r="RYC620" s="241"/>
      <c r="RYD620" s="241"/>
      <c r="RYE620" s="241"/>
      <c r="RYF620" s="241"/>
      <c r="RYG620" s="241"/>
      <c r="RYH620" s="241"/>
      <c r="RYI620" s="241"/>
      <c r="RYJ620" s="241"/>
      <c r="RYK620" s="241"/>
      <c r="RYL620" s="241"/>
      <c r="RYM620" s="241"/>
      <c r="RYN620" s="241"/>
      <c r="RYO620" s="241"/>
      <c r="RYP620" s="241"/>
      <c r="RYQ620" s="241"/>
      <c r="RYR620" s="241"/>
      <c r="RYS620" s="241"/>
      <c r="RYT620" s="241"/>
      <c r="RYU620" s="241"/>
      <c r="RYV620" s="241"/>
      <c r="RYW620" s="241"/>
      <c r="RYX620" s="241"/>
      <c r="RYY620" s="241"/>
      <c r="RYZ620" s="241"/>
      <c r="RZA620" s="241"/>
      <c r="RZB620" s="241"/>
      <c r="RZC620" s="241"/>
      <c r="RZD620" s="241"/>
      <c r="RZE620" s="241"/>
      <c r="RZF620" s="241"/>
      <c r="RZG620" s="241"/>
      <c r="RZH620" s="241"/>
      <c r="RZI620" s="241"/>
      <c r="RZJ620" s="241"/>
      <c r="RZK620" s="241"/>
      <c r="RZL620" s="241"/>
      <c r="RZM620" s="241"/>
      <c r="RZN620" s="241"/>
      <c r="RZO620" s="241"/>
      <c r="RZP620" s="241"/>
      <c r="RZQ620" s="241"/>
      <c r="RZR620" s="241"/>
      <c r="RZS620" s="241"/>
      <c r="RZT620" s="241"/>
      <c r="RZU620" s="241"/>
      <c r="RZV620" s="241"/>
      <c r="RZW620" s="241"/>
      <c r="RZX620" s="241"/>
      <c r="RZY620" s="241"/>
      <c r="RZZ620" s="241"/>
      <c r="SAA620" s="241"/>
      <c r="SAB620" s="241"/>
      <c r="SAC620" s="241"/>
      <c r="SAD620" s="241"/>
      <c r="SAE620" s="241"/>
      <c r="SAF620" s="241"/>
      <c r="SAG620" s="241"/>
      <c r="SAH620" s="241"/>
      <c r="SAI620" s="241"/>
      <c r="SAJ620" s="241"/>
      <c r="SAK620" s="241"/>
      <c r="SAL620" s="241"/>
      <c r="SAM620" s="241"/>
      <c r="SAN620" s="241"/>
      <c r="SAO620" s="241"/>
      <c r="SAP620" s="241"/>
      <c r="SAQ620" s="241"/>
      <c r="SAR620" s="241"/>
      <c r="SAS620" s="241"/>
      <c r="SAT620" s="241"/>
      <c r="SAU620" s="241"/>
      <c r="SAV620" s="241"/>
      <c r="SAW620" s="241"/>
      <c r="SAX620" s="241"/>
      <c r="SAY620" s="241"/>
      <c r="SAZ620" s="241"/>
      <c r="SBA620" s="241"/>
      <c r="SBB620" s="241"/>
      <c r="SBC620" s="241"/>
      <c r="SBD620" s="241"/>
      <c r="SBE620" s="241"/>
      <c r="SBF620" s="241"/>
      <c r="SBG620" s="241"/>
      <c r="SBH620" s="241"/>
      <c r="SBI620" s="241"/>
      <c r="SBJ620" s="241"/>
      <c r="SBK620" s="241"/>
      <c r="SBL620" s="241"/>
      <c r="SBM620" s="241"/>
      <c r="SBN620" s="241"/>
      <c r="SBO620" s="241"/>
      <c r="SBP620" s="241"/>
      <c r="SBQ620" s="241"/>
      <c r="SBR620" s="241"/>
      <c r="SBS620" s="241"/>
      <c r="SBT620" s="241"/>
      <c r="SBU620" s="241"/>
      <c r="SBV620" s="241"/>
      <c r="SBW620" s="241"/>
      <c r="SBX620" s="241"/>
      <c r="SBY620" s="241"/>
      <c r="SBZ620" s="241"/>
      <c r="SCA620" s="241"/>
      <c r="SCB620" s="241"/>
      <c r="SCC620" s="241"/>
      <c r="SCD620" s="241"/>
      <c r="SCE620" s="241"/>
      <c r="SCF620" s="241"/>
      <c r="SCG620" s="241"/>
      <c r="SCH620" s="241"/>
      <c r="SCI620" s="241"/>
      <c r="SCJ620" s="241"/>
      <c r="SCK620" s="241"/>
      <c r="SCL620" s="241"/>
      <c r="SCM620" s="241"/>
      <c r="SCN620" s="241"/>
      <c r="SCO620" s="241"/>
      <c r="SCP620" s="241"/>
      <c r="SCQ620" s="241"/>
      <c r="SCR620" s="241"/>
      <c r="SCS620" s="241"/>
      <c r="SCT620" s="241"/>
      <c r="SCU620" s="241"/>
      <c r="SCV620" s="241"/>
      <c r="SCW620" s="241"/>
      <c r="SCX620" s="241"/>
      <c r="SCY620" s="241"/>
      <c r="SCZ620" s="241"/>
      <c r="SDA620" s="241"/>
      <c r="SDB620" s="241"/>
      <c r="SDC620" s="241"/>
      <c r="SDD620" s="241"/>
      <c r="SDE620" s="241"/>
      <c r="SDF620" s="241"/>
      <c r="SDG620" s="241"/>
      <c r="SDH620" s="241"/>
      <c r="SDI620" s="241"/>
      <c r="SDJ620" s="241"/>
      <c r="SDK620" s="241"/>
      <c r="SDL620" s="241"/>
      <c r="SDM620" s="241"/>
      <c r="SDN620" s="241"/>
      <c r="SDO620" s="241"/>
      <c r="SDP620" s="241"/>
      <c r="SDQ620" s="241"/>
      <c r="SDR620" s="241"/>
      <c r="SDS620" s="241"/>
      <c r="SDT620" s="241"/>
      <c r="SDU620" s="241"/>
      <c r="SDV620" s="241"/>
      <c r="SDW620" s="241"/>
      <c r="SDX620" s="241"/>
      <c r="SDY620" s="241"/>
      <c r="SDZ620" s="241"/>
      <c r="SEA620" s="241"/>
      <c r="SEB620" s="241"/>
      <c r="SEC620" s="241"/>
      <c r="SED620" s="241"/>
      <c r="SEE620" s="241"/>
      <c r="SEF620" s="241"/>
      <c r="SEG620" s="241"/>
      <c r="SEH620" s="241"/>
      <c r="SEI620" s="241"/>
      <c r="SEJ620" s="241"/>
      <c r="SEK620" s="241"/>
      <c r="SEL620" s="241"/>
      <c r="SEM620" s="241"/>
      <c r="SEN620" s="241"/>
      <c r="SEO620" s="241"/>
      <c r="SEP620" s="241"/>
      <c r="SEQ620" s="241"/>
      <c r="SER620" s="241"/>
      <c r="SES620" s="241"/>
      <c r="SET620" s="241"/>
      <c r="SEU620" s="241"/>
      <c r="SEV620" s="241"/>
      <c r="SEW620" s="241"/>
      <c r="SEX620" s="241"/>
      <c r="SEY620" s="241"/>
      <c r="SEZ620" s="241"/>
      <c r="SFA620" s="241"/>
      <c r="SFB620" s="241"/>
      <c r="SFC620" s="241"/>
      <c r="SFD620" s="241"/>
      <c r="SFE620" s="241"/>
      <c r="SFF620" s="241"/>
      <c r="SFG620" s="241"/>
      <c r="SFH620" s="241"/>
      <c r="SFI620" s="241"/>
      <c r="SFJ620" s="241"/>
      <c r="SFK620" s="241"/>
      <c r="SFL620" s="241"/>
      <c r="SFM620" s="241"/>
      <c r="SFN620" s="241"/>
      <c r="SFO620" s="241"/>
      <c r="SFP620" s="241"/>
      <c r="SFQ620" s="241"/>
      <c r="SFR620" s="241"/>
      <c r="SFS620" s="241"/>
      <c r="SFT620" s="241"/>
      <c r="SFU620" s="241"/>
      <c r="SFV620" s="241"/>
      <c r="SFW620" s="241"/>
      <c r="SFX620" s="241"/>
      <c r="SFY620" s="241"/>
      <c r="SFZ620" s="241"/>
      <c r="SGA620" s="241"/>
      <c r="SGB620" s="241"/>
      <c r="SGC620" s="241"/>
      <c r="SGD620" s="241"/>
      <c r="SGE620" s="241"/>
      <c r="SGF620" s="241"/>
      <c r="SGG620" s="241"/>
      <c r="SGH620" s="241"/>
      <c r="SGI620" s="241"/>
      <c r="SGJ620" s="241"/>
      <c r="SGK620" s="241"/>
      <c r="SGL620" s="241"/>
      <c r="SGM620" s="241"/>
      <c r="SGN620" s="241"/>
      <c r="SGO620" s="241"/>
      <c r="SGP620" s="241"/>
      <c r="SGQ620" s="241"/>
      <c r="SGR620" s="241"/>
      <c r="SGS620" s="241"/>
      <c r="SGT620" s="241"/>
      <c r="SGU620" s="241"/>
      <c r="SGV620" s="241"/>
      <c r="SGW620" s="241"/>
      <c r="SGX620" s="241"/>
      <c r="SGY620" s="241"/>
      <c r="SGZ620" s="241"/>
      <c r="SHA620" s="241"/>
      <c r="SHB620" s="241"/>
      <c r="SHC620" s="241"/>
      <c r="SHD620" s="241"/>
      <c r="SHE620" s="241"/>
      <c r="SHF620" s="241"/>
      <c r="SHG620" s="241"/>
      <c r="SHH620" s="241"/>
      <c r="SHI620" s="241"/>
      <c r="SHJ620" s="241"/>
      <c r="SHK620" s="241"/>
      <c r="SHL620" s="241"/>
      <c r="SHM620" s="241"/>
      <c r="SHN620" s="241"/>
      <c r="SHO620" s="241"/>
      <c r="SHP620" s="241"/>
      <c r="SHQ620" s="241"/>
      <c r="SHR620" s="241"/>
      <c r="SHS620" s="241"/>
      <c r="SHT620" s="241"/>
      <c r="SHU620" s="241"/>
      <c r="SHV620" s="241"/>
      <c r="SHW620" s="241"/>
      <c r="SHX620" s="241"/>
      <c r="SHY620" s="241"/>
      <c r="SHZ620" s="241"/>
      <c r="SIA620" s="241"/>
      <c r="SIB620" s="241"/>
      <c r="SIC620" s="241"/>
      <c r="SID620" s="241"/>
      <c r="SIE620" s="241"/>
      <c r="SIF620" s="241"/>
      <c r="SIG620" s="241"/>
      <c r="SIH620" s="241"/>
      <c r="SII620" s="241"/>
      <c r="SIJ620" s="241"/>
      <c r="SIK620" s="241"/>
      <c r="SIL620" s="241"/>
      <c r="SIM620" s="241"/>
      <c r="SIN620" s="241"/>
      <c r="SIO620" s="241"/>
      <c r="SIP620" s="241"/>
      <c r="SIQ620" s="241"/>
      <c r="SIR620" s="241"/>
      <c r="SIS620" s="241"/>
      <c r="SIT620" s="241"/>
      <c r="SIU620" s="241"/>
      <c r="SIV620" s="241"/>
      <c r="SIW620" s="241"/>
      <c r="SIX620" s="241"/>
      <c r="SIY620" s="241"/>
      <c r="SIZ620" s="241"/>
      <c r="SJA620" s="241"/>
      <c r="SJB620" s="241"/>
      <c r="SJC620" s="241"/>
      <c r="SJD620" s="241"/>
      <c r="SJE620" s="241"/>
      <c r="SJF620" s="241"/>
      <c r="SJG620" s="241"/>
      <c r="SJH620" s="241"/>
      <c r="SJI620" s="241"/>
      <c r="SJJ620" s="241"/>
      <c r="SJK620" s="241"/>
      <c r="SJL620" s="241"/>
      <c r="SJM620" s="241"/>
      <c r="SJN620" s="241"/>
      <c r="SJO620" s="241"/>
      <c r="SJP620" s="241"/>
      <c r="SJQ620" s="241"/>
      <c r="SJR620" s="241"/>
      <c r="SJS620" s="241"/>
      <c r="SJT620" s="241"/>
      <c r="SJU620" s="241"/>
      <c r="SJV620" s="241"/>
      <c r="SJW620" s="241"/>
      <c r="SJX620" s="241"/>
      <c r="SJY620" s="241"/>
      <c r="SJZ620" s="241"/>
      <c r="SKA620" s="241"/>
      <c r="SKB620" s="241"/>
      <c r="SKC620" s="241"/>
      <c r="SKD620" s="241"/>
      <c r="SKE620" s="241"/>
      <c r="SKF620" s="241"/>
      <c r="SKG620" s="241"/>
      <c r="SKH620" s="241"/>
      <c r="SKI620" s="241"/>
      <c r="SKJ620" s="241"/>
      <c r="SKK620" s="241"/>
      <c r="SKL620" s="241"/>
      <c r="SKM620" s="241"/>
      <c r="SKN620" s="241"/>
      <c r="SKO620" s="241"/>
      <c r="SKP620" s="241"/>
      <c r="SKQ620" s="241"/>
      <c r="SKR620" s="241"/>
      <c r="SKS620" s="241"/>
      <c r="SKT620" s="241"/>
      <c r="SKU620" s="241"/>
      <c r="SKV620" s="241"/>
      <c r="SKW620" s="241"/>
      <c r="SKX620" s="241"/>
      <c r="SKY620" s="241"/>
      <c r="SKZ620" s="241"/>
      <c r="SLA620" s="241"/>
      <c r="SLB620" s="241"/>
      <c r="SLC620" s="241"/>
      <c r="SLD620" s="241"/>
      <c r="SLE620" s="241"/>
      <c r="SLF620" s="241"/>
      <c r="SLG620" s="241"/>
      <c r="SLH620" s="241"/>
      <c r="SLI620" s="241"/>
      <c r="SLJ620" s="241"/>
      <c r="SLK620" s="241"/>
      <c r="SLL620" s="241"/>
      <c r="SLM620" s="241"/>
      <c r="SLN620" s="241"/>
      <c r="SLO620" s="241"/>
      <c r="SLP620" s="241"/>
      <c r="SLQ620" s="241"/>
      <c r="SLR620" s="241"/>
      <c r="SLS620" s="241"/>
      <c r="SLT620" s="241"/>
      <c r="SLU620" s="241"/>
      <c r="SLV620" s="241"/>
      <c r="SLW620" s="241"/>
      <c r="SLX620" s="241"/>
      <c r="SLY620" s="241"/>
      <c r="SLZ620" s="241"/>
      <c r="SMA620" s="241"/>
      <c r="SMB620" s="241"/>
      <c r="SMC620" s="241"/>
      <c r="SMD620" s="241"/>
      <c r="SME620" s="241"/>
      <c r="SMF620" s="241"/>
      <c r="SMG620" s="241"/>
      <c r="SMH620" s="241"/>
      <c r="SMI620" s="241"/>
      <c r="SMJ620" s="241"/>
      <c r="SMK620" s="241"/>
      <c r="SML620" s="241"/>
      <c r="SMM620" s="241"/>
      <c r="SMN620" s="241"/>
      <c r="SMO620" s="241"/>
      <c r="SMP620" s="241"/>
      <c r="SMQ620" s="241"/>
      <c r="SMR620" s="241"/>
      <c r="SMS620" s="241"/>
      <c r="SMT620" s="241"/>
      <c r="SMU620" s="241"/>
      <c r="SMV620" s="241"/>
      <c r="SMW620" s="241"/>
      <c r="SMX620" s="241"/>
      <c r="SMY620" s="241"/>
      <c r="SMZ620" s="241"/>
      <c r="SNA620" s="241"/>
      <c r="SNB620" s="241"/>
      <c r="SNC620" s="241"/>
      <c r="SND620" s="241"/>
      <c r="SNE620" s="241"/>
      <c r="SNF620" s="241"/>
      <c r="SNG620" s="241"/>
      <c r="SNH620" s="241"/>
      <c r="SNI620" s="241"/>
      <c r="SNJ620" s="241"/>
      <c r="SNK620" s="241"/>
      <c r="SNL620" s="241"/>
      <c r="SNM620" s="241"/>
      <c r="SNN620" s="241"/>
      <c r="SNO620" s="241"/>
      <c r="SNP620" s="241"/>
      <c r="SNQ620" s="241"/>
      <c r="SNR620" s="241"/>
      <c r="SNS620" s="241"/>
      <c r="SNT620" s="241"/>
      <c r="SNU620" s="241"/>
      <c r="SNV620" s="241"/>
      <c r="SNW620" s="241"/>
      <c r="SNX620" s="241"/>
      <c r="SNY620" s="241"/>
      <c r="SNZ620" s="241"/>
      <c r="SOA620" s="241"/>
      <c r="SOB620" s="241"/>
      <c r="SOC620" s="241"/>
      <c r="SOD620" s="241"/>
      <c r="SOE620" s="241"/>
      <c r="SOF620" s="241"/>
      <c r="SOG620" s="241"/>
      <c r="SOH620" s="241"/>
      <c r="SOI620" s="241"/>
      <c r="SOJ620" s="241"/>
      <c r="SOK620" s="241"/>
      <c r="SOL620" s="241"/>
      <c r="SOM620" s="241"/>
      <c r="SON620" s="241"/>
      <c r="SOO620" s="241"/>
      <c r="SOP620" s="241"/>
      <c r="SOQ620" s="241"/>
      <c r="SOR620" s="241"/>
      <c r="SOS620" s="241"/>
      <c r="SOT620" s="241"/>
      <c r="SOU620" s="241"/>
      <c r="SOV620" s="241"/>
      <c r="SOW620" s="241"/>
      <c r="SOX620" s="241"/>
      <c r="SOY620" s="241"/>
      <c r="SOZ620" s="241"/>
      <c r="SPA620" s="241"/>
      <c r="SPB620" s="241"/>
      <c r="SPC620" s="241"/>
      <c r="SPD620" s="241"/>
      <c r="SPE620" s="241"/>
      <c r="SPF620" s="241"/>
      <c r="SPG620" s="241"/>
      <c r="SPH620" s="241"/>
      <c r="SPI620" s="241"/>
      <c r="SPJ620" s="241"/>
      <c r="SPK620" s="241"/>
      <c r="SPL620" s="241"/>
      <c r="SPM620" s="241"/>
      <c r="SPN620" s="241"/>
      <c r="SPO620" s="241"/>
      <c r="SPP620" s="241"/>
      <c r="SPQ620" s="241"/>
      <c r="SPR620" s="241"/>
      <c r="SPS620" s="241"/>
      <c r="SPT620" s="241"/>
      <c r="SPU620" s="241"/>
      <c r="SPV620" s="241"/>
      <c r="SPW620" s="241"/>
      <c r="SPX620" s="241"/>
      <c r="SPY620" s="241"/>
      <c r="SPZ620" s="241"/>
      <c r="SQA620" s="241"/>
      <c r="SQB620" s="241"/>
      <c r="SQC620" s="241"/>
      <c r="SQD620" s="241"/>
      <c r="SQE620" s="241"/>
      <c r="SQF620" s="241"/>
      <c r="SQG620" s="241"/>
      <c r="SQH620" s="241"/>
      <c r="SQI620" s="241"/>
      <c r="SQJ620" s="241"/>
      <c r="SQK620" s="241"/>
      <c r="SQL620" s="241"/>
      <c r="SQM620" s="241"/>
      <c r="SQN620" s="241"/>
      <c r="SQO620" s="241"/>
      <c r="SQP620" s="241"/>
      <c r="SQQ620" s="241"/>
      <c r="SQR620" s="241"/>
      <c r="SQS620" s="241"/>
      <c r="SQT620" s="241"/>
      <c r="SQU620" s="241"/>
      <c r="SQV620" s="241"/>
      <c r="SQW620" s="241"/>
      <c r="SQX620" s="241"/>
      <c r="SQY620" s="241"/>
      <c r="SQZ620" s="241"/>
      <c r="SRA620" s="241"/>
      <c r="SRB620" s="241"/>
      <c r="SRC620" s="241"/>
      <c r="SRD620" s="241"/>
      <c r="SRE620" s="241"/>
      <c r="SRF620" s="241"/>
      <c r="SRG620" s="241"/>
      <c r="SRH620" s="241"/>
      <c r="SRI620" s="241"/>
      <c r="SRJ620" s="241"/>
      <c r="SRK620" s="241"/>
      <c r="SRL620" s="241"/>
      <c r="SRM620" s="241"/>
      <c r="SRN620" s="241"/>
      <c r="SRO620" s="241"/>
      <c r="SRP620" s="241"/>
      <c r="SRQ620" s="241"/>
      <c r="SRR620" s="241"/>
      <c r="SRS620" s="241"/>
      <c r="SRT620" s="241"/>
      <c r="SRU620" s="241"/>
      <c r="SRV620" s="241"/>
      <c r="SRW620" s="241"/>
      <c r="SRX620" s="241"/>
      <c r="SRY620" s="241"/>
      <c r="SRZ620" s="241"/>
      <c r="SSA620" s="241"/>
      <c r="SSB620" s="241"/>
      <c r="SSC620" s="241"/>
      <c r="SSD620" s="241"/>
      <c r="SSE620" s="241"/>
      <c r="SSF620" s="241"/>
      <c r="SSG620" s="241"/>
      <c r="SSH620" s="241"/>
      <c r="SSI620" s="241"/>
      <c r="SSJ620" s="241"/>
      <c r="SSK620" s="241"/>
      <c r="SSL620" s="241"/>
      <c r="SSM620" s="241"/>
      <c r="SSN620" s="241"/>
      <c r="SSO620" s="241"/>
      <c r="SSP620" s="241"/>
      <c r="SSQ620" s="241"/>
      <c r="SSR620" s="241"/>
      <c r="SSS620" s="241"/>
      <c r="SST620" s="241"/>
      <c r="SSU620" s="241"/>
      <c r="SSV620" s="241"/>
      <c r="SSW620" s="241"/>
      <c r="SSX620" s="241"/>
      <c r="SSY620" s="241"/>
      <c r="SSZ620" s="241"/>
      <c r="STA620" s="241"/>
      <c r="STB620" s="241"/>
      <c r="STC620" s="241"/>
      <c r="STD620" s="241"/>
      <c r="STE620" s="241"/>
      <c r="STF620" s="241"/>
      <c r="STG620" s="241"/>
      <c r="STH620" s="241"/>
      <c r="STI620" s="241"/>
      <c r="STJ620" s="241"/>
      <c r="STK620" s="241"/>
      <c r="STL620" s="241"/>
      <c r="STM620" s="241"/>
      <c r="STN620" s="241"/>
      <c r="STO620" s="241"/>
      <c r="STP620" s="241"/>
      <c r="STQ620" s="241"/>
      <c r="STR620" s="241"/>
      <c r="STS620" s="241"/>
      <c r="STT620" s="241"/>
      <c r="STU620" s="241"/>
      <c r="STV620" s="241"/>
      <c r="STW620" s="241"/>
      <c r="STX620" s="241"/>
      <c r="STY620" s="241"/>
      <c r="STZ620" s="241"/>
      <c r="SUA620" s="241"/>
      <c r="SUB620" s="241"/>
      <c r="SUC620" s="241"/>
      <c r="SUD620" s="241"/>
      <c r="SUE620" s="241"/>
      <c r="SUF620" s="241"/>
      <c r="SUG620" s="241"/>
      <c r="SUH620" s="241"/>
      <c r="SUI620" s="241"/>
      <c r="SUJ620" s="241"/>
      <c r="SUK620" s="241"/>
      <c r="SUL620" s="241"/>
      <c r="SUM620" s="241"/>
      <c r="SUN620" s="241"/>
      <c r="SUO620" s="241"/>
      <c r="SUP620" s="241"/>
      <c r="SUQ620" s="241"/>
      <c r="SUR620" s="241"/>
      <c r="SUS620" s="241"/>
      <c r="SUT620" s="241"/>
      <c r="SUU620" s="241"/>
      <c r="SUV620" s="241"/>
      <c r="SUW620" s="241"/>
      <c r="SUX620" s="241"/>
      <c r="SUY620" s="241"/>
      <c r="SUZ620" s="241"/>
      <c r="SVA620" s="241"/>
      <c r="SVB620" s="241"/>
      <c r="SVC620" s="241"/>
      <c r="SVD620" s="241"/>
      <c r="SVE620" s="241"/>
      <c r="SVF620" s="241"/>
      <c r="SVG620" s="241"/>
      <c r="SVH620" s="241"/>
      <c r="SVI620" s="241"/>
      <c r="SVJ620" s="241"/>
      <c r="SVK620" s="241"/>
      <c r="SVL620" s="241"/>
      <c r="SVM620" s="241"/>
      <c r="SVN620" s="241"/>
      <c r="SVO620" s="241"/>
      <c r="SVP620" s="241"/>
      <c r="SVQ620" s="241"/>
      <c r="SVR620" s="241"/>
      <c r="SVS620" s="241"/>
      <c r="SVT620" s="241"/>
      <c r="SVU620" s="241"/>
      <c r="SVV620" s="241"/>
      <c r="SVW620" s="241"/>
      <c r="SVX620" s="241"/>
      <c r="SVY620" s="241"/>
      <c r="SVZ620" s="241"/>
      <c r="SWA620" s="241"/>
      <c r="SWB620" s="241"/>
      <c r="SWC620" s="241"/>
      <c r="SWD620" s="241"/>
      <c r="SWE620" s="241"/>
      <c r="SWF620" s="241"/>
      <c r="SWG620" s="241"/>
      <c r="SWH620" s="241"/>
      <c r="SWI620" s="241"/>
      <c r="SWJ620" s="241"/>
      <c r="SWK620" s="241"/>
      <c r="SWL620" s="241"/>
      <c r="SWM620" s="241"/>
      <c r="SWN620" s="241"/>
      <c r="SWO620" s="241"/>
      <c r="SWP620" s="241"/>
      <c r="SWQ620" s="241"/>
      <c r="SWR620" s="241"/>
      <c r="SWS620" s="241"/>
      <c r="SWT620" s="241"/>
      <c r="SWU620" s="241"/>
      <c r="SWV620" s="241"/>
      <c r="SWW620" s="241"/>
      <c r="SWX620" s="241"/>
      <c r="SWY620" s="241"/>
      <c r="SWZ620" s="241"/>
      <c r="SXA620" s="241"/>
      <c r="SXB620" s="241"/>
      <c r="SXC620" s="241"/>
      <c r="SXD620" s="241"/>
      <c r="SXE620" s="241"/>
      <c r="SXF620" s="241"/>
      <c r="SXG620" s="241"/>
      <c r="SXH620" s="241"/>
      <c r="SXI620" s="241"/>
      <c r="SXJ620" s="241"/>
      <c r="SXK620" s="241"/>
      <c r="SXL620" s="241"/>
      <c r="SXM620" s="241"/>
      <c r="SXN620" s="241"/>
      <c r="SXO620" s="241"/>
      <c r="SXP620" s="241"/>
      <c r="SXQ620" s="241"/>
      <c r="SXR620" s="241"/>
      <c r="SXS620" s="241"/>
      <c r="SXT620" s="241"/>
      <c r="SXU620" s="241"/>
      <c r="SXV620" s="241"/>
      <c r="SXW620" s="241"/>
      <c r="SXX620" s="241"/>
      <c r="SXY620" s="241"/>
      <c r="SXZ620" s="241"/>
      <c r="SYA620" s="241"/>
      <c r="SYB620" s="241"/>
      <c r="SYC620" s="241"/>
      <c r="SYD620" s="241"/>
      <c r="SYE620" s="241"/>
      <c r="SYF620" s="241"/>
      <c r="SYG620" s="241"/>
      <c r="SYH620" s="241"/>
      <c r="SYI620" s="241"/>
      <c r="SYJ620" s="241"/>
      <c r="SYK620" s="241"/>
      <c r="SYL620" s="241"/>
      <c r="SYM620" s="241"/>
      <c r="SYN620" s="241"/>
      <c r="SYO620" s="241"/>
      <c r="SYP620" s="241"/>
      <c r="SYQ620" s="241"/>
      <c r="SYR620" s="241"/>
      <c r="SYS620" s="241"/>
      <c r="SYT620" s="241"/>
      <c r="SYU620" s="241"/>
      <c r="SYV620" s="241"/>
      <c r="SYW620" s="241"/>
      <c r="SYX620" s="241"/>
      <c r="SYY620" s="241"/>
      <c r="SYZ620" s="241"/>
      <c r="SZA620" s="241"/>
      <c r="SZB620" s="241"/>
      <c r="SZC620" s="241"/>
      <c r="SZD620" s="241"/>
      <c r="SZE620" s="241"/>
      <c r="SZF620" s="241"/>
      <c r="SZG620" s="241"/>
      <c r="SZH620" s="241"/>
      <c r="SZI620" s="241"/>
      <c r="SZJ620" s="241"/>
      <c r="SZK620" s="241"/>
      <c r="SZL620" s="241"/>
      <c r="SZM620" s="241"/>
      <c r="SZN620" s="241"/>
      <c r="SZO620" s="241"/>
      <c r="SZP620" s="241"/>
      <c r="SZQ620" s="241"/>
      <c r="SZR620" s="241"/>
      <c r="SZS620" s="241"/>
      <c r="SZT620" s="241"/>
      <c r="SZU620" s="241"/>
      <c r="SZV620" s="241"/>
      <c r="SZW620" s="241"/>
      <c r="SZX620" s="241"/>
      <c r="SZY620" s="241"/>
      <c r="SZZ620" s="241"/>
      <c r="TAA620" s="241"/>
      <c r="TAB620" s="241"/>
      <c r="TAC620" s="241"/>
      <c r="TAD620" s="241"/>
      <c r="TAE620" s="241"/>
      <c r="TAF620" s="241"/>
      <c r="TAG620" s="241"/>
      <c r="TAH620" s="241"/>
      <c r="TAI620" s="241"/>
      <c r="TAJ620" s="241"/>
      <c r="TAK620" s="241"/>
      <c r="TAL620" s="241"/>
      <c r="TAM620" s="241"/>
      <c r="TAN620" s="241"/>
      <c r="TAO620" s="241"/>
      <c r="TAP620" s="241"/>
      <c r="TAQ620" s="241"/>
      <c r="TAR620" s="241"/>
      <c r="TAS620" s="241"/>
      <c r="TAT620" s="241"/>
      <c r="TAU620" s="241"/>
      <c r="TAV620" s="241"/>
      <c r="TAW620" s="241"/>
      <c r="TAX620" s="241"/>
      <c r="TAY620" s="241"/>
      <c r="TAZ620" s="241"/>
      <c r="TBA620" s="241"/>
      <c r="TBB620" s="241"/>
      <c r="TBC620" s="241"/>
      <c r="TBD620" s="241"/>
      <c r="TBE620" s="241"/>
      <c r="TBF620" s="241"/>
      <c r="TBG620" s="241"/>
      <c r="TBH620" s="241"/>
      <c r="TBI620" s="241"/>
      <c r="TBJ620" s="241"/>
      <c r="TBK620" s="241"/>
      <c r="TBL620" s="241"/>
      <c r="TBM620" s="241"/>
      <c r="TBN620" s="241"/>
      <c r="TBO620" s="241"/>
      <c r="TBP620" s="241"/>
      <c r="TBQ620" s="241"/>
      <c r="TBR620" s="241"/>
      <c r="TBS620" s="241"/>
      <c r="TBT620" s="241"/>
      <c r="TBU620" s="241"/>
      <c r="TBV620" s="241"/>
      <c r="TBW620" s="241"/>
      <c r="TBX620" s="241"/>
      <c r="TBY620" s="241"/>
      <c r="TBZ620" s="241"/>
      <c r="TCA620" s="241"/>
      <c r="TCB620" s="241"/>
      <c r="TCC620" s="241"/>
      <c r="TCD620" s="241"/>
      <c r="TCE620" s="241"/>
      <c r="TCF620" s="241"/>
      <c r="TCG620" s="241"/>
      <c r="TCH620" s="241"/>
      <c r="TCI620" s="241"/>
      <c r="TCJ620" s="241"/>
      <c r="TCK620" s="241"/>
      <c r="TCL620" s="241"/>
      <c r="TCM620" s="241"/>
      <c r="TCN620" s="241"/>
      <c r="TCO620" s="241"/>
      <c r="TCP620" s="241"/>
      <c r="TCQ620" s="241"/>
      <c r="TCR620" s="241"/>
      <c r="TCS620" s="241"/>
      <c r="TCT620" s="241"/>
      <c r="TCU620" s="241"/>
      <c r="TCV620" s="241"/>
      <c r="TCW620" s="241"/>
      <c r="TCX620" s="241"/>
      <c r="TCY620" s="241"/>
      <c r="TCZ620" s="241"/>
      <c r="TDA620" s="241"/>
      <c r="TDB620" s="241"/>
      <c r="TDC620" s="241"/>
      <c r="TDD620" s="241"/>
      <c r="TDE620" s="241"/>
      <c r="TDF620" s="241"/>
      <c r="TDG620" s="241"/>
      <c r="TDH620" s="241"/>
      <c r="TDI620" s="241"/>
      <c r="TDJ620" s="241"/>
      <c r="TDK620" s="241"/>
      <c r="TDL620" s="241"/>
      <c r="TDM620" s="241"/>
      <c r="TDN620" s="241"/>
      <c r="TDO620" s="241"/>
      <c r="TDP620" s="241"/>
      <c r="TDQ620" s="241"/>
      <c r="TDR620" s="241"/>
      <c r="TDS620" s="241"/>
      <c r="TDT620" s="241"/>
      <c r="TDU620" s="241"/>
      <c r="TDV620" s="241"/>
      <c r="TDW620" s="241"/>
      <c r="TDX620" s="241"/>
      <c r="TDY620" s="241"/>
      <c r="TDZ620" s="241"/>
      <c r="TEA620" s="241"/>
      <c r="TEB620" s="241"/>
      <c r="TEC620" s="241"/>
      <c r="TED620" s="241"/>
      <c r="TEE620" s="241"/>
      <c r="TEF620" s="241"/>
      <c r="TEG620" s="241"/>
      <c r="TEH620" s="241"/>
      <c r="TEI620" s="241"/>
      <c r="TEJ620" s="241"/>
      <c r="TEK620" s="241"/>
      <c r="TEL620" s="241"/>
      <c r="TEM620" s="241"/>
      <c r="TEN620" s="241"/>
      <c r="TEO620" s="241"/>
      <c r="TEP620" s="241"/>
      <c r="TEQ620" s="241"/>
      <c r="TER620" s="241"/>
      <c r="TES620" s="241"/>
      <c r="TET620" s="241"/>
      <c r="TEU620" s="241"/>
      <c r="TEV620" s="241"/>
      <c r="TEW620" s="241"/>
      <c r="TEX620" s="241"/>
      <c r="TEY620" s="241"/>
      <c r="TEZ620" s="241"/>
      <c r="TFA620" s="241"/>
      <c r="TFB620" s="241"/>
      <c r="TFC620" s="241"/>
      <c r="TFD620" s="241"/>
      <c r="TFE620" s="241"/>
      <c r="TFF620" s="241"/>
      <c r="TFG620" s="241"/>
      <c r="TFH620" s="241"/>
      <c r="TFI620" s="241"/>
      <c r="TFJ620" s="241"/>
      <c r="TFK620" s="241"/>
      <c r="TFL620" s="241"/>
      <c r="TFM620" s="241"/>
      <c r="TFN620" s="241"/>
      <c r="TFO620" s="241"/>
      <c r="TFP620" s="241"/>
      <c r="TFQ620" s="241"/>
      <c r="TFR620" s="241"/>
      <c r="TFS620" s="241"/>
      <c r="TFT620" s="241"/>
      <c r="TFU620" s="241"/>
      <c r="TFV620" s="241"/>
      <c r="TFW620" s="241"/>
      <c r="TFX620" s="241"/>
      <c r="TFY620" s="241"/>
      <c r="TFZ620" s="241"/>
      <c r="TGA620" s="241"/>
      <c r="TGB620" s="241"/>
      <c r="TGC620" s="241"/>
      <c r="TGD620" s="241"/>
      <c r="TGE620" s="241"/>
      <c r="TGF620" s="241"/>
      <c r="TGG620" s="241"/>
      <c r="TGH620" s="241"/>
      <c r="TGI620" s="241"/>
      <c r="TGJ620" s="241"/>
      <c r="TGK620" s="241"/>
      <c r="TGL620" s="241"/>
      <c r="TGM620" s="241"/>
      <c r="TGN620" s="241"/>
      <c r="TGO620" s="241"/>
      <c r="TGP620" s="241"/>
      <c r="TGQ620" s="241"/>
      <c r="TGR620" s="241"/>
      <c r="TGS620" s="241"/>
      <c r="TGT620" s="241"/>
      <c r="TGU620" s="241"/>
      <c r="TGV620" s="241"/>
      <c r="TGW620" s="241"/>
      <c r="TGX620" s="241"/>
      <c r="TGY620" s="241"/>
      <c r="TGZ620" s="241"/>
      <c r="THA620" s="241"/>
      <c r="THB620" s="241"/>
      <c r="THC620" s="241"/>
      <c r="THD620" s="241"/>
      <c r="THE620" s="241"/>
      <c r="THF620" s="241"/>
      <c r="THG620" s="241"/>
      <c r="THH620" s="241"/>
      <c r="THI620" s="241"/>
      <c r="THJ620" s="241"/>
      <c r="THK620" s="241"/>
      <c r="THL620" s="241"/>
      <c r="THM620" s="241"/>
      <c r="THN620" s="241"/>
      <c r="THO620" s="241"/>
      <c r="THP620" s="241"/>
      <c r="THQ620" s="241"/>
      <c r="THR620" s="241"/>
      <c r="THS620" s="241"/>
      <c r="THT620" s="241"/>
      <c r="THU620" s="241"/>
      <c r="THV620" s="241"/>
      <c r="THW620" s="241"/>
      <c r="THX620" s="241"/>
      <c r="THY620" s="241"/>
      <c r="THZ620" s="241"/>
      <c r="TIA620" s="241"/>
      <c r="TIB620" s="241"/>
      <c r="TIC620" s="241"/>
      <c r="TID620" s="241"/>
      <c r="TIE620" s="241"/>
      <c r="TIF620" s="241"/>
      <c r="TIG620" s="241"/>
      <c r="TIH620" s="241"/>
      <c r="TII620" s="241"/>
      <c r="TIJ620" s="241"/>
      <c r="TIK620" s="241"/>
      <c r="TIL620" s="241"/>
      <c r="TIM620" s="241"/>
      <c r="TIN620" s="241"/>
      <c r="TIO620" s="241"/>
      <c r="TIP620" s="241"/>
      <c r="TIQ620" s="241"/>
      <c r="TIR620" s="241"/>
      <c r="TIS620" s="241"/>
      <c r="TIT620" s="241"/>
      <c r="TIU620" s="241"/>
      <c r="TIV620" s="241"/>
      <c r="TIW620" s="241"/>
      <c r="TIX620" s="241"/>
      <c r="TIY620" s="241"/>
      <c r="TIZ620" s="241"/>
      <c r="TJA620" s="241"/>
      <c r="TJB620" s="241"/>
      <c r="TJC620" s="241"/>
      <c r="TJD620" s="241"/>
      <c r="TJE620" s="241"/>
      <c r="TJF620" s="241"/>
      <c r="TJG620" s="241"/>
      <c r="TJH620" s="241"/>
      <c r="TJI620" s="241"/>
      <c r="TJJ620" s="241"/>
      <c r="TJK620" s="241"/>
      <c r="TJL620" s="241"/>
      <c r="TJM620" s="241"/>
      <c r="TJN620" s="241"/>
      <c r="TJO620" s="241"/>
      <c r="TJP620" s="241"/>
      <c r="TJQ620" s="241"/>
      <c r="TJR620" s="241"/>
      <c r="TJS620" s="241"/>
      <c r="TJT620" s="241"/>
      <c r="TJU620" s="241"/>
      <c r="TJV620" s="241"/>
      <c r="TJW620" s="241"/>
      <c r="TJX620" s="241"/>
      <c r="TJY620" s="241"/>
      <c r="TJZ620" s="241"/>
      <c r="TKA620" s="241"/>
      <c r="TKB620" s="241"/>
      <c r="TKC620" s="241"/>
      <c r="TKD620" s="241"/>
      <c r="TKE620" s="241"/>
      <c r="TKF620" s="241"/>
      <c r="TKG620" s="241"/>
      <c r="TKH620" s="241"/>
      <c r="TKI620" s="241"/>
      <c r="TKJ620" s="241"/>
      <c r="TKK620" s="241"/>
      <c r="TKL620" s="241"/>
      <c r="TKM620" s="241"/>
      <c r="TKN620" s="241"/>
      <c r="TKO620" s="241"/>
      <c r="TKP620" s="241"/>
      <c r="TKQ620" s="241"/>
      <c r="TKR620" s="241"/>
      <c r="TKS620" s="241"/>
      <c r="TKT620" s="241"/>
      <c r="TKU620" s="241"/>
      <c r="TKV620" s="241"/>
      <c r="TKW620" s="241"/>
      <c r="TKX620" s="241"/>
      <c r="TKY620" s="241"/>
      <c r="TKZ620" s="241"/>
      <c r="TLA620" s="241"/>
      <c r="TLB620" s="241"/>
      <c r="TLC620" s="241"/>
      <c r="TLD620" s="241"/>
      <c r="TLE620" s="241"/>
      <c r="TLF620" s="241"/>
      <c r="TLG620" s="241"/>
      <c r="TLH620" s="241"/>
      <c r="TLI620" s="241"/>
      <c r="TLJ620" s="241"/>
      <c r="TLK620" s="241"/>
      <c r="TLL620" s="241"/>
      <c r="TLM620" s="241"/>
      <c r="TLN620" s="241"/>
      <c r="TLO620" s="241"/>
      <c r="TLP620" s="241"/>
      <c r="TLQ620" s="241"/>
      <c r="TLR620" s="241"/>
      <c r="TLS620" s="241"/>
      <c r="TLT620" s="241"/>
      <c r="TLU620" s="241"/>
      <c r="TLV620" s="241"/>
      <c r="TLW620" s="241"/>
      <c r="TLX620" s="241"/>
      <c r="TLY620" s="241"/>
      <c r="TLZ620" s="241"/>
      <c r="TMA620" s="241"/>
      <c r="TMB620" s="241"/>
      <c r="TMC620" s="241"/>
      <c r="TMD620" s="241"/>
      <c r="TME620" s="241"/>
      <c r="TMF620" s="241"/>
      <c r="TMG620" s="241"/>
      <c r="TMH620" s="241"/>
      <c r="TMI620" s="241"/>
      <c r="TMJ620" s="241"/>
      <c r="TMK620" s="241"/>
      <c r="TML620" s="241"/>
      <c r="TMM620" s="241"/>
      <c r="TMN620" s="241"/>
      <c r="TMO620" s="241"/>
      <c r="TMP620" s="241"/>
      <c r="TMQ620" s="241"/>
      <c r="TMR620" s="241"/>
      <c r="TMS620" s="241"/>
      <c r="TMT620" s="241"/>
      <c r="TMU620" s="241"/>
      <c r="TMV620" s="241"/>
      <c r="TMW620" s="241"/>
      <c r="TMX620" s="241"/>
      <c r="TMY620" s="241"/>
      <c r="TMZ620" s="241"/>
      <c r="TNA620" s="241"/>
      <c r="TNB620" s="241"/>
      <c r="TNC620" s="241"/>
      <c r="TND620" s="241"/>
      <c r="TNE620" s="241"/>
      <c r="TNF620" s="241"/>
      <c r="TNG620" s="241"/>
      <c r="TNH620" s="241"/>
      <c r="TNI620" s="241"/>
      <c r="TNJ620" s="241"/>
      <c r="TNK620" s="241"/>
      <c r="TNL620" s="241"/>
      <c r="TNM620" s="241"/>
      <c r="TNN620" s="241"/>
      <c r="TNO620" s="241"/>
      <c r="TNP620" s="241"/>
      <c r="TNQ620" s="241"/>
      <c r="TNR620" s="241"/>
      <c r="TNS620" s="241"/>
      <c r="TNT620" s="241"/>
      <c r="TNU620" s="241"/>
      <c r="TNV620" s="241"/>
      <c r="TNW620" s="241"/>
      <c r="TNX620" s="241"/>
      <c r="TNY620" s="241"/>
      <c r="TNZ620" s="241"/>
      <c r="TOA620" s="241"/>
      <c r="TOB620" s="241"/>
      <c r="TOC620" s="241"/>
      <c r="TOD620" s="241"/>
      <c r="TOE620" s="241"/>
      <c r="TOF620" s="241"/>
      <c r="TOG620" s="241"/>
      <c r="TOH620" s="241"/>
      <c r="TOI620" s="241"/>
      <c r="TOJ620" s="241"/>
      <c r="TOK620" s="241"/>
      <c r="TOL620" s="241"/>
      <c r="TOM620" s="241"/>
      <c r="TON620" s="241"/>
      <c r="TOO620" s="241"/>
      <c r="TOP620" s="241"/>
      <c r="TOQ620" s="241"/>
      <c r="TOR620" s="241"/>
      <c r="TOS620" s="241"/>
      <c r="TOT620" s="241"/>
      <c r="TOU620" s="241"/>
      <c r="TOV620" s="241"/>
      <c r="TOW620" s="241"/>
      <c r="TOX620" s="241"/>
      <c r="TOY620" s="241"/>
      <c r="TOZ620" s="241"/>
      <c r="TPA620" s="241"/>
      <c r="TPB620" s="241"/>
      <c r="TPC620" s="241"/>
      <c r="TPD620" s="241"/>
      <c r="TPE620" s="241"/>
      <c r="TPF620" s="241"/>
      <c r="TPG620" s="241"/>
      <c r="TPH620" s="241"/>
      <c r="TPI620" s="241"/>
      <c r="TPJ620" s="241"/>
      <c r="TPK620" s="241"/>
      <c r="TPL620" s="241"/>
      <c r="TPM620" s="241"/>
      <c r="TPN620" s="241"/>
      <c r="TPO620" s="241"/>
      <c r="TPP620" s="241"/>
      <c r="TPQ620" s="241"/>
      <c r="TPR620" s="241"/>
      <c r="TPS620" s="241"/>
      <c r="TPT620" s="241"/>
      <c r="TPU620" s="241"/>
      <c r="TPV620" s="241"/>
      <c r="TPW620" s="241"/>
      <c r="TPX620" s="241"/>
      <c r="TPY620" s="241"/>
      <c r="TPZ620" s="241"/>
      <c r="TQA620" s="241"/>
      <c r="TQB620" s="241"/>
      <c r="TQC620" s="241"/>
      <c r="TQD620" s="241"/>
      <c r="TQE620" s="241"/>
      <c r="TQF620" s="241"/>
      <c r="TQG620" s="241"/>
      <c r="TQH620" s="241"/>
      <c r="TQI620" s="241"/>
      <c r="TQJ620" s="241"/>
      <c r="TQK620" s="241"/>
      <c r="TQL620" s="241"/>
      <c r="TQM620" s="241"/>
      <c r="TQN620" s="241"/>
      <c r="TQO620" s="241"/>
      <c r="TQP620" s="241"/>
      <c r="TQQ620" s="241"/>
      <c r="TQR620" s="241"/>
      <c r="TQS620" s="241"/>
      <c r="TQT620" s="241"/>
      <c r="TQU620" s="241"/>
      <c r="TQV620" s="241"/>
      <c r="TQW620" s="241"/>
      <c r="TQX620" s="241"/>
      <c r="TQY620" s="241"/>
      <c r="TQZ620" s="241"/>
      <c r="TRA620" s="241"/>
      <c r="TRB620" s="241"/>
      <c r="TRC620" s="241"/>
      <c r="TRD620" s="241"/>
      <c r="TRE620" s="241"/>
      <c r="TRF620" s="241"/>
      <c r="TRG620" s="241"/>
      <c r="TRH620" s="241"/>
      <c r="TRI620" s="241"/>
      <c r="TRJ620" s="241"/>
      <c r="TRK620" s="241"/>
      <c r="TRL620" s="241"/>
      <c r="TRM620" s="241"/>
      <c r="TRN620" s="241"/>
      <c r="TRO620" s="241"/>
      <c r="TRP620" s="241"/>
      <c r="TRQ620" s="241"/>
      <c r="TRR620" s="241"/>
      <c r="TRS620" s="241"/>
      <c r="TRT620" s="241"/>
      <c r="TRU620" s="241"/>
      <c r="TRV620" s="241"/>
      <c r="TRW620" s="241"/>
      <c r="TRX620" s="241"/>
      <c r="TRY620" s="241"/>
      <c r="TRZ620" s="241"/>
      <c r="TSA620" s="241"/>
      <c r="TSB620" s="241"/>
      <c r="TSC620" s="241"/>
      <c r="TSD620" s="241"/>
      <c r="TSE620" s="241"/>
      <c r="TSF620" s="241"/>
      <c r="TSG620" s="241"/>
      <c r="TSH620" s="241"/>
      <c r="TSI620" s="241"/>
      <c r="TSJ620" s="241"/>
      <c r="TSK620" s="241"/>
      <c r="TSL620" s="241"/>
      <c r="TSM620" s="241"/>
      <c r="TSN620" s="241"/>
      <c r="TSO620" s="241"/>
      <c r="TSP620" s="241"/>
      <c r="TSQ620" s="241"/>
      <c r="TSR620" s="241"/>
      <c r="TSS620" s="241"/>
      <c r="TST620" s="241"/>
      <c r="TSU620" s="241"/>
      <c r="TSV620" s="241"/>
      <c r="TSW620" s="241"/>
      <c r="TSX620" s="241"/>
      <c r="TSY620" s="241"/>
      <c r="TSZ620" s="241"/>
      <c r="TTA620" s="241"/>
      <c r="TTB620" s="241"/>
      <c r="TTC620" s="241"/>
      <c r="TTD620" s="241"/>
      <c r="TTE620" s="241"/>
      <c r="TTF620" s="241"/>
      <c r="TTG620" s="241"/>
      <c r="TTH620" s="241"/>
      <c r="TTI620" s="241"/>
      <c r="TTJ620" s="241"/>
      <c r="TTK620" s="241"/>
      <c r="TTL620" s="241"/>
      <c r="TTM620" s="241"/>
      <c r="TTN620" s="241"/>
      <c r="TTO620" s="241"/>
      <c r="TTP620" s="241"/>
      <c r="TTQ620" s="241"/>
      <c r="TTR620" s="241"/>
      <c r="TTS620" s="241"/>
      <c r="TTT620" s="241"/>
      <c r="TTU620" s="241"/>
      <c r="TTV620" s="241"/>
      <c r="TTW620" s="241"/>
      <c r="TTX620" s="241"/>
      <c r="TTY620" s="241"/>
      <c r="TTZ620" s="241"/>
      <c r="TUA620" s="241"/>
      <c r="TUB620" s="241"/>
      <c r="TUC620" s="241"/>
      <c r="TUD620" s="241"/>
      <c r="TUE620" s="241"/>
      <c r="TUF620" s="241"/>
      <c r="TUG620" s="241"/>
      <c r="TUH620" s="241"/>
      <c r="TUI620" s="241"/>
      <c r="TUJ620" s="241"/>
      <c r="TUK620" s="241"/>
      <c r="TUL620" s="241"/>
      <c r="TUM620" s="241"/>
      <c r="TUN620" s="241"/>
      <c r="TUO620" s="241"/>
      <c r="TUP620" s="241"/>
      <c r="TUQ620" s="241"/>
      <c r="TUR620" s="241"/>
      <c r="TUS620" s="241"/>
      <c r="TUT620" s="241"/>
      <c r="TUU620" s="241"/>
      <c r="TUV620" s="241"/>
      <c r="TUW620" s="241"/>
      <c r="TUX620" s="241"/>
      <c r="TUY620" s="241"/>
      <c r="TUZ620" s="241"/>
      <c r="TVA620" s="241"/>
      <c r="TVB620" s="241"/>
      <c r="TVC620" s="241"/>
      <c r="TVD620" s="241"/>
      <c r="TVE620" s="241"/>
      <c r="TVF620" s="241"/>
      <c r="TVG620" s="241"/>
      <c r="TVH620" s="241"/>
      <c r="TVI620" s="241"/>
      <c r="TVJ620" s="241"/>
      <c r="TVK620" s="241"/>
      <c r="TVL620" s="241"/>
      <c r="TVM620" s="241"/>
      <c r="TVN620" s="241"/>
      <c r="TVO620" s="241"/>
      <c r="TVP620" s="241"/>
      <c r="TVQ620" s="241"/>
      <c r="TVR620" s="241"/>
      <c r="TVS620" s="241"/>
      <c r="TVT620" s="241"/>
      <c r="TVU620" s="241"/>
      <c r="TVV620" s="241"/>
      <c r="TVW620" s="241"/>
      <c r="TVX620" s="241"/>
      <c r="TVY620" s="241"/>
      <c r="TVZ620" s="241"/>
      <c r="TWA620" s="241"/>
      <c r="TWB620" s="241"/>
      <c r="TWC620" s="241"/>
      <c r="TWD620" s="241"/>
      <c r="TWE620" s="241"/>
      <c r="TWF620" s="241"/>
      <c r="TWG620" s="241"/>
      <c r="TWH620" s="241"/>
      <c r="TWI620" s="241"/>
      <c r="TWJ620" s="241"/>
      <c r="TWK620" s="241"/>
      <c r="TWL620" s="241"/>
      <c r="TWM620" s="241"/>
      <c r="TWN620" s="241"/>
      <c r="TWO620" s="241"/>
      <c r="TWP620" s="241"/>
      <c r="TWQ620" s="241"/>
      <c r="TWR620" s="241"/>
      <c r="TWS620" s="241"/>
      <c r="TWT620" s="241"/>
      <c r="TWU620" s="241"/>
      <c r="TWV620" s="241"/>
      <c r="TWW620" s="241"/>
      <c r="TWX620" s="241"/>
      <c r="TWY620" s="241"/>
      <c r="TWZ620" s="241"/>
      <c r="TXA620" s="241"/>
      <c r="TXB620" s="241"/>
      <c r="TXC620" s="241"/>
      <c r="TXD620" s="241"/>
      <c r="TXE620" s="241"/>
      <c r="TXF620" s="241"/>
      <c r="TXG620" s="241"/>
      <c r="TXH620" s="241"/>
      <c r="TXI620" s="241"/>
      <c r="TXJ620" s="241"/>
      <c r="TXK620" s="241"/>
      <c r="TXL620" s="241"/>
      <c r="TXM620" s="241"/>
      <c r="TXN620" s="241"/>
      <c r="TXO620" s="241"/>
      <c r="TXP620" s="241"/>
      <c r="TXQ620" s="241"/>
      <c r="TXR620" s="241"/>
      <c r="TXS620" s="241"/>
      <c r="TXT620" s="241"/>
      <c r="TXU620" s="241"/>
      <c r="TXV620" s="241"/>
      <c r="TXW620" s="241"/>
      <c r="TXX620" s="241"/>
      <c r="TXY620" s="241"/>
      <c r="TXZ620" s="241"/>
      <c r="TYA620" s="241"/>
      <c r="TYB620" s="241"/>
      <c r="TYC620" s="241"/>
      <c r="TYD620" s="241"/>
      <c r="TYE620" s="241"/>
      <c r="TYF620" s="241"/>
      <c r="TYG620" s="241"/>
      <c r="TYH620" s="241"/>
      <c r="TYI620" s="241"/>
      <c r="TYJ620" s="241"/>
      <c r="TYK620" s="241"/>
      <c r="TYL620" s="241"/>
      <c r="TYM620" s="241"/>
      <c r="TYN620" s="241"/>
      <c r="TYO620" s="241"/>
      <c r="TYP620" s="241"/>
      <c r="TYQ620" s="241"/>
      <c r="TYR620" s="241"/>
      <c r="TYS620" s="241"/>
      <c r="TYT620" s="241"/>
      <c r="TYU620" s="241"/>
      <c r="TYV620" s="241"/>
      <c r="TYW620" s="241"/>
      <c r="TYX620" s="241"/>
      <c r="TYY620" s="241"/>
      <c r="TYZ620" s="241"/>
      <c r="TZA620" s="241"/>
      <c r="TZB620" s="241"/>
      <c r="TZC620" s="241"/>
      <c r="TZD620" s="241"/>
      <c r="TZE620" s="241"/>
      <c r="TZF620" s="241"/>
      <c r="TZG620" s="241"/>
      <c r="TZH620" s="241"/>
      <c r="TZI620" s="241"/>
      <c r="TZJ620" s="241"/>
      <c r="TZK620" s="241"/>
      <c r="TZL620" s="241"/>
      <c r="TZM620" s="241"/>
      <c r="TZN620" s="241"/>
      <c r="TZO620" s="241"/>
      <c r="TZP620" s="241"/>
      <c r="TZQ620" s="241"/>
      <c r="TZR620" s="241"/>
      <c r="TZS620" s="241"/>
      <c r="TZT620" s="241"/>
      <c r="TZU620" s="241"/>
      <c r="TZV620" s="241"/>
      <c r="TZW620" s="241"/>
      <c r="TZX620" s="241"/>
      <c r="TZY620" s="241"/>
      <c r="TZZ620" s="241"/>
      <c r="UAA620" s="241"/>
      <c r="UAB620" s="241"/>
      <c r="UAC620" s="241"/>
      <c r="UAD620" s="241"/>
      <c r="UAE620" s="241"/>
      <c r="UAF620" s="241"/>
      <c r="UAG620" s="241"/>
      <c r="UAH620" s="241"/>
      <c r="UAI620" s="241"/>
      <c r="UAJ620" s="241"/>
      <c r="UAK620" s="241"/>
      <c r="UAL620" s="241"/>
      <c r="UAM620" s="241"/>
      <c r="UAN620" s="241"/>
      <c r="UAO620" s="241"/>
      <c r="UAP620" s="241"/>
      <c r="UAQ620" s="241"/>
      <c r="UAR620" s="241"/>
      <c r="UAS620" s="241"/>
      <c r="UAT620" s="241"/>
      <c r="UAU620" s="241"/>
      <c r="UAV620" s="241"/>
      <c r="UAW620" s="241"/>
      <c r="UAX620" s="241"/>
      <c r="UAY620" s="241"/>
      <c r="UAZ620" s="241"/>
      <c r="UBA620" s="241"/>
      <c r="UBB620" s="241"/>
      <c r="UBC620" s="241"/>
      <c r="UBD620" s="241"/>
      <c r="UBE620" s="241"/>
      <c r="UBF620" s="241"/>
      <c r="UBG620" s="241"/>
      <c r="UBH620" s="241"/>
      <c r="UBI620" s="241"/>
      <c r="UBJ620" s="241"/>
      <c r="UBK620" s="241"/>
      <c r="UBL620" s="241"/>
      <c r="UBM620" s="241"/>
      <c r="UBN620" s="241"/>
      <c r="UBO620" s="241"/>
      <c r="UBP620" s="241"/>
      <c r="UBQ620" s="241"/>
      <c r="UBR620" s="241"/>
      <c r="UBS620" s="241"/>
      <c r="UBT620" s="241"/>
      <c r="UBU620" s="241"/>
      <c r="UBV620" s="241"/>
      <c r="UBW620" s="241"/>
      <c r="UBX620" s="241"/>
      <c r="UBY620" s="241"/>
      <c r="UBZ620" s="241"/>
      <c r="UCA620" s="241"/>
      <c r="UCB620" s="241"/>
      <c r="UCC620" s="241"/>
      <c r="UCD620" s="241"/>
      <c r="UCE620" s="241"/>
      <c r="UCF620" s="241"/>
      <c r="UCG620" s="241"/>
      <c r="UCH620" s="241"/>
      <c r="UCI620" s="241"/>
      <c r="UCJ620" s="241"/>
      <c r="UCK620" s="241"/>
      <c r="UCL620" s="241"/>
      <c r="UCM620" s="241"/>
      <c r="UCN620" s="241"/>
      <c r="UCO620" s="241"/>
      <c r="UCP620" s="241"/>
      <c r="UCQ620" s="241"/>
      <c r="UCR620" s="241"/>
      <c r="UCS620" s="241"/>
      <c r="UCT620" s="241"/>
      <c r="UCU620" s="241"/>
      <c r="UCV620" s="241"/>
      <c r="UCW620" s="241"/>
      <c r="UCX620" s="241"/>
      <c r="UCY620" s="241"/>
      <c r="UCZ620" s="241"/>
      <c r="UDA620" s="241"/>
      <c r="UDB620" s="241"/>
      <c r="UDC620" s="241"/>
      <c r="UDD620" s="241"/>
      <c r="UDE620" s="241"/>
      <c r="UDF620" s="241"/>
      <c r="UDG620" s="241"/>
      <c r="UDH620" s="241"/>
      <c r="UDI620" s="241"/>
      <c r="UDJ620" s="241"/>
      <c r="UDK620" s="241"/>
      <c r="UDL620" s="241"/>
      <c r="UDM620" s="241"/>
      <c r="UDN620" s="241"/>
      <c r="UDO620" s="241"/>
      <c r="UDP620" s="241"/>
      <c r="UDQ620" s="241"/>
      <c r="UDR620" s="241"/>
      <c r="UDS620" s="241"/>
      <c r="UDT620" s="241"/>
      <c r="UDU620" s="241"/>
      <c r="UDV620" s="241"/>
      <c r="UDW620" s="241"/>
      <c r="UDX620" s="241"/>
      <c r="UDY620" s="241"/>
      <c r="UDZ620" s="241"/>
      <c r="UEA620" s="241"/>
      <c r="UEB620" s="241"/>
      <c r="UEC620" s="241"/>
      <c r="UED620" s="241"/>
      <c r="UEE620" s="241"/>
      <c r="UEF620" s="241"/>
      <c r="UEG620" s="241"/>
      <c r="UEH620" s="241"/>
      <c r="UEI620" s="241"/>
      <c r="UEJ620" s="241"/>
      <c r="UEK620" s="241"/>
      <c r="UEL620" s="241"/>
      <c r="UEM620" s="241"/>
      <c r="UEN620" s="241"/>
      <c r="UEO620" s="241"/>
      <c r="UEP620" s="241"/>
      <c r="UEQ620" s="241"/>
      <c r="UER620" s="241"/>
      <c r="UES620" s="241"/>
      <c r="UET620" s="241"/>
      <c r="UEU620" s="241"/>
      <c r="UEV620" s="241"/>
      <c r="UEW620" s="241"/>
      <c r="UEX620" s="241"/>
      <c r="UEY620" s="241"/>
      <c r="UEZ620" s="241"/>
      <c r="UFA620" s="241"/>
      <c r="UFB620" s="241"/>
      <c r="UFC620" s="241"/>
      <c r="UFD620" s="241"/>
      <c r="UFE620" s="241"/>
      <c r="UFF620" s="241"/>
      <c r="UFG620" s="241"/>
      <c r="UFH620" s="241"/>
      <c r="UFI620" s="241"/>
      <c r="UFJ620" s="241"/>
      <c r="UFK620" s="241"/>
      <c r="UFL620" s="241"/>
      <c r="UFM620" s="241"/>
      <c r="UFN620" s="241"/>
      <c r="UFO620" s="241"/>
      <c r="UFP620" s="241"/>
      <c r="UFQ620" s="241"/>
      <c r="UFR620" s="241"/>
      <c r="UFS620" s="241"/>
      <c r="UFT620" s="241"/>
      <c r="UFU620" s="241"/>
      <c r="UFV620" s="241"/>
      <c r="UFW620" s="241"/>
      <c r="UFX620" s="241"/>
      <c r="UFY620" s="241"/>
      <c r="UFZ620" s="241"/>
      <c r="UGA620" s="241"/>
      <c r="UGB620" s="241"/>
      <c r="UGC620" s="241"/>
      <c r="UGD620" s="241"/>
      <c r="UGE620" s="241"/>
      <c r="UGF620" s="241"/>
      <c r="UGG620" s="241"/>
      <c r="UGH620" s="241"/>
      <c r="UGI620" s="241"/>
      <c r="UGJ620" s="241"/>
      <c r="UGK620" s="241"/>
      <c r="UGL620" s="241"/>
      <c r="UGM620" s="241"/>
      <c r="UGN620" s="241"/>
      <c r="UGO620" s="241"/>
      <c r="UGP620" s="241"/>
      <c r="UGQ620" s="241"/>
      <c r="UGR620" s="241"/>
      <c r="UGS620" s="241"/>
      <c r="UGT620" s="241"/>
      <c r="UGU620" s="241"/>
      <c r="UGV620" s="241"/>
      <c r="UGW620" s="241"/>
      <c r="UGX620" s="241"/>
      <c r="UGY620" s="241"/>
      <c r="UGZ620" s="241"/>
      <c r="UHA620" s="241"/>
      <c r="UHB620" s="241"/>
      <c r="UHC620" s="241"/>
      <c r="UHD620" s="241"/>
      <c r="UHE620" s="241"/>
      <c r="UHF620" s="241"/>
      <c r="UHG620" s="241"/>
      <c r="UHH620" s="241"/>
      <c r="UHI620" s="241"/>
      <c r="UHJ620" s="241"/>
      <c r="UHK620" s="241"/>
      <c r="UHL620" s="241"/>
      <c r="UHM620" s="241"/>
      <c r="UHN620" s="241"/>
      <c r="UHO620" s="241"/>
      <c r="UHP620" s="241"/>
      <c r="UHQ620" s="241"/>
      <c r="UHR620" s="241"/>
      <c r="UHS620" s="241"/>
      <c r="UHT620" s="241"/>
      <c r="UHU620" s="241"/>
      <c r="UHV620" s="241"/>
      <c r="UHW620" s="241"/>
      <c r="UHX620" s="241"/>
      <c r="UHY620" s="241"/>
      <c r="UHZ620" s="241"/>
      <c r="UIA620" s="241"/>
      <c r="UIB620" s="241"/>
      <c r="UIC620" s="241"/>
      <c r="UID620" s="241"/>
      <c r="UIE620" s="241"/>
      <c r="UIF620" s="241"/>
      <c r="UIG620" s="241"/>
      <c r="UIH620" s="241"/>
      <c r="UII620" s="241"/>
      <c r="UIJ620" s="241"/>
      <c r="UIK620" s="241"/>
      <c r="UIL620" s="241"/>
      <c r="UIM620" s="241"/>
      <c r="UIN620" s="241"/>
      <c r="UIO620" s="241"/>
      <c r="UIP620" s="241"/>
      <c r="UIQ620" s="241"/>
      <c r="UIR620" s="241"/>
      <c r="UIS620" s="241"/>
      <c r="UIT620" s="241"/>
      <c r="UIU620" s="241"/>
      <c r="UIV620" s="241"/>
      <c r="UIW620" s="241"/>
      <c r="UIX620" s="241"/>
      <c r="UIY620" s="241"/>
      <c r="UIZ620" s="241"/>
      <c r="UJA620" s="241"/>
      <c r="UJB620" s="241"/>
      <c r="UJC620" s="241"/>
      <c r="UJD620" s="241"/>
      <c r="UJE620" s="241"/>
      <c r="UJF620" s="241"/>
      <c r="UJG620" s="241"/>
      <c r="UJH620" s="241"/>
      <c r="UJI620" s="241"/>
      <c r="UJJ620" s="241"/>
      <c r="UJK620" s="241"/>
      <c r="UJL620" s="241"/>
      <c r="UJM620" s="241"/>
      <c r="UJN620" s="241"/>
      <c r="UJO620" s="241"/>
      <c r="UJP620" s="241"/>
      <c r="UJQ620" s="241"/>
      <c r="UJR620" s="241"/>
      <c r="UJS620" s="241"/>
      <c r="UJT620" s="241"/>
      <c r="UJU620" s="241"/>
      <c r="UJV620" s="241"/>
      <c r="UJW620" s="241"/>
      <c r="UJX620" s="241"/>
      <c r="UJY620" s="241"/>
      <c r="UJZ620" s="241"/>
      <c r="UKA620" s="241"/>
      <c r="UKB620" s="241"/>
      <c r="UKC620" s="241"/>
      <c r="UKD620" s="241"/>
      <c r="UKE620" s="241"/>
      <c r="UKF620" s="241"/>
      <c r="UKG620" s="241"/>
      <c r="UKH620" s="241"/>
      <c r="UKI620" s="241"/>
      <c r="UKJ620" s="241"/>
      <c r="UKK620" s="241"/>
      <c r="UKL620" s="241"/>
      <c r="UKM620" s="241"/>
      <c r="UKN620" s="241"/>
      <c r="UKO620" s="241"/>
      <c r="UKP620" s="241"/>
      <c r="UKQ620" s="241"/>
      <c r="UKR620" s="241"/>
      <c r="UKS620" s="241"/>
      <c r="UKT620" s="241"/>
      <c r="UKU620" s="241"/>
      <c r="UKV620" s="241"/>
      <c r="UKW620" s="241"/>
      <c r="UKX620" s="241"/>
      <c r="UKY620" s="241"/>
      <c r="UKZ620" s="241"/>
      <c r="ULA620" s="241"/>
      <c r="ULB620" s="241"/>
      <c r="ULC620" s="241"/>
      <c r="ULD620" s="241"/>
      <c r="ULE620" s="241"/>
      <c r="ULF620" s="241"/>
      <c r="ULG620" s="241"/>
      <c r="ULH620" s="241"/>
      <c r="ULI620" s="241"/>
      <c r="ULJ620" s="241"/>
      <c r="ULK620" s="241"/>
      <c r="ULL620" s="241"/>
      <c r="ULM620" s="241"/>
      <c r="ULN620" s="241"/>
      <c r="ULO620" s="241"/>
      <c r="ULP620" s="241"/>
      <c r="ULQ620" s="241"/>
      <c r="ULR620" s="241"/>
      <c r="ULS620" s="241"/>
      <c r="ULT620" s="241"/>
      <c r="ULU620" s="241"/>
      <c r="ULV620" s="241"/>
      <c r="ULW620" s="241"/>
      <c r="ULX620" s="241"/>
      <c r="ULY620" s="241"/>
      <c r="ULZ620" s="241"/>
      <c r="UMA620" s="241"/>
      <c r="UMB620" s="241"/>
      <c r="UMC620" s="241"/>
      <c r="UMD620" s="241"/>
      <c r="UME620" s="241"/>
      <c r="UMF620" s="241"/>
      <c r="UMG620" s="241"/>
      <c r="UMH620" s="241"/>
      <c r="UMI620" s="241"/>
      <c r="UMJ620" s="241"/>
      <c r="UMK620" s="241"/>
      <c r="UML620" s="241"/>
      <c r="UMM620" s="241"/>
      <c r="UMN620" s="241"/>
      <c r="UMO620" s="241"/>
      <c r="UMP620" s="241"/>
      <c r="UMQ620" s="241"/>
      <c r="UMR620" s="241"/>
      <c r="UMS620" s="241"/>
      <c r="UMT620" s="241"/>
      <c r="UMU620" s="241"/>
      <c r="UMV620" s="241"/>
      <c r="UMW620" s="241"/>
      <c r="UMX620" s="241"/>
      <c r="UMY620" s="241"/>
      <c r="UMZ620" s="241"/>
      <c r="UNA620" s="241"/>
      <c r="UNB620" s="241"/>
      <c r="UNC620" s="241"/>
      <c r="UND620" s="241"/>
      <c r="UNE620" s="241"/>
      <c r="UNF620" s="241"/>
      <c r="UNG620" s="241"/>
      <c r="UNH620" s="241"/>
      <c r="UNI620" s="241"/>
      <c r="UNJ620" s="241"/>
      <c r="UNK620" s="241"/>
      <c r="UNL620" s="241"/>
      <c r="UNM620" s="241"/>
      <c r="UNN620" s="241"/>
      <c r="UNO620" s="241"/>
      <c r="UNP620" s="241"/>
      <c r="UNQ620" s="241"/>
      <c r="UNR620" s="241"/>
      <c r="UNS620" s="241"/>
      <c r="UNT620" s="241"/>
      <c r="UNU620" s="241"/>
      <c r="UNV620" s="241"/>
      <c r="UNW620" s="241"/>
      <c r="UNX620" s="241"/>
      <c r="UNY620" s="241"/>
      <c r="UNZ620" s="241"/>
      <c r="UOA620" s="241"/>
      <c r="UOB620" s="241"/>
      <c r="UOC620" s="241"/>
      <c r="UOD620" s="241"/>
      <c r="UOE620" s="241"/>
      <c r="UOF620" s="241"/>
      <c r="UOG620" s="241"/>
      <c r="UOH620" s="241"/>
      <c r="UOI620" s="241"/>
      <c r="UOJ620" s="241"/>
      <c r="UOK620" s="241"/>
      <c r="UOL620" s="241"/>
      <c r="UOM620" s="241"/>
      <c r="UON620" s="241"/>
      <c r="UOO620" s="241"/>
      <c r="UOP620" s="241"/>
      <c r="UOQ620" s="241"/>
      <c r="UOR620" s="241"/>
      <c r="UOS620" s="241"/>
      <c r="UOT620" s="241"/>
      <c r="UOU620" s="241"/>
      <c r="UOV620" s="241"/>
      <c r="UOW620" s="241"/>
      <c r="UOX620" s="241"/>
      <c r="UOY620" s="241"/>
      <c r="UOZ620" s="241"/>
      <c r="UPA620" s="241"/>
      <c r="UPB620" s="241"/>
      <c r="UPC620" s="241"/>
      <c r="UPD620" s="241"/>
      <c r="UPE620" s="241"/>
      <c r="UPF620" s="241"/>
      <c r="UPG620" s="241"/>
      <c r="UPH620" s="241"/>
      <c r="UPI620" s="241"/>
      <c r="UPJ620" s="241"/>
      <c r="UPK620" s="241"/>
      <c r="UPL620" s="241"/>
      <c r="UPM620" s="241"/>
      <c r="UPN620" s="241"/>
      <c r="UPO620" s="241"/>
      <c r="UPP620" s="241"/>
      <c r="UPQ620" s="241"/>
      <c r="UPR620" s="241"/>
      <c r="UPS620" s="241"/>
      <c r="UPT620" s="241"/>
      <c r="UPU620" s="241"/>
      <c r="UPV620" s="241"/>
      <c r="UPW620" s="241"/>
      <c r="UPX620" s="241"/>
      <c r="UPY620" s="241"/>
      <c r="UPZ620" s="241"/>
      <c r="UQA620" s="241"/>
      <c r="UQB620" s="241"/>
      <c r="UQC620" s="241"/>
      <c r="UQD620" s="241"/>
      <c r="UQE620" s="241"/>
      <c r="UQF620" s="241"/>
      <c r="UQG620" s="241"/>
      <c r="UQH620" s="241"/>
      <c r="UQI620" s="241"/>
      <c r="UQJ620" s="241"/>
      <c r="UQK620" s="241"/>
      <c r="UQL620" s="241"/>
      <c r="UQM620" s="241"/>
      <c r="UQN620" s="241"/>
      <c r="UQO620" s="241"/>
      <c r="UQP620" s="241"/>
      <c r="UQQ620" s="241"/>
      <c r="UQR620" s="241"/>
      <c r="UQS620" s="241"/>
      <c r="UQT620" s="241"/>
      <c r="UQU620" s="241"/>
      <c r="UQV620" s="241"/>
      <c r="UQW620" s="241"/>
      <c r="UQX620" s="241"/>
      <c r="UQY620" s="241"/>
      <c r="UQZ620" s="241"/>
      <c r="URA620" s="241"/>
      <c r="URB620" s="241"/>
      <c r="URC620" s="241"/>
      <c r="URD620" s="241"/>
      <c r="URE620" s="241"/>
      <c r="URF620" s="241"/>
      <c r="URG620" s="241"/>
      <c r="URH620" s="241"/>
      <c r="URI620" s="241"/>
      <c r="URJ620" s="241"/>
      <c r="URK620" s="241"/>
      <c r="URL620" s="241"/>
      <c r="URM620" s="241"/>
      <c r="URN620" s="241"/>
      <c r="URO620" s="241"/>
      <c r="URP620" s="241"/>
      <c r="URQ620" s="241"/>
      <c r="URR620" s="241"/>
      <c r="URS620" s="241"/>
      <c r="URT620" s="241"/>
      <c r="URU620" s="241"/>
      <c r="URV620" s="241"/>
      <c r="URW620" s="241"/>
      <c r="URX620" s="241"/>
      <c r="URY620" s="241"/>
      <c r="URZ620" s="241"/>
      <c r="USA620" s="241"/>
      <c r="USB620" s="241"/>
      <c r="USC620" s="241"/>
      <c r="USD620" s="241"/>
      <c r="USE620" s="241"/>
      <c r="USF620" s="241"/>
      <c r="USG620" s="241"/>
      <c r="USH620" s="241"/>
      <c r="USI620" s="241"/>
      <c r="USJ620" s="241"/>
      <c r="USK620" s="241"/>
      <c r="USL620" s="241"/>
      <c r="USM620" s="241"/>
      <c r="USN620" s="241"/>
      <c r="USO620" s="241"/>
      <c r="USP620" s="241"/>
      <c r="USQ620" s="241"/>
      <c r="USR620" s="241"/>
      <c r="USS620" s="241"/>
      <c r="UST620" s="241"/>
      <c r="USU620" s="241"/>
      <c r="USV620" s="241"/>
      <c r="USW620" s="241"/>
      <c r="USX620" s="241"/>
      <c r="USY620" s="241"/>
      <c r="USZ620" s="241"/>
      <c r="UTA620" s="241"/>
      <c r="UTB620" s="241"/>
      <c r="UTC620" s="241"/>
      <c r="UTD620" s="241"/>
      <c r="UTE620" s="241"/>
      <c r="UTF620" s="241"/>
      <c r="UTG620" s="241"/>
      <c r="UTH620" s="241"/>
      <c r="UTI620" s="241"/>
      <c r="UTJ620" s="241"/>
      <c r="UTK620" s="241"/>
      <c r="UTL620" s="241"/>
      <c r="UTM620" s="241"/>
      <c r="UTN620" s="241"/>
      <c r="UTO620" s="241"/>
      <c r="UTP620" s="241"/>
      <c r="UTQ620" s="241"/>
      <c r="UTR620" s="241"/>
      <c r="UTS620" s="241"/>
      <c r="UTT620" s="241"/>
      <c r="UTU620" s="241"/>
      <c r="UTV620" s="241"/>
      <c r="UTW620" s="241"/>
      <c r="UTX620" s="241"/>
      <c r="UTY620" s="241"/>
      <c r="UTZ620" s="241"/>
      <c r="UUA620" s="241"/>
      <c r="UUB620" s="241"/>
      <c r="UUC620" s="241"/>
      <c r="UUD620" s="241"/>
      <c r="UUE620" s="241"/>
      <c r="UUF620" s="241"/>
      <c r="UUG620" s="241"/>
      <c r="UUH620" s="241"/>
      <c r="UUI620" s="241"/>
      <c r="UUJ620" s="241"/>
      <c r="UUK620" s="241"/>
      <c r="UUL620" s="241"/>
      <c r="UUM620" s="241"/>
      <c r="UUN620" s="241"/>
      <c r="UUO620" s="241"/>
      <c r="UUP620" s="241"/>
      <c r="UUQ620" s="241"/>
      <c r="UUR620" s="241"/>
      <c r="UUS620" s="241"/>
      <c r="UUT620" s="241"/>
      <c r="UUU620" s="241"/>
      <c r="UUV620" s="241"/>
      <c r="UUW620" s="241"/>
      <c r="UUX620" s="241"/>
      <c r="UUY620" s="241"/>
      <c r="UUZ620" s="241"/>
      <c r="UVA620" s="241"/>
      <c r="UVB620" s="241"/>
      <c r="UVC620" s="241"/>
      <c r="UVD620" s="241"/>
      <c r="UVE620" s="241"/>
      <c r="UVF620" s="241"/>
      <c r="UVG620" s="241"/>
      <c r="UVH620" s="241"/>
      <c r="UVI620" s="241"/>
      <c r="UVJ620" s="241"/>
      <c r="UVK620" s="241"/>
      <c r="UVL620" s="241"/>
      <c r="UVM620" s="241"/>
      <c r="UVN620" s="241"/>
      <c r="UVO620" s="241"/>
      <c r="UVP620" s="241"/>
      <c r="UVQ620" s="241"/>
      <c r="UVR620" s="241"/>
      <c r="UVS620" s="241"/>
      <c r="UVT620" s="241"/>
      <c r="UVU620" s="241"/>
      <c r="UVV620" s="241"/>
      <c r="UVW620" s="241"/>
      <c r="UVX620" s="241"/>
      <c r="UVY620" s="241"/>
      <c r="UVZ620" s="241"/>
      <c r="UWA620" s="241"/>
      <c r="UWB620" s="241"/>
      <c r="UWC620" s="241"/>
      <c r="UWD620" s="241"/>
      <c r="UWE620" s="241"/>
      <c r="UWF620" s="241"/>
      <c r="UWG620" s="241"/>
      <c r="UWH620" s="241"/>
      <c r="UWI620" s="241"/>
      <c r="UWJ620" s="241"/>
      <c r="UWK620" s="241"/>
      <c r="UWL620" s="241"/>
      <c r="UWM620" s="241"/>
      <c r="UWN620" s="241"/>
      <c r="UWO620" s="241"/>
      <c r="UWP620" s="241"/>
      <c r="UWQ620" s="241"/>
      <c r="UWR620" s="241"/>
      <c r="UWS620" s="241"/>
      <c r="UWT620" s="241"/>
      <c r="UWU620" s="241"/>
      <c r="UWV620" s="241"/>
      <c r="UWW620" s="241"/>
      <c r="UWX620" s="241"/>
      <c r="UWY620" s="241"/>
      <c r="UWZ620" s="241"/>
      <c r="UXA620" s="241"/>
      <c r="UXB620" s="241"/>
      <c r="UXC620" s="241"/>
      <c r="UXD620" s="241"/>
      <c r="UXE620" s="241"/>
      <c r="UXF620" s="241"/>
      <c r="UXG620" s="241"/>
      <c r="UXH620" s="241"/>
      <c r="UXI620" s="241"/>
      <c r="UXJ620" s="241"/>
      <c r="UXK620" s="241"/>
      <c r="UXL620" s="241"/>
      <c r="UXM620" s="241"/>
      <c r="UXN620" s="241"/>
      <c r="UXO620" s="241"/>
      <c r="UXP620" s="241"/>
      <c r="UXQ620" s="241"/>
      <c r="UXR620" s="241"/>
      <c r="UXS620" s="241"/>
      <c r="UXT620" s="241"/>
      <c r="UXU620" s="241"/>
      <c r="UXV620" s="241"/>
      <c r="UXW620" s="241"/>
      <c r="UXX620" s="241"/>
      <c r="UXY620" s="241"/>
      <c r="UXZ620" s="241"/>
      <c r="UYA620" s="241"/>
      <c r="UYB620" s="241"/>
      <c r="UYC620" s="241"/>
      <c r="UYD620" s="241"/>
      <c r="UYE620" s="241"/>
      <c r="UYF620" s="241"/>
      <c r="UYG620" s="241"/>
      <c r="UYH620" s="241"/>
      <c r="UYI620" s="241"/>
      <c r="UYJ620" s="241"/>
      <c r="UYK620" s="241"/>
      <c r="UYL620" s="241"/>
      <c r="UYM620" s="241"/>
      <c r="UYN620" s="241"/>
      <c r="UYO620" s="241"/>
      <c r="UYP620" s="241"/>
      <c r="UYQ620" s="241"/>
      <c r="UYR620" s="241"/>
      <c r="UYS620" s="241"/>
      <c r="UYT620" s="241"/>
      <c r="UYU620" s="241"/>
      <c r="UYV620" s="241"/>
      <c r="UYW620" s="241"/>
      <c r="UYX620" s="241"/>
      <c r="UYY620" s="241"/>
      <c r="UYZ620" s="241"/>
      <c r="UZA620" s="241"/>
      <c r="UZB620" s="241"/>
      <c r="UZC620" s="241"/>
      <c r="UZD620" s="241"/>
      <c r="UZE620" s="241"/>
      <c r="UZF620" s="241"/>
      <c r="UZG620" s="241"/>
      <c r="UZH620" s="241"/>
      <c r="UZI620" s="241"/>
      <c r="UZJ620" s="241"/>
      <c r="UZK620" s="241"/>
      <c r="UZL620" s="241"/>
      <c r="UZM620" s="241"/>
      <c r="UZN620" s="241"/>
      <c r="UZO620" s="241"/>
      <c r="UZP620" s="241"/>
      <c r="UZQ620" s="241"/>
      <c r="UZR620" s="241"/>
      <c r="UZS620" s="241"/>
      <c r="UZT620" s="241"/>
      <c r="UZU620" s="241"/>
      <c r="UZV620" s="241"/>
      <c r="UZW620" s="241"/>
      <c r="UZX620" s="241"/>
      <c r="UZY620" s="241"/>
      <c r="UZZ620" s="241"/>
      <c r="VAA620" s="241"/>
      <c r="VAB620" s="241"/>
      <c r="VAC620" s="241"/>
      <c r="VAD620" s="241"/>
      <c r="VAE620" s="241"/>
      <c r="VAF620" s="241"/>
      <c r="VAG620" s="241"/>
      <c r="VAH620" s="241"/>
      <c r="VAI620" s="241"/>
      <c r="VAJ620" s="241"/>
      <c r="VAK620" s="241"/>
      <c r="VAL620" s="241"/>
      <c r="VAM620" s="241"/>
      <c r="VAN620" s="241"/>
      <c r="VAO620" s="241"/>
      <c r="VAP620" s="241"/>
      <c r="VAQ620" s="241"/>
      <c r="VAR620" s="241"/>
      <c r="VAS620" s="241"/>
      <c r="VAT620" s="241"/>
      <c r="VAU620" s="241"/>
      <c r="VAV620" s="241"/>
      <c r="VAW620" s="241"/>
      <c r="VAX620" s="241"/>
      <c r="VAY620" s="241"/>
      <c r="VAZ620" s="241"/>
      <c r="VBA620" s="241"/>
      <c r="VBB620" s="241"/>
      <c r="VBC620" s="241"/>
      <c r="VBD620" s="241"/>
      <c r="VBE620" s="241"/>
      <c r="VBF620" s="241"/>
      <c r="VBG620" s="241"/>
      <c r="VBH620" s="241"/>
      <c r="VBI620" s="241"/>
      <c r="VBJ620" s="241"/>
      <c r="VBK620" s="241"/>
      <c r="VBL620" s="241"/>
      <c r="VBM620" s="241"/>
      <c r="VBN620" s="241"/>
      <c r="VBO620" s="241"/>
      <c r="VBP620" s="241"/>
      <c r="VBQ620" s="241"/>
      <c r="VBR620" s="241"/>
      <c r="VBS620" s="241"/>
      <c r="VBT620" s="241"/>
      <c r="VBU620" s="241"/>
      <c r="VBV620" s="241"/>
      <c r="VBW620" s="241"/>
      <c r="VBX620" s="241"/>
      <c r="VBY620" s="241"/>
      <c r="VBZ620" s="241"/>
      <c r="VCA620" s="241"/>
      <c r="VCB620" s="241"/>
      <c r="VCC620" s="241"/>
      <c r="VCD620" s="241"/>
      <c r="VCE620" s="241"/>
      <c r="VCF620" s="241"/>
      <c r="VCG620" s="241"/>
      <c r="VCH620" s="241"/>
      <c r="VCI620" s="241"/>
      <c r="VCJ620" s="241"/>
      <c r="VCK620" s="241"/>
      <c r="VCL620" s="241"/>
      <c r="VCM620" s="241"/>
      <c r="VCN620" s="241"/>
      <c r="VCO620" s="241"/>
      <c r="VCP620" s="241"/>
      <c r="VCQ620" s="241"/>
      <c r="VCR620" s="241"/>
      <c r="VCS620" s="241"/>
      <c r="VCT620" s="241"/>
      <c r="VCU620" s="241"/>
      <c r="VCV620" s="241"/>
      <c r="VCW620" s="241"/>
      <c r="VCX620" s="241"/>
      <c r="VCY620" s="241"/>
      <c r="VCZ620" s="241"/>
      <c r="VDA620" s="241"/>
      <c r="VDB620" s="241"/>
      <c r="VDC620" s="241"/>
      <c r="VDD620" s="241"/>
      <c r="VDE620" s="241"/>
      <c r="VDF620" s="241"/>
      <c r="VDG620" s="241"/>
      <c r="VDH620" s="241"/>
      <c r="VDI620" s="241"/>
      <c r="VDJ620" s="241"/>
      <c r="VDK620" s="241"/>
      <c r="VDL620" s="241"/>
      <c r="VDM620" s="241"/>
      <c r="VDN620" s="241"/>
      <c r="VDO620" s="241"/>
      <c r="VDP620" s="241"/>
      <c r="VDQ620" s="241"/>
      <c r="VDR620" s="241"/>
      <c r="VDS620" s="241"/>
      <c r="VDT620" s="241"/>
      <c r="VDU620" s="241"/>
      <c r="VDV620" s="241"/>
      <c r="VDW620" s="241"/>
      <c r="VDX620" s="241"/>
      <c r="VDY620" s="241"/>
      <c r="VDZ620" s="241"/>
      <c r="VEA620" s="241"/>
      <c r="VEB620" s="241"/>
      <c r="VEC620" s="241"/>
      <c r="VED620" s="241"/>
      <c r="VEE620" s="241"/>
      <c r="VEF620" s="241"/>
      <c r="VEG620" s="241"/>
      <c r="VEH620" s="241"/>
      <c r="VEI620" s="241"/>
      <c r="VEJ620" s="241"/>
      <c r="VEK620" s="241"/>
      <c r="VEL620" s="241"/>
      <c r="VEM620" s="241"/>
      <c r="VEN620" s="241"/>
      <c r="VEO620" s="241"/>
      <c r="VEP620" s="241"/>
      <c r="VEQ620" s="241"/>
      <c r="VER620" s="241"/>
      <c r="VES620" s="241"/>
      <c r="VET620" s="241"/>
      <c r="VEU620" s="241"/>
      <c r="VEV620" s="241"/>
      <c r="VEW620" s="241"/>
      <c r="VEX620" s="241"/>
      <c r="VEY620" s="241"/>
      <c r="VEZ620" s="241"/>
      <c r="VFA620" s="241"/>
      <c r="VFB620" s="241"/>
      <c r="VFC620" s="241"/>
      <c r="VFD620" s="241"/>
      <c r="VFE620" s="241"/>
      <c r="VFF620" s="241"/>
      <c r="VFG620" s="241"/>
      <c r="VFH620" s="241"/>
      <c r="VFI620" s="241"/>
      <c r="VFJ620" s="241"/>
      <c r="VFK620" s="241"/>
      <c r="VFL620" s="241"/>
      <c r="VFM620" s="241"/>
      <c r="VFN620" s="241"/>
      <c r="VFO620" s="241"/>
      <c r="VFP620" s="241"/>
      <c r="VFQ620" s="241"/>
      <c r="VFR620" s="241"/>
      <c r="VFS620" s="241"/>
      <c r="VFT620" s="241"/>
      <c r="VFU620" s="241"/>
      <c r="VFV620" s="241"/>
      <c r="VFW620" s="241"/>
      <c r="VFX620" s="241"/>
      <c r="VFY620" s="241"/>
      <c r="VFZ620" s="241"/>
      <c r="VGA620" s="241"/>
      <c r="VGB620" s="241"/>
      <c r="VGC620" s="241"/>
      <c r="VGD620" s="241"/>
      <c r="VGE620" s="241"/>
      <c r="VGF620" s="241"/>
      <c r="VGG620" s="241"/>
      <c r="VGH620" s="241"/>
      <c r="VGI620" s="241"/>
      <c r="VGJ620" s="241"/>
      <c r="VGK620" s="241"/>
      <c r="VGL620" s="241"/>
      <c r="VGM620" s="241"/>
      <c r="VGN620" s="241"/>
      <c r="VGO620" s="241"/>
      <c r="VGP620" s="241"/>
      <c r="VGQ620" s="241"/>
      <c r="VGR620" s="241"/>
      <c r="VGS620" s="241"/>
      <c r="VGT620" s="241"/>
      <c r="VGU620" s="241"/>
      <c r="VGV620" s="241"/>
      <c r="VGW620" s="241"/>
      <c r="VGX620" s="241"/>
      <c r="VGY620" s="241"/>
      <c r="VGZ620" s="241"/>
      <c r="VHA620" s="241"/>
      <c r="VHB620" s="241"/>
      <c r="VHC620" s="241"/>
      <c r="VHD620" s="241"/>
      <c r="VHE620" s="241"/>
      <c r="VHF620" s="241"/>
      <c r="VHG620" s="241"/>
      <c r="VHH620" s="241"/>
      <c r="VHI620" s="241"/>
      <c r="VHJ620" s="241"/>
      <c r="VHK620" s="241"/>
      <c r="VHL620" s="241"/>
      <c r="VHM620" s="241"/>
      <c r="VHN620" s="241"/>
      <c r="VHO620" s="241"/>
      <c r="VHP620" s="241"/>
      <c r="VHQ620" s="241"/>
      <c r="VHR620" s="241"/>
      <c r="VHS620" s="241"/>
      <c r="VHT620" s="241"/>
      <c r="VHU620" s="241"/>
      <c r="VHV620" s="241"/>
      <c r="VHW620" s="241"/>
      <c r="VHX620" s="241"/>
      <c r="VHY620" s="241"/>
      <c r="VHZ620" s="241"/>
      <c r="VIA620" s="241"/>
      <c r="VIB620" s="241"/>
      <c r="VIC620" s="241"/>
      <c r="VID620" s="241"/>
      <c r="VIE620" s="241"/>
      <c r="VIF620" s="241"/>
      <c r="VIG620" s="241"/>
      <c r="VIH620" s="241"/>
      <c r="VII620" s="241"/>
      <c r="VIJ620" s="241"/>
      <c r="VIK620" s="241"/>
      <c r="VIL620" s="241"/>
      <c r="VIM620" s="241"/>
      <c r="VIN620" s="241"/>
      <c r="VIO620" s="241"/>
      <c r="VIP620" s="241"/>
      <c r="VIQ620" s="241"/>
      <c r="VIR620" s="241"/>
      <c r="VIS620" s="241"/>
      <c r="VIT620" s="241"/>
      <c r="VIU620" s="241"/>
      <c r="VIV620" s="241"/>
      <c r="VIW620" s="241"/>
      <c r="VIX620" s="241"/>
      <c r="VIY620" s="241"/>
      <c r="VIZ620" s="241"/>
      <c r="VJA620" s="241"/>
      <c r="VJB620" s="241"/>
      <c r="VJC620" s="241"/>
      <c r="VJD620" s="241"/>
      <c r="VJE620" s="241"/>
      <c r="VJF620" s="241"/>
      <c r="VJG620" s="241"/>
      <c r="VJH620" s="241"/>
      <c r="VJI620" s="241"/>
      <c r="VJJ620" s="241"/>
      <c r="VJK620" s="241"/>
      <c r="VJL620" s="241"/>
      <c r="VJM620" s="241"/>
      <c r="VJN620" s="241"/>
      <c r="VJO620" s="241"/>
      <c r="VJP620" s="241"/>
      <c r="VJQ620" s="241"/>
      <c r="VJR620" s="241"/>
      <c r="VJS620" s="241"/>
      <c r="VJT620" s="241"/>
      <c r="VJU620" s="241"/>
      <c r="VJV620" s="241"/>
      <c r="VJW620" s="241"/>
      <c r="VJX620" s="241"/>
      <c r="VJY620" s="241"/>
      <c r="VJZ620" s="241"/>
      <c r="VKA620" s="241"/>
      <c r="VKB620" s="241"/>
      <c r="VKC620" s="241"/>
      <c r="VKD620" s="241"/>
      <c r="VKE620" s="241"/>
      <c r="VKF620" s="241"/>
      <c r="VKG620" s="241"/>
      <c r="VKH620" s="241"/>
      <c r="VKI620" s="241"/>
      <c r="VKJ620" s="241"/>
      <c r="VKK620" s="241"/>
      <c r="VKL620" s="241"/>
      <c r="VKM620" s="241"/>
      <c r="VKN620" s="241"/>
      <c r="VKO620" s="241"/>
      <c r="VKP620" s="241"/>
      <c r="VKQ620" s="241"/>
      <c r="VKR620" s="241"/>
      <c r="VKS620" s="241"/>
      <c r="VKT620" s="241"/>
      <c r="VKU620" s="241"/>
      <c r="VKV620" s="241"/>
      <c r="VKW620" s="241"/>
      <c r="VKX620" s="241"/>
      <c r="VKY620" s="241"/>
      <c r="VKZ620" s="241"/>
      <c r="VLA620" s="241"/>
      <c r="VLB620" s="241"/>
      <c r="VLC620" s="241"/>
      <c r="VLD620" s="241"/>
      <c r="VLE620" s="241"/>
      <c r="VLF620" s="241"/>
      <c r="VLG620" s="241"/>
      <c r="VLH620" s="241"/>
      <c r="VLI620" s="241"/>
      <c r="VLJ620" s="241"/>
      <c r="VLK620" s="241"/>
      <c r="VLL620" s="241"/>
      <c r="VLM620" s="241"/>
      <c r="VLN620" s="241"/>
      <c r="VLO620" s="241"/>
      <c r="VLP620" s="241"/>
      <c r="VLQ620" s="241"/>
      <c r="VLR620" s="241"/>
      <c r="VLS620" s="241"/>
      <c r="VLT620" s="241"/>
      <c r="VLU620" s="241"/>
      <c r="VLV620" s="241"/>
      <c r="VLW620" s="241"/>
      <c r="VLX620" s="241"/>
      <c r="VLY620" s="241"/>
      <c r="VLZ620" s="241"/>
      <c r="VMA620" s="241"/>
      <c r="VMB620" s="241"/>
      <c r="VMC620" s="241"/>
      <c r="VMD620" s="241"/>
      <c r="VME620" s="241"/>
      <c r="VMF620" s="241"/>
      <c r="VMG620" s="241"/>
      <c r="VMH620" s="241"/>
      <c r="VMI620" s="241"/>
      <c r="VMJ620" s="241"/>
      <c r="VMK620" s="241"/>
      <c r="VML620" s="241"/>
      <c r="VMM620" s="241"/>
      <c r="VMN620" s="241"/>
      <c r="VMO620" s="241"/>
      <c r="VMP620" s="241"/>
      <c r="VMQ620" s="241"/>
      <c r="VMR620" s="241"/>
      <c r="VMS620" s="241"/>
      <c r="VMT620" s="241"/>
      <c r="VMU620" s="241"/>
      <c r="VMV620" s="241"/>
      <c r="VMW620" s="241"/>
      <c r="VMX620" s="241"/>
      <c r="VMY620" s="241"/>
      <c r="VMZ620" s="241"/>
      <c r="VNA620" s="241"/>
      <c r="VNB620" s="241"/>
      <c r="VNC620" s="241"/>
      <c r="VND620" s="241"/>
      <c r="VNE620" s="241"/>
      <c r="VNF620" s="241"/>
      <c r="VNG620" s="241"/>
      <c r="VNH620" s="241"/>
      <c r="VNI620" s="241"/>
      <c r="VNJ620" s="241"/>
      <c r="VNK620" s="241"/>
      <c r="VNL620" s="241"/>
      <c r="VNM620" s="241"/>
      <c r="VNN620" s="241"/>
      <c r="VNO620" s="241"/>
      <c r="VNP620" s="241"/>
      <c r="VNQ620" s="241"/>
      <c r="VNR620" s="241"/>
      <c r="VNS620" s="241"/>
      <c r="VNT620" s="241"/>
      <c r="VNU620" s="241"/>
      <c r="VNV620" s="241"/>
      <c r="VNW620" s="241"/>
      <c r="VNX620" s="241"/>
      <c r="VNY620" s="241"/>
      <c r="VNZ620" s="241"/>
      <c r="VOA620" s="241"/>
      <c r="VOB620" s="241"/>
      <c r="VOC620" s="241"/>
      <c r="VOD620" s="241"/>
      <c r="VOE620" s="241"/>
      <c r="VOF620" s="241"/>
      <c r="VOG620" s="241"/>
      <c r="VOH620" s="241"/>
      <c r="VOI620" s="241"/>
      <c r="VOJ620" s="241"/>
      <c r="VOK620" s="241"/>
      <c r="VOL620" s="241"/>
      <c r="VOM620" s="241"/>
      <c r="VON620" s="241"/>
      <c r="VOO620" s="241"/>
      <c r="VOP620" s="241"/>
      <c r="VOQ620" s="241"/>
      <c r="VOR620" s="241"/>
      <c r="VOS620" s="241"/>
      <c r="VOT620" s="241"/>
      <c r="VOU620" s="241"/>
      <c r="VOV620" s="241"/>
      <c r="VOW620" s="241"/>
      <c r="VOX620" s="241"/>
      <c r="VOY620" s="241"/>
      <c r="VOZ620" s="241"/>
      <c r="VPA620" s="241"/>
      <c r="VPB620" s="241"/>
      <c r="VPC620" s="241"/>
      <c r="VPD620" s="241"/>
      <c r="VPE620" s="241"/>
      <c r="VPF620" s="241"/>
      <c r="VPG620" s="241"/>
      <c r="VPH620" s="241"/>
      <c r="VPI620" s="241"/>
      <c r="VPJ620" s="241"/>
      <c r="VPK620" s="241"/>
      <c r="VPL620" s="241"/>
      <c r="VPM620" s="241"/>
      <c r="VPN620" s="241"/>
      <c r="VPO620" s="241"/>
      <c r="VPP620" s="241"/>
      <c r="VPQ620" s="241"/>
      <c r="VPR620" s="241"/>
      <c r="VPS620" s="241"/>
      <c r="VPT620" s="241"/>
      <c r="VPU620" s="241"/>
      <c r="VPV620" s="241"/>
      <c r="VPW620" s="241"/>
      <c r="VPX620" s="241"/>
      <c r="VPY620" s="241"/>
      <c r="VPZ620" s="241"/>
      <c r="VQA620" s="241"/>
      <c r="VQB620" s="241"/>
      <c r="VQC620" s="241"/>
      <c r="VQD620" s="241"/>
      <c r="VQE620" s="241"/>
      <c r="VQF620" s="241"/>
      <c r="VQG620" s="241"/>
      <c r="VQH620" s="241"/>
      <c r="VQI620" s="241"/>
      <c r="VQJ620" s="241"/>
      <c r="VQK620" s="241"/>
      <c r="VQL620" s="241"/>
      <c r="VQM620" s="241"/>
      <c r="VQN620" s="241"/>
      <c r="VQO620" s="241"/>
      <c r="VQP620" s="241"/>
      <c r="VQQ620" s="241"/>
      <c r="VQR620" s="241"/>
      <c r="VQS620" s="241"/>
      <c r="VQT620" s="241"/>
      <c r="VQU620" s="241"/>
      <c r="VQV620" s="241"/>
      <c r="VQW620" s="241"/>
      <c r="VQX620" s="241"/>
      <c r="VQY620" s="241"/>
      <c r="VQZ620" s="241"/>
      <c r="VRA620" s="241"/>
      <c r="VRB620" s="241"/>
      <c r="VRC620" s="241"/>
      <c r="VRD620" s="241"/>
      <c r="VRE620" s="241"/>
      <c r="VRF620" s="241"/>
      <c r="VRG620" s="241"/>
      <c r="VRH620" s="241"/>
      <c r="VRI620" s="241"/>
      <c r="VRJ620" s="241"/>
      <c r="VRK620" s="241"/>
      <c r="VRL620" s="241"/>
      <c r="VRM620" s="241"/>
      <c r="VRN620" s="241"/>
      <c r="VRO620" s="241"/>
      <c r="VRP620" s="241"/>
      <c r="VRQ620" s="241"/>
      <c r="VRR620" s="241"/>
      <c r="VRS620" s="241"/>
      <c r="VRT620" s="241"/>
      <c r="VRU620" s="241"/>
      <c r="VRV620" s="241"/>
      <c r="VRW620" s="241"/>
      <c r="VRX620" s="241"/>
      <c r="VRY620" s="241"/>
      <c r="VRZ620" s="241"/>
      <c r="VSA620" s="241"/>
      <c r="VSB620" s="241"/>
      <c r="VSC620" s="241"/>
      <c r="VSD620" s="241"/>
      <c r="VSE620" s="241"/>
      <c r="VSF620" s="241"/>
      <c r="VSG620" s="241"/>
      <c r="VSH620" s="241"/>
      <c r="VSI620" s="241"/>
      <c r="VSJ620" s="241"/>
      <c r="VSK620" s="241"/>
      <c r="VSL620" s="241"/>
      <c r="VSM620" s="241"/>
      <c r="VSN620" s="241"/>
      <c r="VSO620" s="241"/>
      <c r="VSP620" s="241"/>
      <c r="VSQ620" s="241"/>
      <c r="VSR620" s="241"/>
      <c r="VSS620" s="241"/>
      <c r="VST620" s="241"/>
      <c r="VSU620" s="241"/>
      <c r="VSV620" s="241"/>
      <c r="VSW620" s="241"/>
      <c r="VSX620" s="241"/>
      <c r="VSY620" s="241"/>
      <c r="VSZ620" s="241"/>
      <c r="VTA620" s="241"/>
      <c r="VTB620" s="241"/>
      <c r="VTC620" s="241"/>
      <c r="VTD620" s="241"/>
      <c r="VTE620" s="241"/>
      <c r="VTF620" s="241"/>
      <c r="VTG620" s="241"/>
      <c r="VTH620" s="241"/>
      <c r="VTI620" s="241"/>
      <c r="VTJ620" s="241"/>
      <c r="VTK620" s="241"/>
      <c r="VTL620" s="241"/>
      <c r="VTM620" s="241"/>
      <c r="VTN620" s="241"/>
      <c r="VTO620" s="241"/>
      <c r="VTP620" s="241"/>
      <c r="VTQ620" s="241"/>
      <c r="VTR620" s="241"/>
      <c r="VTS620" s="241"/>
      <c r="VTT620" s="241"/>
      <c r="VTU620" s="241"/>
      <c r="VTV620" s="241"/>
      <c r="VTW620" s="241"/>
      <c r="VTX620" s="241"/>
      <c r="VTY620" s="241"/>
      <c r="VTZ620" s="241"/>
      <c r="VUA620" s="241"/>
      <c r="VUB620" s="241"/>
      <c r="VUC620" s="241"/>
      <c r="VUD620" s="241"/>
      <c r="VUE620" s="241"/>
      <c r="VUF620" s="241"/>
      <c r="VUG620" s="241"/>
      <c r="VUH620" s="241"/>
      <c r="VUI620" s="241"/>
      <c r="VUJ620" s="241"/>
      <c r="VUK620" s="241"/>
      <c r="VUL620" s="241"/>
      <c r="VUM620" s="241"/>
      <c r="VUN620" s="241"/>
      <c r="VUO620" s="241"/>
      <c r="VUP620" s="241"/>
      <c r="VUQ620" s="241"/>
      <c r="VUR620" s="241"/>
      <c r="VUS620" s="241"/>
      <c r="VUT620" s="241"/>
      <c r="VUU620" s="241"/>
      <c r="VUV620" s="241"/>
      <c r="VUW620" s="241"/>
      <c r="VUX620" s="241"/>
      <c r="VUY620" s="241"/>
      <c r="VUZ620" s="241"/>
      <c r="VVA620" s="241"/>
      <c r="VVB620" s="241"/>
      <c r="VVC620" s="241"/>
      <c r="VVD620" s="241"/>
      <c r="VVE620" s="241"/>
      <c r="VVF620" s="241"/>
      <c r="VVG620" s="241"/>
      <c r="VVH620" s="241"/>
      <c r="VVI620" s="241"/>
      <c r="VVJ620" s="241"/>
      <c r="VVK620" s="241"/>
      <c r="VVL620" s="241"/>
      <c r="VVM620" s="241"/>
      <c r="VVN620" s="241"/>
      <c r="VVO620" s="241"/>
      <c r="VVP620" s="241"/>
      <c r="VVQ620" s="241"/>
      <c r="VVR620" s="241"/>
      <c r="VVS620" s="241"/>
      <c r="VVT620" s="241"/>
      <c r="VVU620" s="241"/>
      <c r="VVV620" s="241"/>
      <c r="VVW620" s="241"/>
      <c r="VVX620" s="241"/>
      <c r="VVY620" s="241"/>
      <c r="VVZ620" s="241"/>
      <c r="VWA620" s="241"/>
      <c r="VWB620" s="241"/>
      <c r="VWC620" s="241"/>
      <c r="VWD620" s="241"/>
      <c r="VWE620" s="241"/>
      <c r="VWF620" s="241"/>
      <c r="VWG620" s="241"/>
      <c r="VWH620" s="241"/>
      <c r="VWI620" s="241"/>
      <c r="VWJ620" s="241"/>
      <c r="VWK620" s="241"/>
      <c r="VWL620" s="241"/>
      <c r="VWM620" s="241"/>
      <c r="VWN620" s="241"/>
      <c r="VWO620" s="241"/>
      <c r="VWP620" s="241"/>
      <c r="VWQ620" s="241"/>
      <c r="VWR620" s="241"/>
      <c r="VWS620" s="241"/>
      <c r="VWT620" s="241"/>
      <c r="VWU620" s="241"/>
      <c r="VWV620" s="241"/>
      <c r="VWW620" s="241"/>
      <c r="VWX620" s="241"/>
      <c r="VWY620" s="241"/>
      <c r="VWZ620" s="241"/>
      <c r="VXA620" s="241"/>
      <c r="VXB620" s="241"/>
      <c r="VXC620" s="241"/>
      <c r="VXD620" s="241"/>
      <c r="VXE620" s="241"/>
      <c r="VXF620" s="241"/>
      <c r="VXG620" s="241"/>
      <c r="VXH620" s="241"/>
      <c r="VXI620" s="241"/>
      <c r="VXJ620" s="241"/>
      <c r="VXK620" s="241"/>
      <c r="VXL620" s="241"/>
      <c r="VXM620" s="241"/>
      <c r="VXN620" s="241"/>
      <c r="VXO620" s="241"/>
      <c r="VXP620" s="241"/>
      <c r="VXQ620" s="241"/>
      <c r="VXR620" s="241"/>
      <c r="VXS620" s="241"/>
      <c r="VXT620" s="241"/>
      <c r="VXU620" s="241"/>
      <c r="VXV620" s="241"/>
      <c r="VXW620" s="241"/>
      <c r="VXX620" s="241"/>
      <c r="VXY620" s="241"/>
      <c r="VXZ620" s="241"/>
      <c r="VYA620" s="241"/>
      <c r="VYB620" s="241"/>
      <c r="VYC620" s="241"/>
      <c r="VYD620" s="241"/>
      <c r="VYE620" s="241"/>
      <c r="VYF620" s="241"/>
      <c r="VYG620" s="241"/>
      <c r="VYH620" s="241"/>
      <c r="VYI620" s="241"/>
      <c r="VYJ620" s="241"/>
      <c r="VYK620" s="241"/>
      <c r="VYL620" s="241"/>
      <c r="VYM620" s="241"/>
      <c r="VYN620" s="241"/>
      <c r="VYO620" s="241"/>
      <c r="VYP620" s="241"/>
      <c r="VYQ620" s="241"/>
      <c r="VYR620" s="241"/>
      <c r="VYS620" s="241"/>
      <c r="VYT620" s="241"/>
      <c r="VYU620" s="241"/>
      <c r="VYV620" s="241"/>
      <c r="VYW620" s="241"/>
      <c r="VYX620" s="241"/>
      <c r="VYY620" s="241"/>
      <c r="VYZ620" s="241"/>
      <c r="VZA620" s="241"/>
      <c r="VZB620" s="241"/>
      <c r="VZC620" s="241"/>
      <c r="VZD620" s="241"/>
      <c r="VZE620" s="241"/>
      <c r="VZF620" s="241"/>
      <c r="VZG620" s="241"/>
      <c r="VZH620" s="241"/>
      <c r="VZI620" s="241"/>
      <c r="VZJ620" s="241"/>
      <c r="VZK620" s="241"/>
      <c r="VZL620" s="241"/>
      <c r="VZM620" s="241"/>
      <c r="VZN620" s="241"/>
      <c r="VZO620" s="241"/>
      <c r="VZP620" s="241"/>
      <c r="VZQ620" s="241"/>
      <c r="VZR620" s="241"/>
      <c r="VZS620" s="241"/>
      <c r="VZT620" s="241"/>
      <c r="VZU620" s="241"/>
      <c r="VZV620" s="241"/>
      <c r="VZW620" s="241"/>
      <c r="VZX620" s="241"/>
      <c r="VZY620" s="241"/>
      <c r="VZZ620" s="241"/>
      <c r="WAA620" s="241"/>
      <c r="WAB620" s="241"/>
      <c r="WAC620" s="241"/>
      <c r="WAD620" s="241"/>
      <c r="WAE620" s="241"/>
      <c r="WAF620" s="241"/>
      <c r="WAG620" s="241"/>
      <c r="WAH620" s="241"/>
      <c r="WAI620" s="241"/>
      <c r="WAJ620" s="241"/>
      <c r="WAK620" s="241"/>
      <c r="WAL620" s="241"/>
      <c r="WAM620" s="241"/>
      <c r="WAN620" s="241"/>
      <c r="WAO620" s="241"/>
      <c r="WAP620" s="241"/>
      <c r="WAQ620" s="241"/>
      <c r="WAR620" s="241"/>
      <c r="WAS620" s="241"/>
      <c r="WAT620" s="241"/>
      <c r="WAU620" s="241"/>
      <c r="WAV620" s="241"/>
      <c r="WAW620" s="241"/>
      <c r="WAX620" s="241"/>
      <c r="WAY620" s="241"/>
      <c r="WAZ620" s="241"/>
      <c r="WBA620" s="241"/>
      <c r="WBB620" s="241"/>
      <c r="WBC620" s="241"/>
      <c r="WBD620" s="241"/>
      <c r="WBE620" s="241"/>
      <c r="WBF620" s="241"/>
      <c r="WBG620" s="241"/>
      <c r="WBH620" s="241"/>
      <c r="WBI620" s="241"/>
      <c r="WBJ620" s="241"/>
      <c r="WBK620" s="241"/>
      <c r="WBL620" s="241"/>
      <c r="WBM620" s="241"/>
      <c r="WBN620" s="241"/>
      <c r="WBO620" s="241"/>
      <c r="WBP620" s="241"/>
      <c r="WBQ620" s="241"/>
      <c r="WBR620" s="241"/>
      <c r="WBS620" s="241"/>
      <c r="WBT620" s="241"/>
      <c r="WBU620" s="241"/>
      <c r="WBV620" s="241"/>
      <c r="WBW620" s="241"/>
      <c r="WBX620" s="241"/>
      <c r="WBY620" s="241"/>
      <c r="WBZ620" s="241"/>
      <c r="WCA620" s="241"/>
      <c r="WCB620" s="241"/>
      <c r="WCC620" s="241"/>
      <c r="WCD620" s="241"/>
      <c r="WCE620" s="241"/>
      <c r="WCF620" s="241"/>
      <c r="WCG620" s="241"/>
      <c r="WCH620" s="241"/>
      <c r="WCI620" s="241"/>
      <c r="WCJ620" s="241"/>
      <c r="WCK620" s="241"/>
      <c r="WCL620" s="241"/>
      <c r="WCM620" s="241"/>
      <c r="WCN620" s="241"/>
      <c r="WCO620" s="241"/>
      <c r="WCP620" s="241"/>
      <c r="WCQ620" s="241"/>
      <c r="WCR620" s="241"/>
      <c r="WCS620" s="241"/>
      <c r="WCT620" s="241"/>
      <c r="WCU620" s="241"/>
      <c r="WCV620" s="241"/>
      <c r="WCW620" s="241"/>
      <c r="WCX620" s="241"/>
      <c r="WCY620" s="241"/>
      <c r="WCZ620" s="241"/>
      <c r="WDA620" s="241"/>
      <c r="WDB620" s="241"/>
      <c r="WDC620" s="241"/>
      <c r="WDD620" s="241"/>
      <c r="WDE620" s="241"/>
      <c r="WDF620" s="241"/>
      <c r="WDG620" s="241"/>
      <c r="WDH620" s="241"/>
      <c r="WDI620" s="241"/>
      <c r="WDJ620" s="241"/>
      <c r="WDK620" s="241"/>
      <c r="WDL620" s="241"/>
      <c r="WDM620" s="241"/>
      <c r="WDN620" s="241"/>
      <c r="WDO620" s="241"/>
      <c r="WDP620" s="241"/>
      <c r="WDQ620" s="241"/>
      <c r="WDR620" s="241"/>
      <c r="WDS620" s="241"/>
      <c r="WDT620" s="241"/>
      <c r="WDU620" s="241"/>
      <c r="WDV620" s="241"/>
      <c r="WDW620" s="241"/>
      <c r="WDX620" s="241"/>
      <c r="WDY620" s="241"/>
      <c r="WDZ620" s="241"/>
      <c r="WEA620" s="241"/>
      <c r="WEB620" s="241"/>
      <c r="WEC620" s="241"/>
      <c r="WED620" s="241"/>
      <c r="WEE620" s="241"/>
      <c r="WEF620" s="241"/>
      <c r="WEG620" s="241"/>
      <c r="WEH620" s="241"/>
      <c r="WEI620" s="241"/>
      <c r="WEJ620" s="241"/>
      <c r="WEK620" s="241"/>
      <c r="WEL620" s="241"/>
      <c r="WEM620" s="241"/>
      <c r="WEN620" s="241"/>
      <c r="WEO620" s="241"/>
      <c r="WEP620" s="241"/>
      <c r="WEQ620" s="241"/>
      <c r="WER620" s="241"/>
      <c r="WES620" s="241"/>
      <c r="WET620" s="241"/>
      <c r="WEU620" s="241"/>
      <c r="WEV620" s="241"/>
      <c r="WEW620" s="241"/>
      <c r="WEX620" s="241"/>
      <c r="WEY620" s="241"/>
      <c r="WEZ620" s="241"/>
      <c r="WFA620" s="241"/>
      <c r="WFB620" s="241"/>
      <c r="WFC620" s="241"/>
      <c r="WFD620" s="241"/>
      <c r="WFE620" s="241"/>
      <c r="WFF620" s="241"/>
      <c r="WFG620" s="241"/>
      <c r="WFH620" s="241"/>
      <c r="WFI620" s="241"/>
      <c r="WFJ620" s="241"/>
      <c r="WFK620" s="241"/>
      <c r="WFL620" s="241"/>
      <c r="WFM620" s="241"/>
      <c r="WFN620" s="241"/>
      <c r="WFO620" s="241"/>
      <c r="WFP620" s="241"/>
      <c r="WFQ620" s="241"/>
      <c r="WFR620" s="241"/>
      <c r="WFS620" s="241"/>
      <c r="WFT620" s="241"/>
      <c r="WFU620" s="241"/>
      <c r="WFV620" s="241"/>
      <c r="WFW620" s="241"/>
      <c r="WFX620" s="241"/>
      <c r="WFY620" s="241"/>
      <c r="WFZ620" s="241"/>
      <c r="WGA620" s="241"/>
      <c r="WGB620" s="241"/>
      <c r="WGC620" s="241"/>
      <c r="WGD620" s="241"/>
      <c r="WGE620" s="241"/>
      <c r="WGF620" s="241"/>
      <c r="WGG620" s="241"/>
      <c r="WGH620" s="241"/>
      <c r="WGI620" s="241"/>
      <c r="WGJ620" s="241"/>
      <c r="WGK620" s="241"/>
      <c r="WGL620" s="241"/>
      <c r="WGM620" s="241"/>
      <c r="WGN620" s="241"/>
      <c r="WGO620" s="241"/>
      <c r="WGP620" s="241"/>
      <c r="WGQ620" s="241"/>
      <c r="WGR620" s="241"/>
      <c r="WGS620" s="241"/>
      <c r="WGT620" s="241"/>
      <c r="WGU620" s="241"/>
      <c r="WGV620" s="241"/>
      <c r="WGW620" s="241"/>
      <c r="WGX620" s="241"/>
      <c r="WGY620" s="241"/>
      <c r="WGZ620" s="241"/>
      <c r="WHA620" s="241"/>
      <c r="WHB620" s="241"/>
      <c r="WHC620" s="241"/>
      <c r="WHD620" s="241"/>
      <c r="WHE620" s="241"/>
      <c r="WHF620" s="241"/>
      <c r="WHG620" s="241"/>
      <c r="WHH620" s="241"/>
      <c r="WHI620" s="241"/>
      <c r="WHJ620" s="241"/>
      <c r="WHK620" s="241"/>
      <c r="WHL620" s="241"/>
      <c r="WHM620" s="241"/>
      <c r="WHN620" s="241"/>
      <c r="WHO620" s="241"/>
      <c r="WHP620" s="241"/>
      <c r="WHQ620" s="241"/>
      <c r="WHR620" s="241"/>
      <c r="WHS620" s="241"/>
      <c r="WHT620" s="241"/>
      <c r="WHU620" s="241"/>
      <c r="WHV620" s="241"/>
      <c r="WHW620" s="241"/>
      <c r="WHX620" s="241"/>
      <c r="WHY620" s="241"/>
      <c r="WHZ620" s="241"/>
      <c r="WIA620" s="241"/>
      <c r="WIB620" s="241"/>
      <c r="WIC620" s="241"/>
      <c r="WID620" s="241"/>
      <c r="WIE620" s="241"/>
      <c r="WIF620" s="241"/>
      <c r="WIG620" s="241"/>
      <c r="WIH620" s="241"/>
      <c r="WII620" s="241"/>
      <c r="WIJ620" s="241"/>
      <c r="WIK620" s="241"/>
      <c r="WIL620" s="241"/>
      <c r="WIM620" s="241"/>
      <c r="WIN620" s="241"/>
      <c r="WIO620" s="241"/>
      <c r="WIP620" s="241"/>
      <c r="WIQ620" s="241"/>
      <c r="WIR620" s="241"/>
      <c r="WIS620" s="241"/>
      <c r="WIT620" s="241"/>
      <c r="WIU620" s="241"/>
      <c r="WIV620" s="241"/>
      <c r="WIW620" s="241"/>
      <c r="WIX620" s="241"/>
      <c r="WIY620" s="241"/>
      <c r="WIZ620" s="241"/>
      <c r="WJA620" s="241"/>
      <c r="WJB620" s="241"/>
      <c r="WJC620" s="241"/>
      <c r="WJD620" s="241"/>
      <c r="WJE620" s="241"/>
      <c r="WJF620" s="241"/>
      <c r="WJG620" s="241"/>
      <c r="WJH620" s="241"/>
      <c r="WJI620" s="241"/>
      <c r="WJJ620" s="241"/>
      <c r="WJK620" s="241"/>
      <c r="WJL620" s="241"/>
      <c r="WJM620" s="241"/>
      <c r="WJN620" s="241"/>
      <c r="WJO620" s="241"/>
      <c r="WJP620" s="241"/>
      <c r="WJQ620" s="241"/>
      <c r="WJR620" s="241"/>
      <c r="WJS620" s="241"/>
      <c r="WJT620" s="241"/>
      <c r="WJU620" s="241"/>
      <c r="WJV620" s="241"/>
      <c r="WJW620" s="241"/>
      <c r="WJX620" s="241"/>
      <c r="WJY620" s="241"/>
      <c r="WJZ620" s="241"/>
      <c r="WKA620" s="241"/>
      <c r="WKB620" s="241"/>
      <c r="WKC620" s="241"/>
      <c r="WKD620" s="241"/>
      <c r="WKE620" s="241"/>
      <c r="WKF620" s="241"/>
      <c r="WKG620" s="241"/>
      <c r="WKH620" s="241"/>
      <c r="WKI620" s="241"/>
      <c r="WKJ620" s="241"/>
      <c r="WKK620" s="241"/>
      <c r="WKL620" s="241"/>
      <c r="WKM620" s="241"/>
      <c r="WKN620" s="241"/>
      <c r="WKO620" s="241"/>
      <c r="WKP620" s="241"/>
      <c r="WKQ620" s="241"/>
      <c r="WKR620" s="241"/>
      <c r="WKS620" s="241"/>
      <c r="WKT620" s="241"/>
      <c r="WKU620" s="241"/>
      <c r="WKV620" s="241"/>
      <c r="WKW620" s="241"/>
      <c r="WKX620" s="241"/>
      <c r="WKY620" s="241"/>
      <c r="WKZ620" s="241"/>
      <c r="WLA620" s="241"/>
      <c r="WLB620" s="241"/>
      <c r="WLC620" s="241"/>
      <c r="WLD620" s="241"/>
      <c r="WLE620" s="241"/>
      <c r="WLF620" s="241"/>
      <c r="WLG620" s="241"/>
      <c r="WLH620" s="241"/>
      <c r="WLI620" s="241"/>
      <c r="WLJ620" s="241"/>
      <c r="WLK620" s="241"/>
      <c r="WLL620" s="241"/>
      <c r="WLM620" s="241"/>
      <c r="WLN620" s="241"/>
      <c r="WLO620" s="241"/>
      <c r="WLP620" s="241"/>
      <c r="WLQ620" s="241"/>
      <c r="WLR620" s="241"/>
      <c r="WLS620" s="241"/>
      <c r="WLT620" s="241"/>
      <c r="WLU620" s="241"/>
      <c r="WLV620" s="241"/>
      <c r="WLW620" s="241"/>
      <c r="WLX620" s="241"/>
      <c r="WLY620" s="241"/>
      <c r="WLZ620" s="241"/>
      <c r="WMA620" s="241"/>
      <c r="WMB620" s="241"/>
      <c r="WMC620" s="241"/>
      <c r="WMD620" s="241"/>
      <c r="WME620" s="241"/>
      <c r="WMF620" s="241"/>
      <c r="WMG620" s="241"/>
      <c r="WMH620" s="241"/>
      <c r="WMI620" s="241"/>
      <c r="WMJ620" s="241"/>
      <c r="WMK620" s="241"/>
      <c r="WML620" s="241"/>
      <c r="WMM620" s="241"/>
      <c r="WMN620" s="241"/>
      <c r="WMO620" s="241"/>
      <c r="WMP620" s="241"/>
      <c r="WMQ620" s="241"/>
      <c r="WMR620" s="241"/>
      <c r="WMS620" s="241"/>
      <c r="WMT620" s="241"/>
      <c r="WMU620" s="241"/>
      <c r="WMV620" s="241"/>
      <c r="WMW620" s="241"/>
      <c r="WMX620" s="241"/>
      <c r="WMY620" s="241"/>
      <c r="WMZ620" s="241"/>
      <c r="WNA620" s="241"/>
      <c r="WNB620" s="241"/>
      <c r="WNC620" s="241"/>
      <c r="WND620" s="241"/>
      <c r="WNE620" s="241"/>
      <c r="WNF620" s="241"/>
      <c r="WNG620" s="241"/>
      <c r="WNH620" s="241"/>
      <c r="WNI620" s="241"/>
      <c r="WNJ620" s="241"/>
      <c r="WNK620" s="241"/>
      <c r="WNL620" s="241"/>
      <c r="WNM620" s="241"/>
      <c r="WNN620" s="241"/>
      <c r="WNO620" s="241"/>
      <c r="WNP620" s="241"/>
      <c r="WNQ620" s="241"/>
      <c r="WNR620" s="241"/>
      <c r="WNS620" s="241"/>
      <c r="WNT620" s="241"/>
      <c r="WNU620" s="241"/>
      <c r="WNV620" s="241"/>
      <c r="WNW620" s="241"/>
      <c r="WNX620" s="241"/>
      <c r="WNY620" s="241"/>
      <c r="WNZ620" s="241"/>
      <c r="WOA620" s="241"/>
      <c r="WOB620" s="241"/>
      <c r="WOC620" s="241"/>
      <c r="WOD620" s="241"/>
      <c r="WOE620" s="241"/>
      <c r="WOF620" s="241"/>
      <c r="WOG620" s="241"/>
      <c r="WOH620" s="241"/>
      <c r="WOI620" s="241"/>
      <c r="WOJ620" s="241"/>
      <c r="WOK620" s="241"/>
      <c r="WOL620" s="241"/>
      <c r="WOM620" s="241"/>
      <c r="WON620" s="241"/>
      <c r="WOO620" s="241"/>
      <c r="WOP620" s="241"/>
      <c r="WOQ620" s="241"/>
      <c r="WOR620" s="241"/>
      <c r="WOS620" s="241"/>
      <c r="WOT620" s="241"/>
      <c r="WOU620" s="241"/>
      <c r="WOV620" s="241"/>
      <c r="WOW620" s="241"/>
      <c r="WOX620" s="241"/>
      <c r="WOY620" s="241"/>
      <c r="WOZ620" s="241"/>
      <c r="WPA620" s="241"/>
      <c r="WPB620" s="241"/>
      <c r="WPC620" s="241"/>
      <c r="WPD620" s="241"/>
      <c r="WPE620" s="241"/>
      <c r="WPF620" s="241"/>
      <c r="WPG620" s="241"/>
      <c r="WPH620" s="241"/>
      <c r="WPI620" s="241"/>
      <c r="WPJ620" s="241"/>
      <c r="WPK620" s="241"/>
      <c r="WPL620" s="241"/>
      <c r="WPM620" s="241"/>
      <c r="WPN620" s="241"/>
      <c r="WPO620" s="241"/>
      <c r="WPP620" s="241"/>
      <c r="WPQ620" s="241"/>
      <c r="WPR620" s="241"/>
      <c r="WPS620" s="241"/>
      <c r="WPT620" s="241"/>
      <c r="WPU620" s="241"/>
      <c r="WPV620" s="241"/>
      <c r="WPW620" s="241"/>
      <c r="WPX620" s="241"/>
      <c r="WPY620" s="241"/>
      <c r="WPZ620" s="241"/>
      <c r="WQA620" s="241"/>
      <c r="WQB620" s="241"/>
      <c r="WQC620" s="241"/>
      <c r="WQD620" s="241"/>
      <c r="WQE620" s="241"/>
      <c r="WQF620" s="241"/>
      <c r="WQG620" s="241"/>
      <c r="WQH620" s="241"/>
      <c r="WQI620" s="241"/>
      <c r="WQJ620" s="241"/>
      <c r="WQK620" s="241"/>
      <c r="WQL620" s="241"/>
      <c r="WQM620" s="241"/>
      <c r="WQN620" s="241"/>
      <c r="WQO620" s="241"/>
      <c r="WQP620" s="241"/>
      <c r="WQQ620" s="241"/>
      <c r="WQR620" s="241"/>
      <c r="WQS620" s="241"/>
      <c r="WQT620" s="241"/>
      <c r="WQU620" s="241"/>
      <c r="WQV620" s="241"/>
      <c r="WQW620" s="241"/>
      <c r="WQX620" s="241"/>
      <c r="WQY620" s="241"/>
      <c r="WQZ620" s="241"/>
      <c r="WRA620" s="241"/>
      <c r="WRB620" s="241"/>
      <c r="WRC620" s="241"/>
      <c r="WRD620" s="241"/>
      <c r="WRE620" s="241"/>
      <c r="WRF620" s="241"/>
      <c r="WRG620" s="241"/>
      <c r="WRH620" s="241"/>
      <c r="WRI620" s="241"/>
      <c r="WRJ620" s="241"/>
      <c r="WRK620" s="241"/>
      <c r="WRL620" s="241"/>
      <c r="WRM620" s="241"/>
      <c r="WRN620" s="241"/>
      <c r="WRO620" s="241"/>
      <c r="WRP620" s="241"/>
      <c r="WRQ620" s="241"/>
      <c r="WRR620" s="241"/>
      <c r="WRS620" s="241"/>
      <c r="WRT620" s="241"/>
      <c r="WRU620" s="241"/>
      <c r="WRV620" s="241"/>
      <c r="WRW620" s="241"/>
      <c r="WRX620" s="241"/>
      <c r="WRY620" s="241"/>
      <c r="WRZ620" s="241"/>
      <c r="WSA620" s="241"/>
      <c r="WSB620" s="241"/>
      <c r="WSC620" s="241"/>
      <c r="WSD620" s="241"/>
      <c r="WSE620" s="241"/>
      <c r="WSF620" s="241"/>
      <c r="WSG620" s="241"/>
      <c r="WSH620" s="241"/>
      <c r="WSI620" s="241"/>
      <c r="WSJ620" s="241"/>
      <c r="WSK620" s="241"/>
      <c r="WSL620" s="241"/>
      <c r="WSM620" s="241"/>
      <c r="WSN620" s="241"/>
      <c r="WSO620" s="241"/>
      <c r="WSP620" s="241"/>
      <c r="WSQ620" s="241"/>
      <c r="WSR620" s="241"/>
      <c r="WSS620" s="241"/>
      <c r="WST620" s="241"/>
      <c r="WSU620" s="241"/>
      <c r="WSV620" s="241"/>
      <c r="WSW620" s="241"/>
      <c r="WSX620" s="241"/>
      <c r="WSY620" s="241"/>
      <c r="WSZ620" s="241"/>
      <c r="WTA620" s="241"/>
      <c r="WTB620" s="241"/>
      <c r="WTC620" s="241"/>
      <c r="WTD620" s="241"/>
      <c r="WTE620" s="241"/>
      <c r="WTF620" s="241"/>
      <c r="WTG620" s="241"/>
      <c r="WTH620" s="241"/>
      <c r="WTI620" s="241"/>
      <c r="WTJ620" s="241"/>
      <c r="WTK620" s="241"/>
      <c r="WTL620" s="241"/>
      <c r="WTM620" s="241"/>
      <c r="WTN620" s="241"/>
      <c r="WTO620" s="241"/>
      <c r="WTP620" s="241"/>
      <c r="WTQ620" s="241"/>
      <c r="WTR620" s="241"/>
      <c r="WTS620" s="241"/>
      <c r="WTT620" s="241"/>
      <c r="WTU620" s="241"/>
      <c r="WTV620" s="241"/>
      <c r="WTW620" s="241"/>
      <c r="WTX620" s="241"/>
      <c r="WTY620" s="241"/>
      <c r="WTZ620" s="241"/>
      <c r="WUA620" s="241"/>
      <c r="WUB620" s="241"/>
      <c r="WUC620" s="241"/>
      <c r="WUD620" s="241"/>
      <c r="WUE620" s="241"/>
      <c r="WUF620" s="241"/>
      <c r="WUG620" s="241"/>
      <c r="WUH620" s="241"/>
      <c r="WUI620" s="241"/>
      <c r="WUJ620" s="241"/>
      <c r="WUK620" s="241"/>
      <c r="WUL620" s="241"/>
      <c r="WUM620" s="241"/>
      <c r="WUN620" s="241"/>
      <c r="WUO620" s="241"/>
      <c r="WUP620" s="241"/>
      <c r="WUQ620" s="241"/>
      <c r="WUR620" s="241"/>
      <c r="WUS620" s="241"/>
      <c r="WUT620" s="241"/>
      <c r="WUU620" s="241"/>
      <c r="WUV620" s="241"/>
      <c r="WUW620" s="241"/>
      <c r="WUX620" s="241"/>
      <c r="WUY620" s="241"/>
      <c r="WUZ620" s="241"/>
      <c r="WVA620" s="241"/>
      <c r="WVB620" s="241"/>
      <c r="WVC620" s="241"/>
      <c r="WVD620" s="241"/>
      <c r="WVE620" s="241"/>
      <c r="WVF620" s="241"/>
      <c r="WVG620" s="241"/>
      <c r="WVH620" s="241"/>
      <c r="WVI620" s="241"/>
      <c r="WVJ620" s="241"/>
      <c r="WVK620" s="241"/>
      <c r="WVL620" s="241"/>
      <c r="WVM620" s="241"/>
      <c r="WVN620" s="241"/>
      <c r="WVO620" s="241"/>
      <c r="WVP620" s="241"/>
      <c r="WVQ620" s="241"/>
      <c r="WVR620" s="241"/>
      <c r="WVS620" s="241"/>
      <c r="WVT620" s="241"/>
      <c r="WVU620" s="241"/>
      <c r="WVV620" s="241"/>
      <c r="WVW620" s="241"/>
      <c r="WVX620" s="241"/>
      <c r="WVY620" s="241"/>
      <c r="WVZ620" s="241"/>
      <c r="WWA620" s="241"/>
      <c r="WWB620" s="241"/>
      <c r="WWC620" s="241"/>
      <c r="WWD620" s="241"/>
      <c r="WWE620" s="241"/>
      <c r="WWF620" s="241"/>
      <c r="WWG620" s="241"/>
      <c r="WWH620" s="241"/>
      <c r="WWI620" s="241"/>
      <c r="WWJ620" s="241"/>
      <c r="WWK620" s="241"/>
      <c r="WWL620" s="241"/>
      <c r="WWM620" s="241"/>
      <c r="WWN620" s="241"/>
      <c r="WWO620" s="241"/>
      <c r="WWP620" s="241"/>
      <c r="WWQ620" s="241"/>
      <c r="WWR620" s="241"/>
      <c r="WWS620" s="241"/>
      <c r="WWT620" s="241"/>
      <c r="WWU620" s="241"/>
      <c r="WWV620" s="241"/>
      <c r="WWW620" s="241"/>
      <c r="WWX620" s="241"/>
      <c r="WWY620" s="241"/>
      <c r="WWZ620" s="241"/>
      <c r="WXA620" s="241"/>
      <c r="WXB620" s="241"/>
      <c r="WXC620" s="241"/>
      <c r="WXD620" s="241"/>
      <c r="WXE620" s="241"/>
      <c r="WXF620" s="241"/>
      <c r="WXG620" s="241"/>
      <c r="WXH620" s="241"/>
      <c r="WXI620" s="241"/>
      <c r="WXJ620" s="241"/>
      <c r="WXK620" s="241"/>
      <c r="WXL620" s="241"/>
      <c r="WXM620" s="241"/>
      <c r="WXN620" s="241"/>
      <c r="WXO620" s="241"/>
      <c r="WXP620" s="241"/>
      <c r="WXQ620" s="241"/>
      <c r="WXR620" s="241"/>
      <c r="WXS620" s="241"/>
      <c r="WXT620" s="241"/>
      <c r="WXU620" s="241"/>
      <c r="WXV620" s="241"/>
      <c r="WXW620" s="241"/>
      <c r="WXX620" s="241"/>
      <c r="WXY620" s="241"/>
      <c r="WXZ620" s="241"/>
      <c r="WYA620" s="241"/>
      <c r="WYB620" s="241"/>
      <c r="WYC620" s="241"/>
      <c r="WYD620" s="241"/>
      <c r="WYE620" s="241"/>
      <c r="WYF620" s="241"/>
      <c r="WYG620" s="241"/>
      <c r="WYH620" s="241"/>
      <c r="WYI620" s="241"/>
      <c r="WYJ620" s="241"/>
      <c r="WYK620" s="241"/>
      <c r="WYL620" s="241"/>
      <c r="WYM620" s="241"/>
      <c r="WYN620" s="241"/>
      <c r="WYO620" s="241"/>
      <c r="WYP620" s="241"/>
      <c r="WYQ620" s="241"/>
      <c r="WYR620" s="241"/>
      <c r="WYS620" s="241"/>
      <c r="WYT620" s="241"/>
      <c r="WYU620" s="241"/>
      <c r="WYV620" s="241"/>
      <c r="WYW620" s="241"/>
      <c r="WYX620" s="241"/>
      <c r="WYY620" s="241"/>
      <c r="WYZ620" s="241"/>
      <c r="WZA620" s="241"/>
      <c r="WZB620" s="241"/>
      <c r="WZC620" s="241"/>
      <c r="WZD620" s="241"/>
      <c r="WZE620" s="241"/>
      <c r="WZF620" s="241"/>
      <c r="WZG620" s="241"/>
      <c r="WZH620" s="241"/>
      <c r="WZI620" s="241"/>
      <c r="WZJ620" s="241"/>
      <c r="WZK620" s="241"/>
      <c r="WZL620" s="241"/>
      <c r="WZM620" s="241"/>
      <c r="WZN620" s="241"/>
      <c r="WZO620" s="241"/>
      <c r="WZP620" s="241"/>
      <c r="WZQ620" s="241"/>
      <c r="WZR620" s="241"/>
      <c r="WZS620" s="241"/>
      <c r="WZT620" s="241"/>
      <c r="WZU620" s="241"/>
      <c r="WZV620" s="241"/>
      <c r="WZW620" s="241"/>
      <c r="WZX620" s="241"/>
      <c r="WZY620" s="241"/>
      <c r="WZZ620" s="241"/>
      <c r="XAA620" s="241"/>
      <c r="XAB620" s="241"/>
      <c r="XAC620" s="241"/>
      <c r="XAD620" s="241"/>
      <c r="XAE620" s="241"/>
      <c r="XAF620" s="241"/>
      <c r="XAG620" s="241"/>
      <c r="XAH620" s="241"/>
      <c r="XAI620" s="241"/>
      <c r="XAJ620" s="241"/>
      <c r="XAK620" s="241"/>
      <c r="XAL620" s="241"/>
      <c r="XAM620" s="241"/>
      <c r="XAN620" s="241"/>
      <c r="XAO620" s="241"/>
      <c r="XAP620" s="241"/>
      <c r="XAQ620" s="241"/>
      <c r="XAR620" s="241"/>
      <c r="XAS620" s="241"/>
      <c r="XAT620" s="241"/>
      <c r="XAU620" s="241"/>
      <c r="XAV620" s="241"/>
      <c r="XAW620" s="241"/>
      <c r="XAX620" s="241"/>
      <c r="XAY620" s="241"/>
      <c r="XAZ620" s="241"/>
      <c r="XBA620" s="241"/>
      <c r="XBB620" s="241"/>
      <c r="XBC620" s="241"/>
      <c r="XBD620" s="241"/>
      <c r="XBE620" s="241"/>
      <c r="XBF620" s="241"/>
      <c r="XBG620" s="241"/>
      <c r="XBH620" s="241"/>
      <c r="XBI620" s="241"/>
      <c r="XBJ620" s="241"/>
      <c r="XBK620" s="241"/>
      <c r="XBL620" s="241"/>
      <c r="XBM620" s="241"/>
      <c r="XBN620" s="241"/>
      <c r="XBO620" s="241"/>
      <c r="XBP620" s="241"/>
      <c r="XBQ620" s="241"/>
      <c r="XBR620" s="241"/>
      <c r="XBS620" s="241"/>
      <c r="XBT620" s="241"/>
      <c r="XBU620" s="241"/>
      <c r="XBV620" s="241"/>
      <c r="XBW620" s="241"/>
      <c r="XBX620" s="241"/>
      <c r="XBY620" s="241"/>
      <c r="XBZ620" s="241"/>
      <c r="XCA620" s="241"/>
      <c r="XCB620" s="241"/>
      <c r="XCC620" s="241"/>
      <c r="XCD620" s="241"/>
      <c r="XCE620" s="241"/>
      <c r="XCF620" s="241"/>
      <c r="XCG620" s="241"/>
      <c r="XCH620" s="241"/>
      <c r="XCI620" s="241"/>
      <c r="XCJ620" s="241"/>
      <c r="XCK620" s="241"/>
      <c r="XCL620" s="241"/>
      <c r="XCM620" s="241"/>
      <c r="XCN620" s="241"/>
      <c r="XCO620" s="241"/>
      <c r="XCP620" s="241"/>
      <c r="XCQ620" s="241"/>
      <c r="XCR620" s="241"/>
      <c r="XCS620" s="241"/>
      <c r="XCT620" s="241"/>
      <c r="XCU620" s="241"/>
      <c r="XCV620" s="241"/>
      <c r="XCW620" s="241"/>
      <c r="XCX620" s="241"/>
      <c r="XCY620" s="241"/>
      <c r="XCZ620" s="241"/>
      <c r="XDA620" s="241"/>
      <c r="XDB620" s="241"/>
      <c r="XDC620" s="241"/>
      <c r="XDD620" s="241"/>
      <c r="XDE620" s="241"/>
      <c r="XDF620" s="241"/>
      <c r="XDG620" s="241"/>
      <c r="XDH620" s="241"/>
      <c r="XDI620" s="241"/>
      <c r="XDJ620" s="241"/>
      <c r="XDK620" s="241"/>
      <c r="XDL620" s="241"/>
      <c r="XDM620" s="241"/>
      <c r="XDN620" s="241"/>
      <c r="XDO620" s="241"/>
      <c r="XDP620" s="241"/>
      <c r="XDQ620" s="241"/>
      <c r="XDR620" s="241"/>
      <c r="XDS620" s="241"/>
      <c r="XDT620" s="241"/>
      <c r="XDU620" s="241"/>
      <c r="XDV620" s="241"/>
      <c r="XDW620" s="241"/>
      <c r="XDX620" s="241"/>
      <c r="XDY620" s="241"/>
      <c r="XDZ620" s="241"/>
      <c r="XEA620" s="241"/>
      <c r="XEB620" s="241"/>
      <c r="XEC620" s="241"/>
      <c r="XED620" s="241"/>
      <c r="XEE620" s="241"/>
      <c r="XEF620" s="241"/>
      <c r="XEG620" s="241"/>
      <c r="XEH620" s="241"/>
      <c r="XEI620" s="241"/>
      <c r="XEJ620" s="241"/>
      <c r="XEK620" s="241"/>
      <c r="XEL620" s="241"/>
      <c r="XEM620" s="241"/>
      <c r="XEN620" s="241"/>
      <c r="XEO620" s="241"/>
      <c r="XEP620" s="241"/>
      <c r="XEQ620" s="241"/>
      <c r="XER620" s="241"/>
    </row>
    <row r="621" spans="1:16372" s="1" customFormat="1" ht="20.149999999999999" customHeight="1">
      <c r="A621" s="98"/>
      <c r="B621" s="167" t="s">
        <v>275</v>
      </c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  <c r="DZ621" s="60"/>
      <c r="EA621" s="60"/>
      <c r="EB621" s="60"/>
      <c r="EC621" s="60"/>
      <c r="ED621" s="60"/>
      <c r="EE621" s="60"/>
      <c r="EF621" s="60"/>
      <c r="EG621" s="60"/>
      <c r="EH621" s="60"/>
      <c r="EI621" s="60"/>
      <c r="EJ621" s="60"/>
    </row>
    <row r="622" spans="1:16372" s="69" customFormat="1" ht="20.149999999999999" customHeight="1"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  <c r="BQ622" s="148"/>
      <c r="BR622" s="148"/>
      <c r="BS622" s="148"/>
      <c r="BT622" s="148"/>
      <c r="BU622" s="148"/>
      <c r="BV622" s="148"/>
      <c r="BW622" s="148"/>
      <c r="BX622" s="148"/>
      <c r="BY622" s="148"/>
      <c r="BZ622" s="148"/>
      <c r="CA622" s="148"/>
      <c r="CB622" s="148"/>
      <c r="CC622" s="148"/>
      <c r="CD622" s="148"/>
      <c r="CE622" s="148"/>
      <c r="CF622" s="148"/>
      <c r="CG622" s="148"/>
      <c r="CH622" s="148"/>
      <c r="CI622" s="148"/>
      <c r="CJ622" s="148"/>
      <c r="CK622" s="148"/>
      <c r="CL622" s="148"/>
      <c r="CM622" s="148"/>
      <c r="CN622" s="148"/>
      <c r="CO622" s="148"/>
      <c r="CP622" s="148"/>
      <c r="CQ622" s="148"/>
      <c r="CR622" s="148"/>
      <c r="CS622" s="148"/>
      <c r="CT622" s="148"/>
      <c r="CU622" s="148"/>
      <c r="CV622" s="148"/>
      <c r="CW622" s="148"/>
      <c r="CX622" s="148"/>
      <c r="CY622" s="148"/>
      <c r="CZ622" s="148"/>
      <c r="DA622" s="148"/>
      <c r="DB622" s="148"/>
      <c r="DC622" s="148"/>
      <c r="DD622" s="148"/>
      <c r="DE622" s="148"/>
      <c r="DF622" s="148"/>
      <c r="DG622" s="148"/>
      <c r="DH622" s="148"/>
      <c r="DI622" s="148"/>
      <c r="DJ622" s="148"/>
      <c r="DK622" s="148"/>
      <c r="DL622" s="148"/>
      <c r="DM622" s="148"/>
      <c r="DN622" s="148"/>
      <c r="DO622" s="148"/>
      <c r="DP622" s="148"/>
      <c r="DQ622" s="148"/>
      <c r="DR622" s="148"/>
      <c r="DS622" s="148"/>
      <c r="DT622" s="148"/>
      <c r="DU622" s="148"/>
      <c r="DV622" s="148"/>
      <c r="DW622" s="148"/>
      <c r="DX622" s="148"/>
      <c r="DY622" s="148"/>
      <c r="DZ622" s="148"/>
      <c r="EA622" s="148"/>
      <c r="EB622" s="148"/>
      <c r="EC622" s="148"/>
      <c r="ED622" s="148"/>
      <c r="EE622" s="148"/>
      <c r="EF622" s="148"/>
      <c r="EG622" s="148"/>
      <c r="EH622" s="148"/>
      <c r="EI622" s="148"/>
      <c r="EJ622" s="148"/>
    </row>
    <row r="623" spans="1:16372" s="1" customFormat="1" ht="20.149999999999999" customHeight="1">
      <c r="B623" s="60"/>
      <c r="C623" s="292" t="s">
        <v>126</v>
      </c>
      <c r="D623" s="292"/>
      <c r="E623" s="292" t="s">
        <v>256</v>
      </c>
      <c r="F623" s="292"/>
      <c r="G623" s="104"/>
      <c r="H623" s="205" t="s">
        <v>254</v>
      </c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  <c r="DZ623" s="60"/>
      <c r="EA623" s="60"/>
      <c r="EB623" s="60"/>
      <c r="EC623" s="60"/>
      <c r="ED623" s="60"/>
      <c r="EE623" s="60"/>
      <c r="EF623" s="60"/>
      <c r="EG623" s="60"/>
      <c r="EH623" s="60"/>
      <c r="EI623" s="60"/>
      <c r="EJ623" s="60"/>
    </row>
    <row r="624" spans="1:16372" s="1" customFormat="1" ht="71.25" customHeight="1">
      <c r="B624" s="60"/>
      <c r="C624" s="204" t="s">
        <v>125</v>
      </c>
      <c r="D624" s="205" t="s">
        <v>124</v>
      </c>
      <c r="E624" s="204" t="s">
        <v>123</v>
      </c>
      <c r="F624" s="205" t="s">
        <v>122</v>
      </c>
      <c r="G624" s="205" t="s">
        <v>280</v>
      </c>
      <c r="H624" s="202" t="s">
        <v>255</v>
      </c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  <c r="DZ624" s="60"/>
      <c r="EA624" s="60"/>
      <c r="EB624" s="60"/>
      <c r="EC624" s="60"/>
      <c r="ED624" s="60"/>
      <c r="EE624" s="60"/>
      <c r="EF624" s="60"/>
      <c r="EG624" s="60"/>
      <c r="EH624" s="60"/>
      <c r="EI624" s="60"/>
      <c r="EJ624" s="60"/>
    </row>
    <row r="625" spans="2:140" s="1" customFormat="1" ht="20.149999999999999" customHeight="1">
      <c r="B625" s="73">
        <v>2014</v>
      </c>
      <c r="C625" s="105">
        <v>0.5</v>
      </c>
      <c r="D625" s="106">
        <f>($C$625*(C595/100-1)+1)*C602/100</f>
        <v>1.0180245624035178</v>
      </c>
      <c r="E625" s="105">
        <v>0.8</v>
      </c>
      <c r="F625" s="106">
        <f>($E$625*(C595/100-1)+1)*C602/100</f>
        <v>1.0282392998456285</v>
      </c>
      <c r="G625" s="206"/>
      <c r="H625" s="100">
        <f>C606</f>
        <v>1.004</v>
      </c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  <c r="DZ625" s="60"/>
      <c r="EA625" s="60"/>
      <c r="EB625" s="60"/>
      <c r="EC625" s="60"/>
      <c r="ED625" s="60"/>
      <c r="EE625" s="60"/>
      <c r="EF625" s="60"/>
      <c r="EG625" s="60"/>
      <c r="EH625" s="60"/>
      <c r="EI625" s="60"/>
      <c r="EJ625" s="60"/>
    </row>
    <row r="626" spans="2:140" s="1" customFormat="1" ht="20.149999999999999" customHeight="1">
      <c r="B626" s="73">
        <v>2015</v>
      </c>
      <c r="C626" s="278"/>
      <c r="D626" s="106">
        <f>($C$625*(D595/100-1)+1)*D602/100</f>
        <v>1.0138754603821296</v>
      </c>
      <c r="E626" s="279"/>
      <c r="F626" s="106">
        <f>($E$625*(D595/100-1)+1)*D602/100</f>
        <v>1.0264007366114074</v>
      </c>
      <c r="G626" s="206"/>
      <c r="H626" s="100">
        <f>D606</f>
        <v>1.002</v>
      </c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  <c r="DZ626" s="60"/>
      <c r="EA626" s="60"/>
      <c r="EB626" s="60"/>
      <c r="EC626" s="60"/>
      <c r="ED626" s="60"/>
      <c r="EE626" s="60"/>
      <c r="EF626" s="60"/>
      <c r="EG626" s="60"/>
      <c r="EH626" s="60"/>
      <c r="EI626" s="60"/>
      <c r="EJ626" s="60"/>
    </row>
    <row r="627" spans="2:140" s="1" customFormat="1" ht="20.149999999999999" customHeight="1">
      <c r="B627" s="73">
        <v>2016</v>
      </c>
      <c r="C627" s="278"/>
      <c r="D627" s="106">
        <f>($C$625*(E595/100-1)+1)*E602/100</f>
        <v>1.013470690469128</v>
      </c>
      <c r="E627" s="279"/>
      <c r="F627" s="106">
        <f>($E$625*(E595/100-1)+1)*E602/100</f>
        <v>1.0227531047506049</v>
      </c>
      <c r="G627" s="206"/>
      <c r="H627" s="100">
        <f>E606</f>
        <v>1.002</v>
      </c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  <c r="DZ627" s="60"/>
      <c r="EA627" s="60"/>
      <c r="EB627" s="60"/>
      <c r="EC627" s="60"/>
      <c r="ED627" s="60"/>
      <c r="EE627" s="60"/>
      <c r="EF627" s="60"/>
      <c r="EG627" s="60"/>
      <c r="EH627" s="60"/>
      <c r="EI627" s="60"/>
      <c r="EJ627" s="60"/>
    </row>
    <row r="628" spans="2:140" s="1" customFormat="1" ht="20.149999999999999" customHeight="1">
      <c r="B628" s="73">
        <v>2017</v>
      </c>
      <c r="C628" s="278"/>
      <c r="D628" s="106">
        <f>($C$625*(F595/100-1)+1)*F602/100</f>
        <v>1.0403836193330833</v>
      </c>
      <c r="E628" s="279"/>
      <c r="F628" s="106">
        <f>($E$625*(F595/100-1)+1)*F602/100</f>
        <v>1.0550137909329336</v>
      </c>
      <c r="G628" s="206"/>
      <c r="H628" s="100">
        <f>F606</f>
        <v>1.0149999999999999</v>
      </c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  <c r="DZ628" s="60"/>
      <c r="EA628" s="60"/>
      <c r="EB628" s="60"/>
      <c r="EC628" s="60"/>
      <c r="ED628" s="60"/>
      <c r="EE628" s="60"/>
      <c r="EF628" s="60"/>
      <c r="EG628" s="60"/>
      <c r="EH628" s="60"/>
      <c r="EI628" s="60"/>
      <c r="EJ628" s="60"/>
    </row>
    <row r="629" spans="2:140" s="1" customFormat="1" ht="20.149999999999999" customHeight="1">
      <c r="B629" s="73">
        <v>2018</v>
      </c>
      <c r="C629" s="278"/>
      <c r="D629" s="106">
        <f>($C$625*(G595/100-1)+1)*G602/100</f>
        <v>1.0393400055296518</v>
      </c>
      <c r="E629" s="279"/>
      <c r="F629" s="106">
        <f>($E$625*(G595/100-1)+1)*G602/100</f>
        <v>1.0557440088474426</v>
      </c>
      <c r="G629" s="206"/>
      <c r="H629" s="100">
        <f>G606</f>
        <v>1.018</v>
      </c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  <c r="DZ629" s="60"/>
      <c r="EA629" s="60"/>
      <c r="EB629" s="60"/>
      <c r="EC629" s="60"/>
      <c r="ED629" s="60"/>
      <c r="EE629" s="60"/>
      <c r="EF629" s="60"/>
      <c r="EG629" s="60"/>
      <c r="EH629" s="60"/>
      <c r="EI629" s="60"/>
      <c r="EJ629" s="60"/>
    </row>
    <row r="630" spans="2:140" s="1" customFormat="1" ht="20.149999999999999" customHeight="1">
      <c r="B630" s="73">
        <v>2019</v>
      </c>
      <c r="C630" s="278"/>
      <c r="D630" s="106">
        <f>($C$625*(H595/100-1)+1)*H602/100</f>
        <v>1.0450113157485423</v>
      </c>
      <c r="E630" s="279"/>
      <c r="F630" s="106">
        <f>($E$625*(H595/100-1)+1)*H602/100</f>
        <v>1.0594181051976677</v>
      </c>
      <c r="H630" s="100">
        <f>H606</f>
        <v>1.012</v>
      </c>
      <c r="I630" s="104"/>
      <c r="J630" s="114"/>
      <c r="K630" s="114"/>
      <c r="L630" s="11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  <c r="DZ630" s="60"/>
      <c r="EA630" s="60"/>
      <c r="EB630" s="60"/>
      <c r="EC630" s="60"/>
      <c r="ED630" s="60"/>
      <c r="EE630" s="60"/>
      <c r="EF630" s="60"/>
      <c r="EG630" s="60"/>
      <c r="EH630" s="60"/>
      <c r="EI630" s="60"/>
      <c r="EJ630" s="60"/>
    </row>
    <row r="631" spans="2:140" s="1" customFormat="1" ht="20.149999999999999" customHeight="1">
      <c r="B631" s="73">
        <v>2020</v>
      </c>
      <c r="C631" s="278"/>
      <c r="D631" s="106">
        <f>($C$625*(I595/100-1)+1)*I602/100</f>
        <v>1.0255579428145825</v>
      </c>
      <c r="E631" s="279"/>
      <c r="F631" s="106">
        <f>($E$625*(I595/100-1)+1)*I602/100</f>
        <v>1.0186927085033319</v>
      </c>
      <c r="G631" s="206"/>
      <c r="H631" s="100">
        <f>I606</f>
        <v>1.0029999999999999</v>
      </c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  <c r="DZ631" s="60"/>
      <c r="EA631" s="60"/>
      <c r="EB631" s="60"/>
      <c r="EC631" s="60"/>
      <c r="ED631" s="60"/>
      <c r="EE631" s="60"/>
      <c r="EF631" s="60"/>
      <c r="EG631" s="60"/>
      <c r="EH631" s="60"/>
      <c r="EI631" s="60"/>
      <c r="EJ631" s="60"/>
    </row>
    <row r="632" spans="2:140" s="1" customFormat="1" ht="20.149999999999999" customHeight="1">
      <c r="B632" s="73">
        <v>2021</v>
      </c>
      <c r="C632" s="278"/>
      <c r="D632" s="106">
        <f>($C$625*(J595/100-1)+1)*J602/100</f>
        <v>1.0831844416025043</v>
      </c>
      <c r="E632" s="279"/>
      <c r="F632" s="106">
        <f>($E$625*(J595/100-1)+1)*J602/100</f>
        <v>1.1018951065640068</v>
      </c>
      <c r="G632" s="206"/>
      <c r="H632" s="100">
        <f>J606</f>
        <v>1.026</v>
      </c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4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  <c r="DZ632" s="60"/>
      <c r="EA632" s="60"/>
      <c r="EB632" s="60"/>
      <c r="EC632" s="60"/>
      <c r="ED632" s="60"/>
      <c r="EE632" s="60"/>
      <c r="EF632" s="60"/>
      <c r="EG632" s="60"/>
      <c r="EH632" s="60"/>
      <c r="EI632" s="60"/>
      <c r="EJ632" s="60"/>
    </row>
    <row r="633" spans="2:140" s="1" customFormat="1" ht="20.149999999999999" customHeight="1">
      <c r="B633" s="73">
        <v>2022</v>
      </c>
      <c r="C633" s="278"/>
      <c r="D633" s="106">
        <f>$C$625*(K$620-1)+1</f>
        <v>1.0199958103984357</v>
      </c>
      <c r="E633" s="279"/>
      <c r="F633" s="106">
        <f>$E$625*(K620-1)+1</f>
        <v>1.0319932966374972</v>
      </c>
      <c r="G633" s="206">
        <v>1</v>
      </c>
      <c r="H633" s="100">
        <v>1</v>
      </c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4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  <c r="ED633" s="60"/>
      <c r="EE633" s="60"/>
      <c r="EF633" s="60"/>
      <c r="EG633" s="60"/>
      <c r="EH633" s="60"/>
      <c r="EI633" s="60"/>
      <c r="EJ633" s="60"/>
    </row>
    <row r="634" spans="2:140" s="1" customFormat="1" ht="20.149999999999999" customHeight="1">
      <c r="B634" s="73">
        <v>2023</v>
      </c>
      <c r="C634" s="278"/>
      <c r="D634" s="106">
        <f>$C$625*(L$620-1)+1</f>
        <v>1.0170727678453106</v>
      </c>
      <c r="E634" s="279"/>
      <c r="F634" s="106">
        <f>$E$625*(L620-1)+1</f>
        <v>1.0273164285524969</v>
      </c>
      <c r="G634" s="206">
        <f>F634*G633</f>
        <v>1.0273164285524969</v>
      </c>
      <c r="H634" s="100">
        <v>1</v>
      </c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  <c r="AS634" s="104"/>
      <c r="AT634" s="104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</row>
    <row r="635" spans="2:140" s="1" customFormat="1" ht="20.149999999999999" customHeight="1">
      <c r="B635" s="73">
        <v>2024</v>
      </c>
      <c r="C635" s="278"/>
      <c r="D635" s="106">
        <f>$C$625*(M$620-1)+1</f>
        <v>1.0161606564426955</v>
      </c>
      <c r="E635" s="279"/>
      <c r="F635" s="106">
        <f>$E$625*(M620-1)+1</f>
        <v>1.0258570503083129</v>
      </c>
      <c r="G635" s="206">
        <f t="shared" ref="G635:G671" si="65">F635*G634</f>
        <v>1.0538798011281352</v>
      </c>
      <c r="H635" s="100">
        <v>1</v>
      </c>
      <c r="I635" s="104"/>
      <c r="J635" s="104"/>
      <c r="K635" s="104"/>
      <c r="L635" s="199"/>
      <c r="M635" s="198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  <c r="AS635" s="104"/>
      <c r="AT635" s="104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  <c r="ED635" s="60"/>
      <c r="EE635" s="60"/>
      <c r="EF635" s="60"/>
      <c r="EG635" s="60"/>
      <c r="EH635" s="60"/>
      <c r="EI635" s="60"/>
      <c r="EJ635" s="60"/>
    </row>
    <row r="636" spans="2:140" s="1" customFormat="1" ht="20.149999999999999" customHeight="1">
      <c r="B636" s="73">
        <v>2025</v>
      </c>
      <c r="C636" s="278"/>
      <c r="D636" s="106">
        <f>$C$625*(N$620-1)+1</f>
        <v>1.0167545259640445</v>
      </c>
      <c r="E636" s="279"/>
      <c r="F636" s="106">
        <f>$E$625*(N620-1)+1</f>
        <v>1.0268072415424712</v>
      </c>
      <c r="G636" s="206">
        <f t="shared" si="65"/>
        <v>1.0821314115137086</v>
      </c>
      <c r="H636" s="100">
        <v>1</v>
      </c>
      <c r="I636" s="104"/>
      <c r="J636" s="104"/>
      <c r="K636" s="104"/>
      <c r="L636" s="199"/>
      <c r="M636" s="198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  <c r="DZ636" s="60"/>
      <c r="EA636" s="60"/>
      <c r="EB636" s="60"/>
      <c r="EC636" s="60"/>
      <c r="ED636" s="60"/>
      <c r="EE636" s="60"/>
      <c r="EF636" s="60"/>
      <c r="EG636" s="60"/>
      <c r="EH636" s="60"/>
      <c r="EI636" s="60"/>
      <c r="EJ636" s="60"/>
    </row>
    <row r="637" spans="2:140" s="1" customFormat="1" ht="20.149999999999999" customHeight="1">
      <c r="B637" s="73">
        <v>2026</v>
      </c>
      <c r="C637" s="278"/>
      <c r="D637" s="106">
        <f>$C$625*(O$620-1)+1</f>
        <v>1.0163466905478487</v>
      </c>
      <c r="E637" s="279"/>
      <c r="F637" s="106">
        <f>$E$625*(O620-1)+1</f>
        <v>1.0261547048765578</v>
      </c>
      <c r="G637" s="206">
        <f t="shared" si="65"/>
        <v>1.1104342392195026</v>
      </c>
      <c r="H637" s="100">
        <v>1</v>
      </c>
      <c r="I637" s="104"/>
      <c r="J637" s="104"/>
      <c r="K637" s="104"/>
      <c r="L637" s="199"/>
      <c r="M637" s="198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4"/>
      <c r="AT637" s="104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  <c r="DZ637" s="60"/>
      <c r="EA637" s="60"/>
      <c r="EB637" s="60"/>
      <c r="EC637" s="60"/>
      <c r="ED637" s="60"/>
      <c r="EE637" s="60"/>
      <c r="EF637" s="60"/>
      <c r="EG637" s="60"/>
      <c r="EH637" s="60"/>
      <c r="EI637" s="60"/>
      <c r="EJ637" s="60"/>
    </row>
    <row r="638" spans="2:140" s="1" customFormat="1" ht="20.149999999999999" customHeight="1">
      <c r="B638" s="73">
        <v>2027</v>
      </c>
      <c r="C638" s="278"/>
      <c r="D638" s="106">
        <f>$C$625*(P$620-1)+1</f>
        <v>1.0164406629982259</v>
      </c>
      <c r="E638" s="279"/>
      <c r="F638" s="106">
        <f>$E$625*(P620-1)+1</f>
        <v>1.0263050607971613</v>
      </c>
      <c r="G638" s="206">
        <f t="shared" si="65"/>
        <v>1.1396442793934212</v>
      </c>
      <c r="H638" s="100">
        <v>1</v>
      </c>
      <c r="I638" s="104"/>
      <c r="J638" s="104"/>
      <c r="K638" s="104"/>
      <c r="L638" s="199"/>
      <c r="M638" s="198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  <c r="DZ638" s="60"/>
      <c r="EA638" s="60"/>
      <c r="EB638" s="60"/>
      <c r="EC638" s="60"/>
      <c r="ED638" s="60"/>
      <c r="EE638" s="60"/>
      <c r="EF638" s="60"/>
      <c r="EG638" s="60"/>
      <c r="EH638" s="60"/>
      <c r="EI638" s="60"/>
      <c r="EJ638" s="60"/>
    </row>
    <row r="639" spans="2:140" s="1" customFormat="1" ht="20.149999999999999" customHeight="1">
      <c r="B639" s="73">
        <v>2028</v>
      </c>
      <c r="C639" s="278"/>
      <c r="D639" s="106">
        <f>$C$625*(Q$620-1)+1</f>
        <v>1.016032521509203</v>
      </c>
      <c r="E639" s="279"/>
      <c r="F639" s="106">
        <f>$E$625*(Q620-1)+1</f>
        <v>1.0256520344147249</v>
      </c>
      <c r="G639" s="206">
        <f t="shared" si="65"/>
        <v>1.1688784736689655</v>
      </c>
      <c r="H639" s="100">
        <v>1</v>
      </c>
      <c r="I639" s="104"/>
      <c r="J639" s="104"/>
      <c r="K639" s="104"/>
      <c r="L639" s="199"/>
      <c r="M639" s="198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4"/>
      <c r="AT639" s="104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  <c r="DZ639" s="60"/>
      <c r="EA639" s="60"/>
      <c r="EB639" s="60"/>
      <c r="EC639" s="60"/>
      <c r="ED639" s="60"/>
      <c r="EE639" s="60"/>
      <c r="EF639" s="60"/>
      <c r="EG639" s="60"/>
      <c r="EH639" s="60"/>
      <c r="EI639" s="60"/>
      <c r="EJ639" s="60"/>
    </row>
    <row r="640" spans="2:140" s="1" customFormat="1" ht="20.149999999999999" customHeight="1">
      <c r="B640" s="73">
        <v>2029</v>
      </c>
      <c r="C640" s="278"/>
      <c r="D640" s="106">
        <f>$C$625*(R$620-1)+1</f>
        <v>1.0156220520729144</v>
      </c>
      <c r="E640" s="279"/>
      <c r="F640" s="106">
        <f>$E$625*(R620-1)+1</f>
        <v>1.0249952833166629</v>
      </c>
      <c r="G640" s="206">
        <f t="shared" si="65"/>
        <v>1.1980949222810697</v>
      </c>
      <c r="H640" s="100">
        <v>1</v>
      </c>
      <c r="I640" s="104"/>
      <c r="J640" s="104"/>
      <c r="K640" s="104"/>
      <c r="L640" s="199"/>
      <c r="M640" s="198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  <c r="DZ640" s="60"/>
      <c r="EA640" s="60"/>
      <c r="EB640" s="60"/>
      <c r="EC640" s="60"/>
      <c r="ED640" s="60"/>
      <c r="EE640" s="60"/>
      <c r="EF640" s="60"/>
      <c r="EG640" s="60"/>
      <c r="EH640" s="60"/>
      <c r="EI640" s="60"/>
      <c r="EJ640" s="60"/>
    </row>
    <row r="641" spans="2:140" s="1" customFormat="1" ht="20.149999999999999" customHeight="1">
      <c r="B641" s="73">
        <v>2030</v>
      </c>
      <c r="C641" s="278"/>
      <c r="D641" s="106">
        <f>$C$625*(S$620-1)+1</f>
        <v>1.0152085976407792</v>
      </c>
      <c r="E641" s="279"/>
      <c r="F641" s="106">
        <f>$E$625*(S620-1)+1</f>
        <v>1.0243337562252468</v>
      </c>
      <c r="G641" s="206">
        <f t="shared" si="65"/>
        <v>1.2272490720545632</v>
      </c>
      <c r="H641" s="100">
        <v>1</v>
      </c>
      <c r="I641" s="104"/>
      <c r="J641" s="104"/>
      <c r="K641" s="104"/>
      <c r="L641" s="199"/>
      <c r="M641" s="198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  <c r="AS641" s="104"/>
      <c r="AT641" s="104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  <c r="DZ641" s="60"/>
      <c r="EA641" s="60"/>
      <c r="EB641" s="60"/>
      <c r="EC641" s="60"/>
      <c r="ED641" s="60"/>
      <c r="EE641" s="60"/>
      <c r="EF641" s="60"/>
      <c r="EG641" s="60"/>
      <c r="EH641" s="60"/>
      <c r="EI641" s="60"/>
      <c r="EJ641" s="60"/>
    </row>
    <row r="642" spans="2:140" s="1" customFormat="1" ht="20.149999999999999" customHeight="1">
      <c r="B642" s="73">
        <v>2031</v>
      </c>
      <c r="C642" s="278"/>
      <c r="D642" s="106">
        <f>$C$625*(T$620-1)+1</f>
        <v>1.015307612686176</v>
      </c>
      <c r="E642" s="279"/>
      <c r="F642" s="106">
        <f>$E$625*(T620-1)+1</f>
        <v>1.0244921802978815</v>
      </c>
      <c r="G642" s="206">
        <f t="shared" si="65"/>
        <v>1.2573070775977313</v>
      </c>
      <c r="H642" s="100">
        <v>1</v>
      </c>
      <c r="I642" s="104"/>
      <c r="J642" s="104"/>
      <c r="K642" s="104"/>
      <c r="L642" s="199"/>
      <c r="M642" s="198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  <c r="AS642" s="104"/>
      <c r="AT642" s="104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  <c r="DZ642" s="60"/>
      <c r="EA642" s="60"/>
      <c r="EB642" s="60"/>
      <c r="EC642" s="60"/>
      <c r="ED642" s="60"/>
      <c r="EE642" s="60"/>
      <c r="EF642" s="60"/>
      <c r="EG642" s="60"/>
      <c r="EH642" s="60"/>
      <c r="EI642" s="60"/>
      <c r="EJ642" s="60"/>
    </row>
    <row r="643" spans="2:140" s="1" customFormat="1" ht="20.149999999999999" customHeight="1">
      <c r="B643" s="73">
        <v>2032</v>
      </c>
      <c r="C643" s="278"/>
      <c r="D643" s="106">
        <f>$C$625*(U$620-1)+1</f>
        <v>1.0148988010099251</v>
      </c>
      <c r="E643" s="279"/>
      <c r="F643" s="106">
        <f>$E$625*(U620-1)+1</f>
        <v>1.0238380816158801</v>
      </c>
      <c r="G643" s="206">
        <f t="shared" si="65"/>
        <v>1.2872788663297297</v>
      </c>
      <c r="H643" s="100">
        <v>1</v>
      </c>
      <c r="I643" s="104"/>
      <c r="J643" s="104"/>
      <c r="K643" s="104"/>
      <c r="L643" s="199"/>
      <c r="M643" s="198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  <c r="AR643" s="104"/>
      <c r="AS643" s="104"/>
      <c r="AT643" s="104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  <c r="DZ643" s="60"/>
      <c r="EA643" s="60"/>
      <c r="EB643" s="60"/>
      <c r="EC643" s="60"/>
      <c r="ED643" s="60"/>
      <c r="EE643" s="60"/>
      <c r="EF643" s="60"/>
      <c r="EG643" s="60"/>
      <c r="EH643" s="60"/>
      <c r="EI643" s="60"/>
      <c r="EJ643" s="60"/>
    </row>
    <row r="644" spans="2:140" s="1" customFormat="1" ht="20.149999999999999" customHeight="1">
      <c r="B644" s="73">
        <v>2033</v>
      </c>
      <c r="C644" s="278"/>
      <c r="D644" s="106">
        <f>$C$625*(V$620-1)+1</f>
        <v>1.0149849903827768</v>
      </c>
      <c r="E644" s="279"/>
      <c r="F644" s="106">
        <f>$E$625*(V620-1)+1</f>
        <v>1.0239759846124428</v>
      </c>
      <c r="G644" s="206">
        <f t="shared" si="65"/>
        <v>1.318142644620774</v>
      </c>
      <c r="H644" s="100">
        <v>1</v>
      </c>
      <c r="I644" s="104"/>
      <c r="J644" s="104"/>
      <c r="K644" s="104"/>
      <c r="L644" s="199"/>
      <c r="M644" s="198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  <c r="AR644" s="104"/>
      <c r="AS644" s="104"/>
      <c r="AT644" s="104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  <c r="DZ644" s="60"/>
      <c r="EA644" s="60"/>
      <c r="EB644" s="60"/>
      <c r="EC644" s="60"/>
      <c r="ED644" s="60"/>
      <c r="EE644" s="60"/>
      <c r="EF644" s="60"/>
      <c r="EG644" s="60"/>
      <c r="EH644" s="60"/>
      <c r="EI644" s="60"/>
      <c r="EJ644" s="60"/>
    </row>
    <row r="645" spans="2:140" s="1" customFormat="1" ht="20.149999999999999" customHeight="1">
      <c r="B645" s="73">
        <v>2034</v>
      </c>
      <c r="C645" s="278"/>
      <c r="D645" s="106">
        <f>$C$625*(W$620-1)+1</f>
        <v>1.0145613691379374</v>
      </c>
      <c r="E645" s="279"/>
      <c r="F645" s="106">
        <f>$E$625*(W620-1)+1</f>
        <v>1.0232981906206997</v>
      </c>
      <c r="G645" s="206">
        <f t="shared" si="65"/>
        <v>1.3488529832204221</v>
      </c>
      <c r="H645" s="100">
        <v>1</v>
      </c>
      <c r="I645" s="104"/>
      <c r="J645" s="104"/>
      <c r="K645" s="104"/>
      <c r="L645" s="199"/>
      <c r="M645" s="198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  <c r="AR645" s="104"/>
      <c r="AS645" s="104"/>
      <c r="AT645" s="104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  <c r="DZ645" s="60"/>
      <c r="EA645" s="60"/>
      <c r="EB645" s="60"/>
      <c r="EC645" s="60"/>
      <c r="ED645" s="60"/>
      <c r="EE645" s="60"/>
      <c r="EF645" s="60"/>
      <c r="EG645" s="60"/>
      <c r="EH645" s="60"/>
      <c r="EI645" s="60"/>
      <c r="EJ645" s="60"/>
    </row>
    <row r="646" spans="2:140" s="1" customFormat="1" ht="20.149999999999999" customHeight="1">
      <c r="B646" s="73">
        <v>2035</v>
      </c>
      <c r="C646" s="278"/>
      <c r="D646" s="106">
        <f>$C$625*(X$620-1)+1</f>
        <v>1.0141277813214333</v>
      </c>
      <c r="E646" s="279"/>
      <c r="F646" s="106">
        <f>$E$625*(X620-1)+1</f>
        <v>1.0226044501142932</v>
      </c>
      <c r="G646" s="206">
        <f t="shared" si="65"/>
        <v>1.3793430631911439</v>
      </c>
      <c r="H646" s="100">
        <v>1</v>
      </c>
      <c r="I646" s="104"/>
      <c r="J646" s="104"/>
      <c r="K646" s="104"/>
      <c r="L646" s="199"/>
      <c r="M646" s="198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  <c r="AR646" s="104"/>
      <c r="AS646" s="104"/>
      <c r="AT646" s="104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  <c r="DZ646" s="60"/>
      <c r="EA646" s="60"/>
      <c r="EB646" s="60"/>
      <c r="EC646" s="60"/>
      <c r="ED646" s="60"/>
      <c r="EE646" s="60"/>
      <c r="EF646" s="60"/>
      <c r="EG646" s="60"/>
      <c r="EH646" s="60"/>
      <c r="EI646" s="60"/>
      <c r="EJ646" s="60"/>
    </row>
    <row r="647" spans="2:140" s="1" customFormat="1" ht="20.149999999999999" customHeight="1">
      <c r="B647" s="73">
        <v>2036</v>
      </c>
      <c r="C647" s="278"/>
      <c r="D647" s="106">
        <f>$C$625*(Y$620-1)+1</f>
        <v>1.0136936152097111</v>
      </c>
      <c r="E647" s="279"/>
      <c r="F647" s="106">
        <f>$E$625*(Y620-1)+1</f>
        <v>1.021909784335538</v>
      </c>
      <c r="G647" s="206">
        <f t="shared" si="65"/>
        <v>1.4095641722303822</v>
      </c>
      <c r="H647" s="100">
        <v>1</v>
      </c>
      <c r="I647" s="104"/>
      <c r="J647" s="104"/>
      <c r="K647" s="104"/>
      <c r="L647" s="199"/>
      <c r="M647" s="198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  <c r="AR647" s="104"/>
      <c r="AS647" s="104"/>
      <c r="AT647" s="104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  <c r="DZ647" s="60"/>
      <c r="EA647" s="60"/>
      <c r="EB647" s="60"/>
      <c r="EC647" s="60"/>
      <c r="ED647" s="60"/>
      <c r="EE647" s="60"/>
      <c r="EF647" s="60"/>
      <c r="EG647" s="60"/>
      <c r="EH647" s="60"/>
      <c r="EI647" s="60"/>
      <c r="EJ647" s="60"/>
    </row>
    <row r="648" spans="2:140" s="1" customFormat="1" ht="20.149999999999999" customHeight="1">
      <c r="B648" s="73">
        <v>2037</v>
      </c>
      <c r="C648" s="278"/>
      <c r="D648" s="106">
        <f>$C$625*(Z$620-1)+1</f>
        <v>1.0132512055919944</v>
      </c>
      <c r="E648" s="279"/>
      <c r="F648" s="106">
        <f>$E$625*(Z620-1)+1</f>
        <v>1.0212019289471912</v>
      </c>
      <c r="G648" s="206">
        <f t="shared" si="65"/>
        <v>1.4394496516565172</v>
      </c>
      <c r="H648" s="100">
        <v>1</v>
      </c>
      <c r="I648" s="104"/>
      <c r="J648" s="104"/>
      <c r="K648" s="104"/>
      <c r="L648" s="199"/>
      <c r="M648" s="198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04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  <c r="DZ648" s="60"/>
      <c r="EA648" s="60"/>
      <c r="EB648" s="60"/>
      <c r="EC648" s="60"/>
      <c r="ED648" s="60"/>
      <c r="EE648" s="60"/>
      <c r="EF648" s="60"/>
      <c r="EG648" s="60"/>
      <c r="EH648" s="60"/>
      <c r="EI648" s="60"/>
      <c r="EJ648" s="60"/>
    </row>
    <row r="649" spans="2:140" s="1" customFormat="1" ht="20.149999999999999" customHeight="1">
      <c r="B649" s="73">
        <v>2038</v>
      </c>
      <c r="C649" s="278"/>
      <c r="D649" s="106">
        <f>$C$625*(AA$620-1)+1</f>
        <v>1.0128009588122437</v>
      </c>
      <c r="E649" s="279"/>
      <c r="F649" s="106">
        <f>$E$625*(AA620-1)+1</f>
        <v>1.0204815340995899</v>
      </c>
      <c r="G649" s="206">
        <f t="shared" si="65"/>
        <v>1.4689317887815629</v>
      </c>
      <c r="H649" s="100">
        <v>1</v>
      </c>
      <c r="I649" s="104"/>
      <c r="J649" s="104"/>
      <c r="K649" s="104"/>
      <c r="L649" s="199"/>
      <c r="M649" s="198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  <c r="AS649" s="104"/>
      <c r="AT649" s="104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  <c r="DZ649" s="60"/>
      <c r="EA649" s="60"/>
      <c r="EB649" s="60"/>
      <c r="EC649" s="60"/>
      <c r="ED649" s="60"/>
      <c r="EE649" s="60"/>
      <c r="EF649" s="60"/>
      <c r="EG649" s="60"/>
      <c r="EH649" s="60"/>
      <c r="EI649" s="60"/>
      <c r="EJ649" s="60"/>
    </row>
    <row r="650" spans="2:140" s="1" customFormat="1" ht="20.149999999999999" customHeight="1">
      <c r="B650" s="73">
        <v>2039</v>
      </c>
      <c r="C650" s="278"/>
      <c r="D650" s="106">
        <f>$C$625*(AB$620-1)+1</f>
        <v>1.0123424235632985</v>
      </c>
      <c r="E650" s="279"/>
      <c r="F650" s="106">
        <f>$E$625*(AB620-1)+1</f>
        <v>1.0197478777012778</v>
      </c>
      <c r="G650" s="206">
        <f t="shared" si="65"/>
        <v>1.4979400740979405</v>
      </c>
      <c r="H650" s="100">
        <v>1</v>
      </c>
      <c r="I650" s="104"/>
      <c r="J650" s="104"/>
      <c r="K650" s="104"/>
      <c r="L650" s="199"/>
      <c r="M650" s="198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04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  <c r="DZ650" s="60"/>
      <c r="EA650" s="60"/>
      <c r="EB650" s="60"/>
      <c r="EC650" s="60"/>
      <c r="ED650" s="60"/>
      <c r="EE650" s="60"/>
      <c r="EF650" s="60"/>
      <c r="EG650" s="60"/>
      <c r="EH650" s="60"/>
      <c r="EI650" s="60"/>
      <c r="EJ650" s="60"/>
    </row>
    <row r="651" spans="2:140" s="1" customFormat="1" ht="20.149999999999999" customHeight="1">
      <c r="B651" s="73">
        <v>2040</v>
      </c>
      <c r="C651" s="278"/>
      <c r="D651" s="106">
        <f>$C$625*(AC$620-1)+1</f>
        <v>1.0123823342295184</v>
      </c>
      <c r="E651" s="279"/>
      <c r="F651" s="106">
        <f>$E$625*(AC$620-1)+1</f>
        <v>1.0198117347672293</v>
      </c>
      <c r="G651" s="206">
        <f t="shared" si="65"/>
        <v>1.5276168655431728</v>
      </c>
      <c r="H651" s="100">
        <v>1</v>
      </c>
      <c r="I651" s="104"/>
      <c r="J651" s="104"/>
      <c r="K651" s="104"/>
      <c r="L651" s="199"/>
      <c r="M651" s="198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04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  <c r="DZ651" s="60"/>
      <c r="EA651" s="60"/>
      <c r="EB651" s="60"/>
      <c r="EC651" s="60"/>
      <c r="ED651" s="60"/>
      <c r="EE651" s="60"/>
      <c r="EF651" s="60"/>
      <c r="EG651" s="60"/>
      <c r="EH651" s="60"/>
      <c r="EI651" s="60"/>
      <c r="EJ651" s="60"/>
    </row>
    <row r="652" spans="2:140" s="1" customFormat="1" ht="20.149999999999999" customHeight="1">
      <c r="B652" s="73">
        <v>2041</v>
      </c>
      <c r="C652" s="278"/>
      <c r="D652" s="106">
        <f>$C$625*(AD$620-1)+1</f>
        <v>1.011408528092296</v>
      </c>
      <c r="E652" s="279"/>
      <c r="F652" s="106">
        <f>$E$625*(AD$620-1)+1</f>
        <v>1.0182536449476733</v>
      </c>
      <c r="G652" s="206">
        <f t="shared" si="65"/>
        <v>1.5555014414228756</v>
      </c>
      <c r="H652" s="100">
        <v>1</v>
      </c>
      <c r="I652" s="104"/>
      <c r="J652" s="104"/>
      <c r="K652" s="104"/>
      <c r="L652" s="199"/>
      <c r="M652" s="198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04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  <c r="DZ652" s="60"/>
      <c r="EA652" s="60"/>
      <c r="EB652" s="60"/>
      <c r="EC652" s="60"/>
      <c r="ED652" s="60"/>
      <c r="EE652" s="60"/>
      <c r="EF652" s="60"/>
      <c r="EG652" s="60"/>
      <c r="EH652" s="60"/>
      <c r="EI652" s="60"/>
      <c r="EJ652" s="60"/>
    </row>
    <row r="653" spans="2:140" s="1" customFormat="1" ht="20.149999999999999" customHeight="1">
      <c r="B653" s="73">
        <v>2042</v>
      </c>
      <c r="C653" s="278"/>
      <c r="D653" s="106">
        <f>$C$625*(AE$620-1)+1</f>
        <v>1.0114391586966223</v>
      </c>
      <c r="E653" s="279"/>
      <c r="F653" s="106">
        <f>$E$625*(AE$620-1)+1</f>
        <v>1.0183026539145956</v>
      </c>
      <c r="G653" s="206">
        <f t="shared" si="65"/>
        <v>1.583971245968893</v>
      </c>
      <c r="H653" s="100">
        <v>1</v>
      </c>
      <c r="I653" s="104"/>
      <c r="J653" s="104"/>
      <c r="K653" s="104"/>
      <c r="L653" s="199"/>
      <c r="M653" s="198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4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  <c r="DZ653" s="60"/>
      <c r="EA653" s="60"/>
      <c r="EB653" s="60"/>
      <c r="EC653" s="60"/>
      <c r="ED653" s="60"/>
      <c r="EE653" s="60"/>
      <c r="EF653" s="60"/>
      <c r="EG653" s="60"/>
      <c r="EH653" s="60"/>
      <c r="EI653" s="60"/>
      <c r="EJ653" s="60"/>
    </row>
    <row r="654" spans="2:140" s="1" customFormat="1" ht="20.149999999999999" customHeight="1">
      <c r="B654" s="73">
        <v>2043</v>
      </c>
      <c r="C654" s="278"/>
      <c r="D654" s="106">
        <f>$C$625*(AF$620-1)+1</f>
        <v>1.0114649987554274</v>
      </c>
      <c r="E654" s="279"/>
      <c r="F654" s="106">
        <f>$E$625*(AF$620-1)+1</f>
        <v>1.0183439980086839</v>
      </c>
      <c r="G654" s="206">
        <f t="shared" si="65"/>
        <v>1.6130276113507589</v>
      </c>
      <c r="H654" s="100">
        <v>1</v>
      </c>
      <c r="I654" s="104"/>
      <c r="J654" s="104"/>
      <c r="K654" s="104"/>
      <c r="L654" s="199"/>
      <c r="M654" s="198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4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  <c r="DZ654" s="60"/>
      <c r="EA654" s="60"/>
      <c r="EB654" s="60"/>
      <c r="EC654" s="60"/>
      <c r="ED654" s="60"/>
      <c r="EE654" s="60"/>
      <c r="EF654" s="60"/>
      <c r="EG654" s="60"/>
      <c r="EH654" s="60"/>
      <c r="EI654" s="60"/>
      <c r="EJ654" s="60"/>
    </row>
    <row r="655" spans="2:140" s="1" customFormat="1" ht="20.149999999999999" customHeight="1">
      <c r="B655" s="73">
        <v>2044</v>
      </c>
      <c r="C655" s="278"/>
      <c r="D655" s="106">
        <f>$C$625*(AG$620-1)+1</f>
        <v>1.0109886683749356</v>
      </c>
      <c r="E655" s="279"/>
      <c r="F655" s="106">
        <f>$E$625*(AG$620-1)+1</f>
        <v>1.0175818693998968</v>
      </c>
      <c r="G655" s="206">
        <f t="shared" si="65"/>
        <v>1.6413876521519555</v>
      </c>
      <c r="H655" s="100">
        <v>1</v>
      </c>
      <c r="I655" s="104"/>
      <c r="J655" s="104"/>
      <c r="K655" s="104"/>
      <c r="L655" s="199"/>
      <c r="M655" s="198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4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  <c r="DZ655" s="60"/>
      <c r="EA655" s="60"/>
      <c r="EB655" s="60"/>
      <c r="EC655" s="60"/>
      <c r="ED655" s="60"/>
      <c r="EE655" s="60"/>
      <c r="EF655" s="60"/>
      <c r="EG655" s="60"/>
      <c r="EH655" s="60"/>
      <c r="EI655" s="60"/>
      <c r="EJ655" s="60"/>
    </row>
    <row r="656" spans="2:140" s="1" customFormat="1" ht="20.149999999999999" customHeight="1">
      <c r="B656" s="73">
        <v>2045</v>
      </c>
      <c r="C656" s="278"/>
      <c r="D656" s="106">
        <f>$C$625*(AH$620-1)+1</f>
        <v>1.0105100761587926</v>
      </c>
      <c r="E656" s="279"/>
      <c r="F656" s="106">
        <f>$E$625*(AH$620-1)+1</f>
        <v>1.0168161218540681</v>
      </c>
      <c r="G656" s="206">
        <f t="shared" si="65"/>
        <v>1.6689894269203056</v>
      </c>
      <c r="H656" s="100">
        <v>1</v>
      </c>
      <c r="I656" s="104"/>
      <c r="J656" s="104"/>
      <c r="K656" s="104"/>
      <c r="L656" s="199"/>
      <c r="M656" s="198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4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  <c r="DZ656" s="60"/>
      <c r="EA656" s="60"/>
      <c r="EB656" s="60"/>
      <c r="EC656" s="60"/>
      <c r="ED656" s="60"/>
      <c r="EE656" s="60"/>
      <c r="EF656" s="60"/>
      <c r="EG656" s="60"/>
      <c r="EH656" s="60"/>
      <c r="EI656" s="60"/>
      <c r="EJ656" s="60"/>
    </row>
    <row r="657" spans="2:140" s="1" customFormat="1" ht="20.149999999999999" customHeight="1">
      <c r="B657" s="73">
        <v>2046</v>
      </c>
      <c r="C657" s="278"/>
      <c r="D657" s="106">
        <f>$C$625*(AI$620-1)+1</f>
        <v>1.0100293908464826</v>
      </c>
      <c r="E657" s="279"/>
      <c r="F657" s="106">
        <f>$E$625*(AI$620-1)+1</f>
        <v>1.0160470253543721</v>
      </c>
      <c r="G657" s="206">
        <f t="shared" si="65"/>
        <v>1.6957717425702747</v>
      </c>
      <c r="H657" s="100">
        <v>1</v>
      </c>
      <c r="I657" s="104"/>
      <c r="J657" s="104"/>
      <c r="K657" s="104"/>
      <c r="L657" s="199"/>
      <c r="M657" s="198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4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0"/>
      <c r="BQ657" s="60"/>
      <c r="BR657" s="60"/>
      <c r="BS657" s="60"/>
      <c r="BT657" s="60"/>
      <c r="BU657" s="60"/>
      <c r="BV657" s="60"/>
      <c r="BW657" s="60"/>
      <c r="BX657" s="60"/>
      <c r="BY657" s="60"/>
      <c r="BZ657" s="60"/>
      <c r="CA657" s="60"/>
      <c r="CB657" s="60"/>
      <c r="CC657" s="60"/>
      <c r="CD657" s="60"/>
      <c r="CE657" s="60"/>
      <c r="CF657" s="60"/>
      <c r="CG657" s="60"/>
      <c r="CH657" s="60"/>
      <c r="CI657" s="60"/>
      <c r="CJ657" s="60"/>
      <c r="CK657" s="60"/>
      <c r="CL657" s="60"/>
      <c r="CM657" s="60"/>
      <c r="CN657" s="60"/>
      <c r="CO657" s="60"/>
      <c r="CP657" s="60"/>
      <c r="CQ657" s="60"/>
      <c r="CR657" s="60"/>
      <c r="CS657" s="60"/>
      <c r="CT657" s="60"/>
      <c r="CU657" s="60"/>
      <c r="CV657" s="60"/>
      <c r="CW657" s="60"/>
      <c r="CX657" s="60"/>
      <c r="CY657" s="60"/>
      <c r="CZ657" s="60"/>
      <c r="DA657" s="60"/>
      <c r="DB657" s="60"/>
      <c r="DC657" s="60"/>
      <c r="DD657" s="60"/>
      <c r="DE657" s="60"/>
      <c r="DF657" s="60"/>
      <c r="DG657" s="60"/>
      <c r="DH657" s="60"/>
      <c r="DI657" s="60"/>
      <c r="DJ657" s="60"/>
      <c r="DK657" s="60"/>
      <c r="DL657" s="60"/>
      <c r="DM657" s="60"/>
      <c r="DN657" s="60"/>
      <c r="DO657" s="60"/>
      <c r="DP657" s="60"/>
      <c r="DQ657" s="60"/>
      <c r="DR657" s="60"/>
      <c r="DS657" s="60"/>
      <c r="DT657" s="60"/>
      <c r="DU657" s="60"/>
      <c r="DV657" s="60"/>
      <c r="DW657" s="60"/>
      <c r="DX657" s="60"/>
      <c r="DY657" s="60"/>
      <c r="DZ657" s="60"/>
      <c r="EA657" s="60"/>
      <c r="EB657" s="60"/>
      <c r="EC657" s="60"/>
      <c r="ED657" s="60"/>
      <c r="EE657" s="60"/>
      <c r="EF657" s="60"/>
      <c r="EG657" s="60"/>
      <c r="EH657" s="60"/>
      <c r="EI657" s="60"/>
      <c r="EJ657" s="60"/>
    </row>
    <row r="658" spans="2:140" s="1" customFormat="1" ht="20.149999999999999" customHeight="1">
      <c r="B658" s="73">
        <v>2047</v>
      </c>
      <c r="C658" s="278"/>
      <c r="D658" s="106">
        <f>$C$625*(AJ$620-1)+1</f>
        <v>1.0100514116581181</v>
      </c>
      <c r="E658" s="279"/>
      <c r="F658" s="106">
        <f>$E$625*(AJ$620-1)+1</f>
        <v>1.0160822586529887</v>
      </c>
      <c r="G658" s="206">
        <f t="shared" si="65"/>
        <v>1.7230435823507193</v>
      </c>
      <c r="H658" s="100">
        <v>1</v>
      </c>
      <c r="I658" s="104"/>
      <c r="J658" s="104"/>
      <c r="K658" s="104"/>
      <c r="L658" s="199"/>
      <c r="M658" s="198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  <c r="AS658" s="104"/>
      <c r="AT658" s="104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0"/>
      <c r="BQ658" s="60"/>
      <c r="BR658" s="60"/>
      <c r="BS658" s="60"/>
      <c r="BT658" s="60"/>
      <c r="BU658" s="60"/>
      <c r="BV658" s="60"/>
      <c r="BW658" s="60"/>
      <c r="BX658" s="60"/>
      <c r="BY658" s="60"/>
      <c r="BZ658" s="60"/>
      <c r="CA658" s="60"/>
      <c r="CB658" s="60"/>
      <c r="CC658" s="60"/>
      <c r="CD658" s="60"/>
      <c r="CE658" s="60"/>
      <c r="CF658" s="60"/>
      <c r="CG658" s="60"/>
      <c r="CH658" s="60"/>
      <c r="CI658" s="60"/>
      <c r="CJ658" s="60"/>
      <c r="CK658" s="60"/>
      <c r="CL658" s="60"/>
      <c r="CM658" s="60"/>
      <c r="CN658" s="60"/>
      <c r="CO658" s="60"/>
      <c r="CP658" s="60"/>
      <c r="CQ658" s="60"/>
      <c r="CR658" s="60"/>
      <c r="CS658" s="60"/>
      <c r="CT658" s="60"/>
      <c r="CU658" s="60"/>
      <c r="CV658" s="60"/>
      <c r="CW658" s="60"/>
      <c r="CX658" s="60"/>
      <c r="CY658" s="60"/>
      <c r="CZ658" s="60"/>
      <c r="DA658" s="60"/>
      <c r="DB658" s="60"/>
      <c r="DC658" s="60"/>
      <c r="DD658" s="60"/>
      <c r="DE658" s="60"/>
      <c r="DF658" s="60"/>
      <c r="DG658" s="60"/>
      <c r="DH658" s="60"/>
      <c r="DI658" s="60"/>
      <c r="DJ658" s="60"/>
      <c r="DK658" s="60"/>
      <c r="DL658" s="60"/>
      <c r="DM658" s="60"/>
      <c r="DN658" s="60"/>
      <c r="DO658" s="60"/>
      <c r="DP658" s="60"/>
      <c r="DQ658" s="60"/>
      <c r="DR658" s="60"/>
      <c r="DS658" s="60"/>
      <c r="DT658" s="60"/>
      <c r="DU658" s="60"/>
      <c r="DV658" s="60"/>
      <c r="DW658" s="60"/>
      <c r="DX658" s="60"/>
      <c r="DY658" s="60"/>
      <c r="DZ658" s="60"/>
      <c r="EA658" s="60"/>
      <c r="EB658" s="60"/>
      <c r="EC658" s="60"/>
      <c r="ED658" s="60"/>
      <c r="EE658" s="60"/>
      <c r="EF658" s="60"/>
      <c r="EG658" s="60"/>
      <c r="EH658" s="60"/>
      <c r="EI658" s="60"/>
      <c r="EJ658" s="60"/>
    </row>
    <row r="659" spans="2:140" s="1" customFormat="1" ht="20.149999999999999" customHeight="1">
      <c r="B659" s="73">
        <v>2048</v>
      </c>
      <c r="C659" s="278"/>
      <c r="D659" s="106">
        <f>$C$625*(AK$620-1)+1</f>
        <v>1.0100682444460214</v>
      </c>
      <c r="E659" s="279"/>
      <c r="F659" s="106">
        <f>$E$625*(AK$620-1)+1</f>
        <v>1.0161091911136342</v>
      </c>
      <c r="G659" s="206">
        <f t="shared" si="65"/>
        <v>1.750800420715928</v>
      </c>
      <c r="H659" s="100">
        <v>1</v>
      </c>
      <c r="I659" s="104"/>
      <c r="J659" s="104"/>
      <c r="K659" s="104"/>
      <c r="L659" s="199"/>
      <c r="M659" s="198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  <c r="AS659" s="104"/>
      <c r="AT659" s="104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0"/>
      <c r="BQ659" s="60"/>
      <c r="BR659" s="60"/>
      <c r="BS659" s="60"/>
      <c r="BT659" s="60"/>
      <c r="BU659" s="60"/>
      <c r="BV659" s="60"/>
      <c r="BW659" s="60"/>
      <c r="BX659" s="60"/>
      <c r="BY659" s="60"/>
      <c r="BZ659" s="60"/>
      <c r="CA659" s="60"/>
      <c r="CB659" s="60"/>
      <c r="CC659" s="60"/>
      <c r="CD659" s="60"/>
      <c r="CE659" s="60"/>
      <c r="CF659" s="60"/>
      <c r="CG659" s="60"/>
      <c r="CH659" s="60"/>
      <c r="CI659" s="60"/>
      <c r="CJ659" s="60"/>
      <c r="CK659" s="60"/>
      <c r="CL659" s="60"/>
      <c r="CM659" s="60"/>
      <c r="CN659" s="60"/>
      <c r="CO659" s="60"/>
      <c r="CP659" s="60"/>
      <c r="CQ659" s="60"/>
      <c r="CR659" s="60"/>
      <c r="CS659" s="60"/>
      <c r="CT659" s="60"/>
      <c r="CU659" s="60"/>
      <c r="CV659" s="60"/>
      <c r="CW659" s="60"/>
      <c r="CX659" s="60"/>
      <c r="CY659" s="60"/>
      <c r="CZ659" s="60"/>
      <c r="DA659" s="60"/>
      <c r="DB659" s="60"/>
      <c r="DC659" s="60"/>
      <c r="DD659" s="60"/>
      <c r="DE659" s="60"/>
      <c r="DF659" s="60"/>
      <c r="DG659" s="60"/>
      <c r="DH659" s="60"/>
      <c r="DI659" s="60"/>
      <c r="DJ659" s="60"/>
      <c r="DK659" s="60"/>
      <c r="DL659" s="60"/>
      <c r="DM659" s="60"/>
      <c r="DN659" s="60"/>
      <c r="DO659" s="60"/>
      <c r="DP659" s="60"/>
      <c r="DQ659" s="60"/>
      <c r="DR659" s="60"/>
      <c r="DS659" s="60"/>
      <c r="DT659" s="60"/>
      <c r="DU659" s="60"/>
      <c r="DV659" s="60"/>
      <c r="DW659" s="60"/>
      <c r="DX659" s="60"/>
      <c r="DY659" s="60"/>
      <c r="DZ659" s="60"/>
      <c r="EA659" s="60"/>
      <c r="EB659" s="60"/>
      <c r="EC659" s="60"/>
      <c r="ED659" s="60"/>
      <c r="EE659" s="60"/>
      <c r="EF659" s="60"/>
      <c r="EG659" s="60"/>
      <c r="EH659" s="60"/>
      <c r="EI659" s="60"/>
      <c r="EJ659" s="60"/>
    </row>
    <row r="660" spans="2:140" s="1" customFormat="1" ht="20.149999999999999" customHeight="1">
      <c r="B660" s="73">
        <v>2049</v>
      </c>
      <c r="C660" s="278"/>
      <c r="D660" s="106">
        <f>$C$625*(AL$620-1)+1</f>
        <v>1.0100835345838854</v>
      </c>
      <c r="E660" s="279"/>
      <c r="F660" s="106">
        <f>$E$625*(AL$620-1)+1</f>
        <v>1.0161336553342166</v>
      </c>
      <c r="G660" s="206">
        <f t="shared" si="65"/>
        <v>1.7790472312627603</v>
      </c>
      <c r="H660" s="100">
        <v>1</v>
      </c>
      <c r="I660" s="104"/>
      <c r="J660" s="104"/>
      <c r="K660" s="104"/>
      <c r="L660" s="199"/>
      <c r="M660" s="198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4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0"/>
      <c r="BQ660" s="60"/>
      <c r="BR660" s="60"/>
      <c r="BS660" s="60"/>
      <c r="BT660" s="60"/>
      <c r="BU660" s="60"/>
      <c r="BV660" s="60"/>
      <c r="BW660" s="60"/>
      <c r="BX660" s="60"/>
      <c r="BY660" s="60"/>
      <c r="BZ660" s="60"/>
      <c r="CA660" s="60"/>
      <c r="CB660" s="60"/>
      <c r="CC660" s="60"/>
      <c r="CD660" s="60"/>
      <c r="CE660" s="60"/>
      <c r="CF660" s="60"/>
      <c r="CG660" s="60"/>
      <c r="CH660" s="60"/>
      <c r="CI660" s="60"/>
      <c r="CJ660" s="60"/>
      <c r="CK660" s="60"/>
      <c r="CL660" s="60"/>
      <c r="CM660" s="60"/>
      <c r="CN660" s="60"/>
      <c r="CO660" s="60"/>
      <c r="CP660" s="60"/>
      <c r="CQ660" s="60"/>
      <c r="CR660" s="60"/>
      <c r="CS660" s="60"/>
      <c r="CT660" s="60"/>
      <c r="CU660" s="60"/>
      <c r="CV660" s="60"/>
      <c r="CW660" s="60"/>
      <c r="CX660" s="60"/>
      <c r="CY660" s="60"/>
      <c r="CZ660" s="60"/>
      <c r="DA660" s="60"/>
      <c r="DB660" s="60"/>
      <c r="DC660" s="60"/>
      <c r="DD660" s="60"/>
      <c r="DE660" s="60"/>
      <c r="DF660" s="60"/>
      <c r="DG660" s="60"/>
      <c r="DH660" s="60"/>
      <c r="DI660" s="60"/>
      <c r="DJ660" s="60"/>
      <c r="DK660" s="60"/>
      <c r="DL660" s="60"/>
      <c r="DM660" s="60"/>
      <c r="DN660" s="60"/>
      <c r="DO660" s="60"/>
      <c r="DP660" s="60"/>
      <c r="DQ660" s="60"/>
      <c r="DR660" s="60"/>
      <c r="DS660" s="60"/>
      <c r="DT660" s="60"/>
      <c r="DU660" s="60"/>
      <c r="DV660" s="60"/>
      <c r="DW660" s="60"/>
      <c r="DX660" s="60"/>
      <c r="DY660" s="60"/>
      <c r="DZ660" s="60"/>
      <c r="EA660" s="60"/>
      <c r="EB660" s="60"/>
      <c r="EC660" s="60"/>
      <c r="ED660" s="60"/>
      <c r="EE660" s="60"/>
      <c r="EF660" s="60"/>
      <c r="EG660" s="60"/>
      <c r="EH660" s="60"/>
      <c r="EI660" s="60"/>
      <c r="EJ660" s="60"/>
    </row>
    <row r="661" spans="2:140" s="1" customFormat="1" ht="20.149999999999999" customHeight="1">
      <c r="B661" s="73">
        <v>2050</v>
      </c>
      <c r="C661" s="278"/>
      <c r="D661" s="106">
        <f>$C$625*(AM$620-1)+1</f>
        <v>1.0095918689904726</v>
      </c>
      <c r="E661" s="279"/>
      <c r="F661" s="106">
        <f>$E$625*(AM$620-1)+1</f>
        <v>1.0153469903847561</v>
      </c>
      <c r="G661" s="206">
        <f t="shared" si="65"/>
        <v>1.8063502520149768</v>
      </c>
      <c r="H661" s="100">
        <v>1</v>
      </c>
      <c r="I661" s="104"/>
      <c r="J661" s="104"/>
      <c r="K661" s="104"/>
      <c r="L661" s="199"/>
      <c r="M661" s="198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  <c r="AS661" s="104"/>
      <c r="AT661" s="104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0"/>
      <c r="BQ661" s="60"/>
      <c r="BR661" s="60"/>
      <c r="BS661" s="60"/>
      <c r="BT661" s="60"/>
      <c r="BU661" s="60"/>
      <c r="BV661" s="60"/>
      <c r="BW661" s="60"/>
      <c r="BX661" s="60"/>
      <c r="BY661" s="60"/>
      <c r="BZ661" s="60"/>
      <c r="CA661" s="60"/>
      <c r="CB661" s="60"/>
      <c r="CC661" s="60"/>
      <c r="CD661" s="60"/>
      <c r="CE661" s="60"/>
      <c r="CF661" s="60"/>
      <c r="CG661" s="60"/>
      <c r="CH661" s="60"/>
      <c r="CI661" s="60"/>
      <c r="CJ661" s="60"/>
      <c r="CK661" s="60"/>
      <c r="CL661" s="60"/>
      <c r="CM661" s="60"/>
      <c r="CN661" s="60"/>
      <c r="CO661" s="60"/>
      <c r="CP661" s="60"/>
      <c r="CQ661" s="60"/>
      <c r="CR661" s="60"/>
      <c r="CS661" s="60"/>
      <c r="CT661" s="60"/>
      <c r="CU661" s="60"/>
      <c r="CV661" s="60"/>
      <c r="CW661" s="60"/>
      <c r="CX661" s="60"/>
      <c r="CY661" s="60"/>
      <c r="CZ661" s="60"/>
      <c r="DA661" s="60"/>
      <c r="DB661" s="60"/>
      <c r="DC661" s="60"/>
      <c r="DD661" s="60"/>
      <c r="DE661" s="60"/>
      <c r="DF661" s="60"/>
      <c r="DG661" s="60"/>
      <c r="DH661" s="60"/>
      <c r="DI661" s="60"/>
      <c r="DJ661" s="60"/>
      <c r="DK661" s="60"/>
      <c r="DL661" s="60"/>
      <c r="DM661" s="60"/>
      <c r="DN661" s="60"/>
      <c r="DO661" s="60"/>
      <c r="DP661" s="60"/>
      <c r="DQ661" s="60"/>
      <c r="DR661" s="60"/>
      <c r="DS661" s="60"/>
      <c r="DT661" s="60"/>
      <c r="DU661" s="60"/>
      <c r="DV661" s="60"/>
      <c r="DW661" s="60"/>
      <c r="DX661" s="60"/>
      <c r="DY661" s="60"/>
      <c r="DZ661" s="60"/>
      <c r="EA661" s="60"/>
      <c r="EB661" s="60"/>
      <c r="EC661" s="60"/>
      <c r="ED661" s="60"/>
      <c r="EE661" s="60"/>
      <c r="EF661" s="60"/>
      <c r="EG661" s="60"/>
      <c r="EH661" s="60"/>
      <c r="EI661" s="60"/>
      <c r="EJ661" s="60"/>
    </row>
    <row r="662" spans="2:140" s="1" customFormat="1" ht="20.149999999999999" customHeight="1">
      <c r="B662" s="73">
        <v>2051</v>
      </c>
      <c r="C662" s="278"/>
      <c r="D662" s="106">
        <f>$C$625*(AN$620-1)+1</f>
        <v>1.0095084744902243</v>
      </c>
      <c r="E662" s="279"/>
      <c r="F662" s="106">
        <f>$E$625*(AN$620-1)+1</f>
        <v>1.015213559184359</v>
      </c>
      <c r="G662" s="206">
        <f t="shared" si="65"/>
        <v>1.8338312684816884</v>
      </c>
      <c r="H662" s="100">
        <v>1</v>
      </c>
      <c r="I662" s="104"/>
      <c r="J662" s="104"/>
      <c r="K662" s="104"/>
      <c r="L662" s="199"/>
      <c r="M662" s="198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  <c r="AS662" s="104"/>
      <c r="AT662" s="104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</row>
    <row r="663" spans="2:140" s="1" customFormat="1" ht="20.149999999999999" customHeight="1">
      <c r="B663" s="73">
        <v>2052</v>
      </c>
      <c r="C663" s="278"/>
      <c r="D663" s="106">
        <f>$C$625*(AO$620-1)+1</f>
        <v>1.0095084744902243</v>
      </c>
      <c r="E663" s="279"/>
      <c r="F663" s="106">
        <f>$E$625*(AO$620-1)+1</f>
        <v>1.015213559184359</v>
      </c>
      <c r="G663" s="206">
        <f t="shared" si="65"/>
        <v>1.8617303690188627</v>
      </c>
      <c r="H663" s="100">
        <v>1</v>
      </c>
      <c r="I663" s="104"/>
      <c r="J663" s="104"/>
      <c r="K663" s="104"/>
      <c r="L663" s="199"/>
      <c r="M663" s="198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  <c r="AS663" s="104"/>
      <c r="AT663" s="104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  <c r="DL663" s="60"/>
      <c r="DM663" s="60"/>
      <c r="DN663" s="60"/>
      <c r="DO663" s="60"/>
      <c r="DP663" s="60"/>
      <c r="DQ663" s="60"/>
      <c r="DR663" s="60"/>
      <c r="DS663" s="60"/>
      <c r="DT663" s="60"/>
      <c r="DU663" s="60"/>
      <c r="DV663" s="60"/>
      <c r="DW663" s="60"/>
      <c r="DX663" s="60"/>
      <c r="DY663" s="60"/>
      <c r="DZ663" s="60"/>
      <c r="EA663" s="60"/>
      <c r="EB663" s="60"/>
      <c r="EC663" s="60"/>
      <c r="ED663" s="60"/>
      <c r="EE663" s="60"/>
      <c r="EF663" s="60"/>
      <c r="EG663" s="60"/>
      <c r="EH663" s="60"/>
      <c r="EI663" s="60"/>
      <c r="EJ663" s="60"/>
    </row>
    <row r="664" spans="2:140" s="1" customFormat="1" ht="20.149999999999999" customHeight="1">
      <c r="B664" s="73">
        <v>2053</v>
      </c>
      <c r="C664" s="278"/>
      <c r="D664" s="106">
        <f>$C$625*(AP$620-1)+1</f>
        <v>1.0095084744902243</v>
      </c>
      <c r="E664" s="279"/>
      <c r="F664" s="106">
        <f>$E$625*(AP$620-1)+1</f>
        <v>1.015213559184359</v>
      </c>
      <c r="G664" s="206">
        <f t="shared" si="65"/>
        <v>1.8900539141732495</v>
      </c>
      <c r="H664" s="100">
        <v>1</v>
      </c>
      <c r="I664" s="104"/>
      <c r="J664" s="104"/>
      <c r="K664" s="104"/>
      <c r="L664" s="199"/>
      <c r="M664" s="198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4"/>
      <c r="AT664" s="104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0"/>
      <c r="CS664" s="60"/>
      <c r="CT664" s="60"/>
      <c r="CU664" s="60"/>
      <c r="CV664" s="60"/>
      <c r="CW664" s="60"/>
      <c r="CX664" s="60"/>
      <c r="CY664" s="60"/>
      <c r="CZ664" s="60"/>
      <c r="DA664" s="60"/>
      <c r="DB664" s="60"/>
      <c r="DC664" s="60"/>
      <c r="DD664" s="60"/>
      <c r="DE664" s="60"/>
      <c r="DF664" s="60"/>
      <c r="DG664" s="60"/>
      <c r="DH664" s="60"/>
      <c r="DI664" s="60"/>
      <c r="DJ664" s="60"/>
      <c r="DK664" s="60"/>
      <c r="DL664" s="60"/>
      <c r="DM664" s="60"/>
      <c r="DN664" s="60"/>
      <c r="DO664" s="60"/>
      <c r="DP664" s="60"/>
      <c r="DQ664" s="60"/>
      <c r="DR664" s="60"/>
      <c r="DS664" s="60"/>
      <c r="DT664" s="60"/>
      <c r="DU664" s="60"/>
      <c r="DV664" s="60"/>
      <c r="DW664" s="60"/>
      <c r="DX664" s="60"/>
      <c r="DY664" s="60"/>
      <c r="DZ664" s="60"/>
      <c r="EA664" s="60"/>
      <c r="EB664" s="60"/>
      <c r="EC664" s="60"/>
      <c r="ED664" s="60"/>
      <c r="EE664" s="60"/>
      <c r="EF664" s="60"/>
      <c r="EG664" s="60"/>
      <c r="EH664" s="60"/>
      <c r="EI664" s="60"/>
      <c r="EJ664" s="60"/>
    </row>
    <row r="665" spans="2:140" s="1" customFormat="1" ht="20.149999999999999" customHeight="1">
      <c r="B665" s="73">
        <v>2054</v>
      </c>
      <c r="C665" s="278"/>
      <c r="D665" s="106">
        <f>$C$625*(AQ$620-1)+1</f>
        <v>1.0095084744902243</v>
      </c>
      <c r="E665" s="279"/>
      <c r="F665" s="106">
        <f>$E$625*(AQ$620-1)+1</f>
        <v>1.015213559184359</v>
      </c>
      <c r="G665" s="206">
        <f t="shared" si="65"/>
        <v>1.9188083612581535</v>
      </c>
      <c r="H665" s="100">
        <v>1</v>
      </c>
      <c r="I665" s="104"/>
      <c r="J665" s="104"/>
      <c r="K665" s="104"/>
      <c r="L665" s="199"/>
      <c r="M665" s="198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4"/>
      <c r="AT665" s="104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0"/>
      <c r="BQ665" s="60"/>
      <c r="BR665" s="60"/>
      <c r="BS665" s="60"/>
      <c r="BT665" s="60"/>
      <c r="BU665" s="60"/>
      <c r="BV665" s="60"/>
      <c r="BW665" s="60"/>
      <c r="BX665" s="60"/>
      <c r="BY665" s="60"/>
      <c r="BZ665" s="60"/>
      <c r="CA665" s="60"/>
      <c r="CB665" s="60"/>
      <c r="CC665" s="60"/>
      <c r="CD665" s="60"/>
      <c r="CE665" s="60"/>
      <c r="CF665" s="60"/>
      <c r="CG665" s="60"/>
      <c r="CH665" s="60"/>
      <c r="CI665" s="60"/>
      <c r="CJ665" s="60"/>
      <c r="CK665" s="60"/>
      <c r="CL665" s="60"/>
      <c r="CM665" s="60"/>
      <c r="CN665" s="60"/>
      <c r="CO665" s="60"/>
      <c r="CP665" s="60"/>
      <c r="CQ665" s="60"/>
      <c r="CR665" s="60"/>
      <c r="CS665" s="60"/>
      <c r="CT665" s="60"/>
      <c r="CU665" s="60"/>
      <c r="CV665" s="60"/>
      <c r="CW665" s="60"/>
      <c r="CX665" s="60"/>
      <c r="CY665" s="60"/>
      <c r="CZ665" s="60"/>
      <c r="DA665" s="60"/>
      <c r="DB665" s="60"/>
      <c r="DC665" s="60"/>
      <c r="DD665" s="60"/>
      <c r="DE665" s="60"/>
      <c r="DF665" s="60"/>
      <c r="DG665" s="60"/>
      <c r="DH665" s="60"/>
      <c r="DI665" s="60"/>
      <c r="DJ665" s="60"/>
      <c r="DK665" s="60"/>
      <c r="DL665" s="60"/>
      <c r="DM665" s="60"/>
      <c r="DN665" s="60"/>
      <c r="DO665" s="60"/>
      <c r="DP665" s="60"/>
      <c r="DQ665" s="60"/>
      <c r="DR665" s="60"/>
      <c r="DS665" s="60"/>
      <c r="DT665" s="60"/>
      <c r="DU665" s="60"/>
      <c r="DV665" s="60"/>
      <c r="DW665" s="60"/>
      <c r="DX665" s="60"/>
      <c r="DY665" s="60"/>
      <c r="DZ665" s="60"/>
      <c r="EA665" s="60"/>
      <c r="EB665" s="60"/>
      <c r="EC665" s="60"/>
      <c r="ED665" s="60"/>
      <c r="EE665" s="60"/>
      <c r="EF665" s="60"/>
      <c r="EG665" s="60"/>
      <c r="EH665" s="60"/>
      <c r="EI665" s="60"/>
      <c r="EJ665" s="60"/>
    </row>
    <row r="666" spans="2:140" s="1" customFormat="1" ht="20.149999999999999" customHeight="1">
      <c r="B666" s="73">
        <v>2055</v>
      </c>
      <c r="C666" s="278"/>
      <c r="D666" s="106">
        <f>$C$625*(AR$620-1)+1</f>
        <v>1.0095084744902243</v>
      </c>
      <c r="E666" s="279"/>
      <c r="F666" s="106">
        <f>$E$625*(AR$620-1)+1</f>
        <v>1.015213559184359</v>
      </c>
      <c r="G666" s="206">
        <f t="shared" si="65"/>
        <v>1.9480002658255973</v>
      </c>
      <c r="H666" s="100">
        <v>1</v>
      </c>
      <c r="I666" s="104"/>
      <c r="J666" s="104"/>
      <c r="K666" s="104"/>
      <c r="L666" s="199"/>
      <c r="M666" s="198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4"/>
      <c r="AT666" s="104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0"/>
      <c r="BQ666" s="60"/>
      <c r="BR666" s="60"/>
      <c r="BS666" s="60"/>
      <c r="BT666" s="60"/>
      <c r="BU666" s="60"/>
      <c r="BV666" s="60"/>
      <c r="BW666" s="60"/>
      <c r="BX666" s="60"/>
      <c r="BY666" s="60"/>
      <c r="BZ666" s="60"/>
      <c r="CA666" s="60"/>
      <c r="CB666" s="60"/>
      <c r="CC666" s="60"/>
      <c r="CD666" s="60"/>
      <c r="CE666" s="60"/>
      <c r="CF666" s="60"/>
      <c r="CG666" s="60"/>
      <c r="CH666" s="60"/>
      <c r="CI666" s="60"/>
      <c r="CJ666" s="60"/>
      <c r="CK666" s="60"/>
      <c r="CL666" s="60"/>
      <c r="CM666" s="60"/>
      <c r="CN666" s="60"/>
      <c r="CO666" s="60"/>
      <c r="CP666" s="60"/>
      <c r="CQ666" s="60"/>
      <c r="CR666" s="60"/>
      <c r="CS666" s="60"/>
      <c r="CT666" s="60"/>
      <c r="CU666" s="60"/>
      <c r="CV666" s="60"/>
      <c r="CW666" s="60"/>
      <c r="CX666" s="60"/>
      <c r="CY666" s="60"/>
      <c r="CZ666" s="60"/>
      <c r="DA666" s="60"/>
      <c r="DB666" s="60"/>
      <c r="DC666" s="60"/>
      <c r="DD666" s="60"/>
      <c r="DE666" s="60"/>
      <c r="DF666" s="60"/>
      <c r="DG666" s="60"/>
      <c r="DH666" s="60"/>
      <c r="DI666" s="60"/>
      <c r="DJ666" s="60"/>
      <c r="DK666" s="60"/>
      <c r="DL666" s="60"/>
      <c r="DM666" s="60"/>
      <c r="DN666" s="60"/>
      <c r="DO666" s="60"/>
      <c r="DP666" s="60"/>
      <c r="DQ666" s="60"/>
      <c r="DR666" s="60"/>
      <c r="DS666" s="60"/>
      <c r="DT666" s="60"/>
      <c r="DU666" s="60"/>
      <c r="DV666" s="60"/>
      <c r="DW666" s="60"/>
      <c r="DX666" s="60"/>
      <c r="DY666" s="60"/>
      <c r="DZ666" s="60"/>
      <c r="EA666" s="60"/>
      <c r="EB666" s="60"/>
      <c r="EC666" s="60"/>
      <c r="ED666" s="60"/>
      <c r="EE666" s="60"/>
      <c r="EF666" s="60"/>
      <c r="EG666" s="60"/>
      <c r="EH666" s="60"/>
      <c r="EI666" s="60"/>
      <c r="EJ666" s="60"/>
    </row>
    <row r="667" spans="2:140" s="1" customFormat="1" ht="20.149999999999999" customHeight="1">
      <c r="B667" s="73">
        <v>2056</v>
      </c>
      <c r="C667" s="278"/>
      <c r="D667" s="106">
        <f>$C$625*(AS$620-1)+1</f>
        <v>1.0100109483309445</v>
      </c>
      <c r="E667" s="279"/>
      <c r="F667" s="106">
        <f>$E$625*(AS$620-1)+1</f>
        <v>1.0160175173295112</v>
      </c>
      <c r="G667" s="206">
        <f t="shared" si="65"/>
        <v>1.9792023938413512</v>
      </c>
      <c r="H667" s="100">
        <v>1</v>
      </c>
      <c r="I667" s="104"/>
      <c r="J667" s="104"/>
      <c r="K667" s="104"/>
      <c r="L667" s="199"/>
      <c r="M667" s="198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4"/>
      <c r="AT667" s="104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0"/>
      <c r="BQ667" s="60"/>
      <c r="BR667" s="60"/>
      <c r="BS667" s="60"/>
      <c r="BT667" s="60"/>
      <c r="BU667" s="60"/>
      <c r="BV667" s="60"/>
      <c r="BW667" s="60"/>
      <c r="BX667" s="60"/>
      <c r="BY667" s="60"/>
      <c r="BZ667" s="60"/>
      <c r="CA667" s="60"/>
      <c r="CB667" s="60"/>
      <c r="CC667" s="60"/>
      <c r="CD667" s="60"/>
      <c r="CE667" s="60"/>
      <c r="CF667" s="60"/>
      <c r="CG667" s="60"/>
      <c r="CH667" s="60"/>
      <c r="CI667" s="60"/>
      <c r="CJ667" s="60"/>
      <c r="CK667" s="60"/>
      <c r="CL667" s="60"/>
      <c r="CM667" s="60"/>
      <c r="CN667" s="60"/>
      <c r="CO667" s="60"/>
      <c r="CP667" s="60"/>
      <c r="CQ667" s="60"/>
      <c r="CR667" s="60"/>
      <c r="CS667" s="60"/>
      <c r="CT667" s="60"/>
      <c r="CU667" s="60"/>
      <c r="CV667" s="60"/>
      <c r="CW667" s="60"/>
      <c r="CX667" s="60"/>
      <c r="CY667" s="60"/>
      <c r="CZ667" s="60"/>
      <c r="DA667" s="60"/>
      <c r="DB667" s="60"/>
      <c r="DC667" s="60"/>
      <c r="DD667" s="60"/>
      <c r="DE667" s="60"/>
      <c r="DF667" s="60"/>
      <c r="DG667" s="60"/>
      <c r="DH667" s="60"/>
      <c r="DI667" s="60"/>
      <c r="DJ667" s="60"/>
      <c r="DK667" s="60"/>
      <c r="DL667" s="60"/>
      <c r="DM667" s="60"/>
      <c r="DN667" s="60"/>
      <c r="DO667" s="60"/>
      <c r="DP667" s="60"/>
      <c r="DQ667" s="60"/>
      <c r="DR667" s="60"/>
      <c r="DS667" s="60"/>
      <c r="DT667" s="60"/>
      <c r="DU667" s="60"/>
      <c r="DV667" s="60"/>
      <c r="DW667" s="60"/>
      <c r="DX667" s="60"/>
      <c r="DY667" s="60"/>
      <c r="DZ667" s="60"/>
      <c r="EA667" s="60"/>
      <c r="EB667" s="60"/>
      <c r="EC667" s="60"/>
      <c r="ED667" s="60"/>
      <c r="EE667" s="60"/>
      <c r="EF667" s="60"/>
      <c r="EG667" s="60"/>
      <c r="EH667" s="60"/>
      <c r="EI667" s="60"/>
      <c r="EJ667" s="60"/>
    </row>
    <row r="668" spans="2:140" s="1" customFormat="1" ht="20.149999999999999" customHeight="1">
      <c r="B668" s="73">
        <v>2057</v>
      </c>
      <c r="C668" s="278"/>
      <c r="D668" s="106">
        <f>$C$625*(AT$620-1)+1</f>
        <v>1.0100109483309445</v>
      </c>
      <c r="E668" s="279"/>
      <c r="F668" s="106">
        <f>$E$625*(AT$620-1)+1</f>
        <v>1.0160175173295112</v>
      </c>
      <c r="G668" s="206">
        <f t="shared" si="65"/>
        <v>2.0109043024833149</v>
      </c>
      <c r="H668" s="100">
        <v>1</v>
      </c>
      <c r="I668" s="104"/>
      <c r="J668" s="104"/>
      <c r="K668" s="104"/>
      <c r="L668" s="199"/>
      <c r="M668" s="198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4"/>
      <c r="AT668" s="104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0"/>
      <c r="BQ668" s="60"/>
      <c r="BR668" s="60"/>
      <c r="BS668" s="60"/>
      <c r="BT668" s="60"/>
      <c r="BU668" s="60"/>
      <c r="BV668" s="60"/>
      <c r="BW668" s="60"/>
      <c r="BX668" s="60"/>
      <c r="BY668" s="60"/>
      <c r="BZ668" s="60"/>
      <c r="CA668" s="60"/>
      <c r="CB668" s="60"/>
      <c r="CC668" s="60"/>
      <c r="CD668" s="60"/>
      <c r="CE668" s="60"/>
      <c r="CF668" s="60"/>
      <c r="CG668" s="60"/>
      <c r="CH668" s="60"/>
      <c r="CI668" s="60"/>
      <c r="CJ668" s="60"/>
      <c r="CK668" s="60"/>
      <c r="CL668" s="60"/>
      <c r="CM668" s="60"/>
      <c r="CN668" s="60"/>
      <c r="CO668" s="60"/>
      <c r="CP668" s="60"/>
      <c r="CQ668" s="60"/>
      <c r="CR668" s="60"/>
      <c r="CS668" s="60"/>
      <c r="CT668" s="60"/>
      <c r="CU668" s="60"/>
      <c r="CV668" s="60"/>
      <c r="CW668" s="60"/>
      <c r="CX668" s="60"/>
      <c r="CY668" s="60"/>
      <c r="CZ668" s="60"/>
      <c r="DA668" s="60"/>
      <c r="DB668" s="60"/>
      <c r="DC668" s="60"/>
      <c r="DD668" s="60"/>
      <c r="DE668" s="60"/>
      <c r="DF668" s="60"/>
      <c r="DG668" s="60"/>
      <c r="DH668" s="60"/>
      <c r="DI668" s="60"/>
      <c r="DJ668" s="60"/>
      <c r="DK668" s="60"/>
      <c r="DL668" s="60"/>
      <c r="DM668" s="60"/>
      <c r="DN668" s="60"/>
      <c r="DO668" s="60"/>
      <c r="DP668" s="60"/>
      <c r="DQ668" s="60"/>
      <c r="DR668" s="60"/>
      <c r="DS668" s="60"/>
      <c r="DT668" s="60"/>
      <c r="DU668" s="60"/>
      <c r="DV668" s="60"/>
      <c r="DW668" s="60"/>
      <c r="DX668" s="60"/>
      <c r="DY668" s="60"/>
      <c r="DZ668" s="60"/>
      <c r="EA668" s="60"/>
      <c r="EB668" s="60"/>
      <c r="EC668" s="60"/>
      <c r="ED668" s="60"/>
      <c r="EE668" s="60"/>
      <c r="EF668" s="60"/>
      <c r="EG668" s="60"/>
      <c r="EH668" s="60"/>
      <c r="EI668" s="60"/>
      <c r="EJ668" s="60"/>
    </row>
    <row r="669" spans="2:140" s="1" customFormat="1" ht="20.149999999999999" customHeight="1">
      <c r="B669" s="73">
        <v>2058</v>
      </c>
      <c r="C669" s="278"/>
      <c r="D669" s="106">
        <f>$C$625*(AU$620-1)+1</f>
        <v>1.0100109483309445</v>
      </c>
      <c r="E669" s="279"/>
      <c r="F669" s="106">
        <f>$E$625*(AU$620-1)+1</f>
        <v>1.0160175173295112</v>
      </c>
      <c r="G669" s="206">
        <f t="shared" si="65"/>
        <v>2.0431139969963299</v>
      </c>
      <c r="H669" s="100">
        <v>1</v>
      </c>
      <c r="I669" s="104"/>
      <c r="J669" s="104"/>
      <c r="K669" s="104"/>
      <c r="L669" s="199"/>
      <c r="M669" s="198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  <c r="AR669" s="104"/>
      <c r="AS669" s="104"/>
      <c r="AT669" s="104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0"/>
      <c r="BQ669" s="60"/>
      <c r="BR669" s="60"/>
      <c r="BS669" s="60"/>
      <c r="BT669" s="60"/>
      <c r="BU669" s="60"/>
      <c r="BV669" s="60"/>
      <c r="BW669" s="60"/>
      <c r="BX669" s="60"/>
      <c r="BY669" s="60"/>
      <c r="BZ669" s="60"/>
      <c r="CA669" s="60"/>
      <c r="CB669" s="60"/>
      <c r="CC669" s="60"/>
      <c r="CD669" s="60"/>
      <c r="CE669" s="60"/>
      <c r="CF669" s="60"/>
      <c r="CG669" s="60"/>
      <c r="CH669" s="60"/>
      <c r="CI669" s="60"/>
      <c r="CJ669" s="60"/>
      <c r="CK669" s="60"/>
      <c r="CL669" s="60"/>
      <c r="CM669" s="60"/>
      <c r="CN669" s="60"/>
      <c r="CO669" s="60"/>
      <c r="CP669" s="60"/>
      <c r="CQ669" s="60"/>
      <c r="CR669" s="60"/>
      <c r="CS669" s="60"/>
      <c r="CT669" s="60"/>
      <c r="CU669" s="60"/>
      <c r="CV669" s="60"/>
      <c r="CW669" s="60"/>
      <c r="CX669" s="60"/>
      <c r="CY669" s="60"/>
      <c r="CZ669" s="60"/>
      <c r="DA669" s="60"/>
      <c r="DB669" s="60"/>
      <c r="DC669" s="60"/>
      <c r="DD669" s="60"/>
      <c r="DE669" s="60"/>
      <c r="DF669" s="60"/>
      <c r="DG669" s="60"/>
      <c r="DH669" s="60"/>
      <c r="DI669" s="60"/>
      <c r="DJ669" s="60"/>
      <c r="DK669" s="60"/>
      <c r="DL669" s="60"/>
      <c r="DM669" s="60"/>
      <c r="DN669" s="60"/>
      <c r="DO669" s="60"/>
      <c r="DP669" s="60"/>
      <c r="DQ669" s="60"/>
      <c r="DR669" s="60"/>
      <c r="DS669" s="60"/>
      <c r="DT669" s="60"/>
      <c r="DU669" s="60"/>
      <c r="DV669" s="60"/>
      <c r="DW669" s="60"/>
      <c r="DX669" s="60"/>
      <c r="DY669" s="60"/>
      <c r="DZ669" s="60"/>
      <c r="EA669" s="60"/>
      <c r="EB669" s="60"/>
      <c r="EC669" s="60"/>
      <c r="ED669" s="60"/>
      <c r="EE669" s="60"/>
      <c r="EF669" s="60"/>
      <c r="EG669" s="60"/>
      <c r="EH669" s="60"/>
      <c r="EI669" s="60"/>
      <c r="EJ669" s="60"/>
    </row>
    <row r="670" spans="2:140" s="1" customFormat="1" ht="20.149999999999999" customHeight="1">
      <c r="B670" s="73">
        <v>2059</v>
      </c>
      <c r="C670" s="278"/>
      <c r="D670" s="106">
        <f>$C$625*(AV$620-1)+1</f>
        <v>1.0105134221716647</v>
      </c>
      <c r="E670" s="279"/>
      <c r="F670" s="106">
        <f>$E$625*(AV$620-1)+1</f>
        <v>1.0168214754746636</v>
      </c>
      <c r="G670" s="206">
        <f t="shared" si="65"/>
        <v>2.0774821889887458</v>
      </c>
      <c r="H670" s="100">
        <v>1</v>
      </c>
      <c r="I670" s="104"/>
      <c r="J670" s="104"/>
      <c r="K670" s="104"/>
      <c r="L670" s="199"/>
      <c r="M670" s="198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  <c r="AS670" s="104"/>
      <c r="AT670" s="104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0"/>
      <c r="BQ670" s="60"/>
      <c r="BR670" s="60"/>
      <c r="BS670" s="60"/>
      <c r="BT670" s="60"/>
      <c r="BU670" s="60"/>
      <c r="BV670" s="60"/>
      <c r="BW670" s="60"/>
      <c r="BX670" s="60"/>
      <c r="BY670" s="60"/>
      <c r="BZ670" s="60"/>
      <c r="CA670" s="60"/>
      <c r="CB670" s="60"/>
      <c r="CC670" s="60"/>
      <c r="CD670" s="60"/>
      <c r="CE670" s="60"/>
      <c r="CF670" s="60"/>
      <c r="CG670" s="60"/>
      <c r="CH670" s="60"/>
      <c r="CI670" s="60"/>
      <c r="CJ670" s="60"/>
      <c r="CK670" s="60"/>
      <c r="CL670" s="60"/>
      <c r="CM670" s="60"/>
      <c r="CN670" s="60"/>
      <c r="CO670" s="60"/>
      <c r="CP670" s="60"/>
      <c r="CQ670" s="60"/>
      <c r="CR670" s="60"/>
      <c r="CS670" s="60"/>
      <c r="CT670" s="60"/>
      <c r="CU670" s="60"/>
      <c r="CV670" s="60"/>
      <c r="CW670" s="60"/>
      <c r="CX670" s="60"/>
      <c r="CY670" s="60"/>
      <c r="CZ670" s="60"/>
      <c r="DA670" s="60"/>
      <c r="DB670" s="60"/>
      <c r="DC670" s="60"/>
      <c r="DD670" s="60"/>
      <c r="DE670" s="60"/>
      <c r="DF670" s="60"/>
      <c r="DG670" s="60"/>
      <c r="DH670" s="60"/>
      <c r="DI670" s="60"/>
      <c r="DJ670" s="60"/>
      <c r="DK670" s="60"/>
      <c r="DL670" s="60"/>
      <c r="DM670" s="60"/>
      <c r="DN670" s="60"/>
      <c r="DO670" s="60"/>
      <c r="DP670" s="60"/>
      <c r="DQ670" s="60"/>
      <c r="DR670" s="60"/>
      <c r="DS670" s="60"/>
      <c r="DT670" s="60"/>
      <c r="DU670" s="60"/>
      <c r="DV670" s="60"/>
      <c r="DW670" s="60"/>
      <c r="DX670" s="60"/>
      <c r="DY670" s="60"/>
      <c r="DZ670" s="60"/>
      <c r="EA670" s="60"/>
      <c r="EB670" s="60"/>
      <c r="EC670" s="60"/>
      <c r="ED670" s="60"/>
      <c r="EE670" s="60"/>
      <c r="EF670" s="60"/>
      <c r="EG670" s="60"/>
      <c r="EH670" s="60"/>
      <c r="EI670" s="60"/>
      <c r="EJ670" s="60"/>
    </row>
    <row r="671" spans="2:140" s="1" customFormat="1" ht="20.149999999999999" customHeight="1">
      <c r="B671" s="73">
        <v>2060</v>
      </c>
      <c r="C671" s="278"/>
      <c r="D671" s="106">
        <f>$C$625*(AW$620-1)+1</f>
        <v>1.0105134221716647</v>
      </c>
      <c r="E671" s="279"/>
      <c r="F671" s="106">
        <f>$E$625*(AW$620-1)+1</f>
        <v>1.0168214754746636</v>
      </c>
      <c r="G671" s="216">
        <f t="shared" si="65"/>
        <v>2.1124285046798703</v>
      </c>
      <c r="H671" s="100">
        <v>1</v>
      </c>
      <c r="I671" s="104"/>
      <c r="J671" s="104"/>
      <c r="K671" s="104"/>
      <c r="L671" s="199"/>
      <c r="M671" s="198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  <c r="AS671" s="104"/>
      <c r="AT671" s="104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0"/>
      <c r="BQ671" s="60"/>
      <c r="BR671" s="60"/>
      <c r="BS671" s="60"/>
      <c r="BT671" s="60"/>
      <c r="BU671" s="60"/>
      <c r="BV671" s="60"/>
      <c r="BW671" s="60"/>
      <c r="BX671" s="60"/>
      <c r="BY671" s="60"/>
      <c r="BZ671" s="60"/>
      <c r="CA671" s="60"/>
      <c r="CB671" s="60"/>
      <c r="CC671" s="60"/>
      <c r="CD671" s="60"/>
      <c r="CE671" s="60"/>
      <c r="CF671" s="60"/>
      <c r="CG671" s="60"/>
      <c r="CH671" s="60"/>
      <c r="CI671" s="60"/>
      <c r="CJ671" s="60"/>
      <c r="CK671" s="60"/>
      <c r="CL671" s="60"/>
      <c r="CM671" s="60"/>
      <c r="CN671" s="60"/>
      <c r="CO671" s="60"/>
      <c r="CP671" s="60"/>
      <c r="CQ671" s="60"/>
      <c r="CR671" s="60"/>
      <c r="CS671" s="60"/>
      <c r="CT671" s="60"/>
      <c r="CU671" s="60"/>
      <c r="CV671" s="60"/>
      <c r="CW671" s="60"/>
      <c r="CX671" s="60"/>
      <c r="CY671" s="60"/>
      <c r="CZ671" s="60"/>
      <c r="DA671" s="60"/>
      <c r="DB671" s="60"/>
      <c r="DC671" s="60"/>
      <c r="DD671" s="60"/>
      <c r="DE671" s="60"/>
      <c r="DF671" s="60"/>
      <c r="DG671" s="60"/>
      <c r="DH671" s="60"/>
      <c r="DI671" s="60"/>
      <c r="DJ671" s="60"/>
      <c r="DK671" s="60"/>
      <c r="DL671" s="60"/>
      <c r="DM671" s="60"/>
      <c r="DN671" s="60"/>
      <c r="DO671" s="60"/>
      <c r="DP671" s="60"/>
      <c r="DQ671" s="60"/>
      <c r="DR671" s="60"/>
      <c r="DS671" s="60"/>
      <c r="DT671" s="60"/>
      <c r="DU671" s="60"/>
      <c r="DV671" s="60"/>
      <c r="DW671" s="60"/>
      <c r="DX671" s="60"/>
      <c r="DY671" s="60"/>
      <c r="DZ671" s="60"/>
      <c r="EA671" s="60"/>
      <c r="EB671" s="60"/>
      <c r="EC671" s="60"/>
      <c r="ED671" s="60"/>
      <c r="EE671" s="60"/>
      <c r="EF671" s="60"/>
      <c r="EG671" s="60"/>
      <c r="EH671" s="60"/>
      <c r="EI671" s="60"/>
      <c r="EJ671" s="60"/>
    </row>
    <row r="672" spans="2:140" s="1" customFormat="1" ht="20.149999999999999" customHeight="1">
      <c r="B672" s="167" t="s">
        <v>275</v>
      </c>
      <c r="C672" s="104"/>
      <c r="D672" s="104"/>
      <c r="E672" s="104"/>
      <c r="F672" s="104"/>
      <c r="G672" s="217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  <c r="AR672" s="104"/>
      <c r="AS672" s="104"/>
      <c r="AT672" s="104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0"/>
      <c r="BQ672" s="60"/>
      <c r="BR672" s="60"/>
      <c r="BS672" s="60"/>
      <c r="BT672" s="60"/>
      <c r="BU672" s="60"/>
      <c r="BV672" s="60"/>
      <c r="BW672" s="60"/>
      <c r="BX672" s="60"/>
      <c r="BY672" s="60"/>
      <c r="BZ672" s="60"/>
      <c r="CA672" s="60"/>
      <c r="CB672" s="60"/>
      <c r="CC672" s="60"/>
      <c r="CD672" s="60"/>
      <c r="CE672" s="60"/>
      <c r="CF672" s="60"/>
      <c r="CG672" s="60"/>
      <c r="CH672" s="60"/>
      <c r="CI672" s="60"/>
      <c r="CJ672" s="60"/>
      <c r="CK672" s="60"/>
      <c r="CL672" s="60"/>
      <c r="CM672" s="60"/>
      <c r="CN672" s="60"/>
      <c r="CO672" s="60"/>
      <c r="CP672" s="60"/>
      <c r="CQ672" s="60"/>
      <c r="CR672" s="60"/>
      <c r="CS672" s="60"/>
      <c r="CT672" s="60"/>
      <c r="CU672" s="60"/>
      <c r="CV672" s="60"/>
      <c r="CW672" s="60"/>
      <c r="CX672" s="60"/>
      <c r="CY672" s="60"/>
      <c r="CZ672" s="60"/>
      <c r="DA672" s="60"/>
      <c r="DB672" s="60"/>
      <c r="DC672" s="60"/>
      <c r="DD672" s="60"/>
      <c r="DE672" s="60"/>
      <c r="DF672" s="60"/>
      <c r="DG672" s="60"/>
      <c r="DH672" s="60"/>
      <c r="DI672" s="60"/>
      <c r="DJ672" s="60"/>
      <c r="DK672" s="60"/>
      <c r="DL672" s="60"/>
      <c r="DM672" s="60"/>
      <c r="DN672" s="60"/>
      <c r="DO672" s="60"/>
      <c r="DP672" s="60"/>
      <c r="DQ672" s="60"/>
      <c r="DR672" s="60"/>
      <c r="DS672" s="60"/>
      <c r="DT672" s="60"/>
      <c r="DU672" s="60"/>
      <c r="DV672" s="60"/>
      <c r="DW672" s="60"/>
      <c r="DX672" s="60"/>
      <c r="DY672" s="60"/>
      <c r="DZ672" s="60"/>
      <c r="EA672" s="60"/>
      <c r="EB672" s="60"/>
      <c r="EC672" s="60"/>
      <c r="ED672" s="60"/>
      <c r="EE672" s="60"/>
      <c r="EF672" s="60"/>
      <c r="EG672" s="60"/>
      <c r="EH672" s="60"/>
      <c r="EI672" s="60"/>
      <c r="EJ672" s="60"/>
    </row>
    <row r="673" spans="2:140" s="69" customFormat="1" ht="20.149999999999999" customHeight="1"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BZ673" s="148"/>
      <c r="CA673" s="148"/>
      <c r="CB673" s="148"/>
      <c r="CC673" s="148"/>
      <c r="CD673" s="148"/>
      <c r="CE673" s="148"/>
      <c r="CF673" s="148"/>
      <c r="CG673" s="148"/>
      <c r="CH673" s="148"/>
      <c r="CI673" s="148"/>
      <c r="CJ673" s="148"/>
      <c r="CK673" s="148"/>
      <c r="CL673" s="148"/>
      <c r="CM673" s="148"/>
      <c r="CN673" s="148"/>
      <c r="CO673" s="148"/>
      <c r="CP673" s="148"/>
      <c r="CQ673" s="148"/>
      <c r="CR673" s="148"/>
      <c r="CS673" s="148"/>
      <c r="CT673" s="148"/>
      <c r="CU673" s="148"/>
      <c r="CV673" s="148"/>
      <c r="CW673" s="148"/>
      <c r="CX673" s="148"/>
      <c r="CY673" s="148"/>
      <c r="CZ673" s="148"/>
      <c r="DA673" s="148"/>
      <c r="DB673" s="148"/>
      <c r="DC673" s="148"/>
      <c r="DD673" s="148"/>
      <c r="DE673" s="148"/>
      <c r="DF673" s="148"/>
      <c r="DG673" s="148"/>
      <c r="DH673" s="148"/>
      <c r="DI673" s="148"/>
      <c r="DJ673" s="148"/>
      <c r="DK673" s="148"/>
      <c r="DL673" s="148"/>
      <c r="DM673" s="148"/>
      <c r="DN673" s="148"/>
      <c r="DO673" s="148"/>
      <c r="DP673" s="148"/>
      <c r="DQ673" s="148"/>
      <c r="DR673" s="148"/>
      <c r="DS673" s="148"/>
      <c r="DT673" s="148"/>
      <c r="DU673" s="148"/>
      <c r="DV673" s="148"/>
      <c r="DW673" s="148"/>
      <c r="DX673" s="148"/>
      <c r="DY673" s="148"/>
      <c r="DZ673" s="148"/>
      <c r="EA673" s="148"/>
      <c r="EB673" s="148"/>
      <c r="EC673" s="148"/>
      <c r="ED673" s="148"/>
      <c r="EE673" s="148"/>
      <c r="EF673" s="148"/>
      <c r="EG673" s="148"/>
      <c r="EH673" s="148"/>
      <c r="EI673" s="148"/>
      <c r="EJ673" s="148"/>
    </row>
    <row r="674" spans="2:140" s="30" customFormat="1" ht="25" customHeight="1">
      <c r="B674" s="260" t="s">
        <v>130</v>
      </c>
      <c r="C674" s="260"/>
      <c r="D674" s="260"/>
      <c r="E674" s="260"/>
      <c r="F674" s="260"/>
      <c r="G674" s="260"/>
      <c r="H674" s="260"/>
      <c r="I674" s="153"/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  <c r="AA674" s="153"/>
      <c r="AB674" s="153"/>
      <c r="AC674" s="153"/>
      <c r="AD674" s="153"/>
      <c r="AE674" s="153"/>
      <c r="AF674" s="153"/>
      <c r="AG674" s="153"/>
      <c r="AH674" s="153"/>
      <c r="AI674" s="153"/>
      <c r="AJ674" s="153"/>
      <c r="AK674" s="153"/>
      <c r="AL674" s="153"/>
      <c r="AM674" s="153"/>
      <c r="AN674" s="153"/>
      <c r="AO674" s="153"/>
      <c r="AP674" s="153"/>
      <c r="AQ674" s="153"/>
      <c r="AR674" s="153"/>
      <c r="AS674" s="153"/>
      <c r="AT674" s="153"/>
      <c r="AU674" s="153"/>
      <c r="AV674" s="153"/>
      <c r="AW674" s="153"/>
      <c r="AX674" s="153"/>
      <c r="AY674" s="153"/>
      <c r="AZ674" s="153"/>
      <c r="BA674" s="153"/>
      <c r="BB674" s="153"/>
      <c r="BC674" s="153"/>
      <c r="BD674" s="153"/>
      <c r="BE674" s="153"/>
      <c r="BF674" s="153"/>
      <c r="BG674" s="153"/>
      <c r="BH674" s="153"/>
      <c r="BI674" s="153"/>
      <c r="BJ674" s="153"/>
      <c r="BK674" s="153"/>
      <c r="BL674" s="153"/>
      <c r="BM674" s="153"/>
      <c r="BN674" s="153"/>
      <c r="BO674" s="153"/>
      <c r="BP674" s="153"/>
      <c r="BQ674" s="153"/>
      <c r="BR674" s="153"/>
      <c r="BS674" s="153"/>
      <c r="BT674" s="153"/>
      <c r="BU674" s="153"/>
      <c r="BV674" s="153"/>
      <c r="BW674" s="153"/>
      <c r="BX674" s="153"/>
      <c r="BY674" s="153"/>
      <c r="BZ674" s="153"/>
      <c r="CA674" s="153"/>
      <c r="CB674" s="153"/>
      <c r="CC674" s="153"/>
      <c r="CD674" s="153"/>
      <c r="CE674" s="153"/>
      <c r="CF674" s="153"/>
      <c r="CG674" s="153"/>
      <c r="CH674" s="153"/>
      <c r="CI674" s="153"/>
      <c r="CJ674" s="153"/>
      <c r="CK674" s="153"/>
      <c r="CL674" s="153"/>
      <c r="CM674" s="153"/>
      <c r="CN674" s="153"/>
      <c r="CO674" s="153"/>
      <c r="CP674" s="153"/>
      <c r="CQ674" s="153"/>
      <c r="CR674" s="153"/>
      <c r="CS674" s="153"/>
      <c r="CT674" s="153"/>
      <c r="CU674" s="153"/>
      <c r="CV674" s="153"/>
      <c r="CW674" s="153"/>
      <c r="CX674" s="153"/>
      <c r="CY674" s="153"/>
      <c r="CZ674" s="153"/>
      <c r="DA674" s="153"/>
      <c r="DB674" s="153"/>
      <c r="DC674" s="153"/>
      <c r="DD674" s="153"/>
      <c r="DE674" s="153"/>
      <c r="DF674" s="153"/>
      <c r="DG674" s="153"/>
      <c r="DH674" s="153"/>
      <c r="DI674" s="153"/>
      <c r="DJ674" s="153"/>
      <c r="DK674" s="153"/>
      <c r="DL674" s="153"/>
      <c r="DM674" s="153"/>
      <c r="DN674" s="153"/>
      <c r="DO674" s="153"/>
      <c r="DP674" s="153"/>
      <c r="DQ674" s="153"/>
      <c r="DR674" s="153"/>
      <c r="DS674" s="153"/>
      <c r="DT674" s="153"/>
      <c r="DU674" s="153"/>
      <c r="DV674" s="153"/>
      <c r="DW674" s="153"/>
      <c r="DX674" s="153"/>
      <c r="DY674" s="153"/>
      <c r="DZ674" s="153"/>
      <c r="EA674" s="153"/>
      <c r="EB674" s="153"/>
      <c r="EC674" s="153"/>
      <c r="ED674" s="153"/>
      <c r="EE674" s="153"/>
      <c r="EF674" s="153"/>
      <c r="EG674" s="153"/>
      <c r="EH674" s="153"/>
      <c r="EI674" s="153"/>
      <c r="EJ674" s="153"/>
    </row>
    <row r="675" spans="2:140" s="30" customFormat="1" ht="20.149999999999999" customHeight="1">
      <c r="B675" s="153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  <c r="AA675" s="153"/>
      <c r="AB675" s="153"/>
      <c r="AC675" s="153"/>
      <c r="AD675" s="153"/>
      <c r="AE675" s="153"/>
      <c r="AF675" s="153"/>
      <c r="AG675" s="153"/>
      <c r="AH675" s="153"/>
      <c r="AI675" s="153"/>
      <c r="AJ675" s="153"/>
      <c r="AK675" s="153"/>
      <c r="AL675" s="153"/>
      <c r="AM675" s="153"/>
      <c r="AN675" s="153"/>
      <c r="AO675" s="153"/>
      <c r="AP675" s="153"/>
      <c r="AQ675" s="153"/>
      <c r="AR675" s="153"/>
      <c r="AS675" s="153"/>
      <c r="AT675" s="153"/>
      <c r="AU675" s="153"/>
      <c r="AV675" s="153"/>
      <c r="AW675" s="153"/>
      <c r="AX675" s="153"/>
      <c r="AY675" s="153"/>
      <c r="AZ675" s="153"/>
      <c r="BA675" s="153"/>
      <c r="BB675" s="153"/>
      <c r="BC675" s="153"/>
      <c r="BD675" s="153"/>
      <c r="BE675" s="153"/>
      <c r="BF675" s="153"/>
      <c r="BG675" s="153"/>
      <c r="BH675" s="153"/>
      <c r="BI675" s="153"/>
      <c r="BJ675" s="153"/>
      <c r="BK675" s="153"/>
      <c r="BL675" s="153"/>
      <c r="BM675" s="153"/>
      <c r="BN675" s="153"/>
      <c r="BO675" s="153"/>
      <c r="BP675" s="153"/>
      <c r="BQ675" s="153"/>
      <c r="BR675" s="153"/>
      <c r="BS675" s="153"/>
      <c r="BT675" s="153"/>
      <c r="BU675" s="153"/>
      <c r="BV675" s="153"/>
      <c r="BW675" s="153"/>
      <c r="BX675" s="153"/>
      <c r="BY675" s="153"/>
      <c r="BZ675" s="153"/>
      <c r="CA675" s="153"/>
      <c r="CB675" s="153"/>
      <c r="CC675" s="153"/>
      <c r="CD675" s="153"/>
      <c r="CE675" s="153"/>
      <c r="CF675" s="153"/>
      <c r="CG675" s="153"/>
      <c r="CH675" s="153"/>
      <c r="CI675" s="153"/>
      <c r="CJ675" s="153"/>
      <c r="CK675" s="153"/>
      <c r="CL675" s="153"/>
      <c r="CM675" s="153"/>
      <c r="CN675" s="153"/>
      <c r="CO675" s="153"/>
      <c r="CP675" s="153"/>
      <c r="CQ675" s="153"/>
      <c r="CR675" s="153"/>
      <c r="CS675" s="153"/>
      <c r="CT675" s="153"/>
      <c r="CU675" s="153"/>
      <c r="CV675" s="153"/>
      <c r="CW675" s="153"/>
      <c r="CX675" s="153"/>
      <c r="CY675" s="153"/>
      <c r="CZ675" s="153"/>
      <c r="DA675" s="153"/>
      <c r="DB675" s="153"/>
      <c r="DC675" s="153"/>
      <c r="DD675" s="153"/>
      <c r="DE675" s="153"/>
      <c r="DF675" s="153"/>
      <c r="DG675" s="153"/>
      <c r="DH675" s="153"/>
      <c r="DI675" s="153"/>
      <c r="DJ675" s="153"/>
      <c r="DK675" s="153"/>
      <c r="DL675" s="153"/>
      <c r="DM675" s="153"/>
      <c r="DN675" s="153"/>
      <c r="DO675" s="153"/>
      <c r="DP675" s="153"/>
      <c r="DQ675" s="153"/>
      <c r="DR675" s="153"/>
      <c r="DS675" s="153"/>
      <c r="DT675" s="153"/>
      <c r="DU675" s="153"/>
      <c r="DV675" s="153"/>
      <c r="DW675" s="153"/>
      <c r="DX675" s="153"/>
      <c r="DY675" s="153"/>
      <c r="DZ675" s="153"/>
      <c r="EA675" s="153"/>
      <c r="EB675" s="153"/>
      <c r="EC675" s="153"/>
      <c r="ED675" s="153"/>
      <c r="EE675" s="153"/>
      <c r="EF675" s="153"/>
      <c r="EG675" s="153"/>
      <c r="EH675" s="153"/>
      <c r="EI675" s="153"/>
      <c r="EJ675" s="153"/>
    </row>
    <row r="676" spans="2:140" s="30" customFormat="1" ht="25" customHeight="1">
      <c r="B676" s="261" t="s">
        <v>131</v>
      </c>
      <c r="C676" s="261"/>
      <c r="D676" s="261"/>
      <c r="E676" s="153"/>
      <c r="F676" s="261" t="s">
        <v>132</v>
      </c>
      <c r="G676" s="261"/>
      <c r="H676" s="261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  <c r="AA676" s="153"/>
      <c r="AB676" s="153"/>
      <c r="AC676" s="153"/>
      <c r="AD676" s="153"/>
      <c r="AE676" s="153"/>
      <c r="AF676" s="153"/>
      <c r="AG676" s="153"/>
      <c r="AH676" s="153"/>
      <c r="AI676" s="153"/>
      <c r="AJ676" s="153"/>
      <c r="AK676" s="153"/>
      <c r="AL676" s="153"/>
      <c r="AM676" s="153"/>
      <c r="AN676" s="153"/>
      <c r="AO676" s="153"/>
      <c r="AP676" s="153"/>
      <c r="AQ676" s="153"/>
      <c r="AR676" s="153"/>
      <c r="AS676" s="153"/>
      <c r="AT676" s="153"/>
      <c r="AU676" s="153"/>
      <c r="AV676" s="153"/>
      <c r="AW676" s="153"/>
      <c r="AX676" s="153"/>
      <c r="AY676" s="153"/>
      <c r="AZ676" s="153"/>
      <c r="BA676" s="153"/>
      <c r="BB676" s="153"/>
      <c r="BC676" s="153"/>
      <c r="BD676" s="153"/>
      <c r="BE676" s="153"/>
      <c r="BF676" s="153"/>
      <c r="BG676" s="153"/>
      <c r="BH676" s="153"/>
      <c r="BI676" s="153"/>
      <c r="BJ676" s="153"/>
      <c r="BK676" s="153"/>
      <c r="BL676" s="153"/>
      <c r="BM676" s="153"/>
      <c r="BN676" s="153"/>
      <c r="BO676" s="153"/>
      <c r="BP676" s="153"/>
      <c r="BQ676" s="153"/>
      <c r="BR676" s="153"/>
      <c r="BS676" s="153"/>
      <c r="BT676" s="153"/>
      <c r="BU676" s="153"/>
      <c r="BV676" s="153"/>
      <c r="BW676" s="153"/>
      <c r="BX676" s="153"/>
      <c r="BY676" s="153"/>
      <c r="BZ676" s="153"/>
      <c r="CA676" s="153"/>
      <c r="CB676" s="153"/>
      <c r="CC676" s="153"/>
      <c r="CD676" s="153"/>
      <c r="CE676" s="153"/>
      <c r="CF676" s="153"/>
      <c r="CG676" s="153"/>
      <c r="CH676" s="153"/>
      <c r="CI676" s="153"/>
      <c r="CJ676" s="153"/>
      <c r="CK676" s="153"/>
      <c r="CL676" s="153"/>
      <c r="CM676" s="153"/>
      <c r="CN676" s="153"/>
      <c r="CO676" s="153"/>
      <c r="CP676" s="153"/>
      <c r="CQ676" s="153"/>
      <c r="CR676" s="153"/>
      <c r="CS676" s="153"/>
      <c r="CT676" s="153"/>
      <c r="CU676" s="153"/>
      <c r="CV676" s="153"/>
      <c r="CW676" s="153"/>
      <c r="CX676" s="153"/>
      <c r="CY676" s="153"/>
      <c r="CZ676" s="153"/>
      <c r="DA676" s="153"/>
      <c r="DB676" s="153"/>
      <c r="DC676" s="153"/>
      <c r="DD676" s="153"/>
      <c r="DE676" s="153"/>
      <c r="DF676" s="153"/>
      <c r="DG676" s="153"/>
      <c r="DH676" s="153"/>
      <c r="DI676" s="153"/>
      <c r="DJ676" s="153"/>
      <c r="DK676" s="153"/>
      <c r="DL676" s="153"/>
      <c r="DM676" s="153"/>
      <c r="DN676" s="153"/>
      <c r="DO676" s="153"/>
      <c r="DP676" s="153"/>
      <c r="DQ676" s="153"/>
      <c r="DR676" s="153"/>
      <c r="DS676" s="153"/>
      <c r="DT676" s="153"/>
      <c r="DU676" s="153"/>
      <c r="DV676" s="153"/>
      <c r="DW676" s="153"/>
      <c r="DX676" s="153"/>
      <c r="DY676" s="153"/>
      <c r="DZ676" s="153"/>
      <c r="EA676" s="153"/>
      <c r="EB676" s="153"/>
      <c r="EC676" s="153"/>
      <c r="ED676" s="153"/>
      <c r="EE676" s="153"/>
      <c r="EF676" s="153"/>
      <c r="EG676" s="153"/>
      <c r="EH676" s="153"/>
      <c r="EI676" s="153"/>
      <c r="EJ676" s="153"/>
    </row>
    <row r="677" spans="2:140" s="30" customFormat="1" ht="25" customHeight="1">
      <c r="B677" s="109" t="s">
        <v>22</v>
      </c>
      <c r="C677" s="68" t="s">
        <v>82</v>
      </c>
      <c r="D677" s="68" t="s">
        <v>23</v>
      </c>
      <c r="E677" s="153"/>
      <c r="F677" s="109" t="s">
        <v>22</v>
      </c>
      <c r="G677" s="68" t="s">
        <v>82</v>
      </c>
      <c r="H677" s="68" t="s">
        <v>23</v>
      </c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  <c r="AA677" s="153"/>
      <c r="AB677" s="153"/>
      <c r="AC677" s="153"/>
      <c r="AD677" s="153"/>
      <c r="AE677" s="153"/>
      <c r="AF677" s="153"/>
      <c r="AG677" s="153"/>
      <c r="AH677" s="153"/>
      <c r="AI677" s="153"/>
      <c r="AJ677" s="153"/>
      <c r="AK677" s="153"/>
      <c r="AL677" s="153"/>
      <c r="AM677" s="153"/>
      <c r="AN677" s="153"/>
      <c r="AO677" s="153"/>
      <c r="AP677" s="153"/>
      <c r="AQ677" s="153"/>
      <c r="AR677" s="153"/>
      <c r="AS677" s="153"/>
      <c r="AT677" s="153"/>
      <c r="AU677" s="153"/>
      <c r="AV677" s="153"/>
      <c r="AW677" s="153"/>
      <c r="AX677" s="153"/>
      <c r="AY677" s="153"/>
      <c r="AZ677" s="153"/>
      <c r="BA677" s="153"/>
      <c r="BB677" s="153"/>
      <c r="BC677" s="153"/>
      <c r="BD677" s="153"/>
      <c r="BE677" s="153"/>
      <c r="BF677" s="153"/>
      <c r="BG677" s="153"/>
      <c r="BH677" s="153"/>
      <c r="BI677" s="153"/>
      <c r="BJ677" s="153"/>
      <c r="BK677" s="153"/>
      <c r="BL677" s="153"/>
      <c r="BM677" s="153"/>
      <c r="BN677" s="153"/>
      <c r="BO677" s="153"/>
      <c r="BP677" s="153"/>
      <c r="BQ677" s="153"/>
      <c r="BR677" s="153"/>
      <c r="BS677" s="153"/>
      <c r="BT677" s="153"/>
      <c r="BU677" s="153"/>
      <c r="BV677" s="153"/>
      <c r="BW677" s="153"/>
      <c r="BX677" s="153"/>
      <c r="BY677" s="153"/>
      <c r="BZ677" s="153"/>
      <c r="CA677" s="153"/>
      <c r="CB677" s="153"/>
      <c r="CC677" s="153"/>
      <c r="CD677" s="153"/>
      <c r="CE677" s="153"/>
      <c r="CF677" s="153"/>
      <c r="CG677" s="153"/>
      <c r="CH677" s="153"/>
      <c r="CI677" s="153"/>
      <c r="CJ677" s="153"/>
      <c r="CK677" s="153"/>
      <c r="CL677" s="153"/>
      <c r="CM677" s="153"/>
      <c r="CN677" s="153"/>
      <c r="CO677" s="153"/>
      <c r="CP677" s="153"/>
      <c r="CQ677" s="153"/>
      <c r="CR677" s="153"/>
      <c r="CS677" s="153"/>
      <c r="CT677" s="153"/>
      <c r="CU677" s="153"/>
      <c r="CV677" s="153"/>
      <c r="CW677" s="153"/>
      <c r="CX677" s="153"/>
      <c r="CY677" s="153"/>
      <c r="CZ677" s="153"/>
      <c r="DA677" s="153"/>
      <c r="DB677" s="153"/>
      <c r="DC677" s="153"/>
      <c r="DD677" s="153"/>
      <c r="DE677" s="153"/>
      <c r="DF677" s="153"/>
      <c r="DG677" s="153"/>
      <c r="DH677" s="153"/>
      <c r="DI677" s="153"/>
      <c r="DJ677" s="153"/>
      <c r="DK677" s="153"/>
      <c r="DL677" s="153"/>
      <c r="DM677" s="153"/>
      <c r="DN677" s="153"/>
      <c r="DO677" s="153"/>
      <c r="DP677" s="153"/>
      <c r="DQ677" s="153"/>
      <c r="DR677" s="153"/>
      <c r="DS677" s="153"/>
      <c r="DT677" s="153"/>
      <c r="DU677" s="153"/>
      <c r="DV677" s="153"/>
      <c r="DW677" s="153"/>
      <c r="DX677" s="153"/>
      <c r="DY677" s="153"/>
      <c r="DZ677" s="153"/>
      <c r="EA677" s="153"/>
      <c r="EB677" s="153"/>
      <c r="EC677" s="153"/>
      <c r="ED677" s="153"/>
      <c r="EE677" s="153"/>
      <c r="EF677" s="153"/>
      <c r="EG677" s="153"/>
      <c r="EH677" s="153"/>
      <c r="EI677" s="153"/>
      <c r="EJ677" s="153"/>
    </row>
    <row r="678" spans="2:140" s="30" customFormat="1" ht="20.149999999999999" customHeight="1">
      <c r="B678" s="45">
        <v>0</v>
      </c>
      <c r="C678" s="46">
        <v>2022</v>
      </c>
      <c r="D678" s="47">
        <f>1/(1+$D$725)^$B678</f>
        <v>1</v>
      </c>
      <c r="E678" s="153"/>
      <c r="F678" s="45">
        <v>0</v>
      </c>
      <c r="G678" s="46">
        <f>C678</f>
        <v>2022</v>
      </c>
      <c r="H678" s="47">
        <f>1/(1+$H$725)^$F678</f>
        <v>1</v>
      </c>
      <c r="I678" s="4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  <c r="AA678" s="153"/>
      <c r="AB678" s="153"/>
      <c r="AC678" s="153"/>
      <c r="AD678" s="153"/>
      <c r="AE678" s="153"/>
      <c r="AF678" s="153"/>
      <c r="AG678" s="153"/>
      <c r="AH678" s="153"/>
      <c r="AI678" s="153"/>
      <c r="AJ678" s="153"/>
      <c r="AK678" s="153"/>
      <c r="AL678" s="153"/>
      <c r="AM678" s="153"/>
      <c r="AN678" s="153"/>
      <c r="AO678" s="153"/>
      <c r="AP678" s="153"/>
      <c r="AQ678" s="153"/>
      <c r="AR678" s="153"/>
      <c r="AS678" s="153"/>
      <c r="AT678" s="153"/>
      <c r="AU678" s="153"/>
      <c r="AV678" s="153"/>
      <c r="AW678" s="153"/>
      <c r="AX678" s="153"/>
      <c r="AY678" s="153"/>
      <c r="AZ678" s="153"/>
      <c r="BA678" s="153"/>
      <c r="BB678" s="153"/>
      <c r="BC678" s="153"/>
      <c r="BD678" s="153"/>
      <c r="BE678" s="153"/>
      <c r="BF678" s="153"/>
      <c r="BG678" s="153"/>
      <c r="BH678" s="153"/>
      <c r="BI678" s="153"/>
      <c r="BJ678" s="153"/>
      <c r="BK678" s="153"/>
      <c r="BL678" s="153"/>
      <c r="BM678" s="153"/>
      <c r="BN678" s="153"/>
      <c r="BO678" s="153"/>
      <c r="BP678" s="153"/>
      <c r="BQ678" s="153"/>
      <c r="BR678" s="153"/>
      <c r="BS678" s="153"/>
      <c r="BT678" s="153"/>
      <c r="BU678" s="153"/>
      <c r="BV678" s="153"/>
      <c r="BW678" s="153"/>
      <c r="BX678" s="153"/>
      <c r="BY678" s="153"/>
      <c r="BZ678" s="153"/>
      <c r="CA678" s="153"/>
      <c r="CB678" s="153"/>
      <c r="CC678" s="153"/>
      <c r="CD678" s="153"/>
      <c r="CE678" s="153"/>
      <c r="CF678" s="153"/>
      <c r="CG678" s="153"/>
      <c r="CH678" s="153"/>
      <c r="CI678" s="153"/>
      <c r="CJ678" s="153"/>
      <c r="CK678" s="153"/>
      <c r="CL678" s="153"/>
      <c r="CM678" s="153"/>
      <c r="CN678" s="153"/>
      <c r="CO678" s="153"/>
      <c r="CP678" s="153"/>
      <c r="CQ678" s="153"/>
      <c r="CR678" s="153"/>
      <c r="CS678" s="153"/>
      <c r="CT678" s="153"/>
      <c r="CU678" s="153"/>
      <c r="CV678" s="153"/>
      <c r="CW678" s="153"/>
      <c r="CX678" s="153"/>
      <c r="CY678" s="153"/>
      <c r="CZ678" s="153"/>
      <c r="DA678" s="153"/>
      <c r="DB678" s="153"/>
      <c r="DC678" s="153"/>
      <c r="DD678" s="153"/>
      <c r="DE678" s="153"/>
      <c r="DF678" s="153"/>
      <c r="DG678" s="153"/>
      <c r="DH678" s="153"/>
      <c r="DI678" s="153"/>
      <c r="DJ678" s="153"/>
      <c r="DK678" s="153"/>
      <c r="DL678" s="153"/>
      <c r="DM678" s="153"/>
      <c r="DN678" s="153"/>
      <c r="DO678" s="153"/>
      <c r="DP678" s="153"/>
      <c r="DQ678" s="153"/>
      <c r="DR678" s="153"/>
      <c r="DS678" s="153"/>
      <c r="DT678" s="153"/>
      <c r="DU678" s="153"/>
      <c r="DV678" s="153"/>
      <c r="DW678" s="153"/>
      <c r="DX678" s="153"/>
      <c r="DY678" s="153"/>
      <c r="DZ678" s="153"/>
      <c r="EA678" s="153"/>
      <c r="EB678" s="153"/>
      <c r="EC678" s="153"/>
      <c r="ED678" s="153"/>
      <c r="EE678" s="153"/>
      <c r="EF678" s="153"/>
      <c r="EG678" s="153"/>
      <c r="EH678" s="153"/>
      <c r="EI678" s="153"/>
      <c r="EJ678" s="153"/>
    </row>
    <row r="679" spans="2:140" s="30" customFormat="1" ht="20.149999999999999" customHeight="1">
      <c r="B679" s="45">
        <f t="shared" ref="B679:B724" si="66">B678+1</f>
        <v>1</v>
      </c>
      <c r="C679" s="46">
        <f t="shared" ref="C679:C724" si="67">C678+1</f>
        <v>2023</v>
      </c>
      <c r="D679" s="47">
        <f t="shared" ref="D679:D724" si="68">1/(1+$D$725)^$B679</f>
        <v>0.95693779904306231</v>
      </c>
      <c r="E679" s="153"/>
      <c r="F679" s="45">
        <f t="shared" ref="F679:F724" si="69">F678+1</f>
        <v>1</v>
      </c>
      <c r="G679" s="46">
        <f t="shared" ref="G679:G724" si="70">G678+1</f>
        <v>2023</v>
      </c>
      <c r="H679" s="47">
        <f t="shared" ref="H679:H724" si="71">1/(1+$H$725)^$F679</f>
        <v>0.96153846153846145</v>
      </c>
      <c r="I679" s="153"/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  <c r="AA679" s="153"/>
      <c r="AB679" s="153"/>
      <c r="AC679" s="153"/>
      <c r="AD679" s="153"/>
      <c r="AE679" s="153"/>
      <c r="AF679" s="153"/>
      <c r="AG679" s="153"/>
      <c r="AH679" s="153"/>
      <c r="AI679" s="153"/>
      <c r="AJ679" s="153"/>
      <c r="AK679" s="153"/>
      <c r="AL679" s="153"/>
      <c r="AM679" s="153"/>
      <c r="AN679" s="153"/>
      <c r="AO679" s="153"/>
      <c r="AP679" s="153"/>
      <c r="AQ679" s="153"/>
      <c r="AR679" s="153"/>
      <c r="AS679" s="153"/>
      <c r="AT679" s="153"/>
      <c r="AU679" s="153"/>
      <c r="AV679" s="153"/>
      <c r="AW679" s="153"/>
      <c r="AX679" s="153"/>
      <c r="AY679" s="153"/>
      <c r="AZ679" s="153"/>
      <c r="BA679" s="153"/>
      <c r="BB679" s="153"/>
      <c r="BC679" s="153"/>
      <c r="BD679" s="153"/>
      <c r="BE679" s="153"/>
      <c r="BF679" s="153"/>
      <c r="BG679" s="153"/>
      <c r="BH679" s="153"/>
      <c r="BI679" s="153"/>
      <c r="BJ679" s="153"/>
      <c r="BK679" s="153"/>
      <c r="BL679" s="153"/>
      <c r="BM679" s="153"/>
      <c r="BN679" s="153"/>
      <c r="BO679" s="153"/>
      <c r="BP679" s="153"/>
      <c r="BQ679" s="153"/>
      <c r="BR679" s="153"/>
      <c r="BS679" s="153"/>
      <c r="BT679" s="153"/>
      <c r="BU679" s="153"/>
      <c r="BV679" s="153"/>
      <c r="BW679" s="153"/>
      <c r="BX679" s="153"/>
      <c r="BY679" s="153"/>
      <c r="BZ679" s="153"/>
      <c r="CA679" s="153"/>
      <c r="CB679" s="153"/>
      <c r="CC679" s="153"/>
      <c r="CD679" s="153"/>
      <c r="CE679" s="153"/>
      <c r="CF679" s="153"/>
      <c r="CG679" s="153"/>
      <c r="CH679" s="153"/>
      <c r="CI679" s="153"/>
      <c r="CJ679" s="153"/>
      <c r="CK679" s="153"/>
      <c r="CL679" s="153"/>
      <c r="CM679" s="153"/>
      <c r="CN679" s="153"/>
      <c r="CO679" s="153"/>
      <c r="CP679" s="153"/>
      <c r="CQ679" s="153"/>
      <c r="CR679" s="153"/>
      <c r="CS679" s="153"/>
      <c r="CT679" s="153"/>
      <c r="CU679" s="153"/>
      <c r="CV679" s="153"/>
      <c r="CW679" s="153"/>
      <c r="CX679" s="153"/>
      <c r="CY679" s="153"/>
      <c r="CZ679" s="153"/>
      <c r="DA679" s="153"/>
      <c r="DB679" s="153"/>
      <c r="DC679" s="153"/>
      <c r="DD679" s="153"/>
      <c r="DE679" s="153"/>
      <c r="DF679" s="153"/>
      <c r="DG679" s="153"/>
      <c r="DH679" s="153"/>
      <c r="DI679" s="153"/>
      <c r="DJ679" s="153"/>
      <c r="DK679" s="153"/>
      <c r="DL679" s="153"/>
      <c r="DM679" s="153"/>
      <c r="DN679" s="153"/>
      <c r="DO679" s="153"/>
      <c r="DP679" s="153"/>
      <c r="DQ679" s="153"/>
      <c r="DR679" s="153"/>
      <c r="DS679" s="153"/>
      <c r="DT679" s="153"/>
      <c r="DU679" s="153"/>
      <c r="DV679" s="153"/>
      <c r="DW679" s="153"/>
      <c r="DX679" s="153"/>
      <c r="DY679" s="153"/>
      <c r="DZ679" s="153"/>
      <c r="EA679" s="153"/>
      <c r="EB679" s="153"/>
      <c r="EC679" s="153"/>
      <c r="ED679" s="153"/>
      <c r="EE679" s="153"/>
      <c r="EF679" s="153"/>
      <c r="EG679" s="153"/>
      <c r="EH679" s="153"/>
      <c r="EI679" s="153"/>
      <c r="EJ679" s="153"/>
    </row>
    <row r="680" spans="2:140" s="30" customFormat="1" ht="20.149999999999999" customHeight="1">
      <c r="B680" s="45">
        <f t="shared" si="66"/>
        <v>2</v>
      </c>
      <c r="C680" s="46">
        <f t="shared" si="67"/>
        <v>2024</v>
      </c>
      <c r="D680" s="47">
        <f t="shared" si="68"/>
        <v>0.91572995123738021</v>
      </c>
      <c r="E680" s="153"/>
      <c r="F680" s="45">
        <f t="shared" si="69"/>
        <v>2</v>
      </c>
      <c r="G680" s="46">
        <f t="shared" si="70"/>
        <v>2024</v>
      </c>
      <c r="H680" s="47">
        <f t="shared" si="71"/>
        <v>0.92455621301775137</v>
      </c>
      <c r="I680" s="153"/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  <c r="AA680" s="153"/>
      <c r="AB680" s="153"/>
      <c r="AC680" s="153"/>
      <c r="AD680" s="153"/>
      <c r="AE680" s="153"/>
      <c r="AF680" s="153"/>
      <c r="AG680" s="153"/>
      <c r="AH680" s="153"/>
      <c r="AI680" s="153"/>
      <c r="AJ680" s="153"/>
      <c r="AK680" s="153"/>
      <c r="AL680" s="153"/>
      <c r="AM680" s="153"/>
      <c r="AN680" s="153"/>
      <c r="AO680" s="153"/>
      <c r="AP680" s="153"/>
      <c r="AQ680" s="153"/>
      <c r="AR680" s="153"/>
      <c r="AS680" s="153"/>
      <c r="AT680" s="153"/>
      <c r="AU680" s="153"/>
      <c r="AV680" s="153"/>
      <c r="AW680" s="153"/>
      <c r="AX680" s="153"/>
      <c r="AY680" s="153"/>
      <c r="AZ680" s="153"/>
      <c r="BA680" s="153"/>
      <c r="BB680" s="153"/>
      <c r="BC680" s="153"/>
      <c r="BD680" s="153"/>
      <c r="BE680" s="153"/>
      <c r="BF680" s="153"/>
      <c r="BG680" s="153"/>
      <c r="BH680" s="153"/>
      <c r="BI680" s="153"/>
      <c r="BJ680" s="153"/>
      <c r="BK680" s="153"/>
      <c r="BL680" s="153"/>
      <c r="BM680" s="153"/>
      <c r="BN680" s="153"/>
      <c r="BO680" s="153"/>
      <c r="BP680" s="153"/>
      <c r="BQ680" s="153"/>
      <c r="BR680" s="153"/>
      <c r="BS680" s="153"/>
      <c r="BT680" s="153"/>
      <c r="BU680" s="153"/>
      <c r="BV680" s="153"/>
      <c r="BW680" s="153"/>
      <c r="BX680" s="153"/>
      <c r="BY680" s="153"/>
      <c r="BZ680" s="153"/>
      <c r="CA680" s="153"/>
      <c r="CB680" s="153"/>
      <c r="CC680" s="153"/>
      <c r="CD680" s="153"/>
      <c r="CE680" s="153"/>
      <c r="CF680" s="153"/>
      <c r="CG680" s="153"/>
      <c r="CH680" s="153"/>
      <c r="CI680" s="153"/>
      <c r="CJ680" s="153"/>
      <c r="CK680" s="153"/>
      <c r="CL680" s="153"/>
      <c r="CM680" s="153"/>
      <c r="CN680" s="153"/>
      <c r="CO680" s="153"/>
      <c r="CP680" s="153"/>
      <c r="CQ680" s="153"/>
      <c r="CR680" s="153"/>
      <c r="CS680" s="153"/>
      <c r="CT680" s="153"/>
      <c r="CU680" s="153"/>
      <c r="CV680" s="153"/>
      <c r="CW680" s="153"/>
      <c r="CX680" s="153"/>
      <c r="CY680" s="153"/>
      <c r="CZ680" s="153"/>
      <c r="DA680" s="153"/>
      <c r="DB680" s="153"/>
      <c r="DC680" s="153"/>
      <c r="DD680" s="153"/>
      <c r="DE680" s="153"/>
      <c r="DF680" s="153"/>
      <c r="DG680" s="153"/>
      <c r="DH680" s="153"/>
      <c r="DI680" s="153"/>
      <c r="DJ680" s="153"/>
      <c r="DK680" s="153"/>
      <c r="DL680" s="153"/>
      <c r="DM680" s="153"/>
      <c r="DN680" s="153"/>
      <c r="DO680" s="153"/>
      <c r="DP680" s="153"/>
      <c r="DQ680" s="153"/>
      <c r="DR680" s="153"/>
      <c r="DS680" s="153"/>
      <c r="DT680" s="153"/>
      <c r="DU680" s="153"/>
      <c r="DV680" s="153"/>
      <c r="DW680" s="153"/>
      <c r="DX680" s="153"/>
      <c r="DY680" s="153"/>
      <c r="DZ680" s="153"/>
      <c r="EA680" s="153"/>
      <c r="EB680" s="153"/>
      <c r="EC680" s="153"/>
      <c r="ED680" s="153"/>
      <c r="EE680" s="153"/>
      <c r="EF680" s="153"/>
      <c r="EG680" s="153"/>
      <c r="EH680" s="153"/>
      <c r="EI680" s="153"/>
      <c r="EJ680" s="153"/>
    </row>
    <row r="681" spans="2:140" s="30" customFormat="1" ht="20.149999999999999" customHeight="1">
      <c r="B681" s="45">
        <f t="shared" si="66"/>
        <v>3</v>
      </c>
      <c r="C681" s="46">
        <f t="shared" si="67"/>
        <v>2025</v>
      </c>
      <c r="D681" s="47">
        <f t="shared" si="68"/>
        <v>0.87629660405490928</v>
      </c>
      <c r="E681" s="153"/>
      <c r="F681" s="45">
        <f t="shared" si="69"/>
        <v>3</v>
      </c>
      <c r="G681" s="46">
        <f t="shared" si="70"/>
        <v>2025</v>
      </c>
      <c r="H681" s="47">
        <f t="shared" si="71"/>
        <v>0.88899635867091487</v>
      </c>
      <c r="I681" s="153"/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  <c r="AA681" s="153"/>
      <c r="AB681" s="153"/>
      <c r="AC681" s="153"/>
      <c r="AD681" s="153"/>
      <c r="AE681" s="153"/>
      <c r="AF681" s="153"/>
      <c r="AG681" s="153"/>
      <c r="AH681" s="153"/>
      <c r="AI681" s="153"/>
      <c r="AJ681" s="153"/>
      <c r="AK681" s="153"/>
      <c r="AL681" s="153"/>
      <c r="AM681" s="153"/>
      <c r="AN681" s="153"/>
      <c r="AO681" s="153"/>
      <c r="AP681" s="153"/>
      <c r="AQ681" s="153"/>
      <c r="AR681" s="153"/>
      <c r="AS681" s="153"/>
      <c r="AT681" s="153"/>
      <c r="AU681" s="153"/>
      <c r="AV681" s="153"/>
      <c r="AW681" s="153"/>
      <c r="AX681" s="153"/>
      <c r="AY681" s="153"/>
      <c r="AZ681" s="153"/>
      <c r="BA681" s="153"/>
      <c r="BB681" s="153"/>
      <c r="BC681" s="153"/>
      <c r="BD681" s="153"/>
      <c r="BE681" s="153"/>
      <c r="BF681" s="153"/>
      <c r="BG681" s="153"/>
      <c r="BH681" s="153"/>
      <c r="BI681" s="153"/>
      <c r="BJ681" s="153"/>
      <c r="BK681" s="153"/>
      <c r="BL681" s="153"/>
      <c r="BM681" s="153"/>
      <c r="BN681" s="153"/>
      <c r="BO681" s="153"/>
      <c r="BP681" s="153"/>
      <c r="BQ681" s="153"/>
      <c r="BR681" s="153"/>
      <c r="BS681" s="153"/>
      <c r="BT681" s="153"/>
      <c r="BU681" s="153"/>
      <c r="BV681" s="153"/>
      <c r="BW681" s="153"/>
      <c r="BX681" s="153"/>
      <c r="BY681" s="153"/>
      <c r="BZ681" s="153"/>
      <c r="CA681" s="153"/>
      <c r="CB681" s="153"/>
      <c r="CC681" s="153"/>
      <c r="CD681" s="153"/>
      <c r="CE681" s="153"/>
      <c r="CF681" s="153"/>
      <c r="CG681" s="153"/>
      <c r="CH681" s="153"/>
      <c r="CI681" s="153"/>
      <c r="CJ681" s="153"/>
      <c r="CK681" s="153"/>
      <c r="CL681" s="153"/>
      <c r="CM681" s="153"/>
      <c r="CN681" s="153"/>
      <c r="CO681" s="153"/>
      <c r="CP681" s="153"/>
      <c r="CQ681" s="153"/>
      <c r="CR681" s="153"/>
      <c r="CS681" s="153"/>
      <c r="CT681" s="153"/>
      <c r="CU681" s="153"/>
      <c r="CV681" s="153"/>
      <c r="CW681" s="153"/>
      <c r="CX681" s="153"/>
      <c r="CY681" s="153"/>
      <c r="CZ681" s="153"/>
      <c r="DA681" s="153"/>
      <c r="DB681" s="153"/>
      <c r="DC681" s="153"/>
      <c r="DD681" s="153"/>
      <c r="DE681" s="153"/>
      <c r="DF681" s="153"/>
      <c r="DG681" s="153"/>
      <c r="DH681" s="153"/>
      <c r="DI681" s="153"/>
      <c r="DJ681" s="153"/>
      <c r="DK681" s="153"/>
      <c r="DL681" s="153"/>
      <c r="DM681" s="153"/>
      <c r="DN681" s="153"/>
      <c r="DO681" s="153"/>
      <c r="DP681" s="153"/>
      <c r="DQ681" s="153"/>
      <c r="DR681" s="153"/>
      <c r="DS681" s="153"/>
      <c r="DT681" s="153"/>
      <c r="DU681" s="153"/>
      <c r="DV681" s="153"/>
      <c r="DW681" s="153"/>
      <c r="DX681" s="153"/>
      <c r="DY681" s="153"/>
      <c r="DZ681" s="153"/>
      <c r="EA681" s="153"/>
      <c r="EB681" s="153"/>
      <c r="EC681" s="153"/>
      <c r="ED681" s="153"/>
      <c r="EE681" s="153"/>
      <c r="EF681" s="153"/>
      <c r="EG681" s="153"/>
      <c r="EH681" s="153"/>
      <c r="EI681" s="153"/>
      <c r="EJ681" s="153"/>
    </row>
    <row r="682" spans="2:140" s="30" customFormat="1" ht="20.149999999999999" customHeight="1">
      <c r="B682" s="45">
        <f t="shared" si="66"/>
        <v>4</v>
      </c>
      <c r="C682" s="46">
        <f t="shared" si="67"/>
        <v>2026</v>
      </c>
      <c r="D682" s="47">
        <f t="shared" si="68"/>
        <v>0.83856134359321488</v>
      </c>
      <c r="E682" s="153"/>
      <c r="F682" s="45">
        <f t="shared" si="69"/>
        <v>4</v>
      </c>
      <c r="G682" s="46">
        <f t="shared" si="70"/>
        <v>2026</v>
      </c>
      <c r="H682" s="47">
        <f t="shared" si="71"/>
        <v>0.85480419102972571</v>
      </c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  <c r="AA682" s="153"/>
      <c r="AB682" s="153"/>
      <c r="AC682" s="153"/>
      <c r="AD682" s="153"/>
      <c r="AE682" s="153"/>
      <c r="AF682" s="153"/>
      <c r="AG682" s="153"/>
      <c r="AH682" s="153"/>
      <c r="AI682" s="153"/>
      <c r="AJ682" s="153"/>
      <c r="AK682" s="153"/>
      <c r="AL682" s="153"/>
      <c r="AM682" s="153"/>
      <c r="AN682" s="153"/>
      <c r="AO682" s="153"/>
      <c r="AP682" s="153"/>
      <c r="AQ682" s="153"/>
      <c r="AR682" s="153"/>
      <c r="AS682" s="153"/>
      <c r="AT682" s="153"/>
      <c r="AU682" s="153"/>
      <c r="AV682" s="153"/>
      <c r="AW682" s="153"/>
      <c r="AX682" s="153"/>
      <c r="AY682" s="153"/>
      <c r="AZ682" s="153"/>
      <c r="BA682" s="153"/>
      <c r="BB682" s="153"/>
      <c r="BC682" s="153"/>
      <c r="BD682" s="153"/>
      <c r="BE682" s="153"/>
      <c r="BF682" s="153"/>
      <c r="BG682" s="153"/>
      <c r="BH682" s="153"/>
      <c r="BI682" s="153"/>
      <c r="BJ682" s="153"/>
      <c r="BK682" s="153"/>
      <c r="BL682" s="153"/>
      <c r="BM682" s="153"/>
      <c r="BN682" s="153"/>
      <c r="BO682" s="153"/>
      <c r="BP682" s="153"/>
      <c r="BQ682" s="153"/>
      <c r="BR682" s="153"/>
      <c r="BS682" s="153"/>
      <c r="BT682" s="153"/>
      <c r="BU682" s="153"/>
      <c r="BV682" s="153"/>
      <c r="BW682" s="153"/>
      <c r="BX682" s="153"/>
      <c r="BY682" s="153"/>
      <c r="BZ682" s="153"/>
      <c r="CA682" s="153"/>
      <c r="CB682" s="153"/>
      <c r="CC682" s="153"/>
      <c r="CD682" s="153"/>
      <c r="CE682" s="153"/>
      <c r="CF682" s="153"/>
      <c r="CG682" s="153"/>
      <c r="CH682" s="153"/>
      <c r="CI682" s="153"/>
      <c r="CJ682" s="153"/>
      <c r="CK682" s="153"/>
      <c r="CL682" s="153"/>
      <c r="CM682" s="153"/>
      <c r="CN682" s="153"/>
      <c r="CO682" s="153"/>
      <c r="CP682" s="153"/>
      <c r="CQ682" s="153"/>
      <c r="CR682" s="153"/>
      <c r="CS682" s="153"/>
      <c r="CT682" s="153"/>
      <c r="CU682" s="153"/>
      <c r="CV682" s="153"/>
      <c r="CW682" s="153"/>
      <c r="CX682" s="153"/>
      <c r="CY682" s="153"/>
      <c r="CZ682" s="153"/>
      <c r="DA682" s="153"/>
      <c r="DB682" s="153"/>
      <c r="DC682" s="153"/>
      <c r="DD682" s="153"/>
      <c r="DE682" s="153"/>
      <c r="DF682" s="153"/>
      <c r="DG682" s="153"/>
      <c r="DH682" s="153"/>
      <c r="DI682" s="153"/>
      <c r="DJ682" s="153"/>
      <c r="DK682" s="153"/>
      <c r="DL682" s="153"/>
      <c r="DM682" s="153"/>
      <c r="DN682" s="153"/>
      <c r="DO682" s="153"/>
      <c r="DP682" s="153"/>
      <c r="DQ682" s="153"/>
      <c r="DR682" s="153"/>
      <c r="DS682" s="153"/>
      <c r="DT682" s="153"/>
      <c r="DU682" s="153"/>
      <c r="DV682" s="153"/>
      <c r="DW682" s="153"/>
      <c r="DX682" s="153"/>
      <c r="DY682" s="153"/>
      <c r="DZ682" s="153"/>
      <c r="EA682" s="153"/>
      <c r="EB682" s="153"/>
      <c r="EC682" s="153"/>
      <c r="ED682" s="153"/>
      <c r="EE682" s="153"/>
      <c r="EF682" s="153"/>
      <c r="EG682" s="153"/>
      <c r="EH682" s="153"/>
      <c r="EI682" s="153"/>
      <c r="EJ682" s="153"/>
    </row>
    <row r="683" spans="2:140" s="30" customFormat="1" ht="20.149999999999999" customHeight="1">
      <c r="B683" s="45">
        <f t="shared" si="66"/>
        <v>5</v>
      </c>
      <c r="C683" s="46">
        <f t="shared" si="67"/>
        <v>2027</v>
      </c>
      <c r="D683" s="47">
        <f t="shared" si="68"/>
        <v>0.80245104650068411</v>
      </c>
      <c r="E683" s="153"/>
      <c r="F683" s="45">
        <f t="shared" si="69"/>
        <v>5</v>
      </c>
      <c r="G683" s="46">
        <f t="shared" si="70"/>
        <v>2027</v>
      </c>
      <c r="H683" s="47">
        <f t="shared" si="71"/>
        <v>0.82192710675935154</v>
      </c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  <c r="AA683" s="153"/>
      <c r="AB683" s="153"/>
      <c r="AC683" s="153"/>
      <c r="AD683" s="153"/>
      <c r="AE683" s="153"/>
      <c r="AF683" s="153"/>
      <c r="AG683" s="153"/>
      <c r="AH683" s="153"/>
      <c r="AI683" s="153"/>
      <c r="AJ683" s="153"/>
      <c r="AK683" s="153"/>
      <c r="AL683" s="153"/>
      <c r="AM683" s="153"/>
      <c r="AN683" s="153"/>
      <c r="AO683" s="153"/>
      <c r="AP683" s="153"/>
      <c r="AQ683" s="153"/>
      <c r="AR683" s="153"/>
      <c r="AS683" s="153"/>
      <c r="AT683" s="153"/>
      <c r="AU683" s="153"/>
      <c r="AV683" s="153"/>
      <c r="AW683" s="153"/>
      <c r="AX683" s="153"/>
      <c r="AY683" s="153"/>
      <c r="AZ683" s="153"/>
      <c r="BA683" s="153"/>
      <c r="BB683" s="153"/>
      <c r="BC683" s="153"/>
      <c r="BD683" s="153"/>
      <c r="BE683" s="153"/>
      <c r="BF683" s="153"/>
      <c r="BG683" s="153"/>
      <c r="BH683" s="153"/>
      <c r="BI683" s="153"/>
      <c r="BJ683" s="153"/>
      <c r="BK683" s="153"/>
      <c r="BL683" s="153"/>
      <c r="BM683" s="153"/>
      <c r="BN683" s="153"/>
      <c r="BO683" s="153"/>
      <c r="BP683" s="153"/>
      <c r="BQ683" s="153"/>
      <c r="BR683" s="153"/>
      <c r="BS683" s="153"/>
      <c r="BT683" s="153"/>
      <c r="BU683" s="153"/>
      <c r="BV683" s="153"/>
      <c r="BW683" s="153"/>
      <c r="BX683" s="153"/>
      <c r="BY683" s="153"/>
      <c r="BZ683" s="153"/>
      <c r="CA683" s="153"/>
      <c r="CB683" s="153"/>
      <c r="CC683" s="153"/>
      <c r="CD683" s="153"/>
      <c r="CE683" s="153"/>
      <c r="CF683" s="153"/>
      <c r="CG683" s="153"/>
      <c r="CH683" s="153"/>
      <c r="CI683" s="153"/>
      <c r="CJ683" s="153"/>
      <c r="CK683" s="153"/>
      <c r="CL683" s="153"/>
      <c r="CM683" s="153"/>
      <c r="CN683" s="153"/>
      <c r="CO683" s="153"/>
      <c r="CP683" s="153"/>
      <c r="CQ683" s="153"/>
      <c r="CR683" s="153"/>
      <c r="CS683" s="153"/>
      <c r="CT683" s="153"/>
      <c r="CU683" s="153"/>
      <c r="CV683" s="153"/>
      <c r="CW683" s="153"/>
      <c r="CX683" s="153"/>
      <c r="CY683" s="153"/>
      <c r="CZ683" s="153"/>
      <c r="DA683" s="153"/>
      <c r="DB683" s="153"/>
      <c r="DC683" s="153"/>
      <c r="DD683" s="153"/>
      <c r="DE683" s="153"/>
      <c r="DF683" s="153"/>
      <c r="DG683" s="153"/>
      <c r="DH683" s="153"/>
      <c r="DI683" s="153"/>
      <c r="DJ683" s="153"/>
      <c r="DK683" s="153"/>
      <c r="DL683" s="153"/>
      <c r="DM683" s="153"/>
      <c r="DN683" s="153"/>
      <c r="DO683" s="153"/>
      <c r="DP683" s="153"/>
      <c r="DQ683" s="153"/>
      <c r="DR683" s="153"/>
      <c r="DS683" s="153"/>
      <c r="DT683" s="153"/>
      <c r="DU683" s="153"/>
      <c r="DV683" s="153"/>
      <c r="DW683" s="153"/>
      <c r="DX683" s="153"/>
      <c r="DY683" s="153"/>
      <c r="DZ683" s="153"/>
      <c r="EA683" s="153"/>
      <c r="EB683" s="153"/>
      <c r="EC683" s="153"/>
      <c r="ED683" s="153"/>
      <c r="EE683" s="153"/>
      <c r="EF683" s="153"/>
      <c r="EG683" s="153"/>
      <c r="EH683" s="153"/>
      <c r="EI683" s="153"/>
      <c r="EJ683" s="153"/>
    </row>
    <row r="684" spans="2:140" s="30" customFormat="1" ht="20.149999999999999" customHeight="1">
      <c r="B684" s="45">
        <f t="shared" si="66"/>
        <v>6</v>
      </c>
      <c r="C684" s="46">
        <f t="shared" si="67"/>
        <v>2028</v>
      </c>
      <c r="D684" s="47">
        <f t="shared" si="68"/>
        <v>0.76789573827816682</v>
      </c>
      <c r="E684" s="153"/>
      <c r="F684" s="45">
        <f t="shared" si="69"/>
        <v>6</v>
      </c>
      <c r="G684" s="46">
        <f t="shared" si="70"/>
        <v>2028</v>
      </c>
      <c r="H684" s="47">
        <f t="shared" si="71"/>
        <v>0.79031452573014571</v>
      </c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/>
      <c r="AG684" s="153"/>
      <c r="AH684" s="153"/>
      <c r="AI684" s="153"/>
      <c r="AJ684" s="153"/>
      <c r="AK684" s="153"/>
      <c r="AL684" s="153"/>
      <c r="AM684" s="153"/>
      <c r="AN684" s="153"/>
      <c r="AO684" s="153"/>
      <c r="AP684" s="153"/>
      <c r="AQ684" s="153"/>
      <c r="AR684" s="153"/>
      <c r="AS684" s="153"/>
      <c r="AT684" s="153"/>
      <c r="AU684" s="153"/>
      <c r="AV684" s="153"/>
      <c r="AW684" s="153"/>
      <c r="AX684" s="153"/>
      <c r="AY684" s="153"/>
      <c r="AZ684" s="153"/>
      <c r="BA684" s="153"/>
      <c r="BB684" s="153"/>
      <c r="BC684" s="153"/>
      <c r="BD684" s="153"/>
      <c r="BE684" s="153"/>
      <c r="BF684" s="153"/>
      <c r="BG684" s="153"/>
      <c r="BH684" s="153"/>
      <c r="BI684" s="153"/>
      <c r="BJ684" s="153"/>
      <c r="BK684" s="153"/>
      <c r="BL684" s="153"/>
      <c r="BM684" s="153"/>
      <c r="BN684" s="153"/>
      <c r="BO684" s="153"/>
      <c r="BP684" s="153"/>
      <c r="BQ684" s="153"/>
      <c r="BR684" s="153"/>
      <c r="BS684" s="153"/>
      <c r="BT684" s="153"/>
      <c r="BU684" s="153"/>
      <c r="BV684" s="153"/>
      <c r="BW684" s="153"/>
      <c r="BX684" s="153"/>
      <c r="BY684" s="153"/>
      <c r="BZ684" s="153"/>
      <c r="CA684" s="153"/>
      <c r="CB684" s="153"/>
      <c r="CC684" s="153"/>
      <c r="CD684" s="153"/>
      <c r="CE684" s="153"/>
      <c r="CF684" s="153"/>
      <c r="CG684" s="153"/>
      <c r="CH684" s="153"/>
      <c r="CI684" s="153"/>
      <c r="CJ684" s="153"/>
      <c r="CK684" s="153"/>
      <c r="CL684" s="153"/>
      <c r="CM684" s="153"/>
      <c r="CN684" s="153"/>
      <c r="CO684" s="153"/>
      <c r="CP684" s="153"/>
      <c r="CQ684" s="153"/>
      <c r="CR684" s="153"/>
      <c r="CS684" s="153"/>
      <c r="CT684" s="153"/>
      <c r="CU684" s="153"/>
      <c r="CV684" s="153"/>
      <c r="CW684" s="153"/>
      <c r="CX684" s="153"/>
      <c r="CY684" s="153"/>
      <c r="CZ684" s="153"/>
      <c r="DA684" s="153"/>
      <c r="DB684" s="153"/>
      <c r="DC684" s="153"/>
      <c r="DD684" s="153"/>
      <c r="DE684" s="153"/>
      <c r="DF684" s="153"/>
      <c r="DG684" s="153"/>
      <c r="DH684" s="153"/>
      <c r="DI684" s="153"/>
      <c r="DJ684" s="153"/>
      <c r="DK684" s="153"/>
      <c r="DL684" s="153"/>
      <c r="DM684" s="153"/>
      <c r="DN684" s="153"/>
      <c r="DO684" s="153"/>
      <c r="DP684" s="153"/>
      <c r="DQ684" s="153"/>
      <c r="DR684" s="153"/>
      <c r="DS684" s="153"/>
      <c r="DT684" s="153"/>
      <c r="DU684" s="153"/>
      <c r="DV684" s="153"/>
      <c r="DW684" s="153"/>
      <c r="DX684" s="153"/>
      <c r="DY684" s="153"/>
      <c r="DZ684" s="153"/>
      <c r="EA684" s="153"/>
      <c r="EB684" s="153"/>
      <c r="EC684" s="153"/>
      <c r="ED684" s="153"/>
      <c r="EE684" s="153"/>
      <c r="EF684" s="153"/>
      <c r="EG684" s="153"/>
      <c r="EH684" s="153"/>
      <c r="EI684" s="153"/>
      <c r="EJ684" s="153"/>
    </row>
    <row r="685" spans="2:140" s="30" customFormat="1" ht="20.149999999999999" customHeight="1">
      <c r="B685" s="45">
        <f t="shared" si="66"/>
        <v>7</v>
      </c>
      <c r="C685" s="46">
        <f t="shared" si="67"/>
        <v>2029</v>
      </c>
      <c r="D685" s="47">
        <f t="shared" si="68"/>
        <v>0.73482845768245619</v>
      </c>
      <c r="E685" s="153"/>
      <c r="F685" s="45">
        <f t="shared" si="69"/>
        <v>7</v>
      </c>
      <c r="G685" s="46">
        <f t="shared" si="70"/>
        <v>2029</v>
      </c>
      <c r="H685" s="47">
        <f t="shared" si="71"/>
        <v>0.75991781320206331</v>
      </c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/>
      <c r="AG685" s="153"/>
      <c r="AH685" s="153"/>
      <c r="AI685" s="153"/>
      <c r="AJ685" s="153"/>
      <c r="AK685" s="153"/>
      <c r="AL685" s="153"/>
      <c r="AM685" s="153"/>
      <c r="AN685" s="153"/>
      <c r="AO685" s="153"/>
      <c r="AP685" s="153"/>
      <c r="AQ685" s="153"/>
      <c r="AR685" s="153"/>
      <c r="AS685" s="153"/>
      <c r="AT685" s="153"/>
      <c r="AU685" s="153"/>
      <c r="AV685" s="153"/>
      <c r="AW685" s="153"/>
      <c r="AX685" s="153"/>
      <c r="AY685" s="153"/>
      <c r="AZ685" s="153"/>
      <c r="BA685" s="153"/>
      <c r="BB685" s="153"/>
      <c r="BC685" s="153"/>
      <c r="BD685" s="153"/>
      <c r="BE685" s="153"/>
      <c r="BF685" s="153"/>
      <c r="BG685" s="153"/>
      <c r="BH685" s="153"/>
      <c r="BI685" s="153"/>
      <c r="BJ685" s="153"/>
      <c r="BK685" s="153"/>
      <c r="BL685" s="153"/>
      <c r="BM685" s="153"/>
      <c r="BN685" s="153"/>
      <c r="BO685" s="153"/>
      <c r="BP685" s="153"/>
      <c r="BQ685" s="153"/>
      <c r="BR685" s="153"/>
      <c r="BS685" s="153"/>
      <c r="BT685" s="153"/>
      <c r="BU685" s="153"/>
      <c r="BV685" s="153"/>
      <c r="BW685" s="153"/>
      <c r="BX685" s="153"/>
      <c r="BY685" s="153"/>
      <c r="BZ685" s="153"/>
      <c r="CA685" s="153"/>
      <c r="CB685" s="153"/>
      <c r="CC685" s="153"/>
      <c r="CD685" s="153"/>
      <c r="CE685" s="153"/>
      <c r="CF685" s="153"/>
      <c r="CG685" s="153"/>
      <c r="CH685" s="153"/>
      <c r="CI685" s="153"/>
      <c r="CJ685" s="153"/>
      <c r="CK685" s="153"/>
      <c r="CL685" s="153"/>
      <c r="CM685" s="153"/>
      <c r="CN685" s="153"/>
      <c r="CO685" s="153"/>
      <c r="CP685" s="153"/>
      <c r="CQ685" s="153"/>
      <c r="CR685" s="153"/>
      <c r="CS685" s="153"/>
      <c r="CT685" s="153"/>
      <c r="CU685" s="153"/>
      <c r="CV685" s="153"/>
      <c r="CW685" s="153"/>
      <c r="CX685" s="153"/>
      <c r="CY685" s="153"/>
      <c r="CZ685" s="153"/>
      <c r="DA685" s="153"/>
      <c r="DB685" s="153"/>
      <c r="DC685" s="153"/>
      <c r="DD685" s="153"/>
      <c r="DE685" s="153"/>
      <c r="DF685" s="153"/>
      <c r="DG685" s="153"/>
      <c r="DH685" s="153"/>
      <c r="DI685" s="153"/>
      <c r="DJ685" s="153"/>
      <c r="DK685" s="153"/>
      <c r="DL685" s="153"/>
      <c r="DM685" s="153"/>
      <c r="DN685" s="153"/>
      <c r="DO685" s="153"/>
      <c r="DP685" s="153"/>
      <c r="DQ685" s="153"/>
      <c r="DR685" s="153"/>
      <c r="DS685" s="153"/>
      <c r="DT685" s="153"/>
      <c r="DU685" s="153"/>
      <c r="DV685" s="153"/>
      <c r="DW685" s="153"/>
      <c r="DX685" s="153"/>
      <c r="DY685" s="153"/>
      <c r="DZ685" s="153"/>
      <c r="EA685" s="153"/>
      <c r="EB685" s="153"/>
      <c r="EC685" s="153"/>
      <c r="ED685" s="153"/>
      <c r="EE685" s="153"/>
      <c r="EF685" s="153"/>
      <c r="EG685" s="153"/>
      <c r="EH685" s="153"/>
      <c r="EI685" s="153"/>
      <c r="EJ685" s="153"/>
    </row>
    <row r="686" spans="2:140" s="30" customFormat="1" ht="20.149999999999999" customHeight="1">
      <c r="B686" s="45">
        <f t="shared" si="66"/>
        <v>8</v>
      </c>
      <c r="C686" s="46">
        <f t="shared" si="67"/>
        <v>2030</v>
      </c>
      <c r="D686" s="47">
        <f t="shared" si="68"/>
        <v>0.70318512696885782</v>
      </c>
      <c r="E686" s="153"/>
      <c r="F686" s="45">
        <f t="shared" si="69"/>
        <v>8</v>
      </c>
      <c r="G686" s="46">
        <f t="shared" si="70"/>
        <v>2030</v>
      </c>
      <c r="H686" s="47">
        <f t="shared" si="71"/>
        <v>0.73069020500198378</v>
      </c>
      <c r="I686" s="153"/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  <c r="AA686" s="153"/>
      <c r="AB686" s="153"/>
      <c r="AC686" s="153"/>
      <c r="AD686" s="153"/>
      <c r="AE686" s="153"/>
      <c r="AF686" s="153"/>
      <c r="AG686" s="153"/>
      <c r="AH686" s="153"/>
      <c r="AI686" s="153"/>
      <c r="AJ686" s="153"/>
      <c r="AK686" s="153"/>
      <c r="AL686" s="153"/>
      <c r="AM686" s="153"/>
      <c r="AN686" s="153"/>
      <c r="AO686" s="153"/>
      <c r="AP686" s="153"/>
      <c r="AQ686" s="153"/>
      <c r="AR686" s="153"/>
      <c r="AS686" s="153"/>
      <c r="AT686" s="153"/>
      <c r="AU686" s="153"/>
      <c r="AV686" s="153"/>
      <c r="AW686" s="153"/>
      <c r="AX686" s="153"/>
      <c r="AY686" s="153"/>
      <c r="AZ686" s="153"/>
      <c r="BA686" s="153"/>
      <c r="BB686" s="153"/>
      <c r="BC686" s="153"/>
      <c r="BD686" s="153"/>
      <c r="BE686" s="153"/>
      <c r="BF686" s="153"/>
      <c r="BG686" s="153"/>
      <c r="BH686" s="153"/>
      <c r="BI686" s="153"/>
      <c r="BJ686" s="153"/>
      <c r="BK686" s="153"/>
      <c r="BL686" s="153"/>
      <c r="BM686" s="153"/>
      <c r="BN686" s="153"/>
      <c r="BO686" s="153"/>
      <c r="BP686" s="153"/>
      <c r="BQ686" s="153"/>
      <c r="BR686" s="153"/>
      <c r="BS686" s="153"/>
      <c r="BT686" s="153"/>
      <c r="BU686" s="153"/>
      <c r="BV686" s="153"/>
      <c r="BW686" s="153"/>
      <c r="BX686" s="153"/>
      <c r="BY686" s="153"/>
      <c r="BZ686" s="153"/>
      <c r="CA686" s="153"/>
      <c r="CB686" s="153"/>
      <c r="CC686" s="153"/>
      <c r="CD686" s="153"/>
      <c r="CE686" s="153"/>
      <c r="CF686" s="153"/>
      <c r="CG686" s="153"/>
      <c r="CH686" s="153"/>
      <c r="CI686" s="153"/>
      <c r="CJ686" s="153"/>
      <c r="CK686" s="153"/>
      <c r="CL686" s="153"/>
      <c r="CM686" s="153"/>
      <c r="CN686" s="153"/>
      <c r="CO686" s="153"/>
      <c r="CP686" s="153"/>
      <c r="CQ686" s="153"/>
      <c r="CR686" s="153"/>
      <c r="CS686" s="153"/>
      <c r="CT686" s="153"/>
      <c r="CU686" s="153"/>
      <c r="CV686" s="153"/>
      <c r="CW686" s="153"/>
      <c r="CX686" s="153"/>
      <c r="CY686" s="153"/>
      <c r="CZ686" s="153"/>
      <c r="DA686" s="153"/>
      <c r="DB686" s="153"/>
      <c r="DC686" s="153"/>
      <c r="DD686" s="153"/>
      <c r="DE686" s="153"/>
      <c r="DF686" s="153"/>
      <c r="DG686" s="153"/>
      <c r="DH686" s="153"/>
      <c r="DI686" s="153"/>
      <c r="DJ686" s="153"/>
      <c r="DK686" s="153"/>
      <c r="DL686" s="153"/>
      <c r="DM686" s="153"/>
      <c r="DN686" s="153"/>
      <c r="DO686" s="153"/>
      <c r="DP686" s="153"/>
      <c r="DQ686" s="153"/>
      <c r="DR686" s="153"/>
      <c r="DS686" s="153"/>
      <c r="DT686" s="153"/>
      <c r="DU686" s="153"/>
      <c r="DV686" s="153"/>
      <c r="DW686" s="153"/>
      <c r="DX686" s="153"/>
      <c r="DY686" s="153"/>
      <c r="DZ686" s="153"/>
      <c r="EA686" s="153"/>
      <c r="EB686" s="153"/>
      <c r="EC686" s="153"/>
      <c r="ED686" s="153"/>
      <c r="EE686" s="153"/>
      <c r="EF686" s="153"/>
      <c r="EG686" s="153"/>
      <c r="EH686" s="153"/>
      <c r="EI686" s="153"/>
      <c r="EJ686" s="153"/>
    </row>
    <row r="687" spans="2:140" s="30" customFormat="1" ht="20.149999999999999" customHeight="1">
      <c r="B687" s="45">
        <f t="shared" si="66"/>
        <v>9</v>
      </c>
      <c r="C687" s="46">
        <f t="shared" si="67"/>
        <v>2031</v>
      </c>
      <c r="D687" s="47">
        <f t="shared" si="68"/>
        <v>0.67290442772139514</v>
      </c>
      <c r="E687" s="153"/>
      <c r="F687" s="45">
        <f t="shared" si="69"/>
        <v>9</v>
      </c>
      <c r="G687" s="46">
        <f t="shared" si="70"/>
        <v>2031</v>
      </c>
      <c r="H687" s="47">
        <f t="shared" si="71"/>
        <v>0.70258673557883045</v>
      </c>
      <c r="I687" s="153"/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  <c r="AA687" s="153"/>
      <c r="AB687" s="153"/>
      <c r="AC687" s="153"/>
      <c r="AD687" s="153"/>
      <c r="AE687" s="153"/>
      <c r="AF687" s="153"/>
      <c r="AG687" s="153"/>
      <c r="AH687" s="153"/>
      <c r="AI687" s="153"/>
      <c r="AJ687" s="153"/>
      <c r="AK687" s="153"/>
      <c r="AL687" s="153"/>
      <c r="AM687" s="153"/>
      <c r="AN687" s="153"/>
      <c r="AO687" s="153"/>
      <c r="AP687" s="153"/>
      <c r="AQ687" s="153"/>
      <c r="AR687" s="153"/>
      <c r="AS687" s="153"/>
      <c r="AT687" s="153"/>
      <c r="AU687" s="153"/>
      <c r="AV687" s="153"/>
      <c r="AW687" s="153"/>
      <c r="AX687" s="153"/>
      <c r="AY687" s="153"/>
      <c r="AZ687" s="153"/>
      <c r="BA687" s="153"/>
      <c r="BB687" s="153"/>
      <c r="BC687" s="153"/>
      <c r="BD687" s="153"/>
      <c r="BE687" s="153"/>
      <c r="BF687" s="153"/>
      <c r="BG687" s="153"/>
      <c r="BH687" s="153"/>
      <c r="BI687" s="153"/>
      <c r="BJ687" s="153"/>
      <c r="BK687" s="153"/>
      <c r="BL687" s="153"/>
      <c r="BM687" s="153"/>
      <c r="BN687" s="153"/>
      <c r="BO687" s="153"/>
      <c r="BP687" s="153"/>
      <c r="BQ687" s="153"/>
      <c r="BR687" s="153"/>
      <c r="BS687" s="153"/>
      <c r="BT687" s="153"/>
      <c r="BU687" s="153"/>
      <c r="BV687" s="153"/>
      <c r="BW687" s="153"/>
      <c r="BX687" s="153"/>
      <c r="BY687" s="153"/>
      <c r="BZ687" s="153"/>
      <c r="CA687" s="153"/>
      <c r="CB687" s="153"/>
      <c r="CC687" s="153"/>
      <c r="CD687" s="153"/>
      <c r="CE687" s="153"/>
      <c r="CF687" s="153"/>
      <c r="CG687" s="153"/>
      <c r="CH687" s="153"/>
      <c r="CI687" s="153"/>
      <c r="CJ687" s="153"/>
      <c r="CK687" s="153"/>
      <c r="CL687" s="153"/>
      <c r="CM687" s="153"/>
      <c r="CN687" s="153"/>
      <c r="CO687" s="153"/>
      <c r="CP687" s="153"/>
      <c r="CQ687" s="153"/>
      <c r="CR687" s="153"/>
      <c r="CS687" s="153"/>
      <c r="CT687" s="153"/>
      <c r="CU687" s="153"/>
      <c r="CV687" s="153"/>
      <c r="CW687" s="153"/>
      <c r="CX687" s="153"/>
      <c r="CY687" s="153"/>
      <c r="CZ687" s="153"/>
      <c r="DA687" s="153"/>
      <c r="DB687" s="153"/>
      <c r="DC687" s="153"/>
      <c r="DD687" s="153"/>
      <c r="DE687" s="153"/>
      <c r="DF687" s="153"/>
      <c r="DG687" s="153"/>
      <c r="DH687" s="153"/>
      <c r="DI687" s="153"/>
      <c r="DJ687" s="153"/>
      <c r="DK687" s="153"/>
      <c r="DL687" s="153"/>
      <c r="DM687" s="153"/>
      <c r="DN687" s="153"/>
      <c r="DO687" s="153"/>
      <c r="DP687" s="153"/>
      <c r="DQ687" s="153"/>
      <c r="DR687" s="153"/>
      <c r="DS687" s="153"/>
      <c r="DT687" s="153"/>
      <c r="DU687" s="153"/>
      <c r="DV687" s="153"/>
      <c r="DW687" s="153"/>
      <c r="DX687" s="153"/>
      <c r="DY687" s="153"/>
      <c r="DZ687" s="153"/>
      <c r="EA687" s="153"/>
      <c r="EB687" s="153"/>
      <c r="EC687" s="153"/>
      <c r="ED687" s="153"/>
      <c r="EE687" s="153"/>
      <c r="EF687" s="153"/>
      <c r="EG687" s="153"/>
      <c r="EH687" s="153"/>
      <c r="EI687" s="153"/>
      <c r="EJ687" s="153"/>
    </row>
    <row r="688" spans="2:140" s="30" customFormat="1" ht="20.149999999999999" customHeight="1">
      <c r="B688" s="45">
        <f t="shared" si="66"/>
        <v>10</v>
      </c>
      <c r="C688" s="46">
        <f t="shared" si="67"/>
        <v>2032</v>
      </c>
      <c r="D688" s="47">
        <f t="shared" si="68"/>
        <v>0.64392768203004325</v>
      </c>
      <c r="E688" s="153"/>
      <c r="F688" s="45">
        <f t="shared" si="69"/>
        <v>10</v>
      </c>
      <c r="G688" s="46">
        <f t="shared" si="70"/>
        <v>2032</v>
      </c>
      <c r="H688" s="47">
        <f t="shared" si="71"/>
        <v>0.67556416882579851</v>
      </c>
      <c r="I688" s="153"/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  <c r="AA688" s="153"/>
      <c r="AB688" s="153"/>
      <c r="AC688" s="153"/>
      <c r="AD688" s="153"/>
      <c r="AE688" s="153"/>
      <c r="AF688" s="153"/>
      <c r="AG688" s="153"/>
      <c r="AH688" s="153"/>
      <c r="AI688" s="153"/>
      <c r="AJ688" s="153"/>
      <c r="AK688" s="153"/>
      <c r="AL688" s="153"/>
      <c r="AM688" s="153"/>
      <c r="AN688" s="153"/>
      <c r="AO688" s="153"/>
      <c r="AP688" s="153"/>
      <c r="AQ688" s="153"/>
      <c r="AR688" s="153"/>
      <c r="AS688" s="153"/>
      <c r="AT688" s="153"/>
      <c r="AU688" s="153"/>
      <c r="AV688" s="153"/>
      <c r="AW688" s="153"/>
      <c r="AX688" s="153"/>
      <c r="AY688" s="153"/>
      <c r="AZ688" s="153"/>
      <c r="BA688" s="153"/>
      <c r="BB688" s="153"/>
      <c r="BC688" s="153"/>
      <c r="BD688" s="153"/>
      <c r="BE688" s="153"/>
      <c r="BF688" s="153"/>
      <c r="BG688" s="153"/>
      <c r="BH688" s="153"/>
      <c r="BI688" s="153"/>
      <c r="BJ688" s="153"/>
      <c r="BK688" s="153"/>
      <c r="BL688" s="153"/>
      <c r="BM688" s="153"/>
      <c r="BN688" s="153"/>
      <c r="BO688" s="153"/>
      <c r="BP688" s="153"/>
      <c r="BQ688" s="153"/>
      <c r="BR688" s="153"/>
      <c r="BS688" s="153"/>
      <c r="BT688" s="153"/>
      <c r="BU688" s="153"/>
      <c r="BV688" s="153"/>
      <c r="BW688" s="153"/>
      <c r="BX688" s="153"/>
      <c r="BY688" s="153"/>
      <c r="BZ688" s="153"/>
      <c r="CA688" s="153"/>
      <c r="CB688" s="153"/>
      <c r="CC688" s="153"/>
      <c r="CD688" s="153"/>
      <c r="CE688" s="153"/>
      <c r="CF688" s="153"/>
      <c r="CG688" s="153"/>
      <c r="CH688" s="153"/>
      <c r="CI688" s="153"/>
      <c r="CJ688" s="153"/>
      <c r="CK688" s="153"/>
      <c r="CL688" s="153"/>
      <c r="CM688" s="153"/>
      <c r="CN688" s="153"/>
      <c r="CO688" s="153"/>
      <c r="CP688" s="153"/>
      <c r="CQ688" s="153"/>
      <c r="CR688" s="153"/>
      <c r="CS688" s="153"/>
      <c r="CT688" s="153"/>
      <c r="CU688" s="153"/>
      <c r="CV688" s="153"/>
      <c r="CW688" s="153"/>
      <c r="CX688" s="153"/>
      <c r="CY688" s="153"/>
      <c r="CZ688" s="153"/>
      <c r="DA688" s="153"/>
      <c r="DB688" s="153"/>
      <c r="DC688" s="153"/>
      <c r="DD688" s="153"/>
      <c r="DE688" s="153"/>
      <c r="DF688" s="153"/>
      <c r="DG688" s="153"/>
      <c r="DH688" s="153"/>
      <c r="DI688" s="153"/>
      <c r="DJ688" s="153"/>
      <c r="DK688" s="153"/>
      <c r="DL688" s="153"/>
      <c r="DM688" s="153"/>
      <c r="DN688" s="153"/>
      <c r="DO688" s="153"/>
      <c r="DP688" s="153"/>
      <c r="DQ688" s="153"/>
      <c r="DR688" s="153"/>
      <c r="DS688" s="153"/>
      <c r="DT688" s="153"/>
      <c r="DU688" s="153"/>
      <c r="DV688" s="153"/>
      <c r="DW688" s="153"/>
      <c r="DX688" s="153"/>
      <c r="DY688" s="153"/>
      <c r="DZ688" s="153"/>
      <c r="EA688" s="153"/>
      <c r="EB688" s="153"/>
      <c r="EC688" s="153"/>
      <c r="ED688" s="153"/>
      <c r="EE688" s="153"/>
      <c r="EF688" s="153"/>
      <c r="EG688" s="153"/>
      <c r="EH688" s="153"/>
      <c r="EI688" s="153"/>
      <c r="EJ688" s="153"/>
    </row>
    <row r="689" spans="2:140" s="30" customFormat="1" ht="20.149999999999999" customHeight="1">
      <c r="B689" s="45">
        <f t="shared" si="66"/>
        <v>11</v>
      </c>
      <c r="C689" s="46">
        <f t="shared" si="67"/>
        <v>2033</v>
      </c>
      <c r="D689" s="47">
        <f t="shared" si="68"/>
        <v>0.61619873878473042</v>
      </c>
      <c r="E689" s="153"/>
      <c r="F689" s="45">
        <f t="shared" si="69"/>
        <v>11</v>
      </c>
      <c r="G689" s="46">
        <f t="shared" si="70"/>
        <v>2033</v>
      </c>
      <c r="H689" s="47">
        <f t="shared" si="71"/>
        <v>0.6495809315632679</v>
      </c>
      <c r="I689" s="153"/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  <c r="AA689" s="153"/>
      <c r="AB689" s="153"/>
      <c r="AC689" s="153"/>
      <c r="AD689" s="153"/>
      <c r="AE689" s="153"/>
      <c r="AF689" s="153"/>
      <c r="AG689" s="153"/>
      <c r="AH689" s="153"/>
      <c r="AI689" s="153"/>
      <c r="AJ689" s="153"/>
      <c r="AK689" s="153"/>
      <c r="AL689" s="153"/>
      <c r="AM689" s="153"/>
      <c r="AN689" s="153"/>
      <c r="AO689" s="153"/>
      <c r="AP689" s="153"/>
      <c r="AQ689" s="153"/>
      <c r="AR689" s="153"/>
      <c r="AS689" s="153"/>
      <c r="AT689" s="153"/>
      <c r="AU689" s="153"/>
      <c r="AV689" s="153"/>
      <c r="AW689" s="153"/>
      <c r="AX689" s="153"/>
      <c r="AY689" s="153"/>
      <c r="AZ689" s="153"/>
      <c r="BA689" s="153"/>
      <c r="BB689" s="153"/>
      <c r="BC689" s="153"/>
      <c r="BD689" s="153"/>
      <c r="BE689" s="153"/>
      <c r="BF689" s="153"/>
      <c r="BG689" s="153"/>
      <c r="BH689" s="153"/>
      <c r="BI689" s="153"/>
      <c r="BJ689" s="153"/>
      <c r="BK689" s="153"/>
      <c r="BL689" s="153"/>
      <c r="BM689" s="153"/>
      <c r="BN689" s="153"/>
      <c r="BO689" s="153"/>
      <c r="BP689" s="153"/>
      <c r="BQ689" s="153"/>
      <c r="BR689" s="153"/>
      <c r="BS689" s="153"/>
      <c r="BT689" s="153"/>
      <c r="BU689" s="153"/>
      <c r="BV689" s="153"/>
      <c r="BW689" s="153"/>
      <c r="BX689" s="153"/>
      <c r="BY689" s="153"/>
      <c r="BZ689" s="153"/>
      <c r="CA689" s="153"/>
      <c r="CB689" s="153"/>
      <c r="CC689" s="153"/>
      <c r="CD689" s="153"/>
      <c r="CE689" s="153"/>
      <c r="CF689" s="153"/>
      <c r="CG689" s="153"/>
      <c r="CH689" s="153"/>
      <c r="CI689" s="153"/>
      <c r="CJ689" s="153"/>
      <c r="CK689" s="153"/>
      <c r="CL689" s="153"/>
      <c r="CM689" s="153"/>
      <c r="CN689" s="153"/>
      <c r="CO689" s="153"/>
      <c r="CP689" s="153"/>
      <c r="CQ689" s="153"/>
      <c r="CR689" s="153"/>
      <c r="CS689" s="153"/>
      <c r="CT689" s="153"/>
      <c r="CU689" s="153"/>
      <c r="CV689" s="153"/>
      <c r="CW689" s="153"/>
      <c r="CX689" s="153"/>
      <c r="CY689" s="153"/>
      <c r="CZ689" s="153"/>
      <c r="DA689" s="153"/>
      <c r="DB689" s="153"/>
      <c r="DC689" s="153"/>
      <c r="DD689" s="153"/>
      <c r="DE689" s="153"/>
      <c r="DF689" s="153"/>
      <c r="DG689" s="153"/>
      <c r="DH689" s="153"/>
      <c r="DI689" s="153"/>
      <c r="DJ689" s="153"/>
      <c r="DK689" s="153"/>
      <c r="DL689" s="153"/>
      <c r="DM689" s="153"/>
      <c r="DN689" s="153"/>
      <c r="DO689" s="153"/>
      <c r="DP689" s="153"/>
      <c r="DQ689" s="153"/>
      <c r="DR689" s="153"/>
      <c r="DS689" s="153"/>
      <c r="DT689" s="153"/>
      <c r="DU689" s="153"/>
      <c r="DV689" s="153"/>
      <c r="DW689" s="153"/>
      <c r="DX689" s="153"/>
      <c r="DY689" s="153"/>
      <c r="DZ689" s="153"/>
      <c r="EA689" s="153"/>
      <c r="EB689" s="153"/>
      <c r="EC689" s="153"/>
      <c r="ED689" s="153"/>
      <c r="EE689" s="153"/>
      <c r="EF689" s="153"/>
      <c r="EG689" s="153"/>
      <c r="EH689" s="153"/>
      <c r="EI689" s="153"/>
      <c r="EJ689" s="153"/>
    </row>
    <row r="690" spans="2:140" s="30" customFormat="1" ht="20.149999999999999" customHeight="1">
      <c r="B690" s="45">
        <f t="shared" si="66"/>
        <v>12</v>
      </c>
      <c r="C690" s="46">
        <f t="shared" si="67"/>
        <v>2034</v>
      </c>
      <c r="D690" s="47">
        <f t="shared" si="68"/>
        <v>0.58966386486577083</v>
      </c>
      <c r="E690" s="153"/>
      <c r="F690" s="45">
        <f t="shared" si="69"/>
        <v>12</v>
      </c>
      <c r="G690" s="46">
        <f t="shared" si="70"/>
        <v>2034</v>
      </c>
      <c r="H690" s="47">
        <f t="shared" si="71"/>
        <v>0.62459704958006512</v>
      </c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  <c r="AA690" s="153"/>
      <c r="AB690" s="153"/>
      <c r="AC690" s="153"/>
      <c r="AD690" s="153"/>
      <c r="AE690" s="153"/>
      <c r="AF690" s="153"/>
      <c r="AG690" s="153"/>
      <c r="AH690" s="153"/>
      <c r="AI690" s="153"/>
      <c r="AJ690" s="153"/>
      <c r="AK690" s="153"/>
      <c r="AL690" s="153"/>
      <c r="AM690" s="153"/>
      <c r="AN690" s="153"/>
      <c r="AO690" s="153"/>
      <c r="AP690" s="153"/>
      <c r="AQ690" s="153"/>
      <c r="AR690" s="153"/>
      <c r="AS690" s="153"/>
      <c r="AT690" s="153"/>
      <c r="AU690" s="153"/>
      <c r="AV690" s="153"/>
      <c r="AW690" s="153"/>
      <c r="AX690" s="153"/>
      <c r="AY690" s="153"/>
      <c r="AZ690" s="153"/>
      <c r="BA690" s="153"/>
      <c r="BB690" s="153"/>
      <c r="BC690" s="153"/>
      <c r="BD690" s="153"/>
      <c r="BE690" s="153"/>
      <c r="BF690" s="153"/>
      <c r="BG690" s="153"/>
      <c r="BH690" s="153"/>
      <c r="BI690" s="153"/>
      <c r="BJ690" s="153"/>
      <c r="BK690" s="153"/>
      <c r="BL690" s="153"/>
      <c r="BM690" s="153"/>
      <c r="BN690" s="153"/>
      <c r="BO690" s="153"/>
      <c r="BP690" s="153"/>
      <c r="BQ690" s="153"/>
      <c r="BR690" s="153"/>
      <c r="BS690" s="153"/>
      <c r="BT690" s="153"/>
      <c r="BU690" s="153"/>
      <c r="BV690" s="153"/>
      <c r="BW690" s="153"/>
      <c r="BX690" s="153"/>
      <c r="BY690" s="153"/>
      <c r="BZ690" s="153"/>
      <c r="CA690" s="153"/>
      <c r="CB690" s="153"/>
      <c r="CC690" s="153"/>
      <c r="CD690" s="153"/>
      <c r="CE690" s="153"/>
      <c r="CF690" s="153"/>
      <c r="CG690" s="153"/>
      <c r="CH690" s="153"/>
      <c r="CI690" s="153"/>
      <c r="CJ690" s="153"/>
      <c r="CK690" s="153"/>
      <c r="CL690" s="153"/>
      <c r="CM690" s="153"/>
      <c r="CN690" s="153"/>
      <c r="CO690" s="153"/>
      <c r="CP690" s="153"/>
      <c r="CQ690" s="153"/>
      <c r="CR690" s="153"/>
      <c r="CS690" s="153"/>
      <c r="CT690" s="153"/>
      <c r="CU690" s="153"/>
      <c r="CV690" s="153"/>
      <c r="CW690" s="153"/>
      <c r="CX690" s="153"/>
      <c r="CY690" s="153"/>
      <c r="CZ690" s="153"/>
      <c r="DA690" s="153"/>
      <c r="DB690" s="153"/>
      <c r="DC690" s="153"/>
      <c r="DD690" s="153"/>
      <c r="DE690" s="153"/>
      <c r="DF690" s="153"/>
      <c r="DG690" s="153"/>
      <c r="DH690" s="153"/>
      <c r="DI690" s="153"/>
      <c r="DJ690" s="153"/>
      <c r="DK690" s="153"/>
      <c r="DL690" s="153"/>
      <c r="DM690" s="153"/>
      <c r="DN690" s="153"/>
      <c r="DO690" s="153"/>
      <c r="DP690" s="153"/>
      <c r="DQ690" s="153"/>
      <c r="DR690" s="153"/>
      <c r="DS690" s="153"/>
      <c r="DT690" s="153"/>
      <c r="DU690" s="153"/>
      <c r="DV690" s="153"/>
      <c r="DW690" s="153"/>
      <c r="DX690" s="153"/>
      <c r="DY690" s="153"/>
      <c r="DZ690" s="153"/>
      <c r="EA690" s="153"/>
      <c r="EB690" s="153"/>
      <c r="EC690" s="153"/>
      <c r="ED690" s="153"/>
      <c r="EE690" s="153"/>
      <c r="EF690" s="153"/>
      <c r="EG690" s="153"/>
      <c r="EH690" s="153"/>
      <c r="EI690" s="153"/>
      <c r="EJ690" s="153"/>
    </row>
    <row r="691" spans="2:140" s="30" customFormat="1" ht="20.149999999999999" customHeight="1">
      <c r="B691" s="45">
        <f t="shared" si="66"/>
        <v>13</v>
      </c>
      <c r="C691" s="46">
        <f t="shared" si="67"/>
        <v>2035</v>
      </c>
      <c r="D691" s="47">
        <f t="shared" si="68"/>
        <v>0.56427164101987637</v>
      </c>
      <c r="E691" s="153"/>
      <c r="F691" s="45">
        <f t="shared" si="69"/>
        <v>13</v>
      </c>
      <c r="G691" s="46">
        <f t="shared" si="70"/>
        <v>2035</v>
      </c>
      <c r="H691" s="47">
        <f t="shared" si="71"/>
        <v>0.600574086134678</v>
      </c>
      <c r="I691" s="153"/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  <c r="AA691" s="153"/>
      <c r="AB691" s="153"/>
      <c r="AC691" s="153"/>
      <c r="AD691" s="153"/>
      <c r="AE691" s="153"/>
      <c r="AF691" s="153"/>
      <c r="AG691" s="153"/>
      <c r="AH691" s="153"/>
      <c r="AI691" s="153"/>
      <c r="AJ691" s="153"/>
      <c r="AK691" s="153"/>
      <c r="AL691" s="153"/>
      <c r="AM691" s="153"/>
      <c r="AN691" s="153"/>
      <c r="AO691" s="153"/>
      <c r="AP691" s="153"/>
      <c r="AQ691" s="153"/>
      <c r="AR691" s="153"/>
      <c r="AS691" s="153"/>
      <c r="AT691" s="153"/>
      <c r="AU691" s="153"/>
      <c r="AV691" s="153"/>
      <c r="AW691" s="153"/>
      <c r="AX691" s="153"/>
      <c r="AY691" s="153"/>
      <c r="AZ691" s="153"/>
      <c r="BA691" s="153"/>
      <c r="BB691" s="153"/>
      <c r="BC691" s="153"/>
      <c r="BD691" s="153"/>
      <c r="BE691" s="153"/>
      <c r="BF691" s="153"/>
      <c r="BG691" s="153"/>
      <c r="BH691" s="153"/>
      <c r="BI691" s="153"/>
      <c r="BJ691" s="153"/>
      <c r="BK691" s="153"/>
      <c r="BL691" s="153"/>
      <c r="BM691" s="153"/>
      <c r="BN691" s="153"/>
      <c r="BO691" s="153"/>
      <c r="BP691" s="153"/>
      <c r="BQ691" s="153"/>
      <c r="BR691" s="153"/>
      <c r="BS691" s="153"/>
      <c r="BT691" s="153"/>
      <c r="BU691" s="153"/>
      <c r="BV691" s="153"/>
      <c r="BW691" s="153"/>
      <c r="BX691" s="153"/>
      <c r="BY691" s="153"/>
      <c r="BZ691" s="153"/>
      <c r="CA691" s="153"/>
      <c r="CB691" s="153"/>
      <c r="CC691" s="153"/>
      <c r="CD691" s="153"/>
      <c r="CE691" s="153"/>
      <c r="CF691" s="153"/>
      <c r="CG691" s="153"/>
      <c r="CH691" s="153"/>
      <c r="CI691" s="153"/>
      <c r="CJ691" s="153"/>
      <c r="CK691" s="153"/>
      <c r="CL691" s="153"/>
      <c r="CM691" s="153"/>
      <c r="CN691" s="153"/>
      <c r="CO691" s="153"/>
      <c r="CP691" s="153"/>
      <c r="CQ691" s="153"/>
      <c r="CR691" s="153"/>
      <c r="CS691" s="153"/>
      <c r="CT691" s="153"/>
      <c r="CU691" s="153"/>
      <c r="CV691" s="153"/>
      <c r="CW691" s="153"/>
      <c r="CX691" s="153"/>
      <c r="CY691" s="153"/>
      <c r="CZ691" s="153"/>
      <c r="DA691" s="153"/>
      <c r="DB691" s="153"/>
      <c r="DC691" s="153"/>
      <c r="DD691" s="153"/>
      <c r="DE691" s="153"/>
      <c r="DF691" s="153"/>
      <c r="DG691" s="153"/>
      <c r="DH691" s="153"/>
      <c r="DI691" s="153"/>
      <c r="DJ691" s="153"/>
      <c r="DK691" s="153"/>
      <c r="DL691" s="153"/>
      <c r="DM691" s="153"/>
      <c r="DN691" s="153"/>
      <c r="DO691" s="153"/>
      <c r="DP691" s="153"/>
      <c r="DQ691" s="153"/>
      <c r="DR691" s="153"/>
      <c r="DS691" s="153"/>
      <c r="DT691" s="153"/>
      <c r="DU691" s="153"/>
      <c r="DV691" s="153"/>
      <c r="DW691" s="153"/>
      <c r="DX691" s="153"/>
      <c r="DY691" s="153"/>
      <c r="DZ691" s="153"/>
      <c r="EA691" s="153"/>
      <c r="EB691" s="153"/>
      <c r="EC691" s="153"/>
      <c r="ED691" s="153"/>
      <c r="EE691" s="153"/>
      <c r="EF691" s="153"/>
      <c r="EG691" s="153"/>
      <c r="EH691" s="153"/>
      <c r="EI691" s="153"/>
      <c r="EJ691" s="153"/>
    </row>
    <row r="692" spans="2:140" s="30" customFormat="1" ht="20.149999999999999" customHeight="1">
      <c r="B692" s="45">
        <f t="shared" si="66"/>
        <v>14</v>
      </c>
      <c r="C692" s="46">
        <f t="shared" si="67"/>
        <v>2036</v>
      </c>
      <c r="D692" s="47">
        <f t="shared" si="68"/>
        <v>0.53997286221997753</v>
      </c>
      <c r="E692" s="153"/>
      <c r="F692" s="45">
        <f t="shared" si="69"/>
        <v>14</v>
      </c>
      <c r="G692" s="46">
        <f t="shared" si="70"/>
        <v>2036</v>
      </c>
      <c r="H692" s="47">
        <f t="shared" si="71"/>
        <v>0.57747508282180582</v>
      </c>
      <c r="I692" s="153"/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  <c r="AA692" s="153"/>
      <c r="AB692" s="153"/>
      <c r="AC692" s="153"/>
      <c r="AD692" s="153"/>
      <c r="AE692" s="153"/>
      <c r="AF692" s="153"/>
      <c r="AG692" s="153"/>
      <c r="AH692" s="153"/>
      <c r="AI692" s="153"/>
      <c r="AJ692" s="153"/>
      <c r="AK692" s="153"/>
      <c r="AL692" s="153"/>
      <c r="AM692" s="153"/>
      <c r="AN692" s="153"/>
      <c r="AO692" s="153"/>
      <c r="AP692" s="153"/>
      <c r="AQ692" s="153"/>
      <c r="AR692" s="153"/>
      <c r="AS692" s="153"/>
      <c r="AT692" s="153"/>
      <c r="AU692" s="153"/>
      <c r="AV692" s="153"/>
      <c r="AW692" s="153"/>
      <c r="AX692" s="153"/>
      <c r="AY692" s="153"/>
      <c r="AZ692" s="153"/>
      <c r="BA692" s="153"/>
      <c r="BB692" s="153"/>
      <c r="BC692" s="153"/>
      <c r="BD692" s="153"/>
      <c r="BE692" s="153"/>
      <c r="BF692" s="153"/>
      <c r="BG692" s="153"/>
      <c r="BH692" s="153"/>
      <c r="BI692" s="153"/>
      <c r="BJ692" s="153"/>
      <c r="BK692" s="153"/>
      <c r="BL692" s="153"/>
      <c r="BM692" s="153"/>
      <c r="BN692" s="153"/>
      <c r="BO692" s="153"/>
      <c r="BP692" s="153"/>
      <c r="BQ692" s="153"/>
      <c r="BR692" s="153"/>
      <c r="BS692" s="153"/>
      <c r="BT692" s="153"/>
      <c r="BU692" s="153"/>
      <c r="BV692" s="153"/>
      <c r="BW692" s="153"/>
      <c r="BX692" s="153"/>
      <c r="BY692" s="153"/>
      <c r="BZ692" s="153"/>
      <c r="CA692" s="153"/>
      <c r="CB692" s="153"/>
      <c r="CC692" s="153"/>
      <c r="CD692" s="153"/>
      <c r="CE692" s="153"/>
      <c r="CF692" s="153"/>
      <c r="CG692" s="153"/>
      <c r="CH692" s="153"/>
      <c r="CI692" s="153"/>
      <c r="CJ692" s="153"/>
      <c r="CK692" s="153"/>
      <c r="CL692" s="153"/>
      <c r="CM692" s="153"/>
      <c r="CN692" s="153"/>
      <c r="CO692" s="153"/>
      <c r="CP692" s="153"/>
      <c r="CQ692" s="153"/>
      <c r="CR692" s="153"/>
      <c r="CS692" s="153"/>
      <c r="CT692" s="153"/>
      <c r="CU692" s="153"/>
      <c r="CV692" s="153"/>
      <c r="CW692" s="153"/>
      <c r="CX692" s="153"/>
      <c r="CY692" s="153"/>
      <c r="CZ692" s="153"/>
      <c r="DA692" s="153"/>
      <c r="DB692" s="153"/>
      <c r="DC692" s="153"/>
      <c r="DD692" s="153"/>
      <c r="DE692" s="153"/>
      <c r="DF692" s="153"/>
      <c r="DG692" s="153"/>
      <c r="DH692" s="153"/>
      <c r="DI692" s="153"/>
      <c r="DJ692" s="153"/>
      <c r="DK692" s="153"/>
      <c r="DL692" s="153"/>
      <c r="DM692" s="153"/>
      <c r="DN692" s="153"/>
      <c r="DO692" s="153"/>
      <c r="DP692" s="153"/>
      <c r="DQ692" s="153"/>
      <c r="DR692" s="153"/>
      <c r="DS692" s="153"/>
      <c r="DT692" s="153"/>
      <c r="DU692" s="153"/>
      <c r="DV692" s="153"/>
      <c r="DW692" s="153"/>
      <c r="DX692" s="153"/>
      <c r="DY692" s="153"/>
      <c r="DZ692" s="153"/>
      <c r="EA692" s="153"/>
      <c r="EB692" s="153"/>
      <c r="EC692" s="153"/>
      <c r="ED692" s="153"/>
      <c r="EE692" s="153"/>
      <c r="EF692" s="153"/>
      <c r="EG692" s="153"/>
      <c r="EH692" s="153"/>
      <c r="EI692" s="153"/>
      <c r="EJ692" s="153"/>
    </row>
    <row r="693" spans="2:140" s="30" customFormat="1" ht="20.149999999999999" customHeight="1">
      <c r="B693" s="45">
        <f t="shared" si="66"/>
        <v>15</v>
      </c>
      <c r="C693" s="46">
        <f t="shared" si="67"/>
        <v>2037</v>
      </c>
      <c r="D693" s="47">
        <f t="shared" si="68"/>
        <v>0.51672044231576797</v>
      </c>
      <c r="E693" s="153"/>
      <c r="F693" s="45">
        <f t="shared" si="69"/>
        <v>15</v>
      </c>
      <c r="G693" s="46">
        <f t="shared" si="70"/>
        <v>2037</v>
      </c>
      <c r="H693" s="47">
        <f t="shared" si="71"/>
        <v>0.55526450271327477</v>
      </c>
      <c r="I693" s="153"/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  <c r="AA693" s="153"/>
      <c r="AB693" s="153"/>
      <c r="AC693" s="153"/>
      <c r="AD693" s="153"/>
      <c r="AE693" s="153"/>
      <c r="AF693" s="153"/>
      <c r="AG693" s="153"/>
      <c r="AH693" s="153"/>
      <c r="AI693" s="153"/>
      <c r="AJ693" s="153"/>
      <c r="AK693" s="153"/>
      <c r="AL693" s="153"/>
      <c r="AM693" s="153"/>
      <c r="AN693" s="153"/>
      <c r="AO693" s="153"/>
      <c r="AP693" s="153"/>
      <c r="AQ693" s="153"/>
      <c r="AR693" s="153"/>
      <c r="AS693" s="153"/>
      <c r="AT693" s="153"/>
      <c r="AU693" s="153"/>
      <c r="AV693" s="153"/>
      <c r="AW693" s="153"/>
      <c r="AX693" s="153"/>
      <c r="AY693" s="153"/>
      <c r="AZ693" s="153"/>
      <c r="BA693" s="153"/>
      <c r="BB693" s="153"/>
      <c r="BC693" s="153"/>
      <c r="BD693" s="153"/>
      <c r="BE693" s="153"/>
      <c r="BF693" s="153"/>
      <c r="BG693" s="153"/>
      <c r="BH693" s="153"/>
      <c r="BI693" s="153"/>
      <c r="BJ693" s="153"/>
      <c r="BK693" s="153"/>
      <c r="BL693" s="153"/>
      <c r="BM693" s="153"/>
      <c r="BN693" s="153"/>
      <c r="BO693" s="153"/>
      <c r="BP693" s="153"/>
      <c r="BQ693" s="153"/>
      <c r="BR693" s="153"/>
      <c r="BS693" s="153"/>
      <c r="BT693" s="153"/>
      <c r="BU693" s="153"/>
      <c r="BV693" s="153"/>
      <c r="BW693" s="153"/>
      <c r="BX693" s="153"/>
      <c r="BY693" s="153"/>
      <c r="BZ693" s="153"/>
      <c r="CA693" s="153"/>
      <c r="CB693" s="153"/>
      <c r="CC693" s="153"/>
      <c r="CD693" s="153"/>
      <c r="CE693" s="153"/>
      <c r="CF693" s="153"/>
      <c r="CG693" s="153"/>
      <c r="CH693" s="153"/>
      <c r="CI693" s="153"/>
      <c r="CJ693" s="153"/>
      <c r="CK693" s="153"/>
      <c r="CL693" s="153"/>
      <c r="CM693" s="153"/>
      <c r="CN693" s="153"/>
      <c r="CO693" s="153"/>
      <c r="CP693" s="153"/>
      <c r="CQ693" s="153"/>
      <c r="CR693" s="153"/>
      <c r="CS693" s="153"/>
      <c r="CT693" s="153"/>
      <c r="CU693" s="153"/>
      <c r="CV693" s="153"/>
      <c r="CW693" s="153"/>
      <c r="CX693" s="153"/>
      <c r="CY693" s="153"/>
      <c r="CZ693" s="153"/>
      <c r="DA693" s="153"/>
      <c r="DB693" s="153"/>
      <c r="DC693" s="153"/>
      <c r="DD693" s="153"/>
      <c r="DE693" s="153"/>
      <c r="DF693" s="153"/>
      <c r="DG693" s="153"/>
      <c r="DH693" s="153"/>
      <c r="DI693" s="153"/>
      <c r="DJ693" s="153"/>
      <c r="DK693" s="153"/>
      <c r="DL693" s="153"/>
      <c r="DM693" s="153"/>
      <c r="DN693" s="153"/>
      <c r="DO693" s="153"/>
      <c r="DP693" s="153"/>
      <c r="DQ693" s="153"/>
      <c r="DR693" s="153"/>
      <c r="DS693" s="153"/>
      <c r="DT693" s="153"/>
      <c r="DU693" s="153"/>
      <c r="DV693" s="153"/>
      <c r="DW693" s="153"/>
      <c r="DX693" s="153"/>
      <c r="DY693" s="153"/>
      <c r="DZ693" s="153"/>
      <c r="EA693" s="153"/>
      <c r="EB693" s="153"/>
      <c r="EC693" s="153"/>
      <c r="ED693" s="153"/>
      <c r="EE693" s="153"/>
      <c r="EF693" s="153"/>
      <c r="EG693" s="153"/>
      <c r="EH693" s="153"/>
      <c r="EI693" s="153"/>
      <c r="EJ693" s="153"/>
    </row>
    <row r="694" spans="2:140" s="30" customFormat="1" ht="20.149999999999999" customHeight="1">
      <c r="B694" s="45">
        <f t="shared" si="66"/>
        <v>16</v>
      </c>
      <c r="C694" s="46">
        <f t="shared" si="67"/>
        <v>2038</v>
      </c>
      <c r="D694" s="47">
        <f t="shared" si="68"/>
        <v>0.49446932279020878</v>
      </c>
      <c r="E694" s="153"/>
      <c r="F694" s="45">
        <f t="shared" si="69"/>
        <v>16</v>
      </c>
      <c r="G694" s="46">
        <f t="shared" si="70"/>
        <v>2038</v>
      </c>
      <c r="H694" s="47">
        <f t="shared" si="71"/>
        <v>0.53390817568584104</v>
      </c>
      <c r="I694" s="153"/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  <c r="AA694" s="153"/>
      <c r="AB694" s="153"/>
      <c r="AC694" s="153"/>
      <c r="AD694" s="153"/>
      <c r="AE694" s="153"/>
      <c r="AF694" s="153"/>
      <c r="AG694" s="153"/>
      <c r="AH694" s="153"/>
      <c r="AI694" s="153"/>
      <c r="AJ694" s="153"/>
      <c r="AK694" s="153"/>
      <c r="AL694" s="153"/>
      <c r="AM694" s="153"/>
      <c r="AN694" s="153"/>
      <c r="AO694" s="153"/>
      <c r="AP694" s="153"/>
      <c r="AQ694" s="153"/>
      <c r="AR694" s="153"/>
      <c r="AS694" s="153"/>
      <c r="AT694" s="153"/>
      <c r="AU694" s="153"/>
      <c r="AV694" s="153"/>
      <c r="AW694" s="153"/>
      <c r="AX694" s="153"/>
      <c r="AY694" s="153"/>
      <c r="AZ694" s="153"/>
      <c r="BA694" s="153"/>
      <c r="BB694" s="153"/>
      <c r="BC694" s="153"/>
      <c r="BD694" s="153"/>
      <c r="BE694" s="153"/>
      <c r="BF694" s="153"/>
      <c r="BG694" s="153"/>
      <c r="BH694" s="153"/>
      <c r="BI694" s="153"/>
      <c r="BJ694" s="153"/>
      <c r="BK694" s="153"/>
      <c r="BL694" s="153"/>
      <c r="BM694" s="153"/>
      <c r="BN694" s="153"/>
      <c r="BO694" s="153"/>
      <c r="BP694" s="153"/>
      <c r="BQ694" s="153"/>
      <c r="BR694" s="153"/>
      <c r="BS694" s="153"/>
      <c r="BT694" s="153"/>
      <c r="BU694" s="153"/>
      <c r="BV694" s="153"/>
      <c r="BW694" s="153"/>
      <c r="BX694" s="153"/>
      <c r="BY694" s="153"/>
      <c r="BZ694" s="153"/>
      <c r="CA694" s="153"/>
      <c r="CB694" s="153"/>
      <c r="CC694" s="153"/>
      <c r="CD694" s="153"/>
      <c r="CE694" s="153"/>
      <c r="CF694" s="153"/>
      <c r="CG694" s="153"/>
      <c r="CH694" s="153"/>
      <c r="CI694" s="153"/>
      <c r="CJ694" s="153"/>
      <c r="CK694" s="153"/>
      <c r="CL694" s="153"/>
      <c r="CM694" s="153"/>
      <c r="CN694" s="153"/>
      <c r="CO694" s="153"/>
      <c r="CP694" s="153"/>
      <c r="CQ694" s="153"/>
      <c r="CR694" s="153"/>
      <c r="CS694" s="153"/>
      <c r="CT694" s="153"/>
      <c r="CU694" s="153"/>
      <c r="CV694" s="153"/>
      <c r="CW694" s="153"/>
      <c r="CX694" s="153"/>
      <c r="CY694" s="153"/>
      <c r="CZ694" s="153"/>
      <c r="DA694" s="153"/>
      <c r="DB694" s="153"/>
      <c r="DC694" s="153"/>
      <c r="DD694" s="153"/>
      <c r="DE694" s="153"/>
      <c r="DF694" s="153"/>
      <c r="DG694" s="153"/>
      <c r="DH694" s="153"/>
      <c r="DI694" s="153"/>
      <c r="DJ694" s="153"/>
      <c r="DK694" s="153"/>
      <c r="DL694" s="153"/>
      <c r="DM694" s="153"/>
      <c r="DN694" s="153"/>
      <c r="DO694" s="153"/>
      <c r="DP694" s="153"/>
      <c r="DQ694" s="153"/>
      <c r="DR694" s="153"/>
      <c r="DS694" s="153"/>
      <c r="DT694" s="153"/>
      <c r="DU694" s="153"/>
      <c r="DV694" s="153"/>
      <c r="DW694" s="153"/>
      <c r="DX694" s="153"/>
      <c r="DY694" s="153"/>
      <c r="DZ694" s="153"/>
      <c r="EA694" s="153"/>
      <c r="EB694" s="153"/>
      <c r="EC694" s="153"/>
      <c r="ED694" s="153"/>
      <c r="EE694" s="153"/>
      <c r="EF694" s="153"/>
      <c r="EG694" s="153"/>
      <c r="EH694" s="153"/>
      <c r="EI694" s="153"/>
      <c r="EJ694" s="153"/>
    </row>
    <row r="695" spans="2:140" s="30" customFormat="1" ht="20.149999999999999" customHeight="1">
      <c r="B695" s="45">
        <f t="shared" si="66"/>
        <v>17</v>
      </c>
      <c r="C695" s="46">
        <f t="shared" si="67"/>
        <v>2039</v>
      </c>
      <c r="D695" s="47">
        <f t="shared" si="68"/>
        <v>0.47317638544517582</v>
      </c>
      <c r="E695" s="153"/>
      <c r="F695" s="45">
        <f t="shared" si="69"/>
        <v>17</v>
      </c>
      <c r="G695" s="46">
        <f t="shared" si="70"/>
        <v>2039</v>
      </c>
      <c r="H695" s="47">
        <f>1/(1+$H$725)^$F695</f>
        <v>0.51337324585177024</v>
      </c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  <c r="AA695" s="153"/>
      <c r="AB695" s="153"/>
      <c r="AC695" s="153"/>
      <c r="AD695" s="153"/>
      <c r="AE695" s="153"/>
      <c r="AF695" s="153"/>
      <c r="AG695" s="153"/>
      <c r="AH695" s="153"/>
      <c r="AI695" s="153"/>
      <c r="AJ695" s="153"/>
      <c r="AK695" s="153"/>
      <c r="AL695" s="153"/>
      <c r="AM695" s="153"/>
      <c r="AN695" s="153"/>
      <c r="AO695" s="153"/>
      <c r="AP695" s="153"/>
      <c r="AQ695" s="153"/>
      <c r="AR695" s="153"/>
      <c r="AS695" s="153"/>
      <c r="AT695" s="153"/>
      <c r="AU695" s="153"/>
      <c r="AV695" s="153"/>
      <c r="AW695" s="153"/>
      <c r="AX695" s="153"/>
      <c r="AY695" s="153"/>
      <c r="AZ695" s="153"/>
      <c r="BA695" s="153"/>
      <c r="BB695" s="153"/>
      <c r="BC695" s="153"/>
      <c r="BD695" s="153"/>
      <c r="BE695" s="153"/>
      <c r="BF695" s="153"/>
      <c r="BG695" s="153"/>
      <c r="BH695" s="153"/>
      <c r="BI695" s="153"/>
      <c r="BJ695" s="153"/>
      <c r="BK695" s="153"/>
      <c r="BL695" s="153"/>
      <c r="BM695" s="153"/>
      <c r="BN695" s="153"/>
      <c r="BO695" s="153"/>
      <c r="BP695" s="153"/>
      <c r="BQ695" s="153"/>
      <c r="BR695" s="153"/>
      <c r="BS695" s="153"/>
      <c r="BT695" s="153"/>
      <c r="BU695" s="153"/>
      <c r="BV695" s="153"/>
      <c r="BW695" s="153"/>
      <c r="BX695" s="153"/>
      <c r="BY695" s="153"/>
      <c r="BZ695" s="153"/>
      <c r="CA695" s="153"/>
      <c r="CB695" s="153"/>
      <c r="CC695" s="153"/>
      <c r="CD695" s="153"/>
      <c r="CE695" s="153"/>
      <c r="CF695" s="153"/>
      <c r="CG695" s="153"/>
      <c r="CH695" s="153"/>
      <c r="CI695" s="153"/>
      <c r="CJ695" s="153"/>
      <c r="CK695" s="153"/>
      <c r="CL695" s="153"/>
      <c r="CM695" s="153"/>
      <c r="CN695" s="153"/>
      <c r="CO695" s="153"/>
      <c r="CP695" s="153"/>
      <c r="CQ695" s="153"/>
      <c r="CR695" s="153"/>
      <c r="CS695" s="153"/>
      <c r="CT695" s="153"/>
      <c r="CU695" s="153"/>
      <c r="CV695" s="153"/>
      <c r="CW695" s="153"/>
      <c r="CX695" s="153"/>
      <c r="CY695" s="153"/>
      <c r="CZ695" s="153"/>
      <c r="DA695" s="153"/>
      <c r="DB695" s="153"/>
      <c r="DC695" s="153"/>
      <c r="DD695" s="153"/>
      <c r="DE695" s="153"/>
      <c r="DF695" s="153"/>
      <c r="DG695" s="153"/>
      <c r="DH695" s="153"/>
      <c r="DI695" s="153"/>
      <c r="DJ695" s="153"/>
      <c r="DK695" s="153"/>
      <c r="DL695" s="153"/>
      <c r="DM695" s="153"/>
      <c r="DN695" s="153"/>
      <c r="DO695" s="153"/>
      <c r="DP695" s="153"/>
      <c r="DQ695" s="153"/>
      <c r="DR695" s="153"/>
      <c r="DS695" s="153"/>
      <c r="DT695" s="153"/>
      <c r="DU695" s="153"/>
      <c r="DV695" s="153"/>
      <c r="DW695" s="153"/>
      <c r="DX695" s="153"/>
      <c r="DY695" s="153"/>
      <c r="DZ695" s="153"/>
      <c r="EA695" s="153"/>
      <c r="EB695" s="153"/>
      <c r="EC695" s="153"/>
      <c r="ED695" s="153"/>
      <c r="EE695" s="153"/>
      <c r="EF695" s="153"/>
      <c r="EG695" s="153"/>
      <c r="EH695" s="153"/>
      <c r="EI695" s="153"/>
      <c r="EJ695" s="153"/>
    </row>
    <row r="696" spans="2:140" s="30" customFormat="1" ht="20.149999999999999" customHeight="1">
      <c r="B696" s="45">
        <f t="shared" si="66"/>
        <v>18</v>
      </c>
      <c r="C696" s="46">
        <f t="shared" si="67"/>
        <v>2040</v>
      </c>
      <c r="D696" s="47">
        <f t="shared" si="68"/>
        <v>0.45280036884705832</v>
      </c>
      <c r="E696" s="153"/>
      <c r="F696" s="45">
        <f t="shared" si="69"/>
        <v>18</v>
      </c>
      <c r="G696" s="46">
        <f t="shared" si="70"/>
        <v>2040</v>
      </c>
      <c r="H696" s="47">
        <f t="shared" si="71"/>
        <v>0.49362812101131748</v>
      </c>
      <c r="I696" s="153"/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  <c r="AA696" s="153"/>
      <c r="AB696" s="153"/>
      <c r="AC696" s="153"/>
      <c r="AD696" s="153"/>
      <c r="AE696" s="153"/>
      <c r="AF696" s="153"/>
      <c r="AG696" s="153"/>
      <c r="AH696" s="153"/>
      <c r="AI696" s="153"/>
      <c r="AJ696" s="153"/>
      <c r="AK696" s="153"/>
      <c r="AL696" s="153"/>
      <c r="AM696" s="153"/>
      <c r="AN696" s="153"/>
      <c r="AO696" s="153"/>
      <c r="AP696" s="153"/>
      <c r="AQ696" s="153"/>
      <c r="AR696" s="153"/>
      <c r="AS696" s="153"/>
      <c r="AT696" s="153"/>
      <c r="AU696" s="153"/>
      <c r="AV696" s="153"/>
      <c r="AW696" s="153"/>
      <c r="AX696" s="153"/>
      <c r="AY696" s="153"/>
      <c r="AZ696" s="153"/>
      <c r="BA696" s="153"/>
      <c r="BB696" s="153"/>
      <c r="BC696" s="153"/>
      <c r="BD696" s="153"/>
      <c r="BE696" s="153"/>
      <c r="BF696" s="153"/>
      <c r="BG696" s="153"/>
      <c r="BH696" s="153"/>
      <c r="BI696" s="153"/>
      <c r="BJ696" s="153"/>
      <c r="BK696" s="153"/>
      <c r="BL696" s="153"/>
      <c r="BM696" s="153"/>
      <c r="BN696" s="153"/>
      <c r="BO696" s="153"/>
      <c r="BP696" s="153"/>
      <c r="BQ696" s="153"/>
      <c r="BR696" s="153"/>
      <c r="BS696" s="153"/>
      <c r="BT696" s="153"/>
      <c r="BU696" s="153"/>
      <c r="BV696" s="153"/>
      <c r="BW696" s="153"/>
      <c r="BX696" s="153"/>
      <c r="BY696" s="153"/>
      <c r="BZ696" s="153"/>
      <c r="CA696" s="153"/>
      <c r="CB696" s="153"/>
      <c r="CC696" s="153"/>
      <c r="CD696" s="153"/>
      <c r="CE696" s="153"/>
      <c r="CF696" s="153"/>
      <c r="CG696" s="153"/>
      <c r="CH696" s="153"/>
      <c r="CI696" s="153"/>
      <c r="CJ696" s="153"/>
      <c r="CK696" s="153"/>
      <c r="CL696" s="153"/>
      <c r="CM696" s="153"/>
      <c r="CN696" s="153"/>
      <c r="CO696" s="153"/>
      <c r="CP696" s="153"/>
      <c r="CQ696" s="153"/>
      <c r="CR696" s="153"/>
      <c r="CS696" s="153"/>
      <c r="CT696" s="153"/>
      <c r="CU696" s="153"/>
      <c r="CV696" s="153"/>
      <c r="CW696" s="153"/>
      <c r="CX696" s="153"/>
      <c r="CY696" s="153"/>
      <c r="CZ696" s="153"/>
      <c r="DA696" s="153"/>
      <c r="DB696" s="153"/>
      <c r="DC696" s="153"/>
      <c r="DD696" s="153"/>
      <c r="DE696" s="153"/>
      <c r="DF696" s="153"/>
      <c r="DG696" s="153"/>
      <c r="DH696" s="153"/>
      <c r="DI696" s="153"/>
      <c r="DJ696" s="153"/>
      <c r="DK696" s="153"/>
      <c r="DL696" s="153"/>
      <c r="DM696" s="153"/>
      <c r="DN696" s="153"/>
      <c r="DO696" s="153"/>
      <c r="DP696" s="153"/>
      <c r="DQ696" s="153"/>
      <c r="DR696" s="153"/>
      <c r="DS696" s="153"/>
      <c r="DT696" s="153"/>
      <c r="DU696" s="153"/>
      <c r="DV696" s="153"/>
      <c r="DW696" s="153"/>
      <c r="DX696" s="153"/>
      <c r="DY696" s="153"/>
      <c r="DZ696" s="153"/>
      <c r="EA696" s="153"/>
      <c r="EB696" s="153"/>
      <c r="EC696" s="153"/>
      <c r="ED696" s="153"/>
      <c r="EE696" s="153"/>
      <c r="EF696" s="153"/>
      <c r="EG696" s="153"/>
      <c r="EH696" s="153"/>
      <c r="EI696" s="153"/>
      <c r="EJ696" s="153"/>
    </row>
    <row r="697" spans="2:140" s="30" customFormat="1" ht="20.149999999999999" customHeight="1">
      <c r="B697" s="45">
        <f t="shared" si="66"/>
        <v>19</v>
      </c>
      <c r="C697" s="46">
        <f t="shared" si="67"/>
        <v>2041</v>
      </c>
      <c r="D697" s="47">
        <f t="shared" si="68"/>
        <v>0.43330178837039074</v>
      </c>
      <c r="E697" s="153"/>
      <c r="F697" s="45">
        <f t="shared" si="69"/>
        <v>19</v>
      </c>
      <c r="G697" s="46">
        <f t="shared" si="70"/>
        <v>2041</v>
      </c>
      <c r="H697" s="47">
        <f t="shared" si="71"/>
        <v>0.47464242404934376</v>
      </c>
      <c r="I697" s="153"/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  <c r="AA697" s="153"/>
      <c r="AB697" s="153"/>
      <c r="AC697" s="153"/>
      <c r="AD697" s="153"/>
      <c r="AE697" s="153"/>
      <c r="AF697" s="153"/>
      <c r="AG697" s="153"/>
      <c r="AH697" s="153"/>
      <c r="AI697" s="153"/>
      <c r="AJ697" s="153"/>
      <c r="AK697" s="153"/>
      <c r="AL697" s="153"/>
      <c r="AM697" s="153"/>
      <c r="AN697" s="153"/>
      <c r="AO697" s="153"/>
      <c r="AP697" s="153"/>
      <c r="AQ697" s="153"/>
      <c r="AR697" s="153"/>
      <c r="AS697" s="153"/>
      <c r="AT697" s="153"/>
      <c r="AU697" s="153"/>
      <c r="AV697" s="153"/>
      <c r="AW697" s="153"/>
      <c r="AX697" s="153"/>
      <c r="AY697" s="153"/>
      <c r="AZ697" s="153"/>
      <c r="BA697" s="153"/>
      <c r="BB697" s="153"/>
      <c r="BC697" s="153"/>
      <c r="BD697" s="153"/>
      <c r="BE697" s="153"/>
      <c r="BF697" s="153"/>
      <c r="BG697" s="153"/>
      <c r="BH697" s="153"/>
      <c r="BI697" s="153"/>
      <c r="BJ697" s="153"/>
      <c r="BK697" s="153"/>
      <c r="BL697" s="153"/>
      <c r="BM697" s="153"/>
      <c r="BN697" s="153"/>
      <c r="BO697" s="153"/>
      <c r="BP697" s="153"/>
      <c r="BQ697" s="153"/>
      <c r="BR697" s="153"/>
      <c r="BS697" s="153"/>
      <c r="BT697" s="153"/>
      <c r="BU697" s="153"/>
      <c r="BV697" s="153"/>
      <c r="BW697" s="153"/>
      <c r="BX697" s="153"/>
      <c r="BY697" s="153"/>
      <c r="BZ697" s="153"/>
      <c r="CA697" s="153"/>
      <c r="CB697" s="153"/>
      <c r="CC697" s="153"/>
      <c r="CD697" s="153"/>
      <c r="CE697" s="153"/>
      <c r="CF697" s="153"/>
      <c r="CG697" s="153"/>
      <c r="CH697" s="153"/>
      <c r="CI697" s="153"/>
      <c r="CJ697" s="153"/>
      <c r="CK697" s="153"/>
      <c r="CL697" s="153"/>
      <c r="CM697" s="153"/>
      <c r="CN697" s="153"/>
      <c r="CO697" s="153"/>
      <c r="CP697" s="153"/>
      <c r="CQ697" s="153"/>
      <c r="CR697" s="153"/>
      <c r="CS697" s="153"/>
      <c r="CT697" s="153"/>
      <c r="CU697" s="153"/>
      <c r="CV697" s="153"/>
      <c r="CW697" s="153"/>
      <c r="CX697" s="153"/>
      <c r="CY697" s="153"/>
      <c r="CZ697" s="153"/>
      <c r="DA697" s="153"/>
      <c r="DB697" s="153"/>
      <c r="DC697" s="153"/>
      <c r="DD697" s="153"/>
      <c r="DE697" s="153"/>
      <c r="DF697" s="153"/>
      <c r="DG697" s="153"/>
      <c r="DH697" s="153"/>
      <c r="DI697" s="153"/>
      <c r="DJ697" s="153"/>
      <c r="DK697" s="153"/>
      <c r="DL697" s="153"/>
      <c r="DM697" s="153"/>
      <c r="DN697" s="153"/>
      <c r="DO697" s="153"/>
      <c r="DP697" s="153"/>
      <c r="DQ697" s="153"/>
      <c r="DR697" s="153"/>
      <c r="DS697" s="153"/>
      <c r="DT697" s="153"/>
      <c r="DU697" s="153"/>
      <c r="DV697" s="153"/>
      <c r="DW697" s="153"/>
      <c r="DX697" s="153"/>
      <c r="DY697" s="153"/>
      <c r="DZ697" s="153"/>
      <c r="EA697" s="153"/>
      <c r="EB697" s="153"/>
      <c r="EC697" s="153"/>
      <c r="ED697" s="153"/>
      <c r="EE697" s="153"/>
      <c r="EF697" s="153"/>
      <c r="EG697" s="153"/>
      <c r="EH697" s="153"/>
      <c r="EI697" s="153"/>
      <c r="EJ697" s="153"/>
    </row>
    <row r="698" spans="2:140" s="30" customFormat="1" ht="20.149999999999999" customHeight="1">
      <c r="B698" s="45">
        <f t="shared" si="66"/>
        <v>20</v>
      </c>
      <c r="C698" s="46">
        <f t="shared" si="67"/>
        <v>2042</v>
      </c>
      <c r="D698" s="47">
        <f t="shared" si="68"/>
        <v>0.41464285968458453</v>
      </c>
      <c r="E698" s="153"/>
      <c r="F698" s="45">
        <f t="shared" si="69"/>
        <v>20</v>
      </c>
      <c r="G698" s="46">
        <f t="shared" si="70"/>
        <v>2042</v>
      </c>
      <c r="H698" s="47">
        <f t="shared" si="71"/>
        <v>0.45638694620129205</v>
      </c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  <c r="AA698" s="153"/>
      <c r="AB698" s="153"/>
      <c r="AC698" s="153"/>
      <c r="AD698" s="153"/>
      <c r="AE698" s="153"/>
      <c r="AF698" s="153"/>
      <c r="AG698" s="153"/>
      <c r="AH698" s="153"/>
      <c r="AI698" s="153"/>
      <c r="AJ698" s="153"/>
      <c r="AK698" s="153"/>
      <c r="AL698" s="153"/>
      <c r="AM698" s="153"/>
      <c r="AN698" s="153"/>
      <c r="AO698" s="153"/>
      <c r="AP698" s="153"/>
      <c r="AQ698" s="153"/>
      <c r="AR698" s="153"/>
      <c r="AS698" s="153"/>
      <c r="AT698" s="153"/>
      <c r="AU698" s="153"/>
      <c r="AV698" s="153"/>
      <c r="AW698" s="153"/>
      <c r="AX698" s="153"/>
      <c r="AY698" s="153"/>
      <c r="AZ698" s="153"/>
      <c r="BA698" s="153"/>
      <c r="BB698" s="153"/>
      <c r="BC698" s="153"/>
      <c r="BD698" s="153"/>
      <c r="BE698" s="153"/>
      <c r="BF698" s="153"/>
      <c r="BG698" s="153"/>
      <c r="BH698" s="153"/>
      <c r="BI698" s="153"/>
      <c r="BJ698" s="153"/>
      <c r="BK698" s="153"/>
      <c r="BL698" s="153"/>
      <c r="BM698" s="153"/>
      <c r="BN698" s="153"/>
      <c r="BO698" s="153"/>
      <c r="BP698" s="153"/>
      <c r="BQ698" s="153"/>
      <c r="BR698" s="153"/>
      <c r="BS698" s="153"/>
      <c r="BT698" s="153"/>
      <c r="BU698" s="153"/>
      <c r="BV698" s="153"/>
      <c r="BW698" s="153"/>
      <c r="BX698" s="153"/>
      <c r="BY698" s="153"/>
      <c r="BZ698" s="153"/>
      <c r="CA698" s="153"/>
      <c r="CB698" s="153"/>
      <c r="CC698" s="153"/>
      <c r="CD698" s="153"/>
      <c r="CE698" s="153"/>
      <c r="CF698" s="153"/>
      <c r="CG698" s="153"/>
      <c r="CH698" s="153"/>
      <c r="CI698" s="153"/>
      <c r="CJ698" s="153"/>
      <c r="CK698" s="153"/>
      <c r="CL698" s="153"/>
      <c r="CM698" s="153"/>
      <c r="CN698" s="153"/>
      <c r="CO698" s="153"/>
      <c r="CP698" s="153"/>
      <c r="CQ698" s="153"/>
      <c r="CR698" s="153"/>
      <c r="CS698" s="153"/>
      <c r="CT698" s="153"/>
      <c r="CU698" s="153"/>
      <c r="CV698" s="153"/>
      <c r="CW698" s="153"/>
      <c r="CX698" s="153"/>
      <c r="CY698" s="153"/>
      <c r="CZ698" s="153"/>
      <c r="DA698" s="153"/>
      <c r="DB698" s="153"/>
      <c r="DC698" s="153"/>
      <c r="DD698" s="153"/>
      <c r="DE698" s="153"/>
      <c r="DF698" s="153"/>
      <c r="DG698" s="153"/>
      <c r="DH698" s="153"/>
      <c r="DI698" s="153"/>
      <c r="DJ698" s="153"/>
      <c r="DK698" s="153"/>
      <c r="DL698" s="153"/>
      <c r="DM698" s="153"/>
      <c r="DN698" s="153"/>
      <c r="DO698" s="153"/>
      <c r="DP698" s="153"/>
      <c r="DQ698" s="153"/>
      <c r="DR698" s="153"/>
      <c r="DS698" s="153"/>
      <c r="DT698" s="153"/>
      <c r="DU698" s="153"/>
      <c r="DV698" s="153"/>
      <c r="DW698" s="153"/>
      <c r="DX698" s="153"/>
      <c r="DY698" s="153"/>
      <c r="DZ698" s="153"/>
      <c r="EA698" s="153"/>
      <c r="EB698" s="153"/>
      <c r="EC698" s="153"/>
      <c r="ED698" s="153"/>
      <c r="EE698" s="153"/>
      <c r="EF698" s="153"/>
      <c r="EG698" s="153"/>
      <c r="EH698" s="153"/>
      <c r="EI698" s="153"/>
      <c r="EJ698" s="153"/>
    </row>
    <row r="699" spans="2:140" s="30" customFormat="1" ht="20.149999999999999" customHeight="1">
      <c r="B699" s="45">
        <f t="shared" si="66"/>
        <v>21</v>
      </c>
      <c r="C699" s="46">
        <f t="shared" si="67"/>
        <v>2043</v>
      </c>
      <c r="D699" s="47">
        <f t="shared" si="68"/>
        <v>0.39678742553548757</v>
      </c>
      <c r="E699" s="153"/>
      <c r="F699" s="45">
        <f t="shared" si="69"/>
        <v>21</v>
      </c>
      <c r="G699" s="46">
        <f t="shared" si="70"/>
        <v>2043</v>
      </c>
      <c r="H699" s="47">
        <f t="shared" si="71"/>
        <v>0.43883360211662686</v>
      </c>
      <c r="I699" s="153"/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  <c r="AA699" s="153"/>
      <c r="AB699" s="153"/>
      <c r="AC699" s="153"/>
      <c r="AD699" s="153"/>
      <c r="AE699" s="153"/>
      <c r="AF699" s="153"/>
      <c r="AG699" s="153"/>
      <c r="AH699" s="153"/>
      <c r="AI699" s="153"/>
      <c r="AJ699" s="153"/>
      <c r="AK699" s="153"/>
      <c r="AL699" s="153"/>
      <c r="AM699" s="153"/>
      <c r="AN699" s="153"/>
      <c r="AO699" s="153"/>
      <c r="AP699" s="153"/>
      <c r="AQ699" s="153"/>
      <c r="AR699" s="153"/>
      <c r="AS699" s="153"/>
      <c r="AT699" s="153"/>
      <c r="AU699" s="153"/>
      <c r="AV699" s="153"/>
      <c r="AW699" s="153"/>
      <c r="AX699" s="153"/>
      <c r="AY699" s="153"/>
      <c r="AZ699" s="153"/>
      <c r="BA699" s="153"/>
      <c r="BB699" s="153"/>
      <c r="BC699" s="153"/>
      <c r="BD699" s="153"/>
      <c r="BE699" s="153"/>
      <c r="BF699" s="153"/>
      <c r="BG699" s="153"/>
      <c r="BH699" s="153"/>
      <c r="BI699" s="153"/>
      <c r="BJ699" s="153"/>
      <c r="BK699" s="153"/>
      <c r="BL699" s="153"/>
      <c r="BM699" s="153"/>
      <c r="BN699" s="153"/>
      <c r="BO699" s="153"/>
      <c r="BP699" s="153"/>
      <c r="BQ699" s="153"/>
      <c r="BR699" s="153"/>
      <c r="BS699" s="153"/>
      <c r="BT699" s="153"/>
      <c r="BU699" s="153"/>
      <c r="BV699" s="153"/>
      <c r="BW699" s="153"/>
      <c r="BX699" s="153"/>
      <c r="BY699" s="153"/>
      <c r="BZ699" s="153"/>
      <c r="CA699" s="153"/>
      <c r="CB699" s="153"/>
      <c r="CC699" s="153"/>
      <c r="CD699" s="153"/>
      <c r="CE699" s="153"/>
      <c r="CF699" s="153"/>
      <c r="CG699" s="153"/>
      <c r="CH699" s="153"/>
      <c r="CI699" s="153"/>
      <c r="CJ699" s="153"/>
      <c r="CK699" s="153"/>
      <c r="CL699" s="153"/>
      <c r="CM699" s="153"/>
      <c r="CN699" s="153"/>
      <c r="CO699" s="153"/>
      <c r="CP699" s="153"/>
      <c r="CQ699" s="153"/>
      <c r="CR699" s="153"/>
      <c r="CS699" s="153"/>
      <c r="CT699" s="153"/>
      <c r="CU699" s="153"/>
      <c r="CV699" s="153"/>
      <c r="CW699" s="153"/>
      <c r="CX699" s="153"/>
      <c r="CY699" s="153"/>
      <c r="CZ699" s="153"/>
      <c r="DA699" s="153"/>
      <c r="DB699" s="153"/>
      <c r="DC699" s="153"/>
      <c r="DD699" s="153"/>
      <c r="DE699" s="153"/>
      <c r="DF699" s="153"/>
      <c r="DG699" s="153"/>
      <c r="DH699" s="153"/>
      <c r="DI699" s="153"/>
      <c r="DJ699" s="153"/>
      <c r="DK699" s="153"/>
      <c r="DL699" s="153"/>
      <c r="DM699" s="153"/>
      <c r="DN699" s="153"/>
      <c r="DO699" s="153"/>
      <c r="DP699" s="153"/>
      <c r="DQ699" s="153"/>
      <c r="DR699" s="153"/>
      <c r="DS699" s="153"/>
      <c r="DT699" s="153"/>
      <c r="DU699" s="153"/>
      <c r="DV699" s="153"/>
      <c r="DW699" s="153"/>
      <c r="DX699" s="153"/>
      <c r="DY699" s="153"/>
      <c r="DZ699" s="153"/>
      <c r="EA699" s="153"/>
      <c r="EB699" s="153"/>
      <c r="EC699" s="153"/>
      <c r="ED699" s="153"/>
      <c r="EE699" s="153"/>
      <c r="EF699" s="153"/>
      <c r="EG699" s="153"/>
      <c r="EH699" s="153"/>
      <c r="EI699" s="153"/>
      <c r="EJ699" s="153"/>
    </row>
    <row r="700" spans="2:140" s="30" customFormat="1" ht="20.149999999999999" customHeight="1">
      <c r="B700" s="45">
        <f t="shared" si="66"/>
        <v>22</v>
      </c>
      <c r="C700" s="46">
        <f t="shared" si="67"/>
        <v>2044</v>
      </c>
      <c r="D700" s="47">
        <f>1/(1+$D$725)^$B700</f>
        <v>0.37970088567989252</v>
      </c>
      <c r="E700" s="153"/>
      <c r="F700" s="45">
        <f t="shared" si="69"/>
        <v>22</v>
      </c>
      <c r="G700" s="46">
        <f t="shared" si="70"/>
        <v>2044</v>
      </c>
      <c r="H700" s="47">
        <f t="shared" si="71"/>
        <v>0.42195538665060278</v>
      </c>
      <c r="I700" s="153"/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  <c r="AA700" s="153"/>
      <c r="AB700" s="153"/>
      <c r="AC700" s="153"/>
      <c r="AD700" s="153"/>
      <c r="AE700" s="153"/>
      <c r="AF700" s="153"/>
      <c r="AG700" s="153"/>
      <c r="AH700" s="153"/>
      <c r="AI700" s="153"/>
      <c r="AJ700" s="153"/>
      <c r="AK700" s="153"/>
      <c r="AL700" s="153"/>
      <c r="AM700" s="153"/>
      <c r="AN700" s="153"/>
      <c r="AO700" s="153"/>
      <c r="AP700" s="153"/>
      <c r="AQ700" s="153"/>
      <c r="AR700" s="153"/>
      <c r="AS700" s="153"/>
      <c r="AT700" s="153"/>
      <c r="AU700" s="153"/>
      <c r="AV700" s="153"/>
      <c r="AW700" s="153"/>
      <c r="AX700" s="153"/>
      <c r="AY700" s="153"/>
      <c r="AZ700" s="153"/>
      <c r="BA700" s="153"/>
      <c r="BB700" s="153"/>
      <c r="BC700" s="153"/>
      <c r="BD700" s="153"/>
      <c r="BE700" s="153"/>
      <c r="BF700" s="153"/>
      <c r="BG700" s="153"/>
      <c r="BH700" s="153"/>
      <c r="BI700" s="153"/>
      <c r="BJ700" s="153"/>
      <c r="BK700" s="153"/>
      <c r="BL700" s="153"/>
      <c r="BM700" s="153"/>
      <c r="BN700" s="153"/>
      <c r="BO700" s="153"/>
      <c r="BP700" s="153"/>
      <c r="BQ700" s="153"/>
      <c r="BR700" s="153"/>
      <c r="BS700" s="153"/>
      <c r="BT700" s="153"/>
      <c r="BU700" s="153"/>
      <c r="BV700" s="153"/>
      <c r="BW700" s="153"/>
      <c r="BX700" s="153"/>
      <c r="BY700" s="153"/>
      <c r="BZ700" s="153"/>
      <c r="CA700" s="153"/>
      <c r="CB700" s="153"/>
      <c r="CC700" s="153"/>
      <c r="CD700" s="153"/>
      <c r="CE700" s="153"/>
      <c r="CF700" s="153"/>
      <c r="CG700" s="153"/>
      <c r="CH700" s="153"/>
      <c r="CI700" s="153"/>
      <c r="CJ700" s="153"/>
      <c r="CK700" s="153"/>
      <c r="CL700" s="153"/>
      <c r="CM700" s="153"/>
      <c r="CN700" s="153"/>
      <c r="CO700" s="153"/>
      <c r="CP700" s="153"/>
      <c r="CQ700" s="153"/>
      <c r="CR700" s="153"/>
      <c r="CS700" s="153"/>
      <c r="CT700" s="153"/>
      <c r="CU700" s="153"/>
      <c r="CV700" s="153"/>
      <c r="CW700" s="153"/>
      <c r="CX700" s="153"/>
      <c r="CY700" s="153"/>
      <c r="CZ700" s="153"/>
      <c r="DA700" s="153"/>
      <c r="DB700" s="153"/>
      <c r="DC700" s="153"/>
      <c r="DD700" s="153"/>
      <c r="DE700" s="153"/>
      <c r="DF700" s="153"/>
      <c r="DG700" s="153"/>
      <c r="DH700" s="153"/>
      <c r="DI700" s="153"/>
      <c r="DJ700" s="153"/>
      <c r="DK700" s="153"/>
      <c r="DL700" s="153"/>
      <c r="DM700" s="153"/>
      <c r="DN700" s="153"/>
      <c r="DO700" s="153"/>
      <c r="DP700" s="153"/>
      <c r="DQ700" s="153"/>
      <c r="DR700" s="153"/>
      <c r="DS700" s="153"/>
      <c r="DT700" s="153"/>
      <c r="DU700" s="153"/>
      <c r="DV700" s="153"/>
      <c r="DW700" s="153"/>
      <c r="DX700" s="153"/>
      <c r="DY700" s="153"/>
      <c r="DZ700" s="153"/>
      <c r="EA700" s="153"/>
      <c r="EB700" s="153"/>
      <c r="EC700" s="153"/>
      <c r="ED700" s="153"/>
      <c r="EE700" s="153"/>
      <c r="EF700" s="153"/>
      <c r="EG700" s="153"/>
      <c r="EH700" s="153"/>
      <c r="EI700" s="153"/>
      <c r="EJ700" s="153"/>
    </row>
    <row r="701" spans="2:140" s="30" customFormat="1" ht="20.149999999999999" customHeight="1">
      <c r="B701" s="45">
        <f t="shared" si="66"/>
        <v>23</v>
      </c>
      <c r="C701" s="46">
        <f t="shared" si="67"/>
        <v>2045</v>
      </c>
      <c r="D701" s="47">
        <f t="shared" si="68"/>
        <v>0.36335012983721771</v>
      </c>
      <c r="E701" s="153"/>
      <c r="F701" s="45">
        <f t="shared" si="69"/>
        <v>23</v>
      </c>
      <c r="G701" s="46">
        <f t="shared" si="70"/>
        <v>2045</v>
      </c>
      <c r="H701" s="47">
        <f t="shared" si="71"/>
        <v>0.40572633331788732</v>
      </c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  <c r="AA701" s="153"/>
      <c r="AB701" s="153"/>
      <c r="AC701" s="153"/>
      <c r="AD701" s="153"/>
      <c r="AE701" s="153"/>
      <c r="AF701" s="153"/>
      <c r="AG701" s="153"/>
      <c r="AH701" s="153"/>
      <c r="AI701" s="153"/>
      <c r="AJ701" s="153"/>
      <c r="AK701" s="153"/>
      <c r="AL701" s="153"/>
      <c r="AM701" s="153"/>
      <c r="AN701" s="153"/>
      <c r="AO701" s="153"/>
      <c r="AP701" s="153"/>
      <c r="AQ701" s="153"/>
      <c r="AR701" s="153"/>
      <c r="AS701" s="153"/>
      <c r="AT701" s="153"/>
      <c r="AU701" s="153"/>
      <c r="AV701" s="153"/>
      <c r="AW701" s="153"/>
      <c r="AX701" s="153"/>
      <c r="AY701" s="153"/>
      <c r="AZ701" s="153"/>
      <c r="BA701" s="153"/>
      <c r="BB701" s="153"/>
      <c r="BC701" s="153"/>
      <c r="BD701" s="153"/>
      <c r="BE701" s="153"/>
      <c r="BF701" s="153"/>
      <c r="BG701" s="153"/>
      <c r="BH701" s="153"/>
      <c r="BI701" s="153"/>
      <c r="BJ701" s="153"/>
      <c r="BK701" s="153"/>
      <c r="BL701" s="153"/>
      <c r="BM701" s="153"/>
      <c r="BN701" s="153"/>
      <c r="BO701" s="153"/>
      <c r="BP701" s="153"/>
      <c r="BQ701" s="153"/>
      <c r="BR701" s="153"/>
      <c r="BS701" s="153"/>
      <c r="BT701" s="153"/>
      <c r="BU701" s="153"/>
      <c r="BV701" s="153"/>
      <c r="BW701" s="153"/>
      <c r="BX701" s="153"/>
      <c r="BY701" s="153"/>
      <c r="BZ701" s="153"/>
      <c r="CA701" s="153"/>
      <c r="CB701" s="153"/>
      <c r="CC701" s="153"/>
      <c r="CD701" s="153"/>
      <c r="CE701" s="153"/>
      <c r="CF701" s="153"/>
      <c r="CG701" s="153"/>
      <c r="CH701" s="153"/>
      <c r="CI701" s="153"/>
      <c r="CJ701" s="153"/>
      <c r="CK701" s="153"/>
      <c r="CL701" s="153"/>
      <c r="CM701" s="153"/>
      <c r="CN701" s="153"/>
      <c r="CO701" s="153"/>
      <c r="CP701" s="153"/>
      <c r="CQ701" s="153"/>
      <c r="CR701" s="153"/>
      <c r="CS701" s="153"/>
      <c r="CT701" s="153"/>
      <c r="CU701" s="153"/>
      <c r="CV701" s="153"/>
      <c r="CW701" s="153"/>
      <c r="CX701" s="153"/>
      <c r="CY701" s="153"/>
      <c r="CZ701" s="153"/>
      <c r="DA701" s="153"/>
      <c r="DB701" s="153"/>
      <c r="DC701" s="153"/>
      <c r="DD701" s="153"/>
      <c r="DE701" s="153"/>
      <c r="DF701" s="153"/>
      <c r="DG701" s="153"/>
      <c r="DH701" s="153"/>
      <c r="DI701" s="153"/>
      <c r="DJ701" s="153"/>
      <c r="DK701" s="153"/>
      <c r="DL701" s="153"/>
      <c r="DM701" s="153"/>
      <c r="DN701" s="153"/>
      <c r="DO701" s="153"/>
      <c r="DP701" s="153"/>
      <c r="DQ701" s="153"/>
      <c r="DR701" s="153"/>
      <c r="DS701" s="153"/>
      <c r="DT701" s="153"/>
      <c r="DU701" s="153"/>
      <c r="DV701" s="153"/>
      <c r="DW701" s="153"/>
      <c r="DX701" s="153"/>
      <c r="DY701" s="153"/>
      <c r="DZ701" s="153"/>
      <c r="EA701" s="153"/>
      <c r="EB701" s="153"/>
      <c r="EC701" s="153"/>
      <c r="ED701" s="153"/>
      <c r="EE701" s="153"/>
      <c r="EF701" s="153"/>
      <c r="EG701" s="153"/>
      <c r="EH701" s="153"/>
      <c r="EI701" s="153"/>
      <c r="EJ701" s="153"/>
    </row>
    <row r="702" spans="2:140" s="30" customFormat="1" ht="20.149999999999999" customHeight="1">
      <c r="B702" s="45">
        <f t="shared" si="66"/>
        <v>24</v>
      </c>
      <c r="C702" s="46">
        <f t="shared" si="67"/>
        <v>2046</v>
      </c>
      <c r="D702" s="47">
        <f t="shared" si="68"/>
        <v>0.34770347352843806</v>
      </c>
      <c r="E702" s="153"/>
      <c r="F702" s="45">
        <f t="shared" si="69"/>
        <v>24</v>
      </c>
      <c r="G702" s="46">
        <f t="shared" si="70"/>
        <v>2046</v>
      </c>
      <c r="H702" s="47">
        <f t="shared" si="71"/>
        <v>0.39012147434412242</v>
      </c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  <c r="AA702" s="153"/>
      <c r="AB702" s="153"/>
      <c r="AC702" s="153"/>
      <c r="AD702" s="153"/>
      <c r="AE702" s="153"/>
      <c r="AF702" s="153"/>
      <c r="AG702" s="153"/>
      <c r="AH702" s="153"/>
      <c r="AI702" s="153"/>
      <c r="AJ702" s="153"/>
      <c r="AK702" s="153"/>
      <c r="AL702" s="153"/>
      <c r="AM702" s="153"/>
      <c r="AN702" s="153"/>
      <c r="AO702" s="153"/>
      <c r="AP702" s="153"/>
      <c r="AQ702" s="153"/>
      <c r="AR702" s="153"/>
      <c r="AS702" s="153"/>
      <c r="AT702" s="153"/>
      <c r="AU702" s="153"/>
      <c r="AV702" s="153"/>
      <c r="AW702" s="153"/>
      <c r="AX702" s="153"/>
      <c r="AY702" s="153"/>
      <c r="AZ702" s="153"/>
      <c r="BA702" s="153"/>
      <c r="BB702" s="153"/>
      <c r="BC702" s="153"/>
      <c r="BD702" s="153"/>
      <c r="BE702" s="153"/>
      <c r="BF702" s="153"/>
      <c r="BG702" s="153"/>
      <c r="BH702" s="153"/>
      <c r="BI702" s="153"/>
      <c r="BJ702" s="153"/>
      <c r="BK702" s="153"/>
      <c r="BL702" s="153"/>
      <c r="BM702" s="153"/>
      <c r="BN702" s="153"/>
      <c r="BO702" s="153"/>
      <c r="BP702" s="153"/>
      <c r="BQ702" s="153"/>
      <c r="BR702" s="153"/>
      <c r="BS702" s="153"/>
      <c r="BT702" s="153"/>
      <c r="BU702" s="153"/>
      <c r="BV702" s="153"/>
      <c r="BW702" s="153"/>
      <c r="BX702" s="153"/>
      <c r="BY702" s="153"/>
      <c r="BZ702" s="153"/>
      <c r="CA702" s="153"/>
      <c r="CB702" s="153"/>
      <c r="CC702" s="153"/>
      <c r="CD702" s="153"/>
      <c r="CE702" s="153"/>
      <c r="CF702" s="153"/>
      <c r="CG702" s="153"/>
      <c r="CH702" s="153"/>
      <c r="CI702" s="153"/>
      <c r="CJ702" s="153"/>
      <c r="CK702" s="153"/>
      <c r="CL702" s="153"/>
      <c r="CM702" s="153"/>
      <c r="CN702" s="153"/>
      <c r="CO702" s="153"/>
      <c r="CP702" s="153"/>
      <c r="CQ702" s="153"/>
      <c r="CR702" s="153"/>
      <c r="CS702" s="153"/>
      <c r="CT702" s="153"/>
      <c r="CU702" s="153"/>
      <c r="CV702" s="153"/>
      <c r="CW702" s="153"/>
      <c r="CX702" s="153"/>
      <c r="CY702" s="153"/>
      <c r="CZ702" s="153"/>
      <c r="DA702" s="153"/>
      <c r="DB702" s="153"/>
      <c r="DC702" s="153"/>
      <c r="DD702" s="153"/>
      <c r="DE702" s="153"/>
      <c r="DF702" s="153"/>
      <c r="DG702" s="153"/>
      <c r="DH702" s="153"/>
      <c r="DI702" s="153"/>
      <c r="DJ702" s="153"/>
      <c r="DK702" s="153"/>
      <c r="DL702" s="153"/>
      <c r="DM702" s="153"/>
      <c r="DN702" s="153"/>
      <c r="DO702" s="153"/>
      <c r="DP702" s="153"/>
      <c r="DQ702" s="153"/>
      <c r="DR702" s="153"/>
      <c r="DS702" s="153"/>
      <c r="DT702" s="153"/>
      <c r="DU702" s="153"/>
      <c r="DV702" s="153"/>
      <c r="DW702" s="153"/>
      <c r="DX702" s="153"/>
      <c r="DY702" s="153"/>
      <c r="DZ702" s="153"/>
      <c r="EA702" s="153"/>
      <c r="EB702" s="153"/>
      <c r="EC702" s="153"/>
      <c r="ED702" s="153"/>
      <c r="EE702" s="153"/>
      <c r="EF702" s="153"/>
      <c r="EG702" s="153"/>
      <c r="EH702" s="153"/>
      <c r="EI702" s="153"/>
      <c r="EJ702" s="153"/>
    </row>
    <row r="703" spans="2:140" s="30" customFormat="1" ht="20.149999999999999" customHeight="1">
      <c r="B703" s="45">
        <f t="shared" si="66"/>
        <v>25</v>
      </c>
      <c r="C703" s="46">
        <f t="shared" si="67"/>
        <v>2047</v>
      </c>
      <c r="D703" s="47">
        <f t="shared" si="68"/>
        <v>0.3327305966779312</v>
      </c>
      <c r="E703" s="153"/>
      <c r="F703" s="45">
        <f t="shared" si="69"/>
        <v>25</v>
      </c>
      <c r="G703" s="46">
        <f t="shared" si="70"/>
        <v>2047</v>
      </c>
      <c r="H703" s="47">
        <f t="shared" si="71"/>
        <v>0.37511680225396377</v>
      </c>
      <c r="I703" s="153"/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  <c r="AA703" s="153"/>
      <c r="AB703" s="153"/>
      <c r="AC703" s="153"/>
      <c r="AD703" s="153"/>
      <c r="AE703" s="153"/>
      <c r="AF703" s="153"/>
      <c r="AG703" s="153"/>
      <c r="AH703" s="153"/>
      <c r="AI703" s="153"/>
      <c r="AJ703" s="153"/>
      <c r="AK703" s="153"/>
      <c r="AL703" s="153"/>
      <c r="AM703" s="153"/>
      <c r="AN703" s="153"/>
      <c r="AO703" s="153"/>
      <c r="AP703" s="153"/>
      <c r="AQ703" s="153"/>
      <c r="AR703" s="153"/>
      <c r="AS703" s="153"/>
      <c r="AT703" s="153"/>
      <c r="AU703" s="153"/>
      <c r="AV703" s="153"/>
      <c r="AW703" s="153"/>
      <c r="AX703" s="153"/>
      <c r="AY703" s="153"/>
      <c r="AZ703" s="153"/>
      <c r="BA703" s="153"/>
      <c r="BB703" s="153"/>
      <c r="BC703" s="153"/>
      <c r="BD703" s="153"/>
      <c r="BE703" s="153"/>
      <c r="BF703" s="153"/>
      <c r="BG703" s="153"/>
      <c r="BH703" s="153"/>
      <c r="BI703" s="153"/>
      <c r="BJ703" s="153"/>
      <c r="BK703" s="153"/>
      <c r="BL703" s="153"/>
      <c r="BM703" s="153"/>
      <c r="BN703" s="153"/>
      <c r="BO703" s="153"/>
      <c r="BP703" s="153"/>
      <c r="BQ703" s="153"/>
      <c r="BR703" s="153"/>
      <c r="BS703" s="153"/>
      <c r="BT703" s="153"/>
      <c r="BU703" s="153"/>
      <c r="BV703" s="153"/>
      <c r="BW703" s="153"/>
      <c r="BX703" s="153"/>
      <c r="BY703" s="153"/>
      <c r="BZ703" s="153"/>
      <c r="CA703" s="153"/>
      <c r="CB703" s="153"/>
      <c r="CC703" s="153"/>
      <c r="CD703" s="153"/>
      <c r="CE703" s="153"/>
      <c r="CF703" s="153"/>
      <c r="CG703" s="153"/>
      <c r="CH703" s="153"/>
      <c r="CI703" s="153"/>
      <c r="CJ703" s="153"/>
      <c r="CK703" s="153"/>
      <c r="CL703" s="153"/>
      <c r="CM703" s="153"/>
      <c r="CN703" s="153"/>
      <c r="CO703" s="153"/>
      <c r="CP703" s="153"/>
      <c r="CQ703" s="153"/>
      <c r="CR703" s="153"/>
      <c r="CS703" s="153"/>
      <c r="CT703" s="153"/>
      <c r="CU703" s="153"/>
      <c r="CV703" s="153"/>
      <c r="CW703" s="153"/>
      <c r="CX703" s="153"/>
      <c r="CY703" s="153"/>
      <c r="CZ703" s="153"/>
      <c r="DA703" s="153"/>
      <c r="DB703" s="153"/>
      <c r="DC703" s="153"/>
      <c r="DD703" s="153"/>
      <c r="DE703" s="153"/>
      <c r="DF703" s="153"/>
      <c r="DG703" s="153"/>
      <c r="DH703" s="153"/>
      <c r="DI703" s="153"/>
      <c r="DJ703" s="153"/>
      <c r="DK703" s="153"/>
      <c r="DL703" s="153"/>
      <c r="DM703" s="153"/>
      <c r="DN703" s="153"/>
      <c r="DO703" s="153"/>
      <c r="DP703" s="153"/>
      <c r="DQ703" s="153"/>
      <c r="DR703" s="153"/>
      <c r="DS703" s="153"/>
      <c r="DT703" s="153"/>
      <c r="DU703" s="153"/>
      <c r="DV703" s="153"/>
      <c r="DW703" s="153"/>
      <c r="DX703" s="153"/>
      <c r="DY703" s="153"/>
      <c r="DZ703" s="153"/>
      <c r="EA703" s="153"/>
      <c r="EB703" s="153"/>
      <c r="EC703" s="153"/>
      <c r="ED703" s="153"/>
      <c r="EE703" s="153"/>
      <c r="EF703" s="153"/>
      <c r="EG703" s="153"/>
      <c r="EH703" s="153"/>
      <c r="EI703" s="153"/>
      <c r="EJ703" s="153"/>
    </row>
    <row r="704" spans="2:140" s="30" customFormat="1" ht="20.149999999999999" customHeight="1">
      <c r="B704" s="45">
        <f t="shared" si="66"/>
        <v>26</v>
      </c>
      <c r="C704" s="46">
        <f t="shared" si="67"/>
        <v>2048</v>
      </c>
      <c r="D704" s="47">
        <f t="shared" si="68"/>
        <v>0.31840248485926437</v>
      </c>
      <c r="E704" s="153"/>
      <c r="F704" s="45">
        <f t="shared" si="69"/>
        <v>26</v>
      </c>
      <c r="G704" s="46">
        <f t="shared" si="70"/>
        <v>2048</v>
      </c>
      <c r="H704" s="47">
        <f t="shared" si="71"/>
        <v>0.36068923293650368</v>
      </c>
      <c r="I704" s="153"/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  <c r="AA704" s="153"/>
      <c r="AB704" s="153"/>
      <c r="AC704" s="153"/>
      <c r="AD704" s="153"/>
      <c r="AE704" s="153"/>
      <c r="AF704" s="153"/>
      <c r="AG704" s="153"/>
      <c r="AH704" s="153"/>
      <c r="AI704" s="153"/>
      <c r="AJ704" s="153"/>
      <c r="AK704" s="153"/>
      <c r="AL704" s="153"/>
      <c r="AM704" s="153"/>
      <c r="AN704" s="153"/>
      <c r="AO704" s="153"/>
      <c r="AP704" s="153"/>
      <c r="AQ704" s="153"/>
      <c r="AR704" s="153"/>
      <c r="AS704" s="153"/>
      <c r="AT704" s="153"/>
      <c r="AU704" s="153"/>
      <c r="AV704" s="153"/>
      <c r="AW704" s="153"/>
      <c r="AX704" s="153"/>
      <c r="AY704" s="153"/>
      <c r="AZ704" s="153"/>
      <c r="BA704" s="153"/>
      <c r="BB704" s="153"/>
      <c r="BC704" s="153"/>
      <c r="BD704" s="153"/>
      <c r="BE704" s="153"/>
      <c r="BF704" s="153"/>
      <c r="BG704" s="153"/>
      <c r="BH704" s="153"/>
      <c r="BI704" s="153"/>
      <c r="BJ704" s="153"/>
      <c r="BK704" s="153"/>
      <c r="BL704" s="153"/>
      <c r="BM704" s="153"/>
      <c r="BN704" s="153"/>
      <c r="BO704" s="153"/>
      <c r="BP704" s="153"/>
      <c r="BQ704" s="153"/>
      <c r="BR704" s="153"/>
      <c r="BS704" s="153"/>
      <c r="BT704" s="153"/>
      <c r="BU704" s="153"/>
      <c r="BV704" s="153"/>
      <c r="BW704" s="153"/>
      <c r="BX704" s="153"/>
      <c r="BY704" s="153"/>
      <c r="BZ704" s="153"/>
      <c r="CA704" s="153"/>
      <c r="CB704" s="153"/>
      <c r="CC704" s="153"/>
      <c r="CD704" s="153"/>
      <c r="CE704" s="153"/>
      <c r="CF704" s="153"/>
      <c r="CG704" s="153"/>
      <c r="CH704" s="153"/>
      <c r="CI704" s="153"/>
      <c r="CJ704" s="153"/>
      <c r="CK704" s="153"/>
      <c r="CL704" s="153"/>
      <c r="CM704" s="153"/>
      <c r="CN704" s="153"/>
      <c r="CO704" s="153"/>
      <c r="CP704" s="153"/>
      <c r="CQ704" s="153"/>
      <c r="CR704" s="153"/>
      <c r="CS704" s="153"/>
      <c r="CT704" s="153"/>
      <c r="CU704" s="153"/>
      <c r="CV704" s="153"/>
      <c r="CW704" s="153"/>
      <c r="CX704" s="153"/>
      <c r="CY704" s="153"/>
      <c r="CZ704" s="153"/>
      <c r="DA704" s="153"/>
      <c r="DB704" s="153"/>
      <c r="DC704" s="153"/>
      <c r="DD704" s="153"/>
      <c r="DE704" s="153"/>
      <c r="DF704" s="153"/>
      <c r="DG704" s="153"/>
      <c r="DH704" s="153"/>
      <c r="DI704" s="153"/>
      <c r="DJ704" s="153"/>
      <c r="DK704" s="153"/>
      <c r="DL704" s="153"/>
      <c r="DM704" s="153"/>
      <c r="DN704" s="153"/>
      <c r="DO704" s="153"/>
      <c r="DP704" s="153"/>
      <c r="DQ704" s="153"/>
      <c r="DR704" s="153"/>
      <c r="DS704" s="153"/>
      <c r="DT704" s="153"/>
      <c r="DU704" s="153"/>
      <c r="DV704" s="153"/>
      <c r="DW704" s="153"/>
      <c r="DX704" s="153"/>
      <c r="DY704" s="153"/>
      <c r="DZ704" s="153"/>
      <c r="EA704" s="153"/>
      <c r="EB704" s="153"/>
      <c r="EC704" s="153"/>
      <c r="ED704" s="153"/>
      <c r="EE704" s="153"/>
      <c r="EF704" s="153"/>
      <c r="EG704" s="153"/>
      <c r="EH704" s="153"/>
      <c r="EI704" s="153"/>
      <c r="EJ704" s="153"/>
    </row>
    <row r="705" spans="2:140" s="30" customFormat="1" ht="20.149999999999999" customHeight="1">
      <c r="B705" s="45">
        <f t="shared" si="66"/>
        <v>27</v>
      </c>
      <c r="C705" s="46">
        <f t="shared" si="67"/>
        <v>2049</v>
      </c>
      <c r="D705" s="47">
        <f t="shared" si="68"/>
        <v>0.30469137307106642</v>
      </c>
      <c r="E705" s="153"/>
      <c r="F705" s="45">
        <f t="shared" si="69"/>
        <v>27</v>
      </c>
      <c r="G705" s="46">
        <f t="shared" si="70"/>
        <v>2049</v>
      </c>
      <c r="H705" s="47">
        <f t="shared" si="71"/>
        <v>0.3468165701312535</v>
      </c>
      <c r="I705" s="153"/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  <c r="AA705" s="153"/>
      <c r="AB705" s="153"/>
      <c r="AC705" s="153"/>
      <c r="AD705" s="153"/>
      <c r="AE705" s="153"/>
      <c r="AF705" s="153"/>
      <c r="AG705" s="153"/>
      <c r="AH705" s="153"/>
      <c r="AI705" s="153"/>
      <c r="AJ705" s="153"/>
      <c r="AK705" s="153"/>
      <c r="AL705" s="153"/>
      <c r="AM705" s="153"/>
      <c r="AN705" s="153"/>
      <c r="AO705" s="153"/>
      <c r="AP705" s="153"/>
      <c r="AQ705" s="153"/>
      <c r="AR705" s="153"/>
      <c r="AS705" s="153"/>
      <c r="AT705" s="153"/>
      <c r="AU705" s="153"/>
      <c r="AV705" s="153"/>
      <c r="AW705" s="153"/>
      <c r="AX705" s="153"/>
      <c r="AY705" s="153"/>
      <c r="AZ705" s="153"/>
      <c r="BA705" s="153"/>
      <c r="BB705" s="153"/>
      <c r="BC705" s="153"/>
      <c r="BD705" s="153"/>
      <c r="BE705" s="153"/>
      <c r="BF705" s="153"/>
      <c r="BG705" s="153"/>
      <c r="BH705" s="153"/>
      <c r="BI705" s="153"/>
      <c r="BJ705" s="153"/>
      <c r="BK705" s="153"/>
      <c r="BL705" s="153"/>
      <c r="BM705" s="153"/>
      <c r="BN705" s="153"/>
      <c r="BO705" s="153"/>
      <c r="BP705" s="153"/>
      <c r="BQ705" s="153"/>
      <c r="BR705" s="153"/>
      <c r="BS705" s="153"/>
      <c r="BT705" s="153"/>
      <c r="BU705" s="153"/>
      <c r="BV705" s="153"/>
      <c r="BW705" s="153"/>
      <c r="BX705" s="153"/>
      <c r="BY705" s="153"/>
      <c r="BZ705" s="153"/>
      <c r="CA705" s="153"/>
      <c r="CB705" s="153"/>
      <c r="CC705" s="153"/>
      <c r="CD705" s="153"/>
      <c r="CE705" s="153"/>
      <c r="CF705" s="153"/>
      <c r="CG705" s="153"/>
      <c r="CH705" s="153"/>
      <c r="CI705" s="153"/>
      <c r="CJ705" s="153"/>
      <c r="CK705" s="153"/>
      <c r="CL705" s="153"/>
      <c r="CM705" s="153"/>
      <c r="CN705" s="153"/>
      <c r="CO705" s="153"/>
      <c r="CP705" s="153"/>
      <c r="CQ705" s="153"/>
      <c r="CR705" s="153"/>
      <c r="CS705" s="153"/>
      <c r="CT705" s="153"/>
      <c r="CU705" s="153"/>
      <c r="CV705" s="153"/>
      <c r="CW705" s="153"/>
      <c r="CX705" s="153"/>
      <c r="CY705" s="153"/>
      <c r="CZ705" s="153"/>
      <c r="DA705" s="153"/>
      <c r="DB705" s="153"/>
      <c r="DC705" s="153"/>
      <c r="DD705" s="153"/>
      <c r="DE705" s="153"/>
      <c r="DF705" s="153"/>
      <c r="DG705" s="153"/>
      <c r="DH705" s="153"/>
      <c r="DI705" s="153"/>
      <c r="DJ705" s="153"/>
      <c r="DK705" s="153"/>
      <c r="DL705" s="153"/>
      <c r="DM705" s="153"/>
      <c r="DN705" s="153"/>
      <c r="DO705" s="153"/>
      <c r="DP705" s="153"/>
      <c r="DQ705" s="153"/>
      <c r="DR705" s="153"/>
      <c r="DS705" s="153"/>
      <c r="DT705" s="153"/>
      <c r="DU705" s="153"/>
      <c r="DV705" s="153"/>
      <c r="DW705" s="153"/>
      <c r="DX705" s="153"/>
      <c r="DY705" s="153"/>
      <c r="DZ705" s="153"/>
      <c r="EA705" s="153"/>
      <c r="EB705" s="153"/>
      <c r="EC705" s="153"/>
      <c r="ED705" s="153"/>
      <c r="EE705" s="153"/>
      <c r="EF705" s="153"/>
      <c r="EG705" s="153"/>
      <c r="EH705" s="153"/>
      <c r="EI705" s="153"/>
      <c r="EJ705" s="153"/>
    </row>
    <row r="706" spans="2:140" s="30" customFormat="1" ht="20.149999999999999" customHeight="1">
      <c r="B706" s="45">
        <f t="shared" si="66"/>
        <v>28</v>
      </c>
      <c r="C706" s="46">
        <f t="shared" si="67"/>
        <v>2050</v>
      </c>
      <c r="D706" s="47">
        <f t="shared" si="68"/>
        <v>0.2915706919340349</v>
      </c>
      <c r="E706" s="153"/>
      <c r="F706" s="45">
        <f t="shared" si="69"/>
        <v>28</v>
      </c>
      <c r="G706" s="46">
        <f t="shared" si="70"/>
        <v>2050</v>
      </c>
      <c r="H706" s="47">
        <f t="shared" si="71"/>
        <v>0.3334774712800514</v>
      </c>
      <c r="I706" s="153"/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  <c r="AA706" s="153"/>
      <c r="AB706" s="153"/>
      <c r="AC706" s="153"/>
      <c r="AD706" s="153"/>
      <c r="AE706" s="153"/>
      <c r="AF706" s="153"/>
      <c r="AG706" s="153"/>
      <c r="AH706" s="153"/>
      <c r="AI706" s="153"/>
      <c r="AJ706" s="153"/>
      <c r="AK706" s="153"/>
      <c r="AL706" s="153"/>
      <c r="AM706" s="153"/>
      <c r="AN706" s="153"/>
      <c r="AO706" s="153"/>
      <c r="AP706" s="153"/>
      <c r="AQ706" s="153"/>
      <c r="AR706" s="153"/>
      <c r="AS706" s="153"/>
      <c r="AT706" s="153"/>
      <c r="AU706" s="153"/>
      <c r="AV706" s="153"/>
      <c r="AW706" s="153"/>
      <c r="AX706" s="153"/>
      <c r="AY706" s="153"/>
      <c r="AZ706" s="153"/>
      <c r="BA706" s="153"/>
      <c r="BB706" s="153"/>
      <c r="BC706" s="153"/>
      <c r="BD706" s="153"/>
      <c r="BE706" s="153"/>
      <c r="BF706" s="153"/>
      <c r="BG706" s="153"/>
      <c r="BH706" s="153"/>
      <c r="BI706" s="153"/>
      <c r="BJ706" s="153"/>
      <c r="BK706" s="153"/>
      <c r="BL706" s="153"/>
      <c r="BM706" s="153"/>
      <c r="BN706" s="153"/>
      <c r="BO706" s="153"/>
      <c r="BP706" s="153"/>
      <c r="BQ706" s="153"/>
      <c r="BR706" s="153"/>
      <c r="BS706" s="153"/>
      <c r="BT706" s="153"/>
      <c r="BU706" s="153"/>
      <c r="BV706" s="153"/>
      <c r="BW706" s="153"/>
      <c r="BX706" s="153"/>
      <c r="BY706" s="153"/>
      <c r="BZ706" s="153"/>
      <c r="CA706" s="153"/>
      <c r="CB706" s="153"/>
      <c r="CC706" s="153"/>
      <c r="CD706" s="153"/>
      <c r="CE706" s="153"/>
      <c r="CF706" s="153"/>
      <c r="CG706" s="153"/>
      <c r="CH706" s="153"/>
      <c r="CI706" s="153"/>
      <c r="CJ706" s="153"/>
      <c r="CK706" s="153"/>
      <c r="CL706" s="153"/>
      <c r="CM706" s="153"/>
      <c r="CN706" s="153"/>
      <c r="CO706" s="153"/>
      <c r="CP706" s="153"/>
      <c r="CQ706" s="153"/>
      <c r="CR706" s="153"/>
      <c r="CS706" s="153"/>
      <c r="CT706" s="153"/>
      <c r="CU706" s="153"/>
      <c r="CV706" s="153"/>
      <c r="CW706" s="153"/>
      <c r="CX706" s="153"/>
      <c r="CY706" s="153"/>
      <c r="CZ706" s="153"/>
      <c r="DA706" s="153"/>
      <c r="DB706" s="153"/>
      <c r="DC706" s="153"/>
      <c r="DD706" s="153"/>
      <c r="DE706" s="153"/>
      <c r="DF706" s="153"/>
      <c r="DG706" s="153"/>
      <c r="DH706" s="153"/>
      <c r="DI706" s="153"/>
      <c r="DJ706" s="153"/>
      <c r="DK706" s="153"/>
      <c r="DL706" s="153"/>
      <c r="DM706" s="153"/>
      <c r="DN706" s="153"/>
      <c r="DO706" s="153"/>
      <c r="DP706" s="153"/>
      <c r="DQ706" s="153"/>
      <c r="DR706" s="153"/>
      <c r="DS706" s="153"/>
      <c r="DT706" s="153"/>
      <c r="DU706" s="153"/>
      <c r="DV706" s="153"/>
      <c r="DW706" s="153"/>
      <c r="DX706" s="153"/>
      <c r="DY706" s="153"/>
      <c r="DZ706" s="153"/>
      <c r="EA706" s="153"/>
      <c r="EB706" s="153"/>
      <c r="EC706" s="153"/>
      <c r="ED706" s="153"/>
      <c r="EE706" s="153"/>
      <c r="EF706" s="153"/>
      <c r="EG706" s="153"/>
      <c r="EH706" s="153"/>
      <c r="EI706" s="153"/>
      <c r="EJ706" s="153"/>
    </row>
    <row r="707" spans="2:140" s="30" customFormat="1" ht="20.149999999999999" customHeight="1">
      <c r="B707" s="45">
        <f t="shared" si="66"/>
        <v>29</v>
      </c>
      <c r="C707" s="46">
        <f t="shared" si="67"/>
        <v>2051</v>
      </c>
      <c r="D707" s="47">
        <f t="shared" si="68"/>
        <v>0.27901501620481806</v>
      </c>
      <c r="E707" s="153"/>
      <c r="F707" s="45">
        <f t="shared" si="69"/>
        <v>29</v>
      </c>
      <c r="G707" s="46">
        <f t="shared" si="70"/>
        <v>2051</v>
      </c>
      <c r="H707" s="47">
        <f t="shared" si="71"/>
        <v>0.32065141469235708</v>
      </c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  <c r="AA707" s="153"/>
      <c r="AB707" s="153"/>
      <c r="AC707" s="153"/>
      <c r="AD707" s="153"/>
      <c r="AE707" s="153"/>
      <c r="AF707" s="153"/>
      <c r="AG707" s="153"/>
      <c r="AH707" s="153"/>
      <c r="AI707" s="153"/>
      <c r="AJ707" s="153"/>
      <c r="AK707" s="153"/>
      <c r="AL707" s="153"/>
      <c r="AM707" s="153"/>
      <c r="AN707" s="153"/>
      <c r="AO707" s="153"/>
      <c r="AP707" s="153"/>
      <c r="AQ707" s="153"/>
      <c r="AR707" s="153"/>
      <c r="AS707" s="153"/>
      <c r="AT707" s="153"/>
      <c r="AU707" s="153"/>
      <c r="AV707" s="153"/>
      <c r="AW707" s="153"/>
      <c r="AX707" s="153"/>
      <c r="AY707" s="153"/>
      <c r="AZ707" s="153"/>
      <c r="BA707" s="153"/>
      <c r="BB707" s="153"/>
      <c r="BC707" s="153"/>
      <c r="BD707" s="153"/>
      <c r="BE707" s="153"/>
      <c r="BF707" s="153"/>
      <c r="BG707" s="153"/>
      <c r="BH707" s="153"/>
      <c r="BI707" s="153"/>
      <c r="BJ707" s="153"/>
      <c r="BK707" s="153"/>
      <c r="BL707" s="153"/>
      <c r="BM707" s="153"/>
      <c r="BN707" s="153"/>
      <c r="BO707" s="153"/>
      <c r="BP707" s="153"/>
      <c r="BQ707" s="153"/>
      <c r="BR707" s="153"/>
      <c r="BS707" s="153"/>
      <c r="BT707" s="153"/>
      <c r="BU707" s="153"/>
      <c r="BV707" s="153"/>
      <c r="BW707" s="153"/>
      <c r="BX707" s="153"/>
      <c r="BY707" s="153"/>
      <c r="BZ707" s="153"/>
      <c r="CA707" s="153"/>
      <c r="CB707" s="153"/>
      <c r="CC707" s="153"/>
      <c r="CD707" s="153"/>
      <c r="CE707" s="153"/>
      <c r="CF707" s="153"/>
      <c r="CG707" s="153"/>
      <c r="CH707" s="153"/>
      <c r="CI707" s="153"/>
      <c r="CJ707" s="153"/>
      <c r="CK707" s="153"/>
      <c r="CL707" s="153"/>
      <c r="CM707" s="153"/>
      <c r="CN707" s="153"/>
      <c r="CO707" s="153"/>
      <c r="CP707" s="153"/>
      <c r="CQ707" s="153"/>
      <c r="CR707" s="153"/>
      <c r="CS707" s="153"/>
      <c r="CT707" s="153"/>
      <c r="CU707" s="153"/>
      <c r="CV707" s="153"/>
      <c r="CW707" s="153"/>
      <c r="CX707" s="153"/>
      <c r="CY707" s="153"/>
      <c r="CZ707" s="153"/>
      <c r="DA707" s="153"/>
      <c r="DB707" s="153"/>
      <c r="DC707" s="153"/>
      <c r="DD707" s="153"/>
      <c r="DE707" s="153"/>
      <c r="DF707" s="153"/>
      <c r="DG707" s="153"/>
      <c r="DH707" s="153"/>
      <c r="DI707" s="153"/>
      <c r="DJ707" s="153"/>
      <c r="DK707" s="153"/>
      <c r="DL707" s="153"/>
      <c r="DM707" s="153"/>
      <c r="DN707" s="153"/>
      <c r="DO707" s="153"/>
      <c r="DP707" s="153"/>
      <c r="DQ707" s="153"/>
      <c r="DR707" s="153"/>
      <c r="DS707" s="153"/>
      <c r="DT707" s="153"/>
      <c r="DU707" s="153"/>
      <c r="DV707" s="153"/>
      <c r="DW707" s="153"/>
      <c r="DX707" s="153"/>
      <c r="DY707" s="153"/>
      <c r="DZ707" s="153"/>
      <c r="EA707" s="153"/>
      <c r="EB707" s="153"/>
      <c r="EC707" s="153"/>
      <c r="ED707" s="153"/>
      <c r="EE707" s="153"/>
      <c r="EF707" s="153"/>
      <c r="EG707" s="153"/>
      <c r="EH707" s="153"/>
      <c r="EI707" s="153"/>
      <c r="EJ707" s="153"/>
    </row>
    <row r="708" spans="2:140" s="30" customFormat="1" ht="20.149999999999999" customHeight="1">
      <c r="B708" s="45">
        <f t="shared" si="66"/>
        <v>30</v>
      </c>
      <c r="C708" s="46">
        <f t="shared" si="67"/>
        <v>2052</v>
      </c>
      <c r="D708" s="47">
        <f t="shared" si="68"/>
        <v>0.26700001550700303</v>
      </c>
      <c r="E708" s="153"/>
      <c r="F708" s="45">
        <f t="shared" si="69"/>
        <v>30</v>
      </c>
      <c r="G708" s="46">
        <f t="shared" si="70"/>
        <v>2052</v>
      </c>
      <c r="H708" s="47">
        <f t="shared" si="71"/>
        <v>0.30831866797342034</v>
      </c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  <c r="AA708" s="153"/>
      <c r="AB708" s="153"/>
      <c r="AC708" s="153"/>
      <c r="AD708" s="153"/>
      <c r="AE708" s="153"/>
      <c r="AF708" s="153"/>
      <c r="AG708" s="153"/>
      <c r="AH708" s="153"/>
      <c r="AI708" s="153"/>
      <c r="AJ708" s="153"/>
      <c r="AK708" s="153"/>
      <c r="AL708" s="153"/>
      <c r="AM708" s="153"/>
      <c r="AN708" s="153"/>
      <c r="AO708" s="153"/>
      <c r="AP708" s="153"/>
      <c r="AQ708" s="153"/>
      <c r="AR708" s="153"/>
      <c r="AS708" s="153"/>
      <c r="AT708" s="153"/>
      <c r="AU708" s="153"/>
      <c r="AV708" s="153"/>
      <c r="AW708" s="153"/>
      <c r="AX708" s="153"/>
      <c r="AY708" s="153"/>
      <c r="AZ708" s="153"/>
      <c r="BA708" s="153"/>
      <c r="BB708" s="153"/>
      <c r="BC708" s="153"/>
      <c r="BD708" s="153"/>
      <c r="BE708" s="153"/>
      <c r="BF708" s="153"/>
      <c r="BG708" s="153"/>
      <c r="BH708" s="153"/>
      <c r="BI708" s="153"/>
      <c r="BJ708" s="153"/>
      <c r="BK708" s="153"/>
      <c r="BL708" s="153"/>
      <c r="BM708" s="153"/>
      <c r="BN708" s="153"/>
      <c r="BO708" s="153"/>
      <c r="BP708" s="153"/>
      <c r="BQ708" s="153"/>
      <c r="BR708" s="153"/>
      <c r="BS708" s="153"/>
      <c r="BT708" s="153"/>
      <c r="BU708" s="153"/>
      <c r="BV708" s="153"/>
      <c r="BW708" s="153"/>
      <c r="BX708" s="153"/>
      <c r="BY708" s="153"/>
      <c r="BZ708" s="153"/>
      <c r="CA708" s="153"/>
      <c r="CB708" s="153"/>
      <c r="CC708" s="153"/>
      <c r="CD708" s="153"/>
      <c r="CE708" s="153"/>
      <c r="CF708" s="153"/>
      <c r="CG708" s="153"/>
      <c r="CH708" s="153"/>
      <c r="CI708" s="153"/>
      <c r="CJ708" s="153"/>
      <c r="CK708" s="153"/>
      <c r="CL708" s="153"/>
      <c r="CM708" s="153"/>
      <c r="CN708" s="153"/>
      <c r="CO708" s="153"/>
      <c r="CP708" s="153"/>
      <c r="CQ708" s="153"/>
      <c r="CR708" s="153"/>
      <c r="CS708" s="153"/>
      <c r="CT708" s="153"/>
      <c r="CU708" s="153"/>
      <c r="CV708" s="153"/>
      <c r="CW708" s="153"/>
      <c r="CX708" s="153"/>
      <c r="CY708" s="153"/>
      <c r="CZ708" s="153"/>
      <c r="DA708" s="153"/>
      <c r="DB708" s="153"/>
      <c r="DC708" s="153"/>
      <c r="DD708" s="153"/>
      <c r="DE708" s="153"/>
      <c r="DF708" s="153"/>
      <c r="DG708" s="153"/>
      <c r="DH708" s="153"/>
      <c r="DI708" s="153"/>
      <c r="DJ708" s="153"/>
      <c r="DK708" s="153"/>
      <c r="DL708" s="153"/>
      <c r="DM708" s="153"/>
      <c r="DN708" s="153"/>
      <c r="DO708" s="153"/>
      <c r="DP708" s="153"/>
      <c r="DQ708" s="153"/>
      <c r="DR708" s="153"/>
      <c r="DS708" s="153"/>
      <c r="DT708" s="153"/>
      <c r="DU708" s="153"/>
      <c r="DV708" s="153"/>
      <c r="DW708" s="153"/>
      <c r="DX708" s="153"/>
      <c r="DY708" s="153"/>
      <c r="DZ708" s="153"/>
      <c r="EA708" s="153"/>
      <c r="EB708" s="153"/>
      <c r="EC708" s="153"/>
      <c r="ED708" s="153"/>
      <c r="EE708" s="153"/>
      <c r="EF708" s="153"/>
      <c r="EG708" s="153"/>
      <c r="EH708" s="153"/>
      <c r="EI708" s="153"/>
      <c r="EJ708" s="153"/>
    </row>
    <row r="709" spans="2:140" s="30" customFormat="1" ht="20.149999999999999" customHeight="1">
      <c r="B709" s="45">
        <f t="shared" si="66"/>
        <v>31</v>
      </c>
      <c r="C709" s="46">
        <f t="shared" si="67"/>
        <v>2053</v>
      </c>
      <c r="D709" s="47">
        <f t="shared" si="68"/>
        <v>0.2555024071837349</v>
      </c>
      <c r="E709" s="153"/>
      <c r="F709" s="45">
        <f t="shared" si="69"/>
        <v>31</v>
      </c>
      <c r="G709" s="46">
        <f t="shared" si="70"/>
        <v>2053</v>
      </c>
      <c r="H709" s="47">
        <f t="shared" si="71"/>
        <v>0.29646025766675027</v>
      </c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  <c r="AA709" s="153"/>
      <c r="AB709" s="153"/>
      <c r="AC709" s="153"/>
      <c r="AD709" s="153"/>
      <c r="AE709" s="153"/>
      <c r="AF709" s="153"/>
      <c r="AG709" s="153"/>
      <c r="AH709" s="153"/>
      <c r="AI709" s="153"/>
      <c r="AJ709" s="153"/>
      <c r="AK709" s="153"/>
      <c r="AL709" s="153"/>
      <c r="AM709" s="153"/>
      <c r="AN709" s="153"/>
      <c r="AO709" s="153"/>
      <c r="AP709" s="153"/>
      <c r="AQ709" s="153"/>
      <c r="AR709" s="153"/>
      <c r="AS709" s="153"/>
      <c r="AT709" s="153"/>
      <c r="AU709" s="153"/>
      <c r="AV709" s="153"/>
      <c r="AW709" s="153"/>
      <c r="AX709" s="153"/>
      <c r="AY709" s="153"/>
      <c r="AZ709" s="153"/>
      <c r="BA709" s="153"/>
      <c r="BB709" s="153"/>
      <c r="BC709" s="153"/>
      <c r="BD709" s="153"/>
      <c r="BE709" s="153"/>
      <c r="BF709" s="153"/>
      <c r="BG709" s="153"/>
      <c r="BH709" s="153"/>
      <c r="BI709" s="153"/>
      <c r="BJ709" s="153"/>
      <c r="BK709" s="153"/>
      <c r="BL709" s="153"/>
      <c r="BM709" s="153"/>
      <c r="BN709" s="153"/>
      <c r="BO709" s="153"/>
      <c r="BP709" s="153"/>
      <c r="BQ709" s="153"/>
      <c r="BR709" s="153"/>
      <c r="BS709" s="153"/>
      <c r="BT709" s="153"/>
      <c r="BU709" s="153"/>
      <c r="BV709" s="153"/>
      <c r="BW709" s="153"/>
      <c r="BX709" s="153"/>
      <c r="BY709" s="153"/>
      <c r="BZ709" s="153"/>
      <c r="CA709" s="153"/>
      <c r="CB709" s="153"/>
      <c r="CC709" s="153"/>
      <c r="CD709" s="153"/>
      <c r="CE709" s="153"/>
      <c r="CF709" s="153"/>
      <c r="CG709" s="153"/>
      <c r="CH709" s="153"/>
      <c r="CI709" s="153"/>
      <c r="CJ709" s="153"/>
      <c r="CK709" s="153"/>
      <c r="CL709" s="153"/>
      <c r="CM709" s="153"/>
      <c r="CN709" s="153"/>
      <c r="CO709" s="153"/>
      <c r="CP709" s="153"/>
      <c r="CQ709" s="153"/>
      <c r="CR709" s="153"/>
      <c r="CS709" s="153"/>
      <c r="CT709" s="153"/>
      <c r="CU709" s="153"/>
      <c r="CV709" s="153"/>
      <c r="CW709" s="153"/>
      <c r="CX709" s="153"/>
      <c r="CY709" s="153"/>
      <c r="CZ709" s="153"/>
      <c r="DA709" s="153"/>
      <c r="DB709" s="153"/>
      <c r="DC709" s="153"/>
      <c r="DD709" s="153"/>
      <c r="DE709" s="153"/>
      <c r="DF709" s="153"/>
      <c r="DG709" s="153"/>
      <c r="DH709" s="153"/>
      <c r="DI709" s="153"/>
      <c r="DJ709" s="153"/>
      <c r="DK709" s="153"/>
      <c r="DL709" s="153"/>
      <c r="DM709" s="153"/>
      <c r="DN709" s="153"/>
      <c r="DO709" s="153"/>
      <c r="DP709" s="153"/>
      <c r="DQ709" s="153"/>
      <c r="DR709" s="153"/>
      <c r="DS709" s="153"/>
      <c r="DT709" s="153"/>
      <c r="DU709" s="153"/>
      <c r="DV709" s="153"/>
      <c r="DW709" s="153"/>
      <c r="DX709" s="153"/>
      <c r="DY709" s="153"/>
      <c r="DZ709" s="153"/>
      <c r="EA709" s="153"/>
      <c r="EB709" s="153"/>
      <c r="EC709" s="153"/>
      <c r="ED709" s="153"/>
      <c r="EE709" s="153"/>
      <c r="EF709" s="153"/>
      <c r="EG709" s="153"/>
      <c r="EH709" s="153"/>
      <c r="EI709" s="153"/>
      <c r="EJ709" s="153"/>
    </row>
    <row r="710" spans="2:140" s="30" customFormat="1" ht="20.149999999999999" customHeight="1">
      <c r="B710" s="45">
        <f t="shared" si="66"/>
        <v>32</v>
      </c>
      <c r="C710" s="46">
        <f t="shared" si="67"/>
        <v>2054</v>
      </c>
      <c r="D710" s="47">
        <f t="shared" si="68"/>
        <v>0.24449991118060768</v>
      </c>
      <c r="E710" s="153"/>
      <c r="F710" s="45">
        <f t="shared" si="69"/>
        <v>32</v>
      </c>
      <c r="G710" s="46">
        <f t="shared" si="70"/>
        <v>2054</v>
      </c>
      <c r="H710" s="47">
        <f t="shared" si="71"/>
        <v>0.28505794006418295</v>
      </c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  <c r="AA710" s="153"/>
      <c r="AB710" s="153"/>
      <c r="AC710" s="153"/>
      <c r="AD710" s="153"/>
      <c r="AE710" s="153"/>
      <c r="AF710" s="153"/>
      <c r="AG710" s="153"/>
      <c r="AH710" s="153"/>
      <c r="AI710" s="153"/>
      <c r="AJ710" s="153"/>
      <c r="AK710" s="153"/>
      <c r="AL710" s="153"/>
      <c r="AM710" s="153"/>
      <c r="AN710" s="153"/>
      <c r="AO710" s="153"/>
      <c r="AP710" s="153"/>
      <c r="AQ710" s="153"/>
      <c r="AR710" s="153"/>
      <c r="AS710" s="153"/>
      <c r="AT710" s="153"/>
      <c r="AU710" s="153"/>
      <c r="AV710" s="153"/>
      <c r="AW710" s="153"/>
      <c r="AX710" s="153"/>
      <c r="AY710" s="153"/>
      <c r="AZ710" s="153"/>
      <c r="BA710" s="153"/>
      <c r="BB710" s="153"/>
      <c r="BC710" s="153"/>
      <c r="BD710" s="153"/>
      <c r="BE710" s="153"/>
      <c r="BF710" s="153"/>
      <c r="BG710" s="153"/>
      <c r="BH710" s="153"/>
      <c r="BI710" s="153"/>
      <c r="BJ710" s="153"/>
      <c r="BK710" s="153"/>
      <c r="BL710" s="153"/>
      <c r="BM710" s="153"/>
      <c r="BN710" s="153"/>
      <c r="BO710" s="153"/>
      <c r="BP710" s="153"/>
      <c r="BQ710" s="153"/>
      <c r="BR710" s="153"/>
      <c r="BS710" s="153"/>
      <c r="BT710" s="153"/>
      <c r="BU710" s="153"/>
      <c r="BV710" s="153"/>
      <c r="BW710" s="153"/>
      <c r="BX710" s="153"/>
      <c r="BY710" s="153"/>
      <c r="BZ710" s="153"/>
      <c r="CA710" s="153"/>
      <c r="CB710" s="153"/>
      <c r="CC710" s="153"/>
      <c r="CD710" s="153"/>
      <c r="CE710" s="153"/>
      <c r="CF710" s="153"/>
      <c r="CG710" s="153"/>
      <c r="CH710" s="153"/>
      <c r="CI710" s="153"/>
      <c r="CJ710" s="153"/>
      <c r="CK710" s="153"/>
      <c r="CL710" s="153"/>
      <c r="CM710" s="153"/>
      <c r="CN710" s="153"/>
      <c r="CO710" s="153"/>
      <c r="CP710" s="153"/>
      <c r="CQ710" s="153"/>
      <c r="CR710" s="153"/>
      <c r="CS710" s="153"/>
      <c r="CT710" s="153"/>
      <c r="CU710" s="153"/>
      <c r="CV710" s="153"/>
      <c r="CW710" s="153"/>
      <c r="CX710" s="153"/>
      <c r="CY710" s="153"/>
      <c r="CZ710" s="153"/>
      <c r="DA710" s="153"/>
      <c r="DB710" s="153"/>
      <c r="DC710" s="153"/>
      <c r="DD710" s="153"/>
      <c r="DE710" s="153"/>
      <c r="DF710" s="153"/>
      <c r="DG710" s="153"/>
      <c r="DH710" s="153"/>
      <c r="DI710" s="153"/>
      <c r="DJ710" s="153"/>
      <c r="DK710" s="153"/>
      <c r="DL710" s="153"/>
      <c r="DM710" s="153"/>
      <c r="DN710" s="153"/>
      <c r="DO710" s="153"/>
      <c r="DP710" s="153"/>
      <c r="DQ710" s="153"/>
      <c r="DR710" s="153"/>
      <c r="DS710" s="153"/>
      <c r="DT710" s="153"/>
      <c r="DU710" s="153"/>
      <c r="DV710" s="153"/>
      <c r="DW710" s="153"/>
      <c r="DX710" s="153"/>
      <c r="DY710" s="153"/>
      <c r="DZ710" s="153"/>
      <c r="EA710" s="153"/>
      <c r="EB710" s="153"/>
      <c r="EC710" s="153"/>
      <c r="ED710" s="153"/>
      <c r="EE710" s="153"/>
      <c r="EF710" s="153"/>
      <c r="EG710" s="153"/>
      <c r="EH710" s="153"/>
      <c r="EI710" s="153"/>
      <c r="EJ710" s="153"/>
    </row>
    <row r="711" spans="2:140" s="30" customFormat="1" ht="20.149999999999999" customHeight="1">
      <c r="B711" s="45">
        <f t="shared" si="66"/>
        <v>33</v>
      </c>
      <c r="C711" s="46">
        <f t="shared" si="67"/>
        <v>2055</v>
      </c>
      <c r="D711" s="47">
        <f>1/(1+$D$725)^$B711</f>
        <v>0.23397120687139494</v>
      </c>
      <c r="E711" s="153"/>
      <c r="F711" s="45">
        <f t="shared" si="69"/>
        <v>33</v>
      </c>
      <c r="G711" s="46">
        <f t="shared" si="70"/>
        <v>2055</v>
      </c>
      <c r="H711" s="47">
        <f t="shared" si="71"/>
        <v>0.27409417313863743</v>
      </c>
      <c r="I711" s="153"/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  <c r="AA711" s="153"/>
      <c r="AB711" s="153"/>
      <c r="AC711" s="153"/>
      <c r="AD711" s="153"/>
      <c r="AE711" s="153"/>
      <c r="AF711" s="153"/>
      <c r="AG711" s="153"/>
      <c r="AH711" s="153"/>
      <c r="AI711" s="153"/>
      <c r="AJ711" s="153"/>
      <c r="AK711" s="153"/>
      <c r="AL711" s="153"/>
      <c r="AM711" s="153"/>
      <c r="AN711" s="153"/>
      <c r="AO711" s="153"/>
      <c r="AP711" s="153"/>
      <c r="AQ711" s="153"/>
      <c r="AR711" s="153"/>
      <c r="AS711" s="153"/>
      <c r="AT711" s="153"/>
      <c r="AU711" s="153"/>
      <c r="AV711" s="153"/>
      <c r="AW711" s="153"/>
      <c r="AX711" s="153"/>
      <c r="AY711" s="153"/>
      <c r="AZ711" s="153"/>
      <c r="BA711" s="153"/>
      <c r="BB711" s="153"/>
      <c r="BC711" s="153"/>
      <c r="BD711" s="153"/>
      <c r="BE711" s="153"/>
      <c r="BF711" s="153"/>
      <c r="BG711" s="153"/>
      <c r="BH711" s="153"/>
      <c r="BI711" s="153"/>
      <c r="BJ711" s="153"/>
      <c r="BK711" s="153"/>
      <c r="BL711" s="153"/>
      <c r="BM711" s="153"/>
      <c r="BN711" s="153"/>
      <c r="BO711" s="153"/>
      <c r="BP711" s="153"/>
      <c r="BQ711" s="153"/>
      <c r="BR711" s="153"/>
      <c r="BS711" s="153"/>
      <c r="BT711" s="153"/>
      <c r="BU711" s="153"/>
      <c r="BV711" s="153"/>
      <c r="BW711" s="153"/>
      <c r="BX711" s="153"/>
      <c r="BY711" s="153"/>
      <c r="BZ711" s="153"/>
      <c r="CA711" s="153"/>
      <c r="CB711" s="153"/>
      <c r="CC711" s="153"/>
      <c r="CD711" s="153"/>
      <c r="CE711" s="153"/>
      <c r="CF711" s="153"/>
      <c r="CG711" s="153"/>
      <c r="CH711" s="153"/>
      <c r="CI711" s="153"/>
      <c r="CJ711" s="153"/>
      <c r="CK711" s="153"/>
      <c r="CL711" s="153"/>
      <c r="CM711" s="153"/>
      <c r="CN711" s="153"/>
      <c r="CO711" s="153"/>
      <c r="CP711" s="153"/>
      <c r="CQ711" s="153"/>
      <c r="CR711" s="153"/>
      <c r="CS711" s="153"/>
      <c r="CT711" s="153"/>
      <c r="CU711" s="153"/>
      <c r="CV711" s="153"/>
      <c r="CW711" s="153"/>
      <c r="CX711" s="153"/>
      <c r="CY711" s="153"/>
      <c r="CZ711" s="153"/>
      <c r="DA711" s="153"/>
      <c r="DB711" s="153"/>
      <c r="DC711" s="153"/>
      <c r="DD711" s="153"/>
      <c r="DE711" s="153"/>
      <c r="DF711" s="153"/>
      <c r="DG711" s="153"/>
      <c r="DH711" s="153"/>
      <c r="DI711" s="153"/>
      <c r="DJ711" s="153"/>
      <c r="DK711" s="153"/>
      <c r="DL711" s="153"/>
      <c r="DM711" s="153"/>
      <c r="DN711" s="153"/>
      <c r="DO711" s="153"/>
      <c r="DP711" s="153"/>
      <c r="DQ711" s="153"/>
      <c r="DR711" s="153"/>
      <c r="DS711" s="153"/>
      <c r="DT711" s="153"/>
      <c r="DU711" s="153"/>
      <c r="DV711" s="153"/>
      <c r="DW711" s="153"/>
      <c r="DX711" s="153"/>
      <c r="DY711" s="153"/>
      <c r="DZ711" s="153"/>
      <c r="EA711" s="153"/>
      <c r="EB711" s="153"/>
      <c r="EC711" s="153"/>
      <c r="ED711" s="153"/>
      <c r="EE711" s="153"/>
      <c r="EF711" s="153"/>
      <c r="EG711" s="153"/>
      <c r="EH711" s="153"/>
      <c r="EI711" s="153"/>
      <c r="EJ711" s="153"/>
    </row>
    <row r="712" spans="2:140" s="30" customFormat="1" ht="20.149999999999999" customHeight="1">
      <c r="B712" s="45">
        <f t="shared" si="66"/>
        <v>34</v>
      </c>
      <c r="C712" s="46">
        <f t="shared" si="67"/>
        <v>2056</v>
      </c>
      <c r="D712" s="47">
        <f t="shared" si="68"/>
        <v>0.22389589174296168</v>
      </c>
      <c r="E712" s="153"/>
      <c r="F712" s="45">
        <f t="shared" si="69"/>
        <v>34</v>
      </c>
      <c r="G712" s="46">
        <f t="shared" si="70"/>
        <v>2056</v>
      </c>
      <c r="H712" s="47">
        <f>1/(1+$H$725)^$F712</f>
        <v>0.26355208955638215</v>
      </c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  <c r="AA712" s="153"/>
      <c r="AB712" s="153"/>
      <c r="AC712" s="153"/>
      <c r="AD712" s="153"/>
      <c r="AE712" s="153"/>
      <c r="AF712" s="153"/>
      <c r="AG712" s="153"/>
      <c r="AH712" s="153"/>
      <c r="AI712" s="153"/>
      <c r="AJ712" s="153"/>
      <c r="AK712" s="153"/>
      <c r="AL712" s="153"/>
      <c r="AM712" s="153"/>
      <c r="AN712" s="153"/>
      <c r="AO712" s="153"/>
      <c r="AP712" s="153"/>
      <c r="AQ712" s="153"/>
      <c r="AR712" s="153"/>
      <c r="AS712" s="153"/>
      <c r="AT712" s="153"/>
      <c r="AU712" s="153"/>
      <c r="AV712" s="153"/>
      <c r="AW712" s="153"/>
      <c r="AX712" s="153"/>
      <c r="AY712" s="153"/>
      <c r="AZ712" s="153"/>
      <c r="BA712" s="153"/>
      <c r="BB712" s="153"/>
      <c r="BC712" s="153"/>
      <c r="BD712" s="153"/>
      <c r="BE712" s="153"/>
      <c r="BF712" s="153"/>
      <c r="BG712" s="153"/>
      <c r="BH712" s="153"/>
      <c r="BI712" s="153"/>
      <c r="BJ712" s="153"/>
      <c r="BK712" s="153"/>
      <c r="BL712" s="153"/>
      <c r="BM712" s="153"/>
      <c r="BN712" s="153"/>
      <c r="BO712" s="153"/>
      <c r="BP712" s="153"/>
      <c r="BQ712" s="153"/>
      <c r="BR712" s="153"/>
      <c r="BS712" s="153"/>
      <c r="BT712" s="153"/>
      <c r="BU712" s="153"/>
      <c r="BV712" s="153"/>
      <c r="BW712" s="153"/>
      <c r="BX712" s="153"/>
      <c r="BY712" s="153"/>
      <c r="BZ712" s="153"/>
      <c r="CA712" s="153"/>
      <c r="CB712" s="153"/>
      <c r="CC712" s="153"/>
      <c r="CD712" s="153"/>
      <c r="CE712" s="153"/>
      <c r="CF712" s="153"/>
      <c r="CG712" s="153"/>
      <c r="CH712" s="153"/>
      <c r="CI712" s="153"/>
      <c r="CJ712" s="153"/>
      <c r="CK712" s="153"/>
      <c r="CL712" s="153"/>
      <c r="CM712" s="153"/>
      <c r="CN712" s="153"/>
      <c r="CO712" s="153"/>
      <c r="CP712" s="153"/>
      <c r="CQ712" s="153"/>
      <c r="CR712" s="153"/>
      <c r="CS712" s="153"/>
      <c r="CT712" s="153"/>
      <c r="CU712" s="153"/>
      <c r="CV712" s="153"/>
      <c r="CW712" s="153"/>
      <c r="CX712" s="153"/>
      <c r="CY712" s="153"/>
      <c r="CZ712" s="153"/>
      <c r="DA712" s="153"/>
      <c r="DB712" s="153"/>
      <c r="DC712" s="153"/>
      <c r="DD712" s="153"/>
      <c r="DE712" s="153"/>
      <c r="DF712" s="153"/>
      <c r="DG712" s="153"/>
      <c r="DH712" s="153"/>
      <c r="DI712" s="153"/>
      <c r="DJ712" s="153"/>
      <c r="DK712" s="153"/>
      <c r="DL712" s="153"/>
      <c r="DM712" s="153"/>
      <c r="DN712" s="153"/>
      <c r="DO712" s="153"/>
      <c r="DP712" s="153"/>
      <c r="DQ712" s="153"/>
      <c r="DR712" s="153"/>
      <c r="DS712" s="153"/>
      <c r="DT712" s="153"/>
      <c r="DU712" s="153"/>
      <c r="DV712" s="153"/>
      <c r="DW712" s="153"/>
      <c r="DX712" s="153"/>
      <c r="DY712" s="153"/>
      <c r="DZ712" s="153"/>
      <c r="EA712" s="153"/>
      <c r="EB712" s="153"/>
      <c r="EC712" s="153"/>
      <c r="ED712" s="153"/>
      <c r="EE712" s="153"/>
      <c r="EF712" s="153"/>
      <c r="EG712" s="153"/>
      <c r="EH712" s="153"/>
      <c r="EI712" s="153"/>
      <c r="EJ712" s="153"/>
    </row>
    <row r="713" spans="2:140" s="30" customFormat="1" ht="20.149999999999999" customHeight="1">
      <c r="B713" s="45">
        <f t="shared" si="66"/>
        <v>35</v>
      </c>
      <c r="C713" s="46">
        <f t="shared" si="67"/>
        <v>2057</v>
      </c>
      <c r="D713" s="47">
        <f t="shared" si="68"/>
        <v>0.21425444185929349</v>
      </c>
      <c r="E713" s="153"/>
      <c r="F713" s="45">
        <f t="shared" si="69"/>
        <v>35</v>
      </c>
      <c r="G713" s="46">
        <f t="shared" si="70"/>
        <v>2057</v>
      </c>
      <c r="H713" s="47">
        <f t="shared" si="71"/>
        <v>0.25341547072729048</v>
      </c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  <c r="AA713" s="153"/>
      <c r="AB713" s="153"/>
      <c r="AC713" s="153"/>
      <c r="AD713" s="153"/>
      <c r="AE713" s="153"/>
      <c r="AF713" s="153"/>
      <c r="AG713" s="153"/>
      <c r="AH713" s="153"/>
      <c r="AI713" s="153"/>
      <c r="AJ713" s="153"/>
      <c r="AK713" s="153"/>
      <c r="AL713" s="153"/>
      <c r="AM713" s="153"/>
      <c r="AN713" s="153"/>
      <c r="AO713" s="153"/>
      <c r="AP713" s="153"/>
      <c r="AQ713" s="153"/>
      <c r="AR713" s="153"/>
      <c r="AS713" s="153"/>
      <c r="AT713" s="153"/>
      <c r="AU713" s="153"/>
      <c r="AV713" s="153"/>
      <c r="AW713" s="153"/>
      <c r="AX713" s="153"/>
      <c r="AY713" s="153"/>
      <c r="AZ713" s="153"/>
      <c r="BA713" s="153"/>
      <c r="BB713" s="153"/>
      <c r="BC713" s="153"/>
      <c r="BD713" s="153"/>
      <c r="BE713" s="153"/>
      <c r="BF713" s="153"/>
      <c r="BG713" s="153"/>
      <c r="BH713" s="153"/>
      <c r="BI713" s="153"/>
      <c r="BJ713" s="153"/>
      <c r="BK713" s="153"/>
      <c r="BL713" s="153"/>
      <c r="BM713" s="153"/>
      <c r="BN713" s="153"/>
      <c r="BO713" s="153"/>
      <c r="BP713" s="153"/>
      <c r="BQ713" s="153"/>
      <c r="BR713" s="153"/>
      <c r="BS713" s="153"/>
      <c r="BT713" s="153"/>
      <c r="BU713" s="153"/>
      <c r="BV713" s="153"/>
      <c r="BW713" s="153"/>
      <c r="BX713" s="153"/>
      <c r="BY713" s="153"/>
      <c r="BZ713" s="153"/>
      <c r="CA713" s="153"/>
      <c r="CB713" s="153"/>
      <c r="CC713" s="153"/>
      <c r="CD713" s="153"/>
      <c r="CE713" s="153"/>
      <c r="CF713" s="153"/>
      <c r="CG713" s="153"/>
      <c r="CH713" s="153"/>
      <c r="CI713" s="153"/>
      <c r="CJ713" s="153"/>
      <c r="CK713" s="153"/>
      <c r="CL713" s="153"/>
      <c r="CM713" s="153"/>
      <c r="CN713" s="153"/>
      <c r="CO713" s="153"/>
      <c r="CP713" s="153"/>
      <c r="CQ713" s="153"/>
      <c r="CR713" s="153"/>
      <c r="CS713" s="153"/>
      <c r="CT713" s="153"/>
      <c r="CU713" s="153"/>
      <c r="CV713" s="153"/>
      <c r="CW713" s="153"/>
      <c r="CX713" s="153"/>
      <c r="CY713" s="153"/>
      <c r="CZ713" s="153"/>
      <c r="DA713" s="153"/>
      <c r="DB713" s="153"/>
      <c r="DC713" s="153"/>
      <c r="DD713" s="153"/>
      <c r="DE713" s="153"/>
      <c r="DF713" s="153"/>
      <c r="DG713" s="153"/>
      <c r="DH713" s="153"/>
      <c r="DI713" s="153"/>
      <c r="DJ713" s="153"/>
      <c r="DK713" s="153"/>
      <c r="DL713" s="153"/>
      <c r="DM713" s="153"/>
      <c r="DN713" s="153"/>
      <c r="DO713" s="153"/>
      <c r="DP713" s="153"/>
      <c r="DQ713" s="153"/>
      <c r="DR713" s="153"/>
      <c r="DS713" s="153"/>
      <c r="DT713" s="153"/>
      <c r="DU713" s="153"/>
      <c r="DV713" s="153"/>
      <c r="DW713" s="153"/>
      <c r="DX713" s="153"/>
      <c r="DY713" s="153"/>
      <c r="DZ713" s="153"/>
      <c r="EA713" s="153"/>
      <c r="EB713" s="153"/>
      <c r="EC713" s="153"/>
      <c r="ED713" s="153"/>
      <c r="EE713" s="153"/>
      <c r="EF713" s="153"/>
      <c r="EG713" s="153"/>
      <c r="EH713" s="153"/>
      <c r="EI713" s="153"/>
      <c r="EJ713" s="153"/>
    </row>
    <row r="714" spans="2:140" s="30" customFormat="1" ht="20.149999999999999" customHeight="1">
      <c r="B714" s="45">
        <f t="shared" si="66"/>
        <v>36</v>
      </c>
      <c r="C714" s="46">
        <f t="shared" si="67"/>
        <v>2058</v>
      </c>
      <c r="D714" s="47">
        <f t="shared" si="68"/>
        <v>0.20502817402803208</v>
      </c>
      <c r="E714" s="153"/>
      <c r="F714" s="45">
        <f t="shared" si="69"/>
        <v>36</v>
      </c>
      <c r="G714" s="46">
        <f t="shared" si="70"/>
        <v>2058</v>
      </c>
      <c r="H714" s="47">
        <f t="shared" si="71"/>
        <v>0.24366872185316396</v>
      </c>
      <c r="I714" s="153"/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  <c r="AA714" s="153"/>
      <c r="AB714" s="153"/>
      <c r="AC714" s="153"/>
      <c r="AD714" s="153"/>
      <c r="AE714" s="153"/>
      <c r="AF714" s="153"/>
      <c r="AG714" s="153"/>
      <c r="AH714" s="153"/>
      <c r="AI714" s="153"/>
      <c r="AJ714" s="153"/>
      <c r="AK714" s="153"/>
      <c r="AL714" s="153"/>
      <c r="AM714" s="153"/>
      <c r="AN714" s="153"/>
      <c r="AO714" s="153"/>
      <c r="AP714" s="153"/>
      <c r="AQ714" s="153"/>
      <c r="AR714" s="153"/>
      <c r="AS714" s="153"/>
      <c r="AT714" s="153"/>
      <c r="AU714" s="153"/>
      <c r="AV714" s="153"/>
      <c r="AW714" s="153"/>
      <c r="AX714" s="153"/>
      <c r="AY714" s="153"/>
      <c r="AZ714" s="153"/>
      <c r="BA714" s="153"/>
      <c r="BB714" s="153"/>
      <c r="BC714" s="153"/>
      <c r="BD714" s="153"/>
      <c r="BE714" s="153"/>
      <c r="BF714" s="153"/>
      <c r="BG714" s="153"/>
      <c r="BH714" s="153"/>
      <c r="BI714" s="153"/>
      <c r="BJ714" s="153"/>
      <c r="BK714" s="153"/>
      <c r="BL714" s="153"/>
      <c r="BM714" s="153"/>
      <c r="BN714" s="153"/>
      <c r="BO714" s="153"/>
      <c r="BP714" s="153"/>
      <c r="BQ714" s="153"/>
      <c r="BR714" s="153"/>
      <c r="BS714" s="153"/>
      <c r="BT714" s="153"/>
      <c r="BU714" s="153"/>
      <c r="BV714" s="153"/>
      <c r="BW714" s="153"/>
      <c r="BX714" s="153"/>
      <c r="BY714" s="153"/>
      <c r="BZ714" s="153"/>
      <c r="CA714" s="153"/>
      <c r="CB714" s="153"/>
      <c r="CC714" s="153"/>
      <c r="CD714" s="153"/>
      <c r="CE714" s="153"/>
      <c r="CF714" s="153"/>
      <c r="CG714" s="153"/>
      <c r="CH714" s="153"/>
      <c r="CI714" s="153"/>
      <c r="CJ714" s="153"/>
      <c r="CK714" s="153"/>
      <c r="CL714" s="153"/>
      <c r="CM714" s="153"/>
      <c r="CN714" s="153"/>
      <c r="CO714" s="153"/>
      <c r="CP714" s="153"/>
      <c r="CQ714" s="153"/>
      <c r="CR714" s="153"/>
      <c r="CS714" s="153"/>
      <c r="CT714" s="153"/>
      <c r="CU714" s="153"/>
      <c r="CV714" s="153"/>
      <c r="CW714" s="153"/>
      <c r="CX714" s="153"/>
      <c r="CY714" s="153"/>
      <c r="CZ714" s="153"/>
      <c r="DA714" s="153"/>
      <c r="DB714" s="153"/>
      <c r="DC714" s="153"/>
      <c r="DD714" s="153"/>
      <c r="DE714" s="153"/>
      <c r="DF714" s="153"/>
      <c r="DG714" s="153"/>
      <c r="DH714" s="153"/>
      <c r="DI714" s="153"/>
      <c r="DJ714" s="153"/>
      <c r="DK714" s="153"/>
      <c r="DL714" s="153"/>
      <c r="DM714" s="153"/>
      <c r="DN714" s="153"/>
      <c r="DO714" s="153"/>
      <c r="DP714" s="153"/>
      <c r="DQ714" s="153"/>
      <c r="DR714" s="153"/>
      <c r="DS714" s="153"/>
      <c r="DT714" s="153"/>
      <c r="DU714" s="153"/>
      <c r="DV714" s="153"/>
      <c r="DW714" s="153"/>
      <c r="DX714" s="153"/>
      <c r="DY714" s="153"/>
      <c r="DZ714" s="153"/>
      <c r="EA714" s="153"/>
      <c r="EB714" s="153"/>
      <c r="EC714" s="153"/>
      <c r="ED714" s="153"/>
      <c r="EE714" s="153"/>
      <c r="EF714" s="153"/>
      <c r="EG714" s="153"/>
      <c r="EH714" s="153"/>
      <c r="EI714" s="153"/>
      <c r="EJ714" s="153"/>
    </row>
    <row r="715" spans="2:140" s="30" customFormat="1" ht="20.149999999999999" customHeight="1">
      <c r="B715" s="45">
        <f t="shared" si="66"/>
        <v>37</v>
      </c>
      <c r="C715" s="46">
        <f t="shared" si="67"/>
        <v>2059</v>
      </c>
      <c r="D715" s="47">
        <f t="shared" si="68"/>
        <v>0.19619920959620296</v>
      </c>
      <c r="E715" s="153"/>
      <c r="F715" s="45">
        <f t="shared" si="69"/>
        <v>37</v>
      </c>
      <c r="G715" s="46">
        <f t="shared" si="70"/>
        <v>2059</v>
      </c>
      <c r="H715" s="47">
        <f t="shared" si="71"/>
        <v>0.23429684793573452</v>
      </c>
      <c r="I715" s="153"/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  <c r="AA715" s="153"/>
      <c r="AB715" s="153"/>
      <c r="AC715" s="153"/>
      <c r="AD715" s="153"/>
      <c r="AE715" s="153"/>
      <c r="AF715" s="153"/>
      <c r="AG715" s="153"/>
      <c r="AH715" s="153"/>
      <c r="AI715" s="153"/>
      <c r="AJ715" s="153"/>
      <c r="AK715" s="153"/>
      <c r="AL715" s="153"/>
      <c r="AM715" s="153"/>
      <c r="AN715" s="153"/>
      <c r="AO715" s="153"/>
      <c r="AP715" s="153"/>
      <c r="AQ715" s="153"/>
      <c r="AR715" s="153"/>
      <c r="AS715" s="153"/>
      <c r="AT715" s="153"/>
      <c r="AU715" s="153"/>
      <c r="AV715" s="153"/>
      <c r="AW715" s="153"/>
      <c r="AX715" s="153"/>
      <c r="AY715" s="153"/>
      <c r="AZ715" s="153"/>
      <c r="BA715" s="153"/>
      <c r="BB715" s="153"/>
      <c r="BC715" s="153"/>
      <c r="BD715" s="153"/>
      <c r="BE715" s="153"/>
      <c r="BF715" s="153"/>
      <c r="BG715" s="153"/>
      <c r="BH715" s="153"/>
      <c r="BI715" s="153"/>
      <c r="BJ715" s="153"/>
      <c r="BK715" s="153"/>
      <c r="BL715" s="153"/>
      <c r="BM715" s="153"/>
      <c r="BN715" s="153"/>
      <c r="BO715" s="153"/>
      <c r="BP715" s="153"/>
      <c r="BQ715" s="153"/>
      <c r="BR715" s="153"/>
      <c r="BS715" s="153"/>
      <c r="BT715" s="153"/>
      <c r="BU715" s="153"/>
      <c r="BV715" s="153"/>
      <c r="BW715" s="153"/>
      <c r="BX715" s="153"/>
      <c r="BY715" s="153"/>
      <c r="BZ715" s="153"/>
      <c r="CA715" s="153"/>
      <c r="CB715" s="153"/>
      <c r="CC715" s="153"/>
      <c r="CD715" s="153"/>
      <c r="CE715" s="153"/>
      <c r="CF715" s="153"/>
      <c r="CG715" s="153"/>
      <c r="CH715" s="153"/>
      <c r="CI715" s="153"/>
      <c r="CJ715" s="153"/>
      <c r="CK715" s="153"/>
      <c r="CL715" s="153"/>
      <c r="CM715" s="153"/>
      <c r="CN715" s="153"/>
      <c r="CO715" s="153"/>
      <c r="CP715" s="153"/>
      <c r="CQ715" s="153"/>
      <c r="CR715" s="153"/>
      <c r="CS715" s="153"/>
      <c r="CT715" s="153"/>
      <c r="CU715" s="153"/>
      <c r="CV715" s="153"/>
      <c r="CW715" s="153"/>
      <c r="CX715" s="153"/>
      <c r="CY715" s="153"/>
      <c r="CZ715" s="153"/>
      <c r="DA715" s="153"/>
      <c r="DB715" s="153"/>
      <c r="DC715" s="153"/>
      <c r="DD715" s="153"/>
      <c r="DE715" s="153"/>
      <c r="DF715" s="153"/>
      <c r="DG715" s="153"/>
      <c r="DH715" s="153"/>
      <c r="DI715" s="153"/>
      <c r="DJ715" s="153"/>
      <c r="DK715" s="153"/>
      <c r="DL715" s="153"/>
      <c r="DM715" s="153"/>
      <c r="DN715" s="153"/>
      <c r="DO715" s="153"/>
      <c r="DP715" s="153"/>
      <c r="DQ715" s="153"/>
      <c r="DR715" s="153"/>
      <c r="DS715" s="153"/>
      <c r="DT715" s="153"/>
      <c r="DU715" s="153"/>
      <c r="DV715" s="153"/>
      <c r="DW715" s="153"/>
      <c r="DX715" s="153"/>
      <c r="DY715" s="153"/>
      <c r="DZ715" s="153"/>
      <c r="EA715" s="153"/>
      <c r="EB715" s="153"/>
      <c r="EC715" s="153"/>
      <c r="ED715" s="153"/>
      <c r="EE715" s="153"/>
      <c r="EF715" s="153"/>
      <c r="EG715" s="153"/>
      <c r="EH715" s="153"/>
      <c r="EI715" s="153"/>
      <c r="EJ715" s="153"/>
    </row>
    <row r="716" spans="2:140" s="30" customFormat="1" ht="20.149999999999999" customHeight="1">
      <c r="B716" s="45">
        <f t="shared" si="66"/>
        <v>38</v>
      </c>
      <c r="C716" s="46">
        <f t="shared" si="67"/>
        <v>2060</v>
      </c>
      <c r="D716" s="47">
        <f t="shared" si="68"/>
        <v>0.18775043980497894</v>
      </c>
      <c r="E716" s="153"/>
      <c r="F716" s="45">
        <f t="shared" si="69"/>
        <v>38</v>
      </c>
      <c r="G716" s="46">
        <f t="shared" si="70"/>
        <v>2060</v>
      </c>
      <c r="H716" s="47">
        <f t="shared" si="71"/>
        <v>0.22528543070743706</v>
      </c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  <c r="AA716" s="153"/>
      <c r="AB716" s="153"/>
      <c r="AC716" s="153"/>
      <c r="AD716" s="153"/>
      <c r="AE716" s="153"/>
      <c r="AF716" s="153"/>
      <c r="AG716" s="153"/>
      <c r="AH716" s="153"/>
      <c r="AI716" s="153"/>
      <c r="AJ716" s="153"/>
      <c r="AK716" s="153"/>
      <c r="AL716" s="153"/>
      <c r="AM716" s="153"/>
      <c r="AN716" s="153"/>
      <c r="AO716" s="153"/>
      <c r="AP716" s="153"/>
      <c r="AQ716" s="153"/>
      <c r="AR716" s="153"/>
      <c r="AS716" s="153"/>
      <c r="AT716" s="153"/>
      <c r="AU716" s="153"/>
      <c r="AV716" s="153"/>
      <c r="AW716" s="153"/>
      <c r="AX716" s="153"/>
      <c r="AY716" s="153"/>
      <c r="AZ716" s="153"/>
      <c r="BA716" s="153"/>
      <c r="BB716" s="153"/>
      <c r="BC716" s="153"/>
      <c r="BD716" s="153"/>
      <c r="BE716" s="153"/>
      <c r="BF716" s="153"/>
      <c r="BG716" s="153"/>
      <c r="BH716" s="153"/>
      <c r="BI716" s="153"/>
      <c r="BJ716" s="153"/>
      <c r="BK716" s="153"/>
      <c r="BL716" s="153"/>
      <c r="BM716" s="153"/>
      <c r="BN716" s="153"/>
      <c r="BO716" s="153"/>
      <c r="BP716" s="153"/>
      <c r="BQ716" s="153"/>
      <c r="BR716" s="153"/>
      <c r="BS716" s="153"/>
      <c r="BT716" s="153"/>
      <c r="BU716" s="153"/>
      <c r="BV716" s="153"/>
      <c r="BW716" s="153"/>
      <c r="BX716" s="153"/>
      <c r="BY716" s="153"/>
      <c r="BZ716" s="153"/>
      <c r="CA716" s="153"/>
      <c r="CB716" s="153"/>
      <c r="CC716" s="153"/>
      <c r="CD716" s="153"/>
      <c r="CE716" s="153"/>
      <c r="CF716" s="153"/>
      <c r="CG716" s="153"/>
      <c r="CH716" s="153"/>
      <c r="CI716" s="153"/>
      <c r="CJ716" s="153"/>
      <c r="CK716" s="153"/>
      <c r="CL716" s="153"/>
      <c r="CM716" s="153"/>
      <c r="CN716" s="153"/>
      <c r="CO716" s="153"/>
      <c r="CP716" s="153"/>
      <c r="CQ716" s="153"/>
      <c r="CR716" s="153"/>
      <c r="CS716" s="153"/>
      <c r="CT716" s="153"/>
      <c r="CU716" s="153"/>
      <c r="CV716" s="153"/>
      <c r="CW716" s="153"/>
      <c r="CX716" s="153"/>
      <c r="CY716" s="153"/>
      <c r="CZ716" s="153"/>
      <c r="DA716" s="153"/>
      <c r="DB716" s="153"/>
      <c r="DC716" s="153"/>
      <c r="DD716" s="153"/>
      <c r="DE716" s="153"/>
      <c r="DF716" s="153"/>
      <c r="DG716" s="153"/>
      <c r="DH716" s="153"/>
      <c r="DI716" s="153"/>
      <c r="DJ716" s="153"/>
      <c r="DK716" s="153"/>
      <c r="DL716" s="153"/>
      <c r="DM716" s="153"/>
      <c r="DN716" s="153"/>
      <c r="DO716" s="153"/>
      <c r="DP716" s="153"/>
      <c r="DQ716" s="153"/>
      <c r="DR716" s="153"/>
      <c r="DS716" s="153"/>
      <c r="DT716" s="153"/>
      <c r="DU716" s="153"/>
      <c r="DV716" s="153"/>
      <c r="DW716" s="153"/>
      <c r="DX716" s="153"/>
      <c r="DY716" s="153"/>
      <c r="DZ716" s="153"/>
      <c r="EA716" s="153"/>
      <c r="EB716" s="153"/>
      <c r="EC716" s="153"/>
      <c r="ED716" s="153"/>
      <c r="EE716" s="153"/>
      <c r="EF716" s="153"/>
      <c r="EG716" s="153"/>
      <c r="EH716" s="153"/>
      <c r="EI716" s="153"/>
      <c r="EJ716" s="153"/>
    </row>
    <row r="717" spans="2:140" s="30" customFormat="1" ht="20.149999999999999" customHeight="1">
      <c r="B717" s="45">
        <f t="shared" si="66"/>
        <v>39</v>
      </c>
      <c r="C717" s="46">
        <f t="shared" si="67"/>
        <v>2061</v>
      </c>
      <c r="D717" s="47">
        <f t="shared" si="68"/>
        <v>0.17966549263634349</v>
      </c>
      <c r="E717" s="153"/>
      <c r="F717" s="45">
        <f t="shared" si="69"/>
        <v>39</v>
      </c>
      <c r="G717" s="46">
        <f t="shared" si="70"/>
        <v>2061</v>
      </c>
      <c r="H717" s="47">
        <f t="shared" si="71"/>
        <v>0.21662060644945874</v>
      </c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  <c r="AA717" s="153"/>
      <c r="AB717" s="153"/>
      <c r="AC717" s="153"/>
      <c r="AD717" s="153"/>
      <c r="AE717" s="153"/>
      <c r="AF717" s="153"/>
      <c r="AG717" s="153"/>
      <c r="AH717" s="153"/>
      <c r="AI717" s="153"/>
      <c r="AJ717" s="153"/>
      <c r="AK717" s="153"/>
      <c r="AL717" s="153"/>
      <c r="AM717" s="153"/>
      <c r="AN717" s="153"/>
      <c r="AO717" s="153"/>
      <c r="AP717" s="153"/>
      <c r="AQ717" s="153"/>
      <c r="AR717" s="153"/>
      <c r="AS717" s="153"/>
      <c r="AT717" s="153"/>
      <c r="AU717" s="153"/>
      <c r="AV717" s="153"/>
      <c r="AW717" s="153"/>
      <c r="AX717" s="153"/>
      <c r="AY717" s="153"/>
      <c r="AZ717" s="153"/>
      <c r="BA717" s="153"/>
      <c r="BB717" s="153"/>
      <c r="BC717" s="153"/>
      <c r="BD717" s="153"/>
      <c r="BE717" s="153"/>
      <c r="BF717" s="153"/>
      <c r="BG717" s="153"/>
      <c r="BH717" s="153"/>
      <c r="BI717" s="153"/>
      <c r="BJ717" s="153"/>
      <c r="BK717" s="153"/>
      <c r="BL717" s="153"/>
      <c r="BM717" s="153"/>
      <c r="BN717" s="153"/>
      <c r="BO717" s="153"/>
      <c r="BP717" s="153"/>
      <c r="BQ717" s="153"/>
      <c r="BR717" s="153"/>
      <c r="BS717" s="153"/>
      <c r="BT717" s="153"/>
      <c r="BU717" s="153"/>
      <c r="BV717" s="153"/>
      <c r="BW717" s="153"/>
      <c r="BX717" s="153"/>
      <c r="BY717" s="153"/>
      <c r="BZ717" s="153"/>
      <c r="CA717" s="153"/>
      <c r="CB717" s="153"/>
      <c r="CC717" s="153"/>
      <c r="CD717" s="153"/>
      <c r="CE717" s="153"/>
      <c r="CF717" s="153"/>
      <c r="CG717" s="153"/>
      <c r="CH717" s="153"/>
      <c r="CI717" s="153"/>
      <c r="CJ717" s="153"/>
      <c r="CK717" s="153"/>
      <c r="CL717" s="153"/>
      <c r="CM717" s="153"/>
      <c r="CN717" s="153"/>
      <c r="CO717" s="153"/>
      <c r="CP717" s="153"/>
      <c r="CQ717" s="153"/>
      <c r="CR717" s="153"/>
      <c r="CS717" s="153"/>
      <c r="CT717" s="153"/>
      <c r="CU717" s="153"/>
      <c r="CV717" s="153"/>
      <c r="CW717" s="153"/>
      <c r="CX717" s="153"/>
      <c r="CY717" s="153"/>
      <c r="CZ717" s="153"/>
      <c r="DA717" s="153"/>
      <c r="DB717" s="153"/>
      <c r="DC717" s="153"/>
      <c r="DD717" s="153"/>
      <c r="DE717" s="153"/>
      <c r="DF717" s="153"/>
      <c r="DG717" s="153"/>
      <c r="DH717" s="153"/>
      <c r="DI717" s="153"/>
      <c r="DJ717" s="153"/>
      <c r="DK717" s="153"/>
      <c r="DL717" s="153"/>
      <c r="DM717" s="153"/>
      <c r="DN717" s="153"/>
      <c r="DO717" s="153"/>
      <c r="DP717" s="153"/>
      <c r="DQ717" s="153"/>
      <c r="DR717" s="153"/>
      <c r="DS717" s="153"/>
      <c r="DT717" s="153"/>
      <c r="DU717" s="153"/>
      <c r="DV717" s="153"/>
      <c r="DW717" s="153"/>
      <c r="DX717" s="153"/>
      <c r="DY717" s="153"/>
      <c r="DZ717" s="153"/>
      <c r="EA717" s="153"/>
      <c r="EB717" s="153"/>
      <c r="EC717" s="153"/>
      <c r="ED717" s="153"/>
      <c r="EE717" s="153"/>
      <c r="EF717" s="153"/>
      <c r="EG717" s="153"/>
      <c r="EH717" s="153"/>
      <c r="EI717" s="153"/>
      <c r="EJ717" s="153"/>
    </row>
    <row r="718" spans="2:140" s="30" customFormat="1" ht="20.149999999999999" customHeight="1">
      <c r="B718" s="45">
        <f t="shared" si="66"/>
        <v>40</v>
      </c>
      <c r="C718" s="46">
        <f t="shared" si="67"/>
        <v>2062</v>
      </c>
      <c r="D718" s="47">
        <f t="shared" si="68"/>
        <v>0.17192870108741007</v>
      </c>
      <c r="E718" s="153"/>
      <c r="F718" s="45">
        <f t="shared" si="69"/>
        <v>40</v>
      </c>
      <c r="G718" s="46">
        <f t="shared" si="70"/>
        <v>2062</v>
      </c>
      <c r="H718" s="47">
        <f t="shared" si="71"/>
        <v>0.20828904466294101</v>
      </c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  <c r="AA718" s="153"/>
      <c r="AB718" s="153"/>
      <c r="AC718" s="153"/>
      <c r="AD718" s="153"/>
      <c r="AE718" s="153"/>
      <c r="AF718" s="153"/>
      <c r="AG718" s="153"/>
      <c r="AH718" s="153"/>
      <c r="AI718" s="153"/>
      <c r="AJ718" s="153"/>
      <c r="AK718" s="153"/>
      <c r="AL718" s="153"/>
      <c r="AM718" s="153"/>
      <c r="AN718" s="153"/>
      <c r="AO718" s="153"/>
      <c r="AP718" s="153"/>
      <c r="AQ718" s="153"/>
      <c r="AR718" s="153"/>
      <c r="AS718" s="153"/>
      <c r="AT718" s="153"/>
      <c r="AU718" s="153"/>
      <c r="AV718" s="153"/>
      <c r="AW718" s="153"/>
      <c r="AX718" s="153"/>
      <c r="AY718" s="153"/>
      <c r="AZ718" s="153"/>
      <c r="BA718" s="153"/>
      <c r="BB718" s="153"/>
      <c r="BC718" s="153"/>
      <c r="BD718" s="153"/>
      <c r="BE718" s="153"/>
      <c r="BF718" s="153"/>
      <c r="BG718" s="153"/>
      <c r="BH718" s="153"/>
      <c r="BI718" s="153"/>
      <c r="BJ718" s="153"/>
      <c r="BK718" s="153"/>
      <c r="BL718" s="153"/>
      <c r="BM718" s="153"/>
      <c r="BN718" s="153"/>
      <c r="BO718" s="153"/>
      <c r="BP718" s="153"/>
      <c r="BQ718" s="153"/>
      <c r="BR718" s="153"/>
      <c r="BS718" s="153"/>
      <c r="BT718" s="153"/>
      <c r="BU718" s="153"/>
      <c r="BV718" s="153"/>
      <c r="BW718" s="153"/>
      <c r="BX718" s="153"/>
      <c r="BY718" s="153"/>
      <c r="BZ718" s="153"/>
      <c r="CA718" s="153"/>
      <c r="CB718" s="153"/>
      <c r="CC718" s="153"/>
      <c r="CD718" s="153"/>
      <c r="CE718" s="153"/>
      <c r="CF718" s="153"/>
      <c r="CG718" s="153"/>
      <c r="CH718" s="153"/>
      <c r="CI718" s="153"/>
      <c r="CJ718" s="153"/>
      <c r="CK718" s="153"/>
      <c r="CL718" s="153"/>
      <c r="CM718" s="153"/>
      <c r="CN718" s="153"/>
      <c r="CO718" s="153"/>
      <c r="CP718" s="153"/>
      <c r="CQ718" s="153"/>
      <c r="CR718" s="153"/>
      <c r="CS718" s="153"/>
      <c r="CT718" s="153"/>
      <c r="CU718" s="153"/>
      <c r="CV718" s="153"/>
      <c r="CW718" s="153"/>
      <c r="CX718" s="153"/>
      <c r="CY718" s="153"/>
      <c r="CZ718" s="153"/>
      <c r="DA718" s="153"/>
      <c r="DB718" s="153"/>
      <c r="DC718" s="153"/>
      <c r="DD718" s="153"/>
      <c r="DE718" s="153"/>
      <c r="DF718" s="153"/>
      <c r="DG718" s="153"/>
      <c r="DH718" s="153"/>
      <c r="DI718" s="153"/>
      <c r="DJ718" s="153"/>
      <c r="DK718" s="153"/>
      <c r="DL718" s="153"/>
      <c r="DM718" s="153"/>
      <c r="DN718" s="153"/>
      <c r="DO718" s="153"/>
      <c r="DP718" s="153"/>
      <c r="DQ718" s="153"/>
      <c r="DR718" s="153"/>
      <c r="DS718" s="153"/>
      <c r="DT718" s="153"/>
      <c r="DU718" s="153"/>
      <c r="DV718" s="153"/>
      <c r="DW718" s="153"/>
      <c r="DX718" s="153"/>
      <c r="DY718" s="153"/>
      <c r="DZ718" s="153"/>
      <c r="EA718" s="153"/>
      <c r="EB718" s="153"/>
      <c r="EC718" s="153"/>
      <c r="ED718" s="153"/>
      <c r="EE718" s="153"/>
      <c r="EF718" s="153"/>
      <c r="EG718" s="153"/>
      <c r="EH718" s="153"/>
      <c r="EI718" s="153"/>
      <c r="EJ718" s="153"/>
    </row>
    <row r="719" spans="2:140" s="30" customFormat="1" ht="20.149999999999999" customHeight="1">
      <c r="B719" s="45">
        <f t="shared" si="66"/>
        <v>41</v>
      </c>
      <c r="C719" s="46">
        <f t="shared" si="67"/>
        <v>2063</v>
      </c>
      <c r="D719" s="47">
        <f t="shared" si="68"/>
        <v>0.16452507281091874</v>
      </c>
      <c r="E719" s="153"/>
      <c r="F719" s="45">
        <f t="shared" si="69"/>
        <v>41</v>
      </c>
      <c r="G719" s="46">
        <f t="shared" si="70"/>
        <v>2063</v>
      </c>
      <c r="H719" s="47">
        <f t="shared" si="71"/>
        <v>0.20027792756052021</v>
      </c>
      <c r="I719" s="153"/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  <c r="AA719" s="153"/>
      <c r="AB719" s="153"/>
      <c r="AC719" s="153"/>
      <c r="AD719" s="153"/>
      <c r="AE719" s="153"/>
      <c r="AF719" s="153"/>
      <c r="AG719" s="153"/>
      <c r="AH719" s="153"/>
      <c r="AI719" s="153"/>
      <c r="AJ719" s="153"/>
      <c r="AK719" s="153"/>
      <c r="AL719" s="153"/>
      <c r="AM719" s="153"/>
      <c r="AN719" s="153"/>
      <c r="AO719" s="153"/>
      <c r="AP719" s="153"/>
      <c r="AQ719" s="153"/>
      <c r="AR719" s="153"/>
      <c r="AS719" s="153"/>
      <c r="AT719" s="153"/>
      <c r="AU719" s="153"/>
      <c r="AV719" s="153"/>
      <c r="AW719" s="153"/>
      <c r="AX719" s="153"/>
      <c r="AY719" s="153"/>
      <c r="AZ719" s="153"/>
      <c r="BA719" s="153"/>
      <c r="BB719" s="153"/>
      <c r="BC719" s="153"/>
      <c r="BD719" s="153"/>
      <c r="BE719" s="153"/>
      <c r="BF719" s="153"/>
      <c r="BG719" s="153"/>
      <c r="BH719" s="153"/>
      <c r="BI719" s="153"/>
      <c r="BJ719" s="153"/>
      <c r="BK719" s="153"/>
      <c r="BL719" s="153"/>
      <c r="BM719" s="153"/>
      <c r="BN719" s="153"/>
      <c r="BO719" s="153"/>
      <c r="BP719" s="153"/>
      <c r="BQ719" s="153"/>
      <c r="BR719" s="153"/>
      <c r="BS719" s="153"/>
      <c r="BT719" s="153"/>
      <c r="BU719" s="153"/>
      <c r="BV719" s="153"/>
      <c r="BW719" s="153"/>
      <c r="BX719" s="153"/>
      <c r="BY719" s="153"/>
      <c r="BZ719" s="153"/>
      <c r="CA719" s="153"/>
      <c r="CB719" s="153"/>
      <c r="CC719" s="153"/>
      <c r="CD719" s="153"/>
      <c r="CE719" s="153"/>
      <c r="CF719" s="153"/>
      <c r="CG719" s="153"/>
      <c r="CH719" s="153"/>
      <c r="CI719" s="153"/>
      <c r="CJ719" s="153"/>
      <c r="CK719" s="153"/>
      <c r="CL719" s="153"/>
      <c r="CM719" s="153"/>
      <c r="CN719" s="153"/>
      <c r="CO719" s="153"/>
      <c r="CP719" s="153"/>
      <c r="CQ719" s="153"/>
      <c r="CR719" s="153"/>
      <c r="CS719" s="153"/>
      <c r="CT719" s="153"/>
      <c r="CU719" s="153"/>
      <c r="CV719" s="153"/>
      <c r="CW719" s="153"/>
      <c r="CX719" s="153"/>
      <c r="CY719" s="153"/>
      <c r="CZ719" s="153"/>
      <c r="DA719" s="153"/>
      <c r="DB719" s="153"/>
      <c r="DC719" s="153"/>
      <c r="DD719" s="153"/>
      <c r="DE719" s="153"/>
      <c r="DF719" s="153"/>
      <c r="DG719" s="153"/>
      <c r="DH719" s="153"/>
      <c r="DI719" s="153"/>
      <c r="DJ719" s="153"/>
      <c r="DK719" s="153"/>
      <c r="DL719" s="153"/>
      <c r="DM719" s="153"/>
      <c r="DN719" s="153"/>
      <c r="DO719" s="153"/>
      <c r="DP719" s="153"/>
      <c r="DQ719" s="153"/>
      <c r="DR719" s="153"/>
      <c r="DS719" s="153"/>
      <c r="DT719" s="153"/>
      <c r="DU719" s="153"/>
      <c r="DV719" s="153"/>
      <c r="DW719" s="153"/>
      <c r="DX719" s="153"/>
      <c r="DY719" s="153"/>
      <c r="DZ719" s="153"/>
      <c r="EA719" s="153"/>
      <c r="EB719" s="153"/>
      <c r="EC719" s="153"/>
      <c r="ED719" s="153"/>
      <c r="EE719" s="153"/>
      <c r="EF719" s="153"/>
      <c r="EG719" s="153"/>
      <c r="EH719" s="153"/>
      <c r="EI719" s="153"/>
      <c r="EJ719" s="153"/>
    </row>
    <row r="720" spans="2:140" s="30" customFormat="1" ht="20.149999999999999" customHeight="1">
      <c r="B720" s="45">
        <f t="shared" si="66"/>
        <v>42</v>
      </c>
      <c r="C720" s="46">
        <f t="shared" si="67"/>
        <v>2064</v>
      </c>
      <c r="D720" s="47">
        <f t="shared" si="68"/>
        <v>0.15744026106308018</v>
      </c>
      <c r="E720" s="153"/>
      <c r="F720" s="45">
        <f t="shared" si="69"/>
        <v>42</v>
      </c>
      <c r="G720" s="46">
        <f t="shared" si="70"/>
        <v>2064</v>
      </c>
      <c r="H720" s="47">
        <f t="shared" si="71"/>
        <v>0.19257493034665407</v>
      </c>
      <c r="I720" s="153"/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  <c r="AA720" s="153"/>
      <c r="AB720" s="153"/>
      <c r="AC720" s="153"/>
      <c r="AD720" s="153"/>
      <c r="AE720" s="153"/>
      <c r="AF720" s="153"/>
      <c r="AG720" s="153"/>
      <c r="AH720" s="153"/>
      <c r="AI720" s="153"/>
      <c r="AJ720" s="153"/>
      <c r="AK720" s="153"/>
      <c r="AL720" s="153"/>
      <c r="AM720" s="153"/>
      <c r="AN720" s="153"/>
      <c r="AO720" s="153"/>
      <c r="AP720" s="153"/>
      <c r="AQ720" s="153"/>
      <c r="AR720" s="153"/>
      <c r="AS720" s="153"/>
      <c r="AT720" s="153"/>
      <c r="AU720" s="153"/>
      <c r="AV720" s="153"/>
      <c r="AW720" s="153"/>
      <c r="AX720" s="153"/>
      <c r="AY720" s="153"/>
      <c r="AZ720" s="153"/>
      <c r="BA720" s="153"/>
      <c r="BB720" s="153"/>
      <c r="BC720" s="153"/>
      <c r="BD720" s="153"/>
      <c r="BE720" s="153"/>
      <c r="BF720" s="153"/>
      <c r="BG720" s="153"/>
      <c r="BH720" s="153"/>
      <c r="BI720" s="153"/>
      <c r="BJ720" s="153"/>
      <c r="BK720" s="153"/>
      <c r="BL720" s="153"/>
      <c r="BM720" s="153"/>
      <c r="BN720" s="153"/>
      <c r="BO720" s="153"/>
      <c r="BP720" s="153"/>
      <c r="BQ720" s="153"/>
      <c r="BR720" s="153"/>
      <c r="BS720" s="153"/>
      <c r="BT720" s="153"/>
      <c r="BU720" s="153"/>
      <c r="BV720" s="153"/>
      <c r="BW720" s="153"/>
      <c r="BX720" s="153"/>
      <c r="BY720" s="153"/>
      <c r="BZ720" s="153"/>
      <c r="CA720" s="153"/>
      <c r="CB720" s="153"/>
      <c r="CC720" s="153"/>
      <c r="CD720" s="153"/>
      <c r="CE720" s="153"/>
      <c r="CF720" s="153"/>
      <c r="CG720" s="153"/>
      <c r="CH720" s="153"/>
      <c r="CI720" s="153"/>
      <c r="CJ720" s="153"/>
      <c r="CK720" s="153"/>
      <c r="CL720" s="153"/>
      <c r="CM720" s="153"/>
      <c r="CN720" s="153"/>
      <c r="CO720" s="153"/>
      <c r="CP720" s="153"/>
      <c r="CQ720" s="153"/>
      <c r="CR720" s="153"/>
      <c r="CS720" s="153"/>
      <c r="CT720" s="153"/>
      <c r="CU720" s="153"/>
      <c r="CV720" s="153"/>
      <c r="CW720" s="153"/>
      <c r="CX720" s="153"/>
      <c r="CY720" s="153"/>
      <c r="CZ720" s="153"/>
      <c r="DA720" s="153"/>
      <c r="DB720" s="153"/>
      <c r="DC720" s="153"/>
      <c r="DD720" s="153"/>
      <c r="DE720" s="153"/>
      <c r="DF720" s="153"/>
      <c r="DG720" s="153"/>
      <c r="DH720" s="153"/>
      <c r="DI720" s="153"/>
      <c r="DJ720" s="153"/>
      <c r="DK720" s="153"/>
      <c r="DL720" s="153"/>
      <c r="DM720" s="153"/>
      <c r="DN720" s="153"/>
      <c r="DO720" s="153"/>
      <c r="DP720" s="153"/>
      <c r="DQ720" s="153"/>
      <c r="DR720" s="153"/>
      <c r="DS720" s="153"/>
      <c r="DT720" s="153"/>
      <c r="DU720" s="153"/>
      <c r="DV720" s="153"/>
      <c r="DW720" s="153"/>
      <c r="DX720" s="153"/>
      <c r="DY720" s="153"/>
      <c r="DZ720" s="153"/>
      <c r="EA720" s="153"/>
      <c r="EB720" s="153"/>
      <c r="EC720" s="153"/>
      <c r="ED720" s="153"/>
      <c r="EE720" s="153"/>
      <c r="EF720" s="153"/>
      <c r="EG720" s="153"/>
      <c r="EH720" s="153"/>
      <c r="EI720" s="153"/>
      <c r="EJ720" s="153"/>
    </row>
    <row r="721" spans="2:140" s="30" customFormat="1" ht="20.149999999999999" customHeight="1">
      <c r="B721" s="45">
        <f t="shared" si="66"/>
        <v>43</v>
      </c>
      <c r="C721" s="46">
        <f t="shared" si="67"/>
        <v>2065</v>
      </c>
      <c r="D721" s="47">
        <f t="shared" si="68"/>
        <v>0.15066053690246906</v>
      </c>
      <c r="E721" s="153"/>
      <c r="F721" s="45">
        <f t="shared" si="69"/>
        <v>43</v>
      </c>
      <c r="G721" s="46">
        <f t="shared" si="70"/>
        <v>2065</v>
      </c>
      <c r="H721" s="47">
        <f t="shared" si="71"/>
        <v>0.18516820225639813</v>
      </c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  <c r="AA721" s="153"/>
      <c r="AB721" s="153"/>
      <c r="AC721" s="153"/>
      <c r="AD721" s="153"/>
      <c r="AE721" s="153"/>
      <c r="AF721" s="153"/>
      <c r="AG721" s="153"/>
      <c r="AH721" s="153"/>
      <c r="AI721" s="153"/>
      <c r="AJ721" s="153"/>
      <c r="AK721" s="153"/>
      <c r="AL721" s="153"/>
      <c r="AM721" s="153"/>
      <c r="AN721" s="153"/>
      <c r="AO721" s="153"/>
      <c r="AP721" s="153"/>
      <c r="AQ721" s="153"/>
      <c r="AR721" s="153"/>
      <c r="AS721" s="153"/>
      <c r="AT721" s="153"/>
      <c r="AU721" s="153"/>
      <c r="AV721" s="153"/>
      <c r="AW721" s="153"/>
      <c r="AX721" s="153"/>
      <c r="AY721" s="153"/>
      <c r="AZ721" s="153"/>
      <c r="BA721" s="153"/>
      <c r="BB721" s="153"/>
      <c r="BC721" s="153"/>
      <c r="BD721" s="153"/>
      <c r="BE721" s="153"/>
      <c r="BF721" s="153"/>
      <c r="BG721" s="153"/>
      <c r="BH721" s="153"/>
      <c r="BI721" s="153"/>
      <c r="BJ721" s="153"/>
      <c r="BK721" s="153"/>
      <c r="BL721" s="153"/>
      <c r="BM721" s="153"/>
      <c r="BN721" s="153"/>
      <c r="BO721" s="153"/>
      <c r="BP721" s="153"/>
      <c r="BQ721" s="153"/>
      <c r="BR721" s="153"/>
      <c r="BS721" s="153"/>
      <c r="BT721" s="153"/>
      <c r="BU721" s="153"/>
      <c r="BV721" s="153"/>
      <c r="BW721" s="153"/>
      <c r="BX721" s="153"/>
      <c r="BY721" s="153"/>
      <c r="BZ721" s="153"/>
      <c r="CA721" s="153"/>
      <c r="CB721" s="153"/>
      <c r="CC721" s="153"/>
      <c r="CD721" s="153"/>
      <c r="CE721" s="153"/>
      <c r="CF721" s="153"/>
      <c r="CG721" s="153"/>
      <c r="CH721" s="153"/>
      <c r="CI721" s="153"/>
      <c r="CJ721" s="153"/>
      <c r="CK721" s="153"/>
      <c r="CL721" s="153"/>
      <c r="CM721" s="153"/>
      <c r="CN721" s="153"/>
      <c r="CO721" s="153"/>
      <c r="CP721" s="153"/>
      <c r="CQ721" s="153"/>
      <c r="CR721" s="153"/>
      <c r="CS721" s="153"/>
      <c r="CT721" s="153"/>
      <c r="CU721" s="153"/>
      <c r="CV721" s="153"/>
      <c r="CW721" s="153"/>
      <c r="CX721" s="153"/>
      <c r="CY721" s="153"/>
      <c r="CZ721" s="153"/>
      <c r="DA721" s="153"/>
      <c r="DB721" s="153"/>
      <c r="DC721" s="153"/>
      <c r="DD721" s="153"/>
      <c r="DE721" s="153"/>
      <c r="DF721" s="153"/>
      <c r="DG721" s="153"/>
      <c r="DH721" s="153"/>
      <c r="DI721" s="153"/>
      <c r="DJ721" s="153"/>
      <c r="DK721" s="153"/>
      <c r="DL721" s="153"/>
      <c r="DM721" s="153"/>
      <c r="DN721" s="153"/>
      <c r="DO721" s="153"/>
      <c r="DP721" s="153"/>
      <c r="DQ721" s="153"/>
      <c r="DR721" s="153"/>
      <c r="DS721" s="153"/>
      <c r="DT721" s="153"/>
      <c r="DU721" s="153"/>
      <c r="DV721" s="153"/>
      <c r="DW721" s="153"/>
      <c r="DX721" s="153"/>
      <c r="DY721" s="153"/>
      <c r="DZ721" s="153"/>
      <c r="EA721" s="153"/>
      <c r="EB721" s="153"/>
      <c r="EC721" s="153"/>
      <c r="ED721" s="153"/>
      <c r="EE721" s="153"/>
      <c r="EF721" s="153"/>
      <c r="EG721" s="153"/>
      <c r="EH721" s="153"/>
      <c r="EI721" s="153"/>
      <c r="EJ721" s="153"/>
    </row>
    <row r="722" spans="2:140" s="30" customFormat="1" ht="20.149999999999999" customHeight="1">
      <c r="B722" s="45">
        <f t="shared" si="66"/>
        <v>44</v>
      </c>
      <c r="C722" s="46">
        <f t="shared" si="67"/>
        <v>2066</v>
      </c>
      <c r="D722" s="47">
        <f t="shared" si="68"/>
        <v>0.14417276258609482</v>
      </c>
      <c r="E722" s="153"/>
      <c r="F722" s="45">
        <f t="shared" si="69"/>
        <v>44</v>
      </c>
      <c r="G722" s="46">
        <f t="shared" si="70"/>
        <v>2066</v>
      </c>
      <c r="H722" s="47">
        <f t="shared" si="71"/>
        <v>0.17804634832345972</v>
      </c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  <c r="AA722" s="153"/>
      <c r="AB722" s="153"/>
      <c r="AC722" s="153"/>
      <c r="AD722" s="153"/>
      <c r="AE722" s="153"/>
      <c r="AF722" s="153"/>
      <c r="AG722" s="153"/>
      <c r="AH722" s="153"/>
      <c r="AI722" s="153"/>
      <c r="AJ722" s="153"/>
      <c r="AK722" s="153"/>
      <c r="AL722" s="153"/>
      <c r="AM722" s="153"/>
      <c r="AN722" s="153"/>
      <c r="AO722" s="153"/>
      <c r="AP722" s="153"/>
      <c r="AQ722" s="153"/>
      <c r="AR722" s="153"/>
      <c r="AS722" s="153"/>
      <c r="AT722" s="153"/>
      <c r="AU722" s="153"/>
      <c r="AV722" s="153"/>
      <c r="AW722" s="153"/>
      <c r="AX722" s="153"/>
      <c r="AY722" s="153"/>
      <c r="AZ722" s="153"/>
      <c r="BA722" s="153"/>
      <c r="BB722" s="153"/>
      <c r="BC722" s="153"/>
      <c r="BD722" s="153"/>
      <c r="BE722" s="153"/>
      <c r="BF722" s="153"/>
      <c r="BG722" s="153"/>
      <c r="BH722" s="153"/>
      <c r="BI722" s="153"/>
      <c r="BJ722" s="153"/>
      <c r="BK722" s="153"/>
      <c r="BL722" s="153"/>
      <c r="BM722" s="153"/>
      <c r="BN722" s="153"/>
      <c r="BO722" s="153"/>
      <c r="BP722" s="153"/>
      <c r="BQ722" s="153"/>
      <c r="BR722" s="153"/>
      <c r="BS722" s="153"/>
      <c r="BT722" s="153"/>
      <c r="BU722" s="153"/>
      <c r="BV722" s="153"/>
      <c r="BW722" s="153"/>
      <c r="BX722" s="153"/>
      <c r="BY722" s="153"/>
      <c r="BZ722" s="153"/>
      <c r="CA722" s="153"/>
      <c r="CB722" s="153"/>
      <c r="CC722" s="153"/>
      <c r="CD722" s="153"/>
      <c r="CE722" s="153"/>
      <c r="CF722" s="153"/>
      <c r="CG722" s="153"/>
      <c r="CH722" s="153"/>
      <c r="CI722" s="153"/>
      <c r="CJ722" s="153"/>
      <c r="CK722" s="153"/>
      <c r="CL722" s="153"/>
      <c r="CM722" s="153"/>
      <c r="CN722" s="153"/>
      <c r="CO722" s="153"/>
      <c r="CP722" s="153"/>
      <c r="CQ722" s="153"/>
      <c r="CR722" s="153"/>
      <c r="CS722" s="153"/>
      <c r="CT722" s="153"/>
      <c r="CU722" s="153"/>
      <c r="CV722" s="153"/>
      <c r="CW722" s="153"/>
      <c r="CX722" s="153"/>
      <c r="CY722" s="153"/>
      <c r="CZ722" s="153"/>
      <c r="DA722" s="153"/>
      <c r="DB722" s="153"/>
      <c r="DC722" s="153"/>
      <c r="DD722" s="153"/>
      <c r="DE722" s="153"/>
      <c r="DF722" s="153"/>
      <c r="DG722" s="153"/>
      <c r="DH722" s="153"/>
      <c r="DI722" s="153"/>
      <c r="DJ722" s="153"/>
      <c r="DK722" s="153"/>
      <c r="DL722" s="153"/>
      <c r="DM722" s="153"/>
      <c r="DN722" s="153"/>
      <c r="DO722" s="153"/>
      <c r="DP722" s="153"/>
      <c r="DQ722" s="153"/>
      <c r="DR722" s="153"/>
      <c r="DS722" s="153"/>
      <c r="DT722" s="153"/>
      <c r="DU722" s="153"/>
      <c r="DV722" s="153"/>
      <c r="DW722" s="153"/>
      <c r="DX722" s="153"/>
      <c r="DY722" s="153"/>
      <c r="DZ722" s="153"/>
      <c r="EA722" s="153"/>
      <c r="EB722" s="153"/>
      <c r="EC722" s="153"/>
      <c r="ED722" s="153"/>
      <c r="EE722" s="153"/>
      <c r="EF722" s="153"/>
      <c r="EG722" s="153"/>
      <c r="EH722" s="153"/>
      <c r="EI722" s="153"/>
      <c r="EJ722" s="153"/>
    </row>
    <row r="723" spans="2:140" s="30" customFormat="1" ht="20.149999999999999" customHeight="1">
      <c r="B723" s="45">
        <f t="shared" si="66"/>
        <v>45</v>
      </c>
      <c r="C723" s="46">
        <f t="shared" si="67"/>
        <v>2067</v>
      </c>
      <c r="D723" s="47">
        <f t="shared" si="68"/>
        <v>0.13796436611109553</v>
      </c>
      <c r="E723" s="153"/>
      <c r="F723" s="45">
        <f t="shared" si="69"/>
        <v>45</v>
      </c>
      <c r="G723" s="46">
        <f t="shared" si="70"/>
        <v>2067</v>
      </c>
      <c r="H723" s="47">
        <f t="shared" si="71"/>
        <v>0.17119841184948048</v>
      </c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  <c r="AA723" s="153"/>
      <c r="AB723" s="153"/>
      <c r="AC723" s="153"/>
      <c r="AD723" s="153"/>
      <c r="AE723" s="153"/>
      <c r="AF723" s="153"/>
      <c r="AG723" s="153"/>
      <c r="AH723" s="153"/>
      <c r="AI723" s="153"/>
      <c r="AJ723" s="153"/>
      <c r="AK723" s="153"/>
      <c r="AL723" s="153"/>
      <c r="AM723" s="153"/>
      <c r="AN723" s="153"/>
      <c r="AO723" s="153"/>
      <c r="AP723" s="153"/>
      <c r="AQ723" s="153"/>
      <c r="AR723" s="153"/>
      <c r="AS723" s="153"/>
      <c r="AT723" s="153"/>
      <c r="AU723" s="153"/>
      <c r="AV723" s="153"/>
      <c r="AW723" s="153"/>
      <c r="AX723" s="153"/>
      <c r="AY723" s="153"/>
      <c r="AZ723" s="153"/>
      <c r="BA723" s="153"/>
      <c r="BB723" s="153"/>
      <c r="BC723" s="153"/>
      <c r="BD723" s="153"/>
      <c r="BE723" s="153"/>
      <c r="BF723" s="153"/>
      <c r="BG723" s="153"/>
      <c r="BH723" s="153"/>
      <c r="BI723" s="153"/>
      <c r="BJ723" s="153"/>
      <c r="BK723" s="153"/>
      <c r="BL723" s="153"/>
      <c r="BM723" s="153"/>
      <c r="BN723" s="153"/>
      <c r="BO723" s="153"/>
      <c r="BP723" s="153"/>
      <c r="BQ723" s="153"/>
      <c r="BR723" s="153"/>
      <c r="BS723" s="153"/>
      <c r="BT723" s="153"/>
      <c r="BU723" s="153"/>
      <c r="BV723" s="153"/>
      <c r="BW723" s="153"/>
      <c r="BX723" s="153"/>
      <c r="BY723" s="153"/>
      <c r="BZ723" s="153"/>
      <c r="CA723" s="153"/>
      <c r="CB723" s="153"/>
      <c r="CC723" s="153"/>
      <c r="CD723" s="153"/>
      <c r="CE723" s="153"/>
      <c r="CF723" s="153"/>
      <c r="CG723" s="153"/>
      <c r="CH723" s="153"/>
      <c r="CI723" s="153"/>
      <c r="CJ723" s="153"/>
      <c r="CK723" s="153"/>
      <c r="CL723" s="153"/>
      <c r="CM723" s="153"/>
      <c r="CN723" s="153"/>
      <c r="CO723" s="153"/>
      <c r="CP723" s="153"/>
      <c r="CQ723" s="153"/>
      <c r="CR723" s="153"/>
      <c r="CS723" s="153"/>
      <c r="CT723" s="153"/>
      <c r="CU723" s="153"/>
      <c r="CV723" s="153"/>
      <c r="CW723" s="153"/>
      <c r="CX723" s="153"/>
      <c r="CY723" s="153"/>
      <c r="CZ723" s="153"/>
      <c r="DA723" s="153"/>
      <c r="DB723" s="153"/>
      <c r="DC723" s="153"/>
      <c r="DD723" s="153"/>
      <c r="DE723" s="153"/>
      <c r="DF723" s="153"/>
      <c r="DG723" s="153"/>
      <c r="DH723" s="153"/>
      <c r="DI723" s="153"/>
      <c r="DJ723" s="153"/>
      <c r="DK723" s="153"/>
      <c r="DL723" s="153"/>
      <c r="DM723" s="153"/>
      <c r="DN723" s="153"/>
      <c r="DO723" s="153"/>
      <c r="DP723" s="153"/>
      <c r="DQ723" s="153"/>
      <c r="DR723" s="153"/>
      <c r="DS723" s="153"/>
      <c r="DT723" s="153"/>
      <c r="DU723" s="153"/>
      <c r="DV723" s="153"/>
      <c r="DW723" s="153"/>
      <c r="DX723" s="153"/>
      <c r="DY723" s="153"/>
      <c r="DZ723" s="153"/>
      <c r="EA723" s="153"/>
      <c r="EB723" s="153"/>
      <c r="EC723" s="153"/>
      <c r="ED723" s="153"/>
      <c r="EE723" s="153"/>
      <c r="EF723" s="153"/>
      <c r="EG723" s="153"/>
      <c r="EH723" s="153"/>
      <c r="EI723" s="153"/>
      <c r="EJ723" s="153"/>
    </row>
    <row r="724" spans="2:140" s="30" customFormat="1" ht="20.149999999999999" customHeight="1">
      <c r="B724" s="45">
        <f t="shared" si="66"/>
        <v>46</v>
      </c>
      <c r="C724" s="46">
        <f t="shared" si="67"/>
        <v>2068</v>
      </c>
      <c r="D724" s="47">
        <f t="shared" si="68"/>
        <v>0.132023316852723</v>
      </c>
      <c r="E724" s="153"/>
      <c r="F724" s="45">
        <f t="shared" si="69"/>
        <v>46</v>
      </c>
      <c r="G724" s="46">
        <f t="shared" si="70"/>
        <v>2068</v>
      </c>
      <c r="H724" s="47">
        <f t="shared" si="71"/>
        <v>0.1646138575475774</v>
      </c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  <c r="AA724" s="153"/>
      <c r="AB724" s="153"/>
      <c r="AC724" s="153"/>
      <c r="AD724" s="153"/>
      <c r="AE724" s="153"/>
      <c r="AF724" s="153"/>
      <c r="AG724" s="153"/>
      <c r="AH724" s="153"/>
      <c r="AI724" s="153"/>
      <c r="AJ724" s="153"/>
      <c r="AK724" s="153"/>
      <c r="AL724" s="153"/>
      <c r="AM724" s="153"/>
      <c r="AN724" s="153"/>
      <c r="AO724" s="153"/>
      <c r="AP724" s="153"/>
      <c r="AQ724" s="153"/>
      <c r="AR724" s="153"/>
      <c r="AS724" s="153"/>
      <c r="AT724" s="153"/>
      <c r="AU724" s="153"/>
      <c r="AV724" s="153"/>
      <c r="AW724" s="153"/>
      <c r="AX724" s="153"/>
      <c r="AY724" s="153"/>
      <c r="AZ724" s="153"/>
      <c r="BA724" s="153"/>
      <c r="BB724" s="153"/>
      <c r="BC724" s="153"/>
      <c r="BD724" s="153"/>
      <c r="BE724" s="153"/>
      <c r="BF724" s="153"/>
      <c r="BG724" s="153"/>
      <c r="BH724" s="153"/>
      <c r="BI724" s="153"/>
      <c r="BJ724" s="153"/>
      <c r="BK724" s="153"/>
      <c r="BL724" s="153"/>
      <c r="BM724" s="153"/>
      <c r="BN724" s="153"/>
      <c r="BO724" s="153"/>
      <c r="BP724" s="153"/>
      <c r="BQ724" s="153"/>
      <c r="BR724" s="153"/>
      <c r="BS724" s="153"/>
      <c r="BT724" s="153"/>
      <c r="BU724" s="153"/>
      <c r="BV724" s="153"/>
      <c r="BW724" s="153"/>
      <c r="BX724" s="153"/>
      <c r="BY724" s="153"/>
      <c r="BZ724" s="153"/>
      <c r="CA724" s="153"/>
      <c r="CB724" s="153"/>
      <c r="CC724" s="153"/>
      <c r="CD724" s="153"/>
      <c r="CE724" s="153"/>
      <c r="CF724" s="153"/>
      <c r="CG724" s="153"/>
      <c r="CH724" s="153"/>
      <c r="CI724" s="153"/>
      <c r="CJ724" s="153"/>
      <c r="CK724" s="153"/>
      <c r="CL724" s="153"/>
      <c r="CM724" s="153"/>
      <c r="CN724" s="153"/>
      <c r="CO724" s="153"/>
      <c r="CP724" s="153"/>
      <c r="CQ724" s="153"/>
      <c r="CR724" s="153"/>
      <c r="CS724" s="153"/>
      <c r="CT724" s="153"/>
      <c r="CU724" s="153"/>
      <c r="CV724" s="153"/>
      <c r="CW724" s="153"/>
      <c r="CX724" s="153"/>
      <c r="CY724" s="153"/>
      <c r="CZ724" s="153"/>
      <c r="DA724" s="153"/>
      <c r="DB724" s="153"/>
      <c r="DC724" s="153"/>
      <c r="DD724" s="153"/>
      <c r="DE724" s="153"/>
      <c r="DF724" s="153"/>
      <c r="DG724" s="153"/>
      <c r="DH724" s="153"/>
      <c r="DI724" s="153"/>
      <c r="DJ724" s="153"/>
      <c r="DK724" s="153"/>
      <c r="DL724" s="153"/>
      <c r="DM724" s="153"/>
      <c r="DN724" s="153"/>
      <c r="DO724" s="153"/>
      <c r="DP724" s="153"/>
      <c r="DQ724" s="153"/>
      <c r="DR724" s="153"/>
      <c r="DS724" s="153"/>
      <c r="DT724" s="153"/>
      <c r="DU724" s="153"/>
      <c r="DV724" s="153"/>
      <c r="DW724" s="153"/>
      <c r="DX724" s="153"/>
      <c r="DY724" s="153"/>
      <c r="DZ724" s="153"/>
      <c r="EA724" s="153"/>
      <c r="EB724" s="153"/>
      <c r="EC724" s="153"/>
      <c r="ED724" s="153"/>
      <c r="EE724" s="153"/>
      <c r="EF724" s="153"/>
      <c r="EG724" s="153"/>
      <c r="EH724" s="153"/>
      <c r="EI724" s="153"/>
      <c r="EJ724" s="153"/>
    </row>
    <row r="725" spans="2:140" s="30" customFormat="1" ht="20.149999999999999" customHeight="1">
      <c r="B725" s="249" t="s">
        <v>267</v>
      </c>
      <c r="C725" s="249"/>
      <c r="D725" s="224">
        <v>4.4999999999999998E-2</v>
      </c>
      <c r="E725" s="75"/>
      <c r="F725" s="249" t="s">
        <v>268</v>
      </c>
      <c r="G725" s="249"/>
      <c r="H725" s="224">
        <v>0.04</v>
      </c>
      <c r="I725" s="153"/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  <c r="AA725" s="153"/>
      <c r="AB725" s="153"/>
      <c r="AC725" s="153"/>
      <c r="AD725" s="153"/>
      <c r="AE725" s="153"/>
      <c r="AF725" s="153"/>
      <c r="AG725" s="153"/>
      <c r="AH725" s="153"/>
      <c r="AI725" s="153"/>
      <c r="AJ725" s="153"/>
      <c r="AK725" s="153"/>
      <c r="AL725" s="153"/>
      <c r="AM725" s="153"/>
      <c r="AN725" s="153"/>
      <c r="AO725" s="153"/>
      <c r="AP725" s="153"/>
      <c r="AQ725" s="153"/>
      <c r="AR725" s="153"/>
      <c r="AS725" s="153"/>
      <c r="AT725" s="153"/>
      <c r="AU725" s="153"/>
      <c r="AV725" s="153"/>
      <c r="AW725" s="153"/>
      <c r="AX725" s="153"/>
      <c r="AY725" s="153"/>
      <c r="AZ725" s="153"/>
      <c r="BA725" s="153"/>
      <c r="BB725" s="153"/>
      <c r="BC725" s="153"/>
      <c r="BD725" s="153"/>
      <c r="BE725" s="153"/>
      <c r="BF725" s="153"/>
      <c r="BG725" s="153"/>
      <c r="BH725" s="153"/>
      <c r="BI725" s="153"/>
      <c r="BJ725" s="153"/>
      <c r="BK725" s="153"/>
      <c r="BL725" s="153"/>
      <c r="BM725" s="153"/>
      <c r="BN725" s="153"/>
      <c r="BO725" s="153"/>
      <c r="BP725" s="153"/>
      <c r="BQ725" s="153"/>
      <c r="BR725" s="153"/>
      <c r="BS725" s="153"/>
      <c r="BT725" s="153"/>
      <c r="BU725" s="153"/>
      <c r="BV725" s="153"/>
      <c r="BW725" s="153"/>
      <c r="BX725" s="153"/>
      <c r="BY725" s="153"/>
      <c r="BZ725" s="153"/>
      <c r="CA725" s="153"/>
      <c r="CB725" s="153"/>
      <c r="CC725" s="153"/>
      <c r="CD725" s="153"/>
      <c r="CE725" s="153"/>
      <c r="CF725" s="153"/>
      <c r="CG725" s="153"/>
      <c r="CH725" s="153"/>
      <c r="CI725" s="153"/>
      <c r="CJ725" s="153"/>
      <c r="CK725" s="153"/>
      <c r="CL725" s="153"/>
      <c r="CM725" s="153"/>
      <c r="CN725" s="153"/>
      <c r="CO725" s="153"/>
      <c r="CP725" s="153"/>
      <c r="CQ725" s="153"/>
      <c r="CR725" s="153"/>
      <c r="CS725" s="153"/>
      <c r="CT725" s="153"/>
      <c r="CU725" s="153"/>
      <c r="CV725" s="153"/>
      <c r="CW725" s="153"/>
      <c r="CX725" s="153"/>
      <c r="CY725" s="153"/>
      <c r="CZ725" s="153"/>
      <c r="DA725" s="153"/>
      <c r="DB725" s="153"/>
      <c r="DC725" s="153"/>
      <c r="DD725" s="153"/>
      <c r="DE725" s="153"/>
      <c r="DF725" s="153"/>
      <c r="DG725" s="153"/>
      <c r="DH725" s="153"/>
      <c r="DI725" s="153"/>
      <c r="DJ725" s="153"/>
      <c r="DK725" s="153"/>
      <c r="DL725" s="153"/>
      <c r="DM725" s="153"/>
      <c r="DN725" s="153"/>
      <c r="DO725" s="153"/>
      <c r="DP725" s="153"/>
      <c r="DQ725" s="153"/>
      <c r="DR725" s="153"/>
      <c r="DS725" s="153"/>
      <c r="DT725" s="153"/>
      <c r="DU725" s="153"/>
      <c r="DV725" s="153"/>
      <c r="DW725" s="153"/>
      <c r="DX725" s="153"/>
      <c r="DY725" s="153"/>
      <c r="DZ725" s="153"/>
      <c r="EA725" s="153"/>
      <c r="EB725" s="153"/>
      <c r="EC725" s="153"/>
      <c r="ED725" s="153"/>
      <c r="EE725" s="153"/>
      <c r="EF725" s="153"/>
      <c r="EG725" s="153"/>
      <c r="EH725" s="153"/>
      <c r="EI725" s="153"/>
      <c r="EJ725" s="153"/>
    </row>
    <row r="726" spans="2:140" s="30" customFormat="1" ht="20.149999999999999" customHeight="1">
      <c r="B726" s="167" t="s">
        <v>269</v>
      </c>
      <c r="C726" s="75"/>
      <c r="D726" s="75"/>
      <c r="E726" s="75"/>
      <c r="F726" s="167" t="s">
        <v>269</v>
      </c>
      <c r="G726" s="153"/>
      <c r="H726" s="153"/>
      <c r="I726" s="153"/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  <c r="AA726" s="153"/>
      <c r="AB726" s="153"/>
      <c r="AC726" s="153"/>
      <c r="AD726" s="153"/>
      <c r="AE726" s="153"/>
      <c r="AF726" s="153"/>
      <c r="AG726" s="153"/>
      <c r="AH726" s="153"/>
      <c r="AI726" s="153"/>
      <c r="AJ726" s="153"/>
      <c r="AK726" s="153"/>
      <c r="AL726" s="153"/>
      <c r="AM726" s="153"/>
      <c r="AN726" s="153"/>
      <c r="AO726" s="153"/>
      <c r="AP726" s="153"/>
      <c r="AQ726" s="153"/>
      <c r="AR726" s="153"/>
      <c r="AS726" s="153"/>
      <c r="AT726" s="153"/>
      <c r="AU726" s="153"/>
      <c r="AV726" s="153"/>
      <c r="AW726" s="153"/>
      <c r="AX726" s="153"/>
      <c r="AY726" s="153"/>
      <c r="AZ726" s="153"/>
      <c r="BA726" s="153"/>
      <c r="BB726" s="153"/>
      <c r="BC726" s="153"/>
      <c r="BD726" s="153"/>
      <c r="BE726" s="153"/>
      <c r="BF726" s="153"/>
      <c r="BG726" s="153"/>
      <c r="BH726" s="153"/>
      <c r="BI726" s="153"/>
      <c r="BJ726" s="153"/>
      <c r="BK726" s="153"/>
      <c r="BL726" s="153"/>
      <c r="BM726" s="153"/>
      <c r="BN726" s="153"/>
      <c r="BO726" s="153"/>
      <c r="BP726" s="153"/>
      <c r="BQ726" s="153"/>
      <c r="BR726" s="153"/>
      <c r="BS726" s="153"/>
      <c r="BT726" s="153"/>
      <c r="BU726" s="153"/>
      <c r="BV726" s="153"/>
      <c r="BW726" s="153"/>
      <c r="BX726" s="153"/>
      <c r="BY726" s="153"/>
      <c r="BZ726" s="153"/>
      <c r="CA726" s="153"/>
      <c r="CB726" s="153"/>
      <c r="CC726" s="153"/>
      <c r="CD726" s="153"/>
      <c r="CE726" s="153"/>
      <c r="CF726" s="153"/>
      <c r="CG726" s="153"/>
      <c r="CH726" s="153"/>
      <c r="CI726" s="153"/>
      <c r="CJ726" s="153"/>
      <c r="CK726" s="153"/>
      <c r="CL726" s="153"/>
      <c r="CM726" s="153"/>
      <c r="CN726" s="153"/>
      <c r="CO726" s="153"/>
      <c r="CP726" s="153"/>
      <c r="CQ726" s="153"/>
      <c r="CR726" s="153"/>
      <c r="CS726" s="153"/>
      <c r="CT726" s="153"/>
      <c r="CU726" s="153"/>
      <c r="CV726" s="153"/>
      <c r="CW726" s="153"/>
      <c r="CX726" s="153"/>
      <c r="CY726" s="153"/>
      <c r="CZ726" s="153"/>
      <c r="DA726" s="153"/>
      <c r="DB726" s="153"/>
      <c r="DC726" s="153"/>
      <c r="DD726" s="153"/>
      <c r="DE726" s="153"/>
      <c r="DF726" s="153"/>
      <c r="DG726" s="153"/>
      <c r="DH726" s="153"/>
      <c r="DI726" s="153"/>
      <c r="DJ726" s="153"/>
      <c r="DK726" s="153"/>
      <c r="DL726" s="153"/>
      <c r="DM726" s="153"/>
      <c r="DN726" s="153"/>
      <c r="DO726" s="153"/>
      <c r="DP726" s="153"/>
      <c r="DQ726" s="153"/>
      <c r="DR726" s="153"/>
      <c r="DS726" s="153"/>
      <c r="DT726" s="153"/>
      <c r="DU726" s="153"/>
      <c r="DV726" s="153"/>
      <c r="DW726" s="153"/>
      <c r="DX726" s="153"/>
      <c r="DY726" s="153"/>
      <c r="DZ726" s="153"/>
      <c r="EA726" s="153"/>
      <c r="EB726" s="153"/>
      <c r="EC726" s="153"/>
      <c r="ED726" s="153"/>
      <c r="EE726" s="153"/>
      <c r="EF726" s="153"/>
      <c r="EG726" s="153"/>
      <c r="EH726" s="153"/>
      <c r="EI726" s="153"/>
      <c r="EJ726" s="153"/>
    </row>
    <row r="727" spans="2:140" s="30" customFormat="1" ht="20.149999999999999" customHeight="1">
      <c r="B727" s="153"/>
      <c r="C727" s="153"/>
      <c r="D727" s="153"/>
      <c r="E727" s="153"/>
      <c r="F727" s="153"/>
      <c r="G727" s="153"/>
      <c r="H727" s="153"/>
      <c r="I727" s="153"/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  <c r="AA727" s="153"/>
      <c r="AB727" s="153"/>
      <c r="AC727" s="153"/>
      <c r="AD727" s="153"/>
      <c r="AE727" s="153"/>
      <c r="AF727" s="153"/>
      <c r="AG727" s="153"/>
      <c r="AH727" s="153"/>
      <c r="AI727" s="153"/>
      <c r="AJ727" s="153"/>
      <c r="AK727" s="153"/>
      <c r="AL727" s="153"/>
      <c r="AM727" s="153"/>
      <c r="AN727" s="153"/>
      <c r="AO727" s="153"/>
      <c r="AP727" s="153"/>
      <c r="AQ727" s="153"/>
      <c r="AR727" s="153"/>
      <c r="AS727" s="153"/>
      <c r="AT727" s="153"/>
      <c r="AU727" s="153"/>
      <c r="AV727" s="153"/>
      <c r="AW727" s="153"/>
      <c r="AX727" s="153"/>
      <c r="AY727" s="153"/>
      <c r="AZ727" s="153"/>
      <c r="BA727" s="153"/>
      <c r="BB727" s="153"/>
      <c r="BC727" s="153"/>
      <c r="BD727" s="153"/>
      <c r="BE727" s="153"/>
      <c r="BF727" s="153"/>
      <c r="BG727" s="153"/>
      <c r="BH727" s="153"/>
      <c r="BI727" s="153"/>
      <c r="BJ727" s="153"/>
      <c r="BK727" s="153"/>
      <c r="BL727" s="153"/>
      <c r="BM727" s="153"/>
      <c r="BN727" s="153"/>
      <c r="BO727" s="153"/>
      <c r="BP727" s="153"/>
      <c r="BQ727" s="153"/>
      <c r="BR727" s="153"/>
      <c r="BS727" s="153"/>
      <c r="BT727" s="153"/>
      <c r="BU727" s="153"/>
      <c r="BV727" s="153"/>
      <c r="BW727" s="153"/>
      <c r="BX727" s="153"/>
      <c r="BY727" s="153"/>
      <c r="BZ727" s="153"/>
      <c r="CA727" s="153"/>
      <c r="CB727" s="153"/>
      <c r="CC727" s="153"/>
      <c r="CD727" s="153"/>
      <c r="CE727" s="153"/>
      <c r="CF727" s="153"/>
      <c r="CG727" s="153"/>
      <c r="CH727" s="153"/>
      <c r="CI727" s="153"/>
      <c r="CJ727" s="153"/>
      <c r="CK727" s="153"/>
      <c r="CL727" s="153"/>
      <c r="CM727" s="153"/>
      <c r="CN727" s="153"/>
      <c r="CO727" s="153"/>
      <c r="CP727" s="153"/>
      <c r="CQ727" s="153"/>
      <c r="CR727" s="153"/>
      <c r="CS727" s="153"/>
      <c r="CT727" s="153"/>
      <c r="CU727" s="153"/>
      <c r="CV727" s="153"/>
      <c r="CW727" s="153"/>
      <c r="CX727" s="153"/>
      <c r="CY727" s="153"/>
      <c r="CZ727" s="153"/>
      <c r="DA727" s="153"/>
      <c r="DB727" s="153"/>
      <c r="DC727" s="153"/>
      <c r="DD727" s="153"/>
      <c r="DE727" s="153"/>
      <c r="DF727" s="153"/>
      <c r="DG727" s="153"/>
      <c r="DH727" s="153"/>
      <c r="DI727" s="153"/>
      <c r="DJ727" s="153"/>
      <c r="DK727" s="153"/>
      <c r="DL727" s="153"/>
      <c r="DM727" s="153"/>
      <c r="DN727" s="153"/>
      <c r="DO727" s="153"/>
      <c r="DP727" s="153"/>
      <c r="DQ727" s="153"/>
      <c r="DR727" s="153"/>
      <c r="DS727" s="153"/>
      <c r="DT727" s="153"/>
      <c r="DU727" s="153"/>
      <c r="DV727" s="153"/>
      <c r="DW727" s="153"/>
      <c r="DX727" s="153"/>
      <c r="DY727" s="153"/>
      <c r="DZ727" s="153"/>
      <c r="EA727" s="153"/>
      <c r="EB727" s="153"/>
      <c r="EC727" s="153"/>
      <c r="ED727" s="153"/>
      <c r="EE727" s="153"/>
      <c r="EF727" s="153"/>
      <c r="EG727" s="153"/>
      <c r="EH727" s="153"/>
      <c r="EI727" s="153"/>
      <c r="EJ727" s="153"/>
    </row>
    <row r="736" spans="2:140" s="30" customFormat="1" ht="20.149999999999999" customHeight="1">
      <c r="B736" s="153"/>
      <c r="C736" s="153"/>
      <c r="D736" s="153"/>
      <c r="E736" s="153"/>
      <c r="F736" s="153"/>
      <c r="G736" s="153"/>
      <c r="H736" s="153"/>
      <c r="I736" s="153"/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  <c r="AA736" s="153"/>
      <c r="AB736" s="153"/>
      <c r="AC736" s="153"/>
      <c r="AD736" s="153"/>
      <c r="AE736" s="153"/>
      <c r="AF736" s="153"/>
      <c r="AG736" s="153"/>
      <c r="AH736" s="153"/>
      <c r="AI736" s="153"/>
      <c r="AJ736" s="153"/>
      <c r="AK736" s="153"/>
      <c r="AL736" s="153"/>
      <c r="AM736" s="153"/>
      <c r="AN736" s="153"/>
      <c r="AO736" s="153"/>
      <c r="AP736" s="153"/>
      <c r="AQ736" s="153"/>
      <c r="AR736" s="153"/>
      <c r="AS736" s="153"/>
      <c r="AT736" s="153"/>
      <c r="AU736" s="153"/>
      <c r="AV736" s="153"/>
      <c r="AW736" s="153"/>
      <c r="AX736" s="153"/>
      <c r="AY736" s="153"/>
      <c r="AZ736" s="153"/>
      <c r="BA736" s="153"/>
      <c r="BB736" s="153"/>
      <c r="BC736" s="153"/>
      <c r="BD736" s="153"/>
      <c r="BE736" s="153"/>
      <c r="BF736" s="153"/>
      <c r="BG736" s="153"/>
      <c r="BH736" s="153"/>
      <c r="BI736" s="153"/>
      <c r="BJ736" s="153"/>
      <c r="BK736" s="153"/>
      <c r="BL736" s="153"/>
      <c r="BM736" s="153"/>
      <c r="BN736" s="153"/>
      <c r="BO736" s="153"/>
      <c r="BP736" s="153"/>
      <c r="BQ736" s="153"/>
      <c r="BR736" s="153"/>
      <c r="BS736" s="153"/>
      <c r="BT736" s="153"/>
      <c r="BU736" s="153"/>
      <c r="BV736" s="153"/>
      <c r="BW736" s="153"/>
      <c r="BX736" s="153"/>
      <c r="BY736" s="153"/>
      <c r="BZ736" s="153"/>
      <c r="CA736" s="153"/>
      <c r="CB736" s="153"/>
      <c r="CC736" s="153"/>
      <c r="CD736" s="153"/>
      <c r="CE736" s="153"/>
      <c r="CF736" s="153"/>
      <c r="CG736" s="153"/>
      <c r="CH736" s="153"/>
      <c r="CI736" s="153"/>
      <c r="CJ736" s="153"/>
      <c r="CK736" s="153"/>
      <c r="CL736" s="153"/>
      <c r="CM736" s="153"/>
      <c r="CN736" s="153"/>
      <c r="CO736" s="153"/>
      <c r="CP736" s="153"/>
      <c r="CQ736" s="153"/>
      <c r="CR736" s="153"/>
      <c r="CS736" s="153"/>
      <c r="CT736" s="153"/>
      <c r="CU736" s="153"/>
      <c r="CV736" s="153"/>
      <c r="CW736" s="153"/>
      <c r="CX736" s="153"/>
      <c r="CY736" s="153"/>
      <c r="CZ736" s="153"/>
      <c r="DA736" s="153"/>
      <c r="DB736" s="153"/>
      <c r="DC736" s="153"/>
      <c r="DD736" s="153"/>
      <c r="DE736" s="153"/>
      <c r="DF736" s="153"/>
      <c r="DG736" s="153"/>
      <c r="DH736" s="153"/>
      <c r="DI736" s="153"/>
      <c r="DJ736" s="153"/>
      <c r="DK736" s="153"/>
      <c r="DL736" s="153"/>
      <c r="DM736" s="153"/>
      <c r="DN736" s="153"/>
      <c r="DO736" s="153"/>
      <c r="DP736" s="153"/>
      <c r="DQ736" s="153"/>
      <c r="DR736" s="153"/>
      <c r="DS736" s="153"/>
      <c r="DT736" s="153"/>
      <c r="DU736" s="153"/>
      <c r="DV736" s="153"/>
      <c r="DW736" s="153"/>
      <c r="DX736" s="153"/>
      <c r="DY736" s="153"/>
      <c r="DZ736" s="153"/>
      <c r="EA736" s="153"/>
      <c r="EB736" s="153"/>
      <c r="EC736" s="153"/>
      <c r="ED736" s="153"/>
      <c r="EE736" s="153"/>
      <c r="EF736" s="153"/>
      <c r="EG736" s="153"/>
      <c r="EH736" s="153"/>
      <c r="EI736" s="153"/>
      <c r="EJ736" s="153"/>
    </row>
    <row r="737" spans="2:140" s="30" customFormat="1" ht="20.149999999999999" customHeight="1">
      <c r="B737" s="153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53"/>
      <c r="AC737" s="153"/>
      <c r="AD737" s="153"/>
      <c r="AE737" s="153"/>
      <c r="AF737" s="153"/>
      <c r="AG737" s="153"/>
      <c r="AH737" s="153"/>
      <c r="AI737" s="153"/>
      <c r="AJ737" s="153"/>
      <c r="AK737" s="153"/>
      <c r="AL737" s="153"/>
      <c r="AM737" s="153"/>
      <c r="AN737" s="153"/>
      <c r="AO737" s="153"/>
      <c r="AP737" s="153"/>
      <c r="AQ737" s="153"/>
      <c r="AR737" s="153"/>
      <c r="AS737" s="153"/>
      <c r="AT737" s="153"/>
      <c r="AU737" s="153"/>
      <c r="AV737" s="153"/>
      <c r="AW737" s="153"/>
      <c r="AX737" s="153"/>
      <c r="AY737" s="153"/>
      <c r="AZ737" s="153"/>
      <c r="BA737" s="153"/>
      <c r="BB737" s="153"/>
      <c r="BC737" s="153"/>
      <c r="BD737" s="153"/>
      <c r="BE737" s="153"/>
      <c r="BF737" s="153"/>
      <c r="BG737" s="153"/>
      <c r="BH737" s="153"/>
      <c r="BI737" s="153"/>
      <c r="BJ737" s="153"/>
      <c r="BK737" s="153"/>
      <c r="BL737" s="153"/>
      <c r="BM737" s="153"/>
      <c r="BN737" s="153"/>
      <c r="BO737" s="153"/>
      <c r="BP737" s="153"/>
      <c r="BQ737" s="153"/>
      <c r="BR737" s="153"/>
      <c r="BS737" s="153"/>
      <c r="BT737" s="153"/>
      <c r="BU737" s="153"/>
      <c r="BV737" s="153"/>
      <c r="BW737" s="153"/>
      <c r="BX737" s="153"/>
      <c r="BY737" s="153"/>
      <c r="BZ737" s="153"/>
      <c r="CA737" s="153"/>
      <c r="CB737" s="153"/>
      <c r="CC737" s="153"/>
      <c r="CD737" s="153"/>
      <c r="CE737" s="153"/>
      <c r="CF737" s="153"/>
      <c r="CG737" s="153"/>
      <c r="CH737" s="153"/>
      <c r="CI737" s="153"/>
      <c r="CJ737" s="153"/>
      <c r="CK737" s="153"/>
      <c r="CL737" s="153"/>
      <c r="CM737" s="153"/>
      <c r="CN737" s="153"/>
      <c r="CO737" s="153"/>
      <c r="CP737" s="153"/>
      <c r="CQ737" s="153"/>
      <c r="CR737" s="153"/>
      <c r="CS737" s="153"/>
      <c r="CT737" s="153"/>
      <c r="CU737" s="153"/>
      <c r="CV737" s="153"/>
      <c r="CW737" s="153"/>
      <c r="CX737" s="153"/>
      <c r="CY737" s="153"/>
      <c r="CZ737" s="153"/>
      <c r="DA737" s="153"/>
      <c r="DB737" s="153"/>
      <c r="DC737" s="153"/>
      <c r="DD737" s="153"/>
      <c r="DE737" s="153"/>
      <c r="DF737" s="153"/>
      <c r="DG737" s="153"/>
      <c r="DH737" s="153"/>
      <c r="DI737" s="153"/>
      <c r="DJ737" s="153"/>
      <c r="DK737" s="153"/>
      <c r="DL737" s="153"/>
      <c r="DM737" s="153"/>
      <c r="DN737" s="153"/>
      <c r="DO737" s="153"/>
      <c r="DP737" s="153"/>
      <c r="DQ737" s="153"/>
      <c r="DR737" s="153"/>
      <c r="DS737" s="153"/>
      <c r="DT737" s="153"/>
      <c r="DU737" s="153"/>
      <c r="DV737" s="153"/>
      <c r="DW737" s="153"/>
      <c r="DX737" s="153"/>
      <c r="DY737" s="153"/>
      <c r="DZ737" s="153"/>
      <c r="EA737" s="153"/>
      <c r="EB737" s="153"/>
      <c r="EC737" s="153"/>
      <c r="ED737" s="153"/>
      <c r="EE737" s="153"/>
      <c r="EF737" s="153"/>
      <c r="EG737" s="153"/>
      <c r="EH737" s="153"/>
      <c r="EI737" s="153"/>
      <c r="EJ737" s="153"/>
    </row>
    <row r="738" spans="2:140" s="30" customFormat="1" ht="20.149999999999999" customHeight="1">
      <c r="B738" s="153"/>
      <c r="C738" s="153"/>
      <c r="D738" s="153"/>
      <c r="E738" s="153"/>
      <c r="F738" s="153"/>
      <c r="G738" s="153"/>
      <c r="H738" s="153"/>
      <c r="I738" s="153"/>
      <c r="J738" s="153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  <c r="AA738" s="153"/>
      <c r="AB738" s="153"/>
      <c r="AC738" s="153"/>
      <c r="AD738" s="153"/>
      <c r="AE738" s="153"/>
      <c r="AF738" s="153"/>
      <c r="AG738" s="153"/>
      <c r="AH738" s="153"/>
      <c r="AI738" s="153"/>
      <c r="AJ738" s="153"/>
      <c r="AK738" s="153"/>
      <c r="AL738" s="153"/>
      <c r="AM738" s="153"/>
      <c r="AN738" s="153"/>
      <c r="AO738" s="153"/>
      <c r="AP738" s="153"/>
      <c r="AQ738" s="153"/>
      <c r="AR738" s="153"/>
      <c r="AS738" s="153"/>
      <c r="AT738" s="153"/>
      <c r="AU738" s="153"/>
      <c r="AV738" s="153"/>
      <c r="AW738" s="153"/>
      <c r="AX738" s="153"/>
      <c r="AY738" s="153"/>
      <c r="AZ738" s="153"/>
      <c r="BA738" s="153"/>
      <c r="BB738" s="153"/>
      <c r="BC738" s="153"/>
      <c r="BD738" s="153"/>
      <c r="BE738" s="153"/>
      <c r="BF738" s="153"/>
      <c r="BG738" s="153"/>
      <c r="BH738" s="153"/>
      <c r="BI738" s="153"/>
      <c r="BJ738" s="153"/>
      <c r="BK738" s="153"/>
      <c r="BL738" s="153"/>
      <c r="BM738" s="153"/>
      <c r="BN738" s="153"/>
      <c r="BO738" s="153"/>
      <c r="BP738" s="153"/>
      <c r="BQ738" s="153"/>
      <c r="BR738" s="153"/>
      <c r="BS738" s="153"/>
      <c r="BT738" s="153"/>
      <c r="BU738" s="153"/>
      <c r="BV738" s="153"/>
      <c r="BW738" s="153"/>
      <c r="BX738" s="153"/>
      <c r="BY738" s="153"/>
      <c r="BZ738" s="153"/>
      <c r="CA738" s="153"/>
      <c r="CB738" s="153"/>
      <c r="CC738" s="153"/>
      <c r="CD738" s="153"/>
      <c r="CE738" s="153"/>
      <c r="CF738" s="153"/>
      <c r="CG738" s="153"/>
      <c r="CH738" s="153"/>
      <c r="CI738" s="153"/>
      <c r="CJ738" s="153"/>
      <c r="CK738" s="153"/>
      <c r="CL738" s="153"/>
      <c r="CM738" s="153"/>
      <c r="CN738" s="153"/>
      <c r="CO738" s="153"/>
      <c r="CP738" s="153"/>
      <c r="CQ738" s="153"/>
      <c r="CR738" s="153"/>
      <c r="CS738" s="153"/>
      <c r="CT738" s="153"/>
      <c r="CU738" s="153"/>
      <c r="CV738" s="153"/>
      <c r="CW738" s="153"/>
      <c r="CX738" s="153"/>
      <c r="CY738" s="153"/>
      <c r="CZ738" s="153"/>
      <c r="DA738" s="153"/>
      <c r="DB738" s="153"/>
      <c r="DC738" s="153"/>
      <c r="DD738" s="153"/>
      <c r="DE738" s="153"/>
      <c r="DF738" s="153"/>
      <c r="DG738" s="153"/>
      <c r="DH738" s="153"/>
      <c r="DI738" s="153"/>
      <c r="DJ738" s="153"/>
      <c r="DK738" s="153"/>
      <c r="DL738" s="153"/>
      <c r="DM738" s="153"/>
      <c r="DN738" s="153"/>
      <c r="DO738" s="153"/>
      <c r="DP738" s="153"/>
      <c r="DQ738" s="153"/>
      <c r="DR738" s="153"/>
      <c r="DS738" s="153"/>
      <c r="DT738" s="153"/>
      <c r="DU738" s="153"/>
      <c r="DV738" s="153"/>
      <c r="DW738" s="153"/>
      <c r="DX738" s="153"/>
      <c r="DY738" s="153"/>
      <c r="DZ738" s="153"/>
      <c r="EA738" s="153"/>
      <c r="EB738" s="153"/>
      <c r="EC738" s="153"/>
      <c r="ED738" s="153"/>
      <c r="EE738" s="153"/>
      <c r="EF738" s="153"/>
      <c r="EG738" s="153"/>
      <c r="EH738" s="153"/>
      <c r="EI738" s="153"/>
      <c r="EJ738" s="153"/>
    </row>
    <row r="739" spans="2:140" s="30" customFormat="1" ht="20.149999999999999" customHeight="1">
      <c r="B739" s="153"/>
      <c r="C739" s="153"/>
      <c r="D739" s="153"/>
      <c r="E739" s="153"/>
      <c r="F739" s="153"/>
      <c r="G739" s="153"/>
      <c r="H739" s="153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  <c r="AA739" s="153"/>
      <c r="AB739" s="153"/>
      <c r="AC739" s="153"/>
      <c r="AD739" s="153"/>
      <c r="AE739" s="153"/>
      <c r="AF739" s="153"/>
      <c r="AG739" s="153"/>
      <c r="AH739" s="153"/>
      <c r="AI739" s="153"/>
      <c r="AJ739" s="153"/>
      <c r="AK739" s="153"/>
      <c r="AL739" s="153"/>
      <c r="AM739" s="153"/>
      <c r="AN739" s="153"/>
      <c r="AO739" s="153"/>
      <c r="AP739" s="153"/>
      <c r="AQ739" s="153"/>
      <c r="AR739" s="153"/>
      <c r="AS739" s="153"/>
      <c r="AT739" s="153"/>
      <c r="AU739" s="153"/>
      <c r="AV739" s="153"/>
      <c r="AW739" s="153"/>
      <c r="AX739" s="153"/>
      <c r="AY739" s="153"/>
      <c r="AZ739" s="153"/>
      <c r="BA739" s="153"/>
      <c r="BB739" s="153"/>
      <c r="BC739" s="153"/>
      <c r="BD739" s="153"/>
      <c r="BE739" s="153"/>
      <c r="BF739" s="153"/>
      <c r="BG739" s="153"/>
      <c r="BH739" s="153"/>
      <c r="BI739" s="153"/>
      <c r="BJ739" s="153"/>
      <c r="BK739" s="153"/>
      <c r="BL739" s="153"/>
      <c r="BM739" s="153"/>
      <c r="BN739" s="153"/>
      <c r="BO739" s="153"/>
      <c r="BP739" s="153"/>
      <c r="BQ739" s="153"/>
      <c r="BR739" s="153"/>
      <c r="BS739" s="153"/>
      <c r="BT739" s="153"/>
      <c r="BU739" s="153"/>
      <c r="BV739" s="153"/>
      <c r="BW739" s="153"/>
      <c r="BX739" s="153"/>
      <c r="BY739" s="153"/>
      <c r="BZ739" s="153"/>
      <c r="CA739" s="153"/>
      <c r="CB739" s="153"/>
      <c r="CC739" s="153"/>
      <c r="CD739" s="153"/>
      <c r="CE739" s="153"/>
      <c r="CF739" s="153"/>
      <c r="CG739" s="153"/>
      <c r="CH739" s="153"/>
      <c r="CI739" s="153"/>
      <c r="CJ739" s="153"/>
      <c r="CK739" s="153"/>
      <c r="CL739" s="153"/>
      <c r="CM739" s="153"/>
      <c r="CN739" s="153"/>
      <c r="CO739" s="153"/>
      <c r="CP739" s="153"/>
      <c r="CQ739" s="153"/>
      <c r="CR739" s="153"/>
      <c r="CS739" s="153"/>
      <c r="CT739" s="153"/>
      <c r="CU739" s="153"/>
      <c r="CV739" s="153"/>
      <c r="CW739" s="153"/>
      <c r="CX739" s="153"/>
      <c r="CY739" s="153"/>
      <c r="CZ739" s="153"/>
      <c r="DA739" s="153"/>
      <c r="DB739" s="153"/>
      <c r="DC739" s="153"/>
      <c r="DD739" s="153"/>
      <c r="DE739" s="153"/>
      <c r="DF739" s="153"/>
      <c r="DG739" s="153"/>
      <c r="DH739" s="153"/>
      <c r="DI739" s="153"/>
      <c r="DJ739" s="153"/>
      <c r="DK739" s="153"/>
      <c r="DL739" s="153"/>
      <c r="DM739" s="153"/>
      <c r="DN739" s="153"/>
      <c r="DO739" s="153"/>
      <c r="DP739" s="153"/>
      <c r="DQ739" s="153"/>
      <c r="DR739" s="153"/>
      <c r="DS739" s="153"/>
      <c r="DT739" s="153"/>
      <c r="DU739" s="153"/>
      <c r="DV739" s="153"/>
      <c r="DW739" s="153"/>
      <c r="DX739" s="153"/>
      <c r="DY739" s="153"/>
      <c r="DZ739" s="153"/>
      <c r="EA739" s="153"/>
      <c r="EB739" s="153"/>
      <c r="EC739" s="153"/>
      <c r="ED739" s="153"/>
      <c r="EE739" s="153"/>
      <c r="EF739" s="153"/>
      <c r="EG739" s="153"/>
      <c r="EH739" s="153"/>
      <c r="EI739" s="153"/>
      <c r="EJ739" s="153"/>
    </row>
    <row r="740" spans="2:140" s="30" customFormat="1" ht="20.149999999999999" customHeight="1">
      <c r="B740" s="153"/>
      <c r="C740" s="153"/>
      <c r="D740" s="153"/>
      <c r="E740" s="153"/>
      <c r="F740" s="153"/>
      <c r="G740" s="153"/>
      <c r="H740" s="153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  <c r="AA740" s="153"/>
      <c r="AB740" s="153"/>
      <c r="AC740" s="153"/>
      <c r="AD740" s="153"/>
      <c r="AE740" s="153"/>
      <c r="AF740" s="153"/>
      <c r="AG740" s="153"/>
      <c r="AH740" s="153"/>
      <c r="AI740" s="153"/>
      <c r="AJ740" s="153"/>
      <c r="AK740" s="153"/>
      <c r="AL740" s="153"/>
      <c r="AM740" s="153"/>
      <c r="AN740" s="153"/>
      <c r="AO740" s="153"/>
      <c r="AP740" s="153"/>
      <c r="AQ740" s="153"/>
      <c r="AR740" s="153"/>
      <c r="AS740" s="153"/>
      <c r="AT740" s="153"/>
      <c r="AU740" s="153"/>
      <c r="AV740" s="153"/>
      <c r="AW740" s="153"/>
      <c r="AX740" s="153"/>
      <c r="AY740" s="153"/>
      <c r="AZ740" s="153"/>
      <c r="BA740" s="153"/>
      <c r="BB740" s="153"/>
      <c r="BC740" s="153"/>
      <c r="BD740" s="153"/>
      <c r="BE740" s="153"/>
      <c r="BF740" s="153"/>
      <c r="BG740" s="153"/>
      <c r="BH740" s="153"/>
      <c r="BI740" s="153"/>
      <c r="BJ740" s="153"/>
      <c r="BK740" s="153"/>
      <c r="BL740" s="153"/>
      <c r="BM740" s="153"/>
      <c r="BN740" s="153"/>
      <c r="BO740" s="153"/>
      <c r="BP740" s="153"/>
      <c r="BQ740" s="153"/>
      <c r="BR740" s="153"/>
      <c r="BS740" s="153"/>
      <c r="BT740" s="153"/>
      <c r="BU740" s="153"/>
      <c r="BV740" s="153"/>
      <c r="BW740" s="153"/>
      <c r="BX740" s="153"/>
      <c r="BY740" s="153"/>
      <c r="BZ740" s="153"/>
      <c r="CA740" s="153"/>
      <c r="CB740" s="153"/>
      <c r="CC740" s="153"/>
      <c r="CD740" s="153"/>
      <c r="CE740" s="153"/>
      <c r="CF740" s="153"/>
      <c r="CG740" s="153"/>
      <c r="CH740" s="153"/>
      <c r="CI740" s="153"/>
      <c r="CJ740" s="153"/>
      <c r="CK740" s="153"/>
      <c r="CL740" s="153"/>
      <c r="CM740" s="153"/>
      <c r="CN740" s="153"/>
      <c r="CO740" s="153"/>
      <c r="CP740" s="153"/>
      <c r="CQ740" s="153"/>
      <c r="CR740" s="153"/>
      <c r="CS740" s="153"/>
      <c r="CT740" s="153"/>
      <c r="CU740" s="153"/>
      <c r="CV740" s="153"/>
      <c r="CW740" s="153"/>
      <c r="CX740" s="153"/>
      <c r="CY740" s="153"/>
      <c r="CZ740" s="153"/>
      <c r="DA740" s="153"/>
      <c r="DB740" s="153"/>
      <c r="DC740" s="153"/>
      <c r="DD740" s="153"/>
      <c r="DE740" s="153"/>
      <c r="DF740" s="153"/>
      <c r="DG740" s="153"/>
      <c r="DH740" s="153"/>
      <c r="DI740" s="153"/>
      <c r="DJ740" s="153"/>
      <c r="DK740" s="153"/>
      <c r="DL740" s="153"/>
      <c r="DM740" s="153"/>
      <c r="DN740" s="153"/>
      <c r="DO740" s="153"/>
      <c r="DP740" s="153"/>
      <c r="DQ740" s="153"/>
      <c r="DR740" s="153"/>
      <c r="DS740" s="153"/>
      <c r="DT740" s="153"/>
      <c r="DU740" s="153"/>
      <c r="DV740" s="153"/>
      <c r="DW740" s="153"/>
      <c r="DX740" s="153"/>
      <c r="DY740" s="153"/>
      <c r="DZ740" s="153"/>
      <c r="EA740" s="153"/>
      <c r="EB740" s="153"/>
      <c r="EC740" s="153"/>
      <c r="ED740" s="153"/>
      <c r="EE740" s="153"/>
      <c r="EF740" s="153"/>
      <c r="EG740" s="153"/>
      <c r="EH740" s="153"/>
      <c r="EI740" s="153"/>
      <c r="EJ740" s="153"/>
    </row>
    <row r="741" spans="2:140" s="30" customFormat="1" ht="20.149999999999999" customHeight="1">
      <c r="B741" s="153"/>
      <c r="C741" s="153"/>
      <c r="D741" s="153"/>
      <c r="E741" s="153"/>
      <c r="F741" s="153"/>
      <c r="G741" s="153"/>
      <c r="H741" s="153"/>
      <c r="I741" s="153"/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  <c r="AA741" s="153"/>
      <c r="AB741" s="153"/>
      <c r="AC741" s="153"/>
      <c r="AD741" s="153"/>
      <c r="AE741" s="153"/>
      <c r="AF741" s="153"/>
      <c r="AG741" s="153"/>
      <c r="AH741" s="153"/>
      <c r="AI741" s="153"/>
      <c r="AJ741" s="153"/>
      <c r="AK741" s="153"/>
      <c r="AL741" s="153"/>
      <c r="AM741" s="153"/>
      <c r="AN741" s="153"/>
      <c r="AO741" s="153"/>
      <c r="AP741" s="153"/>
      <c r="AQ741" s="153"/>
      <c r="AR741" s="153"/>
      <c r="AS741" s="153"/>
      <c r="AT741" s="153"/>
      <c r="AU741" s="153"/>
      <c r="AV741" s="153"/>
      <c r="AW741" s="153"/>
      <c r="AX741" s="153"/>
      <c r="AY741" s="153"/>
      <c r="AZ741" s="153"/>
      <c r="BA741" s="153"/>
      <c r="BB741" s="153"/>
      <c r="BC741" s="153"/>
      <c r="BD741" s="153"/>
      <c r="BE741" s="153"/>
      <c r="BF741" s="153"/>
      <c r="BG741" s="153"/>
      <c r="BH741" s="153"/>
      <c r="BI741" s="153"/>
      <c r="BJ741" s="153"/>
      <c r="BK741" s="153"/>
      <c r="BL741" s="153"/>
      <c r="BM741" s="153"/>
      <c r="BN741" s="153"/>
      <c r="BO741" s="153"/>
      <c r="BP741" s="153"/>
      <c r="BQ741" s="153"/>
      <c r="BR741" s="153"/>
      <c r="BS741" s="153"/>
      <c r="BT741" s="153"/>
      <c r="BU741" s="153"/>
      <c r="BV741" s="153"/>
      <c r="BW741" s="153"/>
      <c r="BX741" s="153"/>
      <c r="BY741" s="153"/>
      <c r="BZ741" s="153"/>
      <c r="CA741" s="153"/>
      <c r="CB741" s="153"/>
      <c r="CC741" s="153"/>
      <c r="CD741" s="153"/>
      <c r="CE741" s="153"/>
      <c r="CF741" s="153"/>
      <c r="CG741" s="153"/>
      <c r="CH741" s="153"/>
      <c r="CI741" s="153"/>
      <c r="CJ741" s="153"/>
      <c r="CK741" s="153"/>
      <c r="CL741" s="153"/>
      <c r="CM741" s="153"/>
      <c r="CN741" s="153"/>
      <c r="CO741" s="153"/>
      <c r="CP741" s="153"/>
      <c r="CQ741" s="153"/>
      <c r="CR741" s="153"/>
      <c r="CS741" s="153"/>
      <c r="CT741" s="153"/>
      <c r="CU741" s="153"/>
      <c r="CV741" s="153"/>
      <c r="CW741" s="153"/>
      <c r="CX741" s="153"/>
      <c r="CY741" s="153"/>
      <c r="CZ741" s="153"/>
      <c r="DA741" s="153"/>
      <c r="DB741" s="153"/>
      <c r="DC741" s="153"/>
      <c r="DD741" s="153"/>
      <c r="DE741" s="153"/>
      <c r="DF741" s="153"/>
      <c r="DG741" s="153"/>
      <c r="DH741" s="153"/>
      <c r="DI741" s="153"/>
      <c r="DJ741" s="153"/>
      <c r="DK741" s="153"/>
      <c r="DL741" s="153"/>
      <c r="DM741" s="153"/>
      <c r="DN741" s="153"/>
      <c r="DO741" s="153"/>
      <c r="DP741" s="153"/>
      <c r="DQ741" s="153"/>
      <c r="DR741" s="153"/>
      <c r="DS741" s="153"/>
      <c r="DT741" s="153"/>
      <c r="DU741" s="153"/>
      <c r="DV741" s="153"/>
      <c r="DW741" s="153"/>
      <c r="DX741" s="153"/>
      <c r="DY741" s="153"/>
      <c r="DZ741" s="153"/>
      <c r="EA741" s="153"/>
      <c r="EB741" s="153"/>
      <c r="EC741" s="153"/>
      <c r="ED741" s="153"/>
      <c r="EE741" s="153"/>
      <c r="EF741" s="153"/>
      <c r="EG741" s="153"/>
      <c r="EH741" s="153"/>
      <c r="EI741" s="153"/>
      <c r="EJ741" s="153"/>
    </row>
    <row r="742" spans="2:140" s="30" customFormat="1" ht="20.149999999999999" customHeight="1">
      <c r="B742" s="153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  <c r="AA742" s="153"/>
      <c r="AB742" s="153"/>
      <c r="AC742" s="153"/>
      <c r="AD742" s="153"/>
      <c r="AE742" s="153"/>
      <c r="AF742" s="153"/>
      <c r="AG742" s="153"/>
      <c r="AH742" s="153"/>
      <c r="AI742" s="153"/>
      <c r="AJ742" s="153"/>
      <c r="AK742" s="153"/>
      <c r="AL742" s="153"/>
      <c r="AM742" s="153"/>
      <c r="AN742" s="153"/>
      <c r="AO742" s="153"/>
      <c r="AP742" s="153"/>
      <c r="AQ742" s="153"/>
      <c r="AR742" s="153"/>
      <c r="AS742" s="153"/>
      <c r="AT742" s="153"/>
      <c r="AU742" s="153"/>
      <c r="AV742" s="153"/>
      <c r="AW742" s="153"/>
      <c r="AX742" s="153"/>
      <c r="AY742" s="153"/>
      <c r="AZ742" s="153"/>
      <c r="BA742" s="153"/>
      <c r="BB742" s="153"/>
      <c r="BC742" s="153"/>
      <c r="BD742" s="153"/>
      <c r="BE742" s="153"/>
      <c r="BF742" s="153"/>
      <c r="BG742" s="153"/>
      <c r="BH742" s="153"/>
      <c r="BI742" s="153"/>
      <c r="BJ742" s="153"/>
      <c r="BK742" s="153"/>
      <c r="BL742" s="153"/>
      <c r="BM742" s="153"/>
      <c r="BN742" s="153"/>
      <c r="BO742" s="153"/>
      <c r="BP742" s="153"/>
      <c r="BQ742" s="153"/>
      <c r="BR742" s="153"/>
      <c r="BS742" s="153"/>
      <c r="BT742" s="153"/>
      <c r="BU742" s="153"/>
      <c r="BV742" s="153"/>
      <c r="BW742" s="153"/>
      <c r="BX742" s="153"/>
      <c r="BY742" s="153"/>
      <c r="BZ742" s="153"/>
      <c r="CA742" s="153"/>
      <c r="CB742" s="153"/>
      <c r="CC742" s="153"/>
      <c r="CD742" s="153"/>
      <c r="CE742" s="153"/>
      <c r="CF742" s="153"/>
      <c r="CG742" s="153"/>
      <c r="CH742" s="153"/>
      <c r="CI742" s="153"/>
      <c r="CJ742" s="153"/>
      <c r="CK742" s="153"/>
      <c r="CL742" s="153"/>
      <c r="CM742" s="153"/>
      <c r="CN742" s="153"/>
      <c r="CO742" s="153"/>
      <c r="CP742" s="153"/>
      <c r="CQ742" s="153"/>
      <c r="CR742" s="153"/>
      <c r="CS742" s="153"/>
      <c r="CT742" s="153"/>
      <c r="CU742" s="153"/>
      <c r="CV742" s="153"/>
      <c r="CW742" s="153"/>
      <c r="CX742" s="153"/>
      <c r="CY742" s="153"/>
      <c r="CZ742" s="153"/>
      <c r="DA742" s="153"/>
      <c r="DB742" s="153"/>
      <c r="DC742" s="153"/>
      <c r="DD742" s="153"/>
      <c r="DE742" s="153"/>
      <c r="DF742" s="153"/>
      <c r="DG742" s="153"/>
      <c r="DH742" s="153"/>
      <c r="DI742" s="153"/>
      <c r="DJ742" s="153"/>
      <c r="DK742" s="153"/>
      <c r="DL742" s="153"/>
      <c r="DM742" s="153"/>
      <c r="DN742" s="153"/>
      <c r="DO742" s="153"/>
      <c r="DP742" s="153"/>
      <c r="DQ742" s="153"/>
      <c r="DR742" s="153"/>
      <c r="DS742" s="153"/>
      <c r="DT742" s="153"/>
      <c r="DU742" s="153"/>
      <c r="DV742" s="153"/>
      <c r="DW742" s="153"/>
      <c r="DX742" s="153"/>
      <c r="DY742" s="153"/>
      <c r="DZ742" s="153"/>
      <c r="EA742" s="153"/>
      <c r="EB742" s="153"/>
      <c r="EC742" s="153"/>
      <c r="ED742" s="153"/>
      <c r="EE742" s="153"/>
      <c r="EF742" s="153"/>
      <c r="EG742" s="153"/>
      <c r="EH742" s="153"/>
      <c r="EI742" s="153"/>
      <c r="EJ742" s="153"/>
    </row>
    <row r="743" spans="2:140" s="30" customFormat="1" ht="20.149999999999999" customHeight="1">
      <c r="B743" s="153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  <c r="AA743" s="153"/>
      <c r="AB743" s="153"/>
      <c r="AC743" s="153"/>
      <c r="AD743" s="153"/>
      <c r="AE743" s="153"/>
      <c r="AF743" s="153"/>
      <c r="AG743" s="153"/>
      <c r="AH743" s="153"/>
      <c r="AI743" s="153"/>
      <c r="AJ743" s="153"/>
      <c r="AK743" s="153"/>
      <c r="AL743" s="153"/>
      <c r="AM743" s="153"/>
      <c r="AN743" s="153"/>
      <c r="AO743" s="153"/>
      <c r="AP743" s="153"/>
      <c r="AQ743" s="153"/>
      <c r="AR743" s="153"/>
      <c r="AS743" s="153"/>
      <c r="AT743" s="153"/>
      <c r="AU743" s="153"/>
      <c r="AV743" s="153"/>
      <c r="AW743" s="153"/>
      <c r="AX743" s="153"/>
      <c r="AY743" s="153"/>
      <c r="AZ743" s="153"/>
      <c r="BA743" s="153"/>
      <c r="BB743" s="153"/>
      <c r="BC743" s="153"/>
      <c r="BD743" s="153"/>
      <c r="BE743" s="153"/>
      <c r="BF743" s="153"/>
      <c r="BG743" s="153"/>
      <c r="BH743" s="153"/>
      <c r="BI743" s="153"/>
      <c r="BJ743" s="153"/>
      <c r="BK743" s="153"/>
      <c r="BL743" s="153"/>
      <c r="BM743" s="153"/>
      <c r="BN743" s="153"/>
      <c r="BO743" s="153"/>
      <c r="BP743" s="153"/>
      <c r="BQ743" s="153"/>
      <c r="BR743" s="153"/>
      <c r="BS743" s="153"/>
      <c r="BT743" s="153"/>
      <c r="BU743" s="153"/>
      <c r="BV743" s="153"/>
      <c r="BW743" s="153"/>
      <c r="BX743" s="153"/>
      <c r="BY743" s="153"/>
      <c r="BZ743" s="153"/>
      <c r="CA743" s="153"/>
      <c r="CB743" s="153"/>
      <c r="CC743" s="153"/>
      <c r="CD743" s="153"/>
      <c r="CE743" s="153"/>
      <c r="CF743" s="153"/>
      <c r="CG743" s="153"/>
      <c r="CH743" s="153"/>
      <c r="CI743" s="153"/>
      <c r="CJ743" s="153"/>
      <c r="CK743" s="153"/>
      <c r="CL743" s="153"/>
      <c r="CM743" s="153"/>
      <c r="CN743" s="153"/>
      <c r="CO743" s="153"/>
      <c r="CP743" s="153"/>
      <c r="CQ743" s="153"/>
      <c r="CR743" s="153"/>
      <c r="CS743" s="153"/>
      <c r="CT743" s="153"/>
      <c r="CU743" s="153"/>
      <c r="CV743" s="153"/>
      <c r="CW743" s="153"/>
      <c r="CX743" s="153"/>
      <c r="CY743" s="153"/>
      <c r="CZ743" s="153"/>
      <c r="DA743" s="153"/>
      <c r="DB743" s="153"/>
      <c r="DC743" s="153"/>
      <c r="DD743" s="153"/>
      <c r="DE743" s="153"/>
      <c r="DF743" s="153"/>
      <c r="DG743" s="153"/>
      <c r="DH743" s="153"/>
      <c r="DI743" s="153"/>
      <c r="DJ743" s="153"/>
      <c r="DK743" s="153"/>
      <c r="DL743" s="153"/>
      <c r="DM743" s="153"/>
      <c r="DN743" s="153"/>
      <c r="DO743" s="153"/>
      <c r="DP743" s="153"/>
      <c r="DQ743" s="153"/>
      <c r="DR743" s="153"/>
      <c r="DS743" s="153"/>
      <c r="DT743" s="153"/>
      <c r="DU743" s="153"/>
      <c r="DV743" s="153"/>
      <c r="DW743" s="153"/>
      <c r="DX743" s="153"/>
      <c r="DY743" s="153"/>
      <c r="DZ743" s="153"/>
      <c r="EA743" s="153"/>
      <c r="EB743" s="153"/>
      <c r="EC743" s="153"/>
      <c r="ED743" s="153"/>
      <c r="EE743" s="153"/>
      <c r="EF743" s="153"/>
      <c r="EG743" s="153"/>
      <c r="EH743" s="153"/>
      <c r="EI743" s="153"/>
      <c r="EJ743" s="153"/>
    </row>
    <row r="744" spans="2:140" s="30" customFormat="1" ht="20.149999999999999" customHeight="1">
      <c r="B744" s="153"/>
      <c r="C744" s="153"/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53"/>
      <c r="AC744" s="153"/>
      <c r="AD744" s="153"/>
      <c r="AE744" s="153"/>
      <c r="AF744" s="153"/>
      <c r="AG744" s="153"/>
      <c r="AH744" s="153"/>
      <c r="AI744" s="153"/>
      <c r="AJ744" s="153"/>
      <c r="AK744" s="153"/>
      <c r="AL744" s="153"/>
      <c r="AM744" s="153"/>
      <c r="AN744" s="153"/>
      <c r="AO744" s="153"/>
      <c r="AP744" s="153"/>
      <c r="AQ744" s="153"/>
      <c r="AR744" s="153"/>
      <c r="AS744" s="153"/>
      <c r="AT744" s="153"/>
      <c r="AU744" s="153"/>
      <c r="AV744" s="153"/>
      <c r="AW744" s="153"/>
      <c r="AX744" s="153"/>
      <c r="AY744" s="153"/>
      <c r="AZ744" s="153"/>
      <c r="BA744" s="153"/>
      <c r="BB744" s="153"/>
      <c r="BC744" s="153"/>
      <c r="BD744" s="153"/>
      <c r="BE744" s="153"/>
      <c r="BF744" s="153"/>
      <c r="BG744" s="153"/>
      <c r="BH744" s="153"/>
      <c r="BI744" s="153"/>
      <c r="BJ744" s="153"/>
      <c r="BK744" s="153"/>
      <c r="BL744" s="153"/>
      <c r="BM744" s="153"/>
      <c r="BN744" s="153"/>
      <c r="BO744" s="153"/>
      <c r="BP744" s="153"/>
      <c r="BQ744" s="153"/>
      <c r="BR744" s="153"/>
      <c r="BS744" s="153"/>
      <c r="BT744" s="153"/>
      <c r="BU744" s="153"/>
      <c r="BV744" s="153"/>
      <c r="BW744" s="153"/>
      <c r="BX744" s="153"/>
      <c r="BY744" s="153"/>
      <c r="BZ744" s="153"/>
      <c r="CA744" s="153"/>
      <c r="CB744" s="153"/>
      <c r="CC744" s="153"/>
      <c r="CD744" s="153"/>
      <c r="CE744" s="153"/>
      <c r="CF744" s="153"/>
      <c r="CG744" s="153"/>
      <c r="CH744" s="153"/>
      <c r="CI744" s="153"/>
      <c r="CJ744" s="153"/>
      <c r="CK744" s="153"/>
      <c r="CL744" s="153"/>
      <c r="CM744" s="153"/>
      <c r="CN744" s="153"/>
      <c r="CO744" s="153"/>
      <c r="CP744" s="153"/>
      <c r="CQ744" s="153"/>
      <c r="CR744" s="153"/>
      <c r="CS744" s="153"/>
      <c r="CT744" s="153"/>
      <c r="CU744" s="153"/>
      <c r="CV744" s="153"/>
      <c r="CW744" s="153"/>
      <c r="CX744" s="153"/>
      <c r="CY744" s="153"/>
      <c r="CZ744" s="153"/>
      <c r="DA744" s="153"/>
      <c r="DB744" s="153"/>
      <c r="DC744" s="153"/>
      <c r="DD744" s="153"/>
      <c r="DE744" s="153"/>
      <c r="DF744" s="153"/>
      <c r="DG744" s="153"/>
      <c r="DH744" s="153"/>
      <c r="DI744" s="153"/>
      <c r="DJ744" s="153"/>
      <c r="DK744" s="153"/>
      <c r="DL744" s="153"/>
      <c r="DM744" s="153"/>
      <c r="DN744" s="153"/>
      <c r="DO744" s="153"/>
      <c r="DP744" s="153"/>
      <c r="DQ744" s="153"/>
      <c r="DR744" s="153"/>
      <c r="DS744" s="153"/>
      <c r="DT744" s="153"/>
      <c r="DU744" s="153"/>
      <c r="DV744" s="153"/>
      <c r="DW744" s="153"/>
      <c r="DX744" s="153"/>
      <c r="DY744" s="153"/>
      <c r="DZ744" s="153"/>
      <c r="EA744" s="153"/>
      <c r="EB744" s="153"/>
      <c r="EC744" s="153"/>
      <c r="ED744" s="153"/>
      <c r="EE744" s="153"/>
      <c r="EF744" s="153"/>
      <c r="EG744" s="153"/>
      <c r="EH744" s="153"/>
      <c r="EI744" s="153"/>
      <c r="EJ744" s="153"/>
    </row>
    <row r="745" spans="2:140" s="30" customFormat="1" ht="20.149999999999999" customHeight="1">
      <c r="B745" s="153"/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  <c r="AA745" s="153"/>
      <c r="AB745" s="153"/>
      <c r="AC745" s="153"/>
      <c r="AD745" s="153"/>
      <c r="AE745" s="153"/>
      <c r="AF745" s="153"/>
      <c r="AG745" s="153"/>
      <c r="AH745" s="153"/>
      <c r="AI745" s="153"/>
      <c r="AJ745" s="153"/>
      <c r="AK745" s="153"/>
      <c r="AL745" s="153"/>
      <c r="AM745" s="153"/>
      <c r="AN745" s="153"/>
      <c r="AO745" s="153"/>
      <c r="AP745" s="153"/>
      <c r="AQ745" s="153"/>
      <c r="AR745" s="153"/>
      <c r="AS745" s="153"/>
      <c r="AT745" s="153"/>
      <c r="AU745" s="153"/>
      <c r="AV745" s="153"/>
      <c r="AW745" s="153"/>
      <c r="AX745" s="153"/>
      <c r="AY745" s="153"/>
      <c r="AZ745" s="153"/>
      <c r="BA745" s="153"/>
      <c r="BB745" s="153"/>
      <c r="BC745" s="153"/>
      <c r="BD745" s="153"/>
      <c r="BE745" s="153"/>
      <c r="BF745" s="153"/>
      <c r="BG745" s="153"/>
      <c r="BH745" s="153"/>
      <c r="BI745" s="153"/>
      <c r="BJ745" s="153"/>
      <c r="BK745" s="153"/>
      <c r="BL745" s="153"/>
      <c r="BM745" s="153"/>
      <c r="BN745" s="153"/>
      <c r="BO745" s="153"/>
      <c r="BP745" s="153"/>
      <c r="BQ745" s="153"/>
      <c r="BR745" s="153"/>
      <c r="BS745" s="153"/>
      <c r="BT745" s="153"/>
      <c r="BU745" s="153"/>
      <c r="BV745" s="153"/>
      <c r="BW745" s="153"/>
      <c r="BX745" s="153"/>
      <c r="BY745" s="153"/>
      <c r="BZ745" s="153"/>
      <c r="CA745" s="153"/>
      <c r="CB745" s="153"/>
      <c r="CC745" s="153"/>
      <c r="CD745" s="153"/>
      <c r="CE745" s="153"/>
      <c r="CF745" s="153"/>
      <c r="CG745" s="153"/>
      <c r="CH745" s="153"/>
      <c r="CI745" s="153"/>
      <c r="CJ745" s="153"/>
      <c r="CK745" s="153"/>
      <c r="CL745" s="153"/>
      <c r="CM745" s="153"/>
      <c r="CN745" s="153"/>
      <c r="CO745" s="153"/>
      <c r="CP745" s="153"/>
      <c r="CQ745" s="153"/>
      <c r="CR745" s="153"/>
      <c r="CS745" s="153"/>
      <c r="CT745" s="153"/>
      <c r="CU745" s="153"/>
      <c r="CV745" s="153"/>
      <c r="CW745" s="153"/>
      <c r="CX745" s="153"/>
      <c r="CY745" s="153"/>
      <c r="CZ745" s="153"/>
      <c r="DA745" s="153"/>
      <c r="DB745" s="153"/>
      <c r="DC745" s="153"/>
      <c r="DD745" s="153"/>
      <c r="DE745" s="153"/>
      <c r="DF745" s="153"/>
      <c r="DG745" s="153"/>
      <c r="DH745" s="153"/>
      <c r="DI745" s="153"/>
      <c r="DJ745" s="153"/>
      <c r="DK745" s="153"/>
      <c r="DL745" s="153"/>
      <c r="DM745" s="153"/>
      <c r="DN745" s="153"/>
      <c r="DO745" s="153"/>
      <c r="DP745" s="153"/>
      <c r="DQ745" s="153"/>
      <c r="DR745" s="153"/>
      <c r="DS745" s="153"/>
      <c r="DT745" s="153"/>
      <c r="DU745" s="153"/>
      <c r="DV745" s="153"/>
      <c r="DW745" s="153"/>
      <c r="DX745" s="153"/>
      <c r="DY745" s="153"/>
      <c r="DZ745" s="153"/>
      <c r="EA745" s="153"/>
      <c r="EB745" s="153"/>
      <c r="EC745" s="153"/>
      <c r="ED745" s="153"/>
      <c r="EE745" s="153"/>
      <c r="EF745" s="153"/>
      <c r="EG745" s="153"/>
      <c r="EH745" s="153"/>
      <c r="EI745" s="153"/>
      <c r="EJ745" s="153"/>
    </row>
    <row r="746" spans="2:140" s="30" customFormat="1" ht="20.149999999999999" customHeight="1">
      <c r="B746" s="153"/>
      <c r="C746" s="153"/>
      <c r="D746" s="153"/>
      <c r="E746" s="153"/>
      <c r="F746" s="153"/>
      <c r="G746" s="153"/>
      <c r="H746" s="153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  <c r="AA746" s="153"/>
      <c r="AB746" s="153"/>
      <c r="AC746" s="153"/>
      <c r="AD746" s="153"/>
      <c r="AE746" s="153"/>
      <c r="AF746" s="153"/>
      <c r="AG746" s="153"/>
      <c r="AH746" s="153"/>
      <c r="AI746" s="153"/>
      <c r="AJ746" s="153"/>
      <c r="AK746" s="153"/>
      <c r="AL746" s="153"/>
      <c r="AM746" s="153"/>
      <c r="AN746" s="153"/>
      <c r="AO746" s="153"/>
      <c r="AP746" s="153"/>
      <c r="AQ746" s="153"/>
      <c r="AR746" s="153"/>
      <c r="AS746" s="153"/>
      <c r="AT746" s="153"/>
      <c r="AU746" s="153"/>
      <c r="AV746" s="153"/>
      <c r="AW746" s="153"/>
      <c r="AX746" s="153"/>
      <c r="AY746" s="153"/>
      <c r="AZ746" s="153"/>
      <c r="BA746" s="153"/>
      <c r="BB746" s="153"/>
      <c r="BC746" s="153"/>
      <c r="BD746" s="153"/>
      <c r="BE746" s="153"/>
      <c r="BF746" s="153"/>
      <c r="BG746" s="153"/>
      <c r="BH746" s="153"/>
      <c r="BI746" s="153"/>
      <c r="BJ746" s="153"/>
      <c r="BK746" s="153"/>
      <c r="BL746" s="153"/>
      <c r="BM746" s="153"/>
      <c r="BN746" s="153"/>
      <c r="BO746" s="153"/>
      <c r="BP746" s="153"/>
      <c r="BQ746" s="153"/>
      <c r="BR746" s="153"/>
      <c r="BS746" s="153"/>
      <c r="BT746" s="153"/>
      <c r="BU746" s="153"/>
      <c r="BV746" s="153"/>
      <c r="BW746" s="153"/>
      <c r="BX746" s="153"/>
      <c r="BY746" s="153"/>
      <c r="BZ746" s="153"/>
      <c r="CA746" s="153"/>
      <c r="CB746" s="153"/>
      <c r="CC746" s="153"/>
      <c r="CD746" s="153"/>
      <c r="CE746" s="153"/>
      <c r="CF746" s="153"/>
      <c r="CG746" s="153"/>
      <c r="CH746" s="153"/>
      <c r="CI746" s="153"/>
      <c r="CJ746" s="153"/>
      <c r="CK746" s="153"/>
      <c r="CL746" s="153"/>
      <c r="CM746" s="153"/>
      <c r="CN746" s="153"/>
      <c r="CO746" s="153"/>
      <c r="CP746" s="153"/>
      <c r="CQ746" s="153"/>
      <c r="CR746" s="153"/>
      <c r="CS746" s="153"/>
      <c r="CT746" s="153"/>
      <c r="CU746" s="153"/>
      <c r="CV746" s="153"/>
      <c r="CW746" s="153"/>
      <c r="CX746" s="153"/>
      <c r="CY746" s="153"/>
      <c r="CZ746" s="153"/>
      <c r="DA746" s="153"/>
      <c r="DB746" s="153"/>
      <c r="DC746" s="153"/>
      <c r="DD746" s="153"/>
      <c r="DE746" s="153"/>
      <c r="DF746" s="153"/>
      <c r="DG746" s="153"/>
      <c r="DH746" s="153"/>
      <c r="DI746" s="153"/>
      <c r="DJ746" s="153"/>
      <c r="DK746" s="153"/>
      <c r="DL746" s="153"/>
      <c r="DM746" s="153"/>
      <c r="DN746" s="153"/>
      <c r="DO746" s="153"/>
      <c r="DP746" s="153"/>
      <c r="DQ746" s="153"/>
      <c r="DR746" s="153"/>
      <c r="DS746" s="153"/>
      <c r="DT746" s="153"/>
      <c r="DU746" s="153"/>
      <c r="DV746" s="153"/>
      <c r="DW746" s="153"/>
      <c r="DX746" s="153"/>
      <c r="DY746" s="153"/>
      <c r="DZ746" s="153"/>
      <c r="EA746" s="153"/>
      <c r="EB746" s="153"/>
      <c r="EC746" s="153"/>
      <c r="ED746" s="153"/>
      <c r="EE746" s="153"/>
      <c r="EF746" s="153"/>
      <c r="EG746" s="153"/>
      <c r="EH746" s="153"/>
      <c r="EI746" s="153"/>
      <c r="EJ746" s="153"/>
    </row>
    <row r="747" spans="2:140" s="30" customFormat="1" ht="20.149999999999999" customHeight="1">
      <c r="B747" s="153"/>
      <c r="C747" s="153"/>
      <c r="D747" s="153"/>
      <c r="E747" s="153"/>
      <c r="F747" s="153"/>
      <c r="G747" s="153"/>
      <c r="H747" s="153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  <c r="AA747" s="153"/>
      <c r="AB747" s="153"/>
      <c r="AC747" s="153"/>
      <c r="AD747" s="153"/>
      <c r="AE747" s="153"/>
      <c r="AF747" s="153"/>
      <c r="AG747" s="153"/>
      <c r="AH747" s="153"/>
      <c r="AI747" s="153"/>
      <c r="AJ747" s="153"/>
      <c r="AK747" s="153"/>
      <c r="AL747" s="153"/>
      <c r="AM747" s="153"/>
      <c r="AN747" s="153"/>
      <c r="AO747" s="153"/>
      <c r="AP747" s="153"/>
      <c r="AQ747" s="153"/>
      <c r="AR747" s="153"/>
      <c r="AS747" s="153"/>
      <c r="AT747" s="153"/>
      <c r="AU747" s="153"/>
      <c r="AV747" s="153"/>
      <c r="AW747" s="153"/>
      <c r="AX747" s="153"/>
      <c r="AY747" s="153"/>
      <c r="AZ747" s="153"/>
      <c r="BA747" s="153"/>
      <c r="BB747" s="153"/>
      <c r="BC747" s="153"/>
      <c r="BD747" s="153"/>
      <c r="BE747" s="153"/>
      <c r="BF747" s="153"/>
      <c r="BG747" s="153"/>
      <c r="BH747" s="153"/>
      <c r="BI747" s="153"/>
      <c r="BJ747" s="153"/>
      <c r="BK747" s="153"/>
      <c r="BL747" s="153"/>
      <c r="BM747" s="153"/>
      <c r="BN747" s="153"/>
      <c r="BO747" s="153"/>
      <c r="BP747" s="153"/>
      <c r="BQ747" s="153"/>
      <c r="BR747" s="153"/>
      <c r="BS747" s="153"/>
      <c r="BT747" s="153"/>
      <c r="BU747" s="153"/>
      <c r="BV747" s="153"/>
      <c r="BW747" s="153"/>
      <c r="BX747" s="153"/>
      <c r="BY747" s="153"/>
      <c r="BZ747" s="153"/>
      <c r="CA747" s="153"/>
      <c r="CB747" s="153"/>
      <c r="CC747" s="153"/>
      <c r="CD747" s="153"/>
      <c r="CE747" s="153"/>
      <c r="CF747" s="153"/>
      <c r="CG747" s="153"/>
      <c r="CH747" s="153"/>
      <c r="CI747" s="153"/>
      <c r="CJ747" s="153"/>
      <c r="CK747" s="153"/>
      <c r="CL747" s="153"/>
      <c r="CM747" s="153"/>
      <c r="CN747" s="153"/>
      <c r="CO747" s="153"/>
      <c r="CP747" s="153"/>
      <c r="CQ747" s="153"/>
      <c r="CR747" s="153"/>
      <c r="CS747" s="153"/>
      <c r="CT747" s="153"/>
      <c r="CU747" s="153"/>
      <c r="CV747" s="153"/>
      <c r="CW747" s="153"/>
      <c r="CX747" s="153"/>
      <c r="CY747" s="153"/>
      <c r="CZ747" s="153"/>
      <c r="DA747" s="153"/>
      <c r="DB747" s="153"/>
      <c r="DC747" s="153"/>
      <c r="DD747" s="153"/>
      <c r="DE747" s="153"/>
      <c r="DF747" s="153"/>
      <c r="DG747" s="153"/>
      <c r="DH747" s="153"/>
      <c r="DI747" s="153"/>
      <c r="DJ747" s="153"/>
      <c r="DK747" s="153"/>
      <c r="DL747" s="153"/>
      <c r="DM747" s="153"/>
      <c r="DN747" s="153"/>
      <c r="DO747" s="153"/>
      <c r="DP747" s="153"/>
      <c r="DQ747" s="153"/>
      <c r="DR747" s="153"/>
      <c r="DS747" s="153"/>
      <c r="DT747" s="153"/>
      <c r="DU747" s="153"/>
      <c r="DV747" s="153"/>
      <c r="DW747" s="153"/>
      <c r="DX747" s="153"/>
      <c r="DY747" s="153"/>
      <c r="DZ747" s="153"/>
      <c r="EA747" s="153"/>
      <c r="EB747" s="153"/>
      <c r="EC747" s="153"/>
      <c r="ED747" s="153"/>
      <c r="EE747" s="153"/>
      <c r="EF747" s="153"/>
      <c r="EG747" s="153"/>
      <c r="EH747" s="153"/>
      <c r="EI747" s="153"/>
      <c r="EJ747" s="153"/>
    </row>
    <row r="748" spans="2:140" s="30" customFormat="1" ht="20.149999999999999" customHeight="1">
      <c r="B748" s="153"/>
      <c r="C748" s="153"/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  <c r="AA748" s="153"/>
      <c r="AB748" s="153"/>
      <c r="AC748" s="153"/>
      <c r="AD748" s="153"/>
      <c r="AE748" s="153"/>
      <c r="AF748" s="153"/>
      <c r="AG748" s="153"/>
      <c r="AH748" s="153"/>
      <c r="AI748" s="153"/>
      <c r="AJ748" s="153"/>
      <c r="AK748" s="153"/>
      <c r="AL748" s="153"/>
      <c r="AM748" s="153"/>
      <c r="AN748" s="153"/>
      <c r="AO748" s="153"/>
      <c r="AP748" s="153"/>
      <c r="AQ748" s="153"/>
      <c r="AR748" s="153"/>
      <c r="AS748" s="153"/>
      <c r="AT748" s="153"/>
      <c r="AU748" s="153"/>
      <c r="AV748" s="153"/>
      <c r="AW748" s="153"/>
      <c r="AX748" s="153"/>
      <c r="AY748" s="153"/>
      <c r="AZ748" s="153"/>
      <c r="BA748" s="153"/>
      <c r="BB748" s="153"/>
      <c r="BC748" s="153"/>
      <c r="BD748" s="153"/>
      <c r="BE748" s="153"/>
      <c r="BF748" s="153"/>
      <c r="BG748" s="153"/>
      <c r="BH748" s="153"/>
      <c r="BI748" s="153"/>
      <c r="BJ748" s="153"/>
      <c r="BK748" s="153"/>
      <c r="BL748" s="153"/>
      <c r="BM748" s="153"/>
      <c r="BN748" s="153"/>
      <c r="BO748" s="153"/>
      <c r="BP748" s="153"/>
      <c r="BQ748" s="153"/>
      <c r="BR748" s="153"/>
      <c r="BS748" s="153"/>
      <c r="BT748" s="153"/>
      <c r="BU748" s="153"/>
      <c r="BV748" s="153"/>
      <c r="BW748" s="153"/>
      <c r="BX748" s="153"/>
      <c r="BY748" s="153"/>
      <c r="BZ748" s="153"/>
      <c r="CA748" s="153"/>
      <c r="CB748" s="153"/>
      <c r="CC748" s="153"/>
      <c r="CD748" s="153"/>
      <c r="CE748" s="153"/>
      <c r="CF748" s="153"/>
      <c r="CG748" s="153"/>
      <c r="CH748" s="153"/>
      <c r="CI748" s="153"/>
      <c r="CJ748" s="153"/>
      <c r="CK748" s="153"/>
      <c r="CL748" s="153"/>
      <c r="CM748" s="153"/>
      <c r="CN748" s="153"/>
      <c r="CO748" s="153"/>
      <c r="CP748" s="153"/>
      <c r="CQ748" s="153"/>
      <c r="CR748" s="153"/>
      <c r="CS748" s="153"/>
      <c r="CT748" s="153"/>
      <c r="CU748" s="153"/>
      <c r="CV748" s="153"/>
      <c r="CW748" s="153"/>
      <c r="CX748" s="153"/>
      <c r="CY748" s="153"/>
      <c r="CZ748" s="153"/>
      <c r="DA748" s="153"/>
      <c r="DB748" s="153"/>
      <c r="DC748" s="153"/>
      <c r="DD748" s="153"/>
      <c r="DE748" s="153"/>
      <c r="DF748" s="153"/>
      <c r="DG748" s="153"/>
      <c r="DH748" s="153"/>
      <c r="DI748" s="153"/>
      <c r="DJ748" s="153"/>
      <c r="DK748" s="153"/>
      <c r="DL748" s="153"/>
      <c r="DM748" s="153"/>
      <c r="DN748" s="153"/>
      <c r="DO748" s="153"/>
      <c r="DP748" s="153"/>
      <c r="DQ748" s="153"/>
      <c r="DR748" s="153"/>
      <c r="DS748" s="153"/>
      <c r="DT748" s="153"/>
      <c r="DU748" s="153"/>
      <c r="DV748" s="153"/>
      <c r="DW748" s="153"/>
      <c r="DX748" s="153"/>
      <c r="DY748" s="153"/>
      <c r="DZ748" s="153"/>
      <c r="EA748" s="153"/>
      <c r="EB748" s="153"/>
      <c r="EC748" s="153"/>
      <c r="ED748" s="153"/>
      <c r="EE748" s="153"/>
      <c r="EF748" s="153"/>
      <c r="EG748" s="153"/>
      <c r="EH748" s="153"/>
      <c r="EI748" s="153"/>
      <c r="EJ748" s="153"/>
    </row>
    <row r="749" spans="2:140" s="30" customFormat="1" ht="20.149999999999999" customHeight="1">
      <c r="B749" s="153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  <c r="AA749" s="153"/>
      <c r="AB749" s="153"/>
      <c r="AC749" s="153"/>
      <c r="AD749" s="153"/>
      <c r="AE749" s="153"/>
      <c r="AF749" s="153"/>
      <c r="AG749" s="153"/>
      <c r="AH749" s="153"/>
      <c r="AI749" s="153"/>
      <c r="AJ749" s="153"/>
      <c r="AK749" s="153"/>
      <c r="AL749" s="153"/>
      <c r="AM749" s="153"/>
      <c r="AN749" s="153"/>
      <c r="AO749" s="153"/>
      <c r="AP749" s="153"/>
      <c r="AQ749" s="153"/>
      <c r="AR749" s="153"/>
      <c r="AS749" s="153"/>
      <c r="AT749" s="153"/>
      <c r="AU749" s="153"/>
      <c r="AV749" s="153"/>
      <c r="AW749" s="153"/>
      <c r="AX749" s="153"/>
      <c r="AY749" s="153"/>
      <c r="AZ749" s="153"/>
      <c r="BA749" s="153"/>
      <c r="BB749" s="153"/>
      <c r="BC749" s="153"/>
      <c r="BD749" s="153"/>
      <c r="BE749" s="153"/>
      <c r="BF749" s="153"/>
      <c r="BG749" s="153"/>
      <c r="BH749" s="153"/>
      <c r="BI749" s="153"/>
      <c r="BJ749" s="153"/>
      <c r="BK749" s="153"/>
      <c r="BL749" s="153"/>
      <c r="BM749" s="153"/>
      <c r="BN749" s="153"/>
      <c r="BO749" s="153"/>
      <c r="BP749" s="153"/>
      <c r="BQ749" s="153"/>
      <c r="BR749" s="153"/>
      <c r="BS749" s="153"/>
      <c r="BT749" s="153"/>
      <c r="BU749" s="153"/>
      <c r="BV749" s="153"/>
      <c r="BW749" s="153"/>
      <c r="BX749" s="153"/>
      <c r="BY749" s="153"/>
      <c r="BZ749" s="153"/>
      <c r="CA749" s="153"/>
      <c r="CB749" s="153"/>
      <c r="CC749" s="153"/>
      <c r="CD749" s="153"/>
      <c r="CE749" s="153"/>
      <c r="CF749" s="153"/>
      <c r="CG749" s="153"/>
      <c r="CH749" s="153"/>
      <c r="CI749" s="153"/>
      <c r="CJ749" s="153"/>
      <c r="CK749" s="153"/>
      <c r="CL749" s="153"/>
      <c r="CM749" s="153"/>
      <c r="CN749" s="153"/>
      <c r="CO749" s="153"/>
      <c r="CP749" s="153"/>
      <c r="CQ749" s="153"/>
      <c r="CR749" s="153"/>
      <c r="CS749" s="153"/>
      <c r="CT749" s="153"/>
      <c r="CU749" s="153"/>
      <c r="CV749" s="153"/>
      <c r="CW749" s="153"/>
      <c r="CX749" s="153"/>
      <c r="CY749" s="153"/>
      <c r="CZ749" s="153"/>
      <c r="DA749" s="153"/>
      <c r="DB749" s="153"/>
      <c r="DC749" s="153"/>
      <c r="DD749" s="153"/>
      <c r="DE749" s="153"/>
      <c r="DF749" s="153"/>
      <c r="DG749" s="153"/>
      <c r="DH749" s="153"/>
      <c r="DI749" s="153"/>
      <c r="DJ749" s="153"/>
      <c r="DK749" s="153"/>
      <c r="DL749" s="153"/>
      <c r="DM749" s="153"/>
      <c r="DN749" s="153"/>
      <c r="DO749" s="153"/>
      <c r="DP749" s="153"/>
      <c r="DQ749" s="153"/>
      <c r="DR749" s="153"/>
      <c r="DS749" s="153"/>
      <c r="DT749" s="153"/>
      <c r="DU749" s="153"/>
      <c r="DV749" s="153"/>
      <c r="DW749" s="153"/>
      <c r="DX749" s="153"/>
      <c r="DY749" s="153"/>
      <c r="DZ749" s="153"/>
      <c r="EA749" s="153"/>
      <c r="EB749" s="153"/>
      <c r="EC749" s="153"/>
      <c r="ED749" s="153"/>
      <c r="EE749" s="153"/>
      <c r="EF749" s="153"/>
      <c r="EG749" s="153"/>
      <c r="EH749" s="153"/>
      <c r="EI749" s="153"/>
      <c r="EJ749" s="153"/>
    </row>
    <row r="750" spans="2:140" s="30" customFormat="1" ht="20.149999999999999" customHeight="1">
      <c r="B750" s="153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  <c r="AA750" s="153"/>
      <c r="AB750" s="153"/>
      <c r="AC750" s="153"/>
      <c r="AD750" s="153"/>
      <c r="AE750" s="153"/>
      <c r="AF750" s="153"/>
      <c r="AG750" s="153"/>
      <c r="AH750" s="153"/>
      <c r="AI750" s="153"/>
      <c r="AJ750" s="153"/>
      <c r="AK750" s="153"/>
      <c r="AL750" s="153"/>
      <c r="AM750" s="153"/>
      <c r="AN750" s="153"/>
      <c r="AO750" s="153"/>
      <c r="AP750" s="153"/>
      <c r="AQ750" s="153"/>
      <c r="AR750" s="153"/>
      <c r="AS750" s="153"/>
      <c r="AT750" s="153"/>
      <c r="AU750" s="153"/>
      <c r="AV750" s="153"/>
      <c r="AW750" s="153"/>
      <c r="AX750" s="153"/>
      <c r="AY750" s="153"/>
      <c r="AZ750" s="153"/>
      <c r="BA750" s="153"/>
      <c r="BB750" s="153"/>
      <c r="BC750" s="153"/>
      <c r="BD750" s="153"/>
      <c r="BE750" s="153"/>
      <c r="BF750" s="153"/>
      <c r="BG750" s="153"/>
      <c r="BH750" s="153"/>
      <c r="BI750" s="153"/>
      <c r="BJ750" s="153"/>
      <c r="BK750" s="153"/>
      <c r="BL750" s="153"/>
      <c r="BM750" s="153"/>
      <c r="BN750" s="153"/>
      <c r="BO750" s="153"/>
      <c r="BP750" s="153"/>
      <c r="BQ750" s="153"/>
      <c r="BR750" s="153"/>
      <c r="BS750" s="153"/>
      <c r="BT750" s="153"/>
      <c r="BU750" s="153"/>
      <c r="BV750" s="153"/>
      <c r="BW750" s="153"/>
      <c r="BX750" s="153"/>
      <c r="BY750" s="153"/>
      <c r="BZ750" s="153"/>
      <c r="CA750" s="153"/>
      <c r="CB750" s="153"/>
      <c r="CC750" s="153"/>
      <c r="CD750" s="153"/>
      <c r="CE750" s="153"/>
      <c r="CF750" s="153"/>
      <c r="CG750" s="153"/>
      <c r="CH750" s="153"/>
      <c r="CI750" s="153"/>
      <c r="CJ750" s="153"/>
      <c r="CK750" s="153"/>
      <c r="CL750" s="153"/>
      <c r="CM750" s="153"/>
      <c r="CN750" s="153"/>
      <c r="CO750" s="153"/>
      <c r="CP750" s="153"/>
      <c r="CQ750" s="153"/>
      <c r="CR750" s="153"/>
      <c r="CS750" s="153"/>
      <c r="CT750" s="153"/>
      <c r="CU750" s="153"/>
      <c r="CV750" s="153"/>
      <c r="CW750" s="153"/>
      <c r="CX750" s="153"/>
      <c r="CY750" s="153"/>
      <c r="CZ750" s="153"/>
      <c r="DA750" s="153"/>
      <c r="DB750" s="153"/>
      <c r="DC750" s="153"/>
      <c r="DD750" s="153"/>
      <c r="DE750" s="153"/>
      <c r="DF750" s="153"/>
      <c r="DG750" s="153"/>
      <c r="DH750" s="153"/>
      <c r="DI750" s="153"/>
      <c r="DJ750" s="153"/>
      <c r="DK750" s="153"/>
      <c r="DL750" s="153"/>
      <c r="DM750" s="153"/>
      <c r="DN750" s="153"/>
      <c r="DO750" s="153"/>
      <c r="DP750" s="153"/>
      <c r="DQ750" s="153"/>
      <c r="DR750" s="153"/>
      <c r="DS750" s="153"/>
      <c r="DT750" s="153"/>
      <c r="DU750" s="153"/>
      <c r="DV750" s="153"/>
      <c r="DW750" s="153"/>
      <c r="DX750" s="153"/>
      <c r="DY750" s="153"/>
      <c r="DZ750" s="153"/>
      <c r="EA750" s="153"/>
      <c r="EB750" s="153"/>
      <c r="EC750" s="153"/>
      <c r="ED750" s="153"/>
      <c r="EE750" s="153"/>
      <c r="EF750" s="153"/>
      <c r="EG750" s="153"/>
      <c r="EH750" s="153"/>
      <c r="EI750" s="153"/>
      <c r="EJ750" s="153"/>
    </row>
    <row r="751" spans="2:140" s="30" customFormat="1" ht="20.149999999999999" customHeight="1"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  <c r="AA751" s="153"/>
      <c r="AB751" s="153"/>
      <c r="AC751" s="153"/>
      <c r="AD751" s="153"/>
      <c r="AE751" s="153"/>
      <c r="AF751" s="153"/>
      <c r="AG751" s="153"/>
      <c r="AH751" s="153"/>
      <c r="AI751" s="153"/>
      <c r="AJ751" s="153"/>
      <c r="AK751" s="153"/>
      <c r="AL751" s="153"/>
      <c r="AM751" s="153"/>
      <c r="AN751" s="153"/>
      <c r="AO751" s="153"/>
      <c r="AP751" s="153"/>
      <c r="AQ751" s="153"/>
      <c r="AR751" s="153"/>
      <c r="AS751" s="153"/>
      <c r="AT751" s="153"/>
      <c r="AU751" s="153"/>
      <c r="AV751" s="153"/>
      <c r="AW751" s="153"/>
      <c r="AX751" s="153"/>
      <c r="AY751" s="153"/>
      <c r="AZ751" s="153"/>
      <c r="BA751" s="153"/>
      <c r="BB751" s="153"/>
      <c r="BC751" s="153"/>
      <c r="BD751" s="153"/>
      <c r="BE751" s="153"/>
      <c r="BF751" s="153"/>
      <c r="BG751" s="153"/>
      <c r="BH751" s="153"/>
      <c r="BI751" s="153"/>
      <c r="BJ751" s="153"/>
      <c r="BK751" s="153"/>
      <c r="BL751" s="153"/>
      <c r="BM751" s="153"/>
      <c r="BN751" s="153"/>
      <c r="BO751" s="153"/>
      <c r="BP751" s="153"/>
      <c r="BQ751" s="153"/>
      <c r="BR751" s="153"/>
      <c r="BS751" s="153"/>
      <c r="BT751" s="153"/>
      <c r="BU751" s="153"/>
      <c r="BV751" s="153"/>
      <c r="BW751" s="153"/>
      <c r="BX751" s="153"/>
      <c r="BY751" s="153"/>
      <c r="BZ751" s="153"/>
      <c r="CA751" s="153"/>
      <c r="CB751" s="153"/>
      <c r="CC751" s="153"/>
      <c r="CD751" s="153"/>
      <c r="CE751" s="153"/>
      <c r="CF751" s="153"/>
      <c r="CG751" s="153"/>
      <c r="CH751" s="153"/>
      <c r="CI751" s="153"/>
      <c r="CJ751" s="153"/>
      <c r="CK751" s="153"/>
      <c r="CL751" s="153"/>
      <c r="CM751" s="153"/>
      <c r="CN751" s="153"/>
      <c r="CO751" s="153"/>
      <c r="CP751" s="153"/>
      <c r="CQ751" s="153"/>
      <c r="CR751" s="153"/>
      <c r="CS751" s="153"/>
      <c r="CT751" s="153"/>
      <c r="CU751" s="153"/>
      <c r="CV751" s="153"/>
      <c r="CW751" s="153"/>
      <c r="CX751" s="153"/>
      <c r="CY751" s="153"/>
      <c r="CZ751" s="153"/>
      <c r="DA751" s="153"/>
      <c r="DB751" s="153"/>
      <c r="DC751" s="153"/>
      <c r="DD751" s="153"/>
      <c r="DE751" s="153"/>
      <c r="DF751" s="153"/>
      <c r="DG751" s="153"/>
      <c r="DH751" s="153"/>
      <c r="DI751" s="153"/>
      <c r="DJ751" s="153"/>
      <c r="DK751" s="153"/>
      <c r="DL751" s="153"/>
      <c r="DM751" s="153"/>
      <c r="DN751" s="153"/>
      <c r="DO751" s="153"/>
      <c r="DP751" s="153"/>
      <c r="DQ751" s="153"/>
      <c r="DR751" s="153"/>
      <c r="DS751" s="153"/>
      <c r="DT751" s="153"/>
      <c r="DU751" s="153"/>
      <c r="DV751" s="153"/>
      <c r="DW751" s="153"/>
      <c r="DX751" s="153"/>
      <c r="DY751" s="153"/>
      <c r="DZ751" s="153"/>
      <c r="EA751" s="153"/>
      <c r="EB751" s="153"/>
      <c r="EC751" s="153"/>
      <c r="ED751" s="153"/>
      <c r="EE751" s="153"/>
      <c r="EF751" s="153"/>
      <c r="EG751" s="153"/>
      <c r="EH751" s="153"/>
      <c r="EI751" s="153"/>
      <c r="EJ751" s="153"/>
    </row>
    <row r="752" spans="2:140" s="30" customFormat="1" ht="20.149999999999999" customHeight="1">
      <c r="B752" s="153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/>
      <c r="AG752" s="153"/>
      <c r="AH752" s="153"/>
      <c r="AI752" s="153"/>
      <c r="AJ752" s="153"/>
      <c r="AK752" s="153"/>
      <c r="AL752" s="153"/>
      <c r="AM752" s="153"/>
      <c r="AN752" s="153"/>
      <c r="AO752" s="153"/>
      <c r="AP752" s="153"/>
      <c r="AQ752" s="153"/>
      <c r="AR752" s="153"/>
      <c r="AS752" s="153"/>
      <c r="AT752" s="153"/>
      <c r="AU752" s="153"/>
      <c r="AV752" s="153"/>
      <c r="AW752" s="153"/>
      <c r="AX752" s="153"/>
      <c r="AY752" s="153"/>
      <c r="AZ752" s="153"/>
      <c r="BA752" s="153"/>
      <c r="BB752" s="153"/>
      <c r="BC752" s="153"/>
      <c r="BD752" s="153"/>
      <c r="BE752" s="153"/>
      <c r="BF752" s="153"/>
      <c r="BG752" s="153"/>
      <c r="BH752" s="153"/>
      <c r="BI752" s="153"/>
      <c r="BJ752" s="153"/>
      <c r="BK752" s="153"/>
      <c r="BL752" s="153"/>
      <c r="BM752" s="153"/>
      <c r="BN752" s="153"/>
      <c r="BO752" s="153"/>
      <c r="BP752" s="153"/>
      <c r="BQ752" s="153"/>
      <c r="BR752" s="153"/>
      <c r="BS752" s="153"/>
      <c r="BT752" s="153"/>
      <c r="BU752" s="153"/>
      <c r="BV752" s="153"/>
      <c r="BW752" s="153"/>
      <c r="BX752" s="153"/>
      <c r="BY752" s="153"/>
      <c r="BZ752" s="153"/>
      <c r="CA752" s="153"/>
      <c r="CB752" s="153"/>
      <c r="CC752" s="153"/>
      <c r="CD752" s="153"/>
      <c r="CE752" s="153"/>
      <c r="CF752" s="153"/>
      <c r="CG752" s="153"/>
      <c r="CH752" s="153"/>
      <c r="CI752" s="153"/>
      <c r="CJ752" s="153"/>
      <c r="CK752" s="153"/>
      <c r="CL752" s="153"/>
      <c r="CM752" s="153"/>
      <c r="CN752" s="153"/>
      <c r="CO752" s="153"/>
      <c r="CP752" s="153"/>
      <c r="CQ752" s="153"/>
      <c r="CR752" s="153"/>
      <c r="CS752" s="153"/>
      <c r="CT752" s="153"/>
      <c r="CU752" s="153"/>
      <c r="CV752" s="153"/>
      <c r="CW752" s="153"/>
      <c r="CX752" s="153"/>
      <c r="CY752" s="153"/>
      <c r="CZ752" s="153"/>
      <c r="DA752" s="153"/>
      <c r="DB752" s="153"/>
      <c r="DC752" s="153"/>
      <c r="DD752" s="153"/>
      <c r="DE752" s="153"/>
      <c r="DF752" s="153"/>
      <c r="DG752" s="153"/>
      <c r="DH752" s="153"/>
      <c r="DI752" s="153"/>
      <c r="DJ752" s="153"/>
      <c r="DK752" s="153"/>
      <c r="DL752" s="153"/>
      <c r="DM752" s="153"/>
      <c r="DN752" s="153"/>
      <c r="DO752" s="153"/>
      <c r="DP752" s="153"/>
      <c r="DQ752" s="153"/>
      <c r="DR752" s="153"/>
      <c r="DS752" s="153"/>
      <c r="DT752" s="153"/>
      <c r="DU752" s="153"/>
      <c r="DV752" s="153"/>
      <c r="DW752" s="153"/>
      <c r="DX752" s="153"/>
      <c r="DY752" s="153"/>
      <c r="DZ752" s="153"/>
      <c r="EA752" s="153"/>
      <c r="EB752" s="153"/>
      <c r="EC752" s="153"/>
      <c r="ED752" s="153"/>
      <c r="EE752" s="153"/>
      <c r="EF752" s="153"/>
      <c r="EG752" s="153"/>
      <c r="EH752" s="153"/>
      <c r="EI752" s="153"/>
      <c r="EJ752" s="153"/>
    </row>
    <row r="753" spans="2:140" s="30" customFormat="1" ht="20.149999999999999" customHeight="1">
      <c r="B753" s="153"/>
      <c r="C753" s="153"/>
      <c r="D753" s="153"/>
      <c r="E753" s="153"/>
      <c r="F753" s="153"/>
      <c r="G753" s="153"/>
      <c r="H753" s="153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  <c r="AA753" s="153"/>
      <c r="AB753" s="153"/>
      <c r="AC753" s="153"/>
      <c r="AD753" s="153"/>
      <c r="AE753" s="153"/>
      <c r="AF753" s="153"/>
      <c r="AG753" s="153"/>
      <c r="AH753" s="153"/>
      <c r="AI753" s="153"/>
      <c r="AJ753" s="153"/>
      <c r="AK753" s="153"/>
      <c r="AL753" s="153"/>
      <c r="AM753" s="153"/>
      <c r="AN753" s="153"/>
      <c r="AO753" s="153"/>
      <c r="AP753" s="153"/>
      <c r="AQ753" s="153"/>
      <c r="AR753" s="153"/>
      <c r="AS753" s="153"/>
      <c r="AT753" s="153"/>
      <c r="AU753" s="153"/>
      <c r="AV753" s="153"/>
      <c r="AW753" s="153"/>
      <c r="AX753" s="153"/>
      <c r="AY753" s="153"/>
      <c r="AZ753" s="153"/>
      <c r="BA753" s="153"/>
      <c r="BB753" s="153"/>
      <c r="BC753" s="153"/>
      <c r="BD753" s="153"/>
      <c r="BE753" s="153"/>
      <c r="BF753" s="153"/>
      <c r="BG753" s="153"/>
      <c r="BH753" s="153"/>
      <c r="BI753" s="153"/>
      <c r="BJ753" s="153"/>
      <c r="BK753" s="153"/>
      <c r="BL753" s="153"/>
      <c r="BM753" s="153"/>
      <c r="BN753" s="153"/>
      <c r="BO753" s="153"/>
      <c r="BP753" s="153"/>
      <c r="BQ753" s="153"/>
      <c r="BR753" s="153"/>
      <c r="BS753" s="153"/>
      <c r="BT753" s="153"/>
      <c r="BU753" s="153"/>
      <c r="BV753" s="153"/>
      <c r="BW753" s="153"/>
      <c r="BX753" s="153"/>
      <c r="BY753" s="153"/>
      <c r="BZ753" s="153"/>
      <c r="CA753" s="153"/>
      <c r="CB753" s="153"/>
      <c r="CC753" s="153"/>
      <c r="CD753" s="153"/>
      <c r="CE753" s="153"/>
      <c r="CF753" s="153"/>
      <c r="CG753" s="153"/>
      <c r="CH753" s="153"/>
      <c r="CI753" s="153"/>
      <c r="CJ753" s="153"/>
      <c r="CK753" s="153"/>
      <c r="CL753" s="153"/>
      <c r="CM753" s="153"/>
      <c r="CN753" s="153"/>
      <c r="CO753" s="153"/>
      <c r="CP753" s="153"/>
      <c r="CQ753" s="153"/>
      <c r="CR753" s="153"/>
      <c r="CS753" s="153"/>
      <c r="CT753" s="153"/>
      <c r="CU753" s="153"/>
      <c r="CV753" s="153"/>
      <c r="CW753" s="153"/>
      <c r="CX753" s="153"/>
      <c r="CY753" s="153"/>
      <c r="CZ753" s="153"/>
      <c r="DA753" s="153"/>
      <c r="DB753" s="153"/>
      <c r="DC753" s="153"/>
      <c r="DD753" s="153"/>
      <c r="DE753" s="153"/>
      <c r="DF753" s="153"/>
      <c r="DG753" s="153"/>
      <c r="DH753" s="153"/>
      <c r="DI753" s="153"/>
      <c r="DJ753" s="153"/>
      <c r="DK753" s="153"/>
      <c r="DL753" s="153"/>
      <c r="DM753" s="153"/>
      <c r="DN753" s="153"/>
      <c r="DO753" s="153"/>
      <c r="DP753" s="153"/>
      <c r="DQ753" s="153"/>
      <c r="DR753" s="153"/>
      <c r="DS753" s="153"/>
      <c r="DT753" s="153"/>
      <c r="DU753" s="153"/>
      <c r="DV753" s="153"/>
      <c r="DW753" s="153"/>
      <c r="DX753" s="153"/>
      <c r="DY753" s="153"/>
      <c r="DZ753" s="153"/>
      <c r="EA753" s="153"/>
      <c r="EB753" s="153"/>
      <c r="EC753" s="153"/>
      <c r="ED753" s="153"/>
      <c r="EE753" s="153"/>
      <c r="EF753" s="153"/>
      <c r="EG753" s="153"/>
      <c r="EH753" s="153"/>
      <c r="EI753" s="153"/>
      <c r="EJ753" s="153"/>
    </row>
    <row r="754" spans="2:140" s="30" customFormat="1" ht="20.149999999999999" customHeight="1">
      <c r="B754" s="153"/>
      <c r="C754" s="153"/>
      <c r="D754" s="153"/>
      <c r="E754" s="153"/>
      <c r="F754" s="153"/>
      <c r="G754" s="153"/>
      <c r="H754" s="153"/>
      <c r="I754" s="153"/>
      <c r="J754" s="153"/>
      <c r="K754" s="153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  <c r="AA754" s="153"/>
      <c r="AB754" s="153"/>
      <c r="AC754" s="153"/>
      <c r="AD754" s="153"/>
      <c r="AE754" s="153"/>
      <c r="AF754" s="153"/>
      <c r="AG754" s="153"/>
      <c r="AH754" s="153"/>
      <c r="AI754" s="153"/>
      <c r="AJ754" s="153"/>
      <c r="AK754" s="153"/>
      <c r="AL754" s="153"/>
      <c r="AM754" s="153"/>
      <c r="AN754" s="153"/>
      <c r="AO754" s="153"/>
      <c r="AP754" s="153"/>
      <c r="AQ754" s="153"/>
      <c r="AR754" s="153"/>
      <c r="AS754" s="153"/>
      <c r="AT754" s="153"/>
      <c r="AU754" s="153"/>
      <c r="AV754" s="153"/>
      <c r="AW754" s="153"/>
      <c r="AX754" s="153"/>
      <c r="AY754" s="153"/>
      <c r="AZ754" s="153"/>
      <c r="BA754" s="153"/>
      <c r="BB754" s="153"/>
      <c r="BC754" s="153"/>
      <c r="BD754" s="153"/>
      <c r="BE754" s="153"/>
      <c r="BF754" s="153"/>
      <c r="BG754" s="153"/>
      <c r="BH754" s="153"/>
      <c r="BI754" s="153"/>
      <c r="BJ754" s="153"/>
      <c r="BK754" s="153"/>
      <c r="BL754" s="153"/>
      <c r="BM754" s="153"/>
      <c r="BN754" s="153"/>
      <c r="BO754" s="153"/>
      <c r="BP754" s="153"/>
      <c r="BQ754" s="153"/>
      <c r="BR754" s="153"/>
      <c r="BS754" s="153"/>
      <c r="BT754" s="153"/>
      <c r="BU754" s="153"/>
      <c r="BV754" s="153"/>
      <c r="BW754" s="153"/>
      <c r="BX754" s="153"/>
      <c r="BY754" s="153"/>
      <c r="BZ754" s="153"/>
      <c r="CA754" s="153"/>
      <c r="CB754" s="153"/>
      <c r="CC754" s="153"/>
      <c r="CD754" s="153"/>
      <c r="CE754" s="153"/>
      <c r="CF754" s="153"/>
      <c r="CG754" s="153"/>
      <c r="CH754" s="153"/>
      <c r="CI754" s="153"/>
      <c r="CJ754" s="153"/>
      <c r="CK754" s="153"/>
      <c r="CL754" s="153"/>
      <c r="CM754" s="153"/>
      <c r="CN754" s="153"/>
      <c r="CO754" s="153"/>
      <c r="CP754" s="153"/>
      <c r="CQ754" s="153"/>
      <c r="CR754" s="153"/>
      <c r="CS754" s="153"/>
      <c r="CT754" s="153"/>
      <c r="CU754" s="153"/>
      <c r="CV754" s="153"/>
      <c r="CW754" s="153"/>
      <c r="CX754" s="153"/>
      <c r="CY754" s="153"/>
      <c r="CZ754" s="153"/>
      <c r="DA754" s="153"/>
      <c r="DB754" s="153"/>
      <c r="DC754" s="153"/>
      <c r="DD754" s="153"/>
      <c r="DE754" s="153"/>
      <c r="DF754" s="153"/>
      <c r="DG754" s="153"/>
      <c r="DH754" s="153"/>
      <c r="DI754" s="153"/>
      <c r="DJ754" s="153"/>
      <c r="DK754" s="153"/>
      <c r="DL754" s="153"/>
      <c r="DM754" s="153"/>
      <c r="DN754" s="153"/>
      <c r="DO754" s="153"/>
      <c r="DP754" s="153"/>
      <c r="DQ754" s="153"/>
      <c r="DR754" s="153"/>
      <c r="DS754" s="153"/>
      <c r="DT754" s="153"/>
      <c r="DU754" s="153"/>
      <c r="DV754" s="153"/>
      <c r="DW754" s="153"/>
      <c r="DX754" s="153"/>
      <c r="DY754" s="153"/>
      <c r="DZ754" s="153"/>
      <c r="EA754" s="153"/>
      <c r="EB754" s="153"/>
      <c r="EC754" s="153"/>
      <c r="ED754" s="153"/>
      <c r="EE754" s="153"/>
      <c r="EF754" s="153"/>
      <c r="EG754" s="153"/>
      <c r="EH754" s="153"/>
      <c r="EI754" s="153"/>
      <c r="EJ754" s="153"/>
    </row>
    <row r="755" spans="2:140" s="30" customFormat="1" ht="20.149999999999999" customHeight="1">
      <c r="B755" s="153"/>
      <c r="C755" s="153"/>
      <c r="D755" s="153"/>
      <c r="E755" s="153"/>
      <c r="F755" s="153"/>
      <c r="G755" s="153"/>
      <c r="H755" s="153"/>
      <c r="I755" s="153"/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  <c r="AA755" s="153"/>
      <c r="AB755" s="153"/>
      <c r="AC755" s="153"/>
      <c r="AD755" s="153"/>
      <c r="AE755" s="153"/>
      <c r="AF755" s="153"/>
      <c r="AG755" s="153"/>
      <c r="AH755" s="153"/>
      <c r="AI755" s="153"/>
      <c r="AJ755" s="153"/>
      <c r="AK755" s="153"/>
      <c r="AL755" s="153"/>
      <c r="AM755" s="153"/>
      <c r="AN755" s="153"/>
      <c r="AO755" s="153"/>
      <c r="AP755" s="153"/>
      <c r="AQ755" s="153"/>
      <c r="AR755" s="153"/>
      <c r="AS755" s="153"/>
      <c r="AT755" s="153"/>
      <c r="AU755" s="153"/>
      <c r="AV755" s="153"/>
      <c r="AW755" s="153"/>
      <c r="AX755" s="153"/>
      <c r="AY755" s="153"/>
      <c r="AZ755" s="153"/>
      <c r="BA755" s="153"/>
      <c r="BB755" s="153"/>
      <c r="BC755" s="153"/>
      <c r="BD755" s="153"/>
      <c r="BE755" s="153"/>
      <c r="BF755" s="153"/>
      <c r="BG755" s="153"/>
      <c r="BH755" s="153"/>
      <c r="BI755" s="153"/>
      <c r="BJ755" s="153"/>
      <c r="BK755" s="153"/>
      <c r="BL755" s="153"/>
      <c r="BM755" s="153"/>
      <c r="BN755" s="153"/>
      <c r="BO755" s="153"/>
      <c r="BP755" s="153"/>
      <c r="BQ755" s="153"/>
      <c r="BR755" s="153"/>
      <c r="BS755" s="153"/>
      <c r="BT755" s="153"/>
      <c r="BU755" s="153"/>
      <c r="BV755" s="153"/>
      <c r="BW755" s="153"/>
      <c r="BX755" s="153"/>
      <c r="BY755" s="153"/>
      <c r="BZ755" s="153"/>
      <c r="CA755" s="153"/>
      <c r="CB755" s="153"/>
      <c r="CC755" s="153"/>
      <c r="CD755" s="153"/>
      <c r="CE755" s="153"/>
      <c r="CF755" s="153"/>
      <c r="CG755" s="153"/>
      <c r="CH755" s="153"/>
      <c r="CI755" s="153"/>
      <c r="CJ755" s="153"/>
      <c r="CK755" s="153"/>
      <c r="CL755" s="153"/>
      <c r="CM755" s="153"/>
      <c r="CN755" s="153"/>
      <c r="CO755" s="153"/>
      <c r="CP755" s="153"/>
      <c r="CQ755" s="153"/>
      <c r="CR755" s="153"/>
      <c r="CS755" s="153"/>
      <c r="CT755" s="153"/>
      <c r="CU755" s="153"/>
      <c r="CV755" s="153"/>
      <c r="CW755" s="153"/>
      <c r="CX755" s="153"/>
      <c r="CY755" s="153"/>
      <c r="CZ755" s="153"/>
      <c r="DA755" s="153"/>
      <c r="DB755" s="153"/>
      <c r="DC755" s="153"/>
      <c r="DD755" s="153"/>
      <c r="DE755" s="153"/>
      <c r="DF755" s="153"/>
      <c r="DG755" s="153"/>
      <c r="DH755" s="153"/>
      <c r="DI755" s="153"/>
      <c r="DJ755" s="153"/>
      <c r="DK755" s="153"/>
      <c r="DL755" s="153"/>
      <c r="DM755" s="153"/>
      <c r="DN755" s="153"/>
      <c r="DO755" s="153"/>
      <c r="DP755" s="153"/>
      <c r="DQ755" s="153"/>
      <c r="DR755" s="153"/>
      <c r="DS755" s="153"/>
      <c r="DT755" s="153"/>
      <c r="DU755" s="153"/>
      <c r="DV755" s="153"/>
      <c r="DW755" s="153"/>
      <c r="DX755" s="153"/>
      <c r="DY755" s="153"/>
      <c r="DZ755" s="153"/>
      <c r="EA755" s="153"/>
      <c r="EB755" s="153"/>
      <c r="EC755" s="153"/>
      <c r="ED755" s="153"/>
      <c r="EE755" s="153"/>
      <c r="EF755" s="153"/>
      <c r="EG755" s="153"/>
      <c r="EH755" s="153"/>
      <c r="EI755" s="153"/>
      <c r="EJ755" s="153"/>
    </row>
    <row r="756" spans="2:140" s="30" customFormat="1" ht="20.149999999999999" customHeight="1">
      <c r="B756" s="153"/>
      <c r="C756" s="153"/>
      <c r="D756" s="153"/>
      <c r="E756" s="153"/>
      <c r="F756" s="153"/>
      <c r="G756" s="153"/>
      <c r="H756" s="153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  <c r="AA756" s="153"/>
      <c r="AB756" s="153"/>
      <c r="AC756" s="153"/>
      <c r="AD756" s="153"/>
      <c r="AE756" s="153"/>
      <c r="AF756" s="153"/>
      <c r="AG756" s="153"/>
      <c r="AH756" s="153"/>
      <c r="AI756" s="153"/>
      <c r="AJ756" s="153"/>
      <c r="AK756" s="153"/>
      <c r="AL756" s="153"/>
      <c r="AM756" s="153"/>
      <c r="AN756" s="153"/>
      <c r="AO756" s="153"/>
      <c r="AP756" s="153"/>
      <c r="AQ756" s="153"/>
      <c r="AR756" s="153"/>
      <c r="AS756" s="153"/>
      <c r="AT756" s="153"/>
      <c r="AU756" s="153"/>
      <c r="AV756" s="153"/>
      <c r="AW756" s="153"/>
      <c r="AX756" s="153"/>
      <c r="AY756" s="153"/>
      <c r="AZ756" s="153"/>
      <c r="BA756" s="153"/>
      <c r="BB756" s="153"/>
      <c r="BC756" s="153"/>
      <c r="BD756" s="153"/>
      <c r="BE756" s="153"/>
      <c r="BF756" s="153"/>
      <c r="BG756" s="153"/>
      <c r="BH756" s="153"/>
      <c r="BI756" s="153"/>
      <c r="BJ756" s="153"/>
      <c r="BK756" s="153"/>
      <c r="BL756" s="153"/>
      <c r="BM756" s="153"/>
      <c r="BN756" s="153"/>
      <c r="BO756" s="153"/>
      <c r="BP756" s="153"/>
      <c r="BQ756" s="153"/>
      <c r="BR756" s="153"/>
      <c r="BS756" s="153"/>
      <c r="BT756" s="153"/>
      <c r="BU756" s="153"/>
      <c r="BV756" s="153"/>
      <c r="BW756" s="153"/>
      <c r="BX756" s="153"/>
      <c r="BY756" s="153"/>
      <c r="BZ756" s="153"/>
      <c r="CA756" s="153"/>
      <c r="CB756" s="153"/>
      <c r="CC756" s="153"/>
      <c r="CD756" s="153"/>
      <c r="CE756" s="153"/>
      <c r="CF756" s="153"/>
      <c r="CG756" s="153"/>
      <c r="CH756" s="153"/>
      <c r="CI756" s="153"/>
      <c r="CJ756" s="153"/>
      <c r="CK756" s="153"/>
      <c r="CL756" s="153"/>
      <c r="CM756" s="153"/>
      <c r="CN756" s="153"/>
      <c r="CO756" s="153"/>
      <c r="CP756" s="153"/>
      <c r="CQ756" s="153"/>
      <c r="CR756" s="153"/>
      <c r="CS756" s="153"/>
      <c r="CT756" s="153"/>
      <c r="CU756" s="153"/>
      <c r="CV756" s="153"/>
      <c r="CW756" s="153"/>
      <c r="CX756" s="153"/>
      <c r="CY756" s="153"/>
      <c r="CZ756" s="153"/>
      <c r="DA756" s="153"/>
      <c r="DB756" s="153"/>
      <c r="DC756" s="153"/>
      <c r="DD756" s="153"/>
      <c r="DE756" s="153"/>
      <c r="DF756" s="153"/>
      <c r="DG756" s="153"/>
      <c r="DH756" s="153"/>
      <c r="DI756" s="153"/>
      <c r="DJ756" s="153"/>
      <c r="DK756" s="153"/>
      <c r="DL756" s="153"/>
      <c r="DM756" s="153"/>
      <c r="DN756" s="153"/>
      <c r="DO756" s="153"/>
      <c r="DP756" s="153"/>
      <c r="DQ756" s="153"/>
      <c r="DR756" s="153"/>
      <c r="DS756" s="153"/>
      <c r="DT756" s="153"/>
      <c r="DU756" s="153"/>
      <c r="DV756" s="153"/>
      <c r="DW756" s="153"/>
      <c r="DX756" s="153"/>
      <c r="DY756" s="153"/>
      <c r="DZ756" s="153"/>
      <c r="EA756" s="153"/>
      <c r="EB756" s="153"/>
      <c r="EC756" s="153"/>
      <c r="ED756" s="153"/>
      <c r="EE756" s="153"/>
      <c r="EF756" s="153"/>
      <c r="EG756" s="153"/>
      <c r="EH756" s="153"/>
      <c r="EI756" s="153"/>
      <c r="EJ756" s="153"/>
    </row>
    <row r="757" spans="2:140" s="30" customFormat="1" ht="20.149999999999999" customHeight="1">
      <c r="B757" s="153"/>
      <c r="C757" s="153"/>
      <c r="D757" s="153"/>
      <c r="E757" s="153"/>
      <c r="F757" s="153"/>
      <c r="G757" s="153"/>
      <c r="H757" s="153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  <c r="AA757" s="153"/>
      <c r="AB757" s="153"/>
      <c r="AC757" s="153"/>
      <c r="AD757" s="153"/>
      <c r="AE757" s="153"/>
      <c r="AF757" s="153"/>
      <c r="AG757" s="153"/>
      <c r="AH757" s="153"/>
      <c r="AI757" s="153"/>
      <c r="AJ757" s="153"/>
      <c r="AK757" s="153"/>
      <c r="AL757" s="153"/>
      <c r="AM757" s="153"/>
      <c r="AN757" s="153"/>
      <c r="AO757" s="153"/>
      <c r="AP757" s="153"/>
      <c r="AQ757" s="153"/>
      <c r="AR757" s="153"/>
      <c r="AS757" s="153"/>
      <c r="AT757" s="153"/>
      <c r="AU757" s="153"/>
      <c r="AV757" s="153"/>
      <c r="AW757" s="153"/>
      <c r="AX757" s="153"/>
      <c r="AY757" s="153"/>
      <c r="AZ757" s="153"/>
      <c r="BA757" s="153"/>
      <c r="BB757" s="153"/>
      <c r="BC757" s="153"/>
      <c r="BD757" s="153"/>
      <c r="BE757" s="153"/>
      <c r="BF757" s="153"/>
      <c r="BG757" s="153"/>
      <c r="BH757" s="153"/>
      <c r="BI757" s="153"/>
      <c r="BJ757" s="153"/>
      <c r="BK757" s="153"/>
      <c r="BL757" s="153"/>
      <c r="BM757" s="153"/>
      <c r="BN757" s="153"/>
      <c r="BO757" s="153"/>
      <c r="BP757" s="153"/>
      <c r="BQ757" s="153"/>
      <c r="BR757" s="153"/>
      <c r="BS757" s="153"/>
      <c r="BT757" s="153"/>
      <c r="BU757" s="153"/>
      <c r="BV757" s="153"/>
      <c r="BW757" s="153"/>
      <c r="BX757" s="153"/>
      <c r="BY757" s="153"/>
      <c r="BZ757" s="153"/>
      <c r="CA757" s="153"/>
      <c r="CB757" s="153"/>
      <c r="CC757" s="153"/>
      <c r="CD757" s="153"/>
      <c r="CE757" s="153"/>
      <c r="CF757" s="153"/>
      <c r="CG757" s="153"/>
      <c r="CH757" s="153"/>
      <c r="CI757" s="153"/>
      <c r="CJ757" s="153"/>
      <c r="CK757" s="153"/>
      <c r="CL757" s="153"/>
      <c r="CM757" s="153"/>
      <c r="CN757" s="153"/>
      <c r="CO757" s="153"/>
      <c r="CP757" s="153"/>
      <c r="CQ757" s="153"/>
      <c r="CR757" s="153"/>
      <c r="CS757" s="153"/>
      <c r="CT757" s="153"/>
      <c r="CU757" s="153"/>
      <c r="CV757" s="153"/>
      <c r="CW757" s="153"/>
      <c r="CX757" s="153"/>
      <c r="CY757" s="153"/>
      <c r="CZ757" s="153"/>
      <c r="DA757" s="153"/>
      <c r="DB757" s="153"/>
      <c r="DC757" s="153"/>
      <c r="DD757" s="153"/>
      <c r="DE757" s="153"/>
      <c r="DF757" s="153"/>
      <c r="DG757" s="153"/>
      <c r="DH757" s="153"/>
      <c r="DI757" s="153"/>
      <c r="DJ757" s="153"/>
      <c r="DK757" s="153"/>
      <c r="DL757" s="153"/>
      <c r="DM757" s="153"/>
      <c r="DN757" s="153"/>
      <c r="DO757" s="153"/>
      <c r="DP757" s="153"/>
      <c r="DQ757" s="153"/>
      <c r="DR757" s="153"/>
      <c r="DS757" s="153"/>
      <c r="DT757" s="153"/>
      <c r="DU757" s="153"/>
      <c r="DV757" s="153"/>
      <c r="DW757" s="153"/>
      <c r="DX757" s="153"/>
      <c r="DY757" s="153"/>
      <c r="DZ757" s="153"/>
      <c r="EA757" s="153"/>
      <c r="EB757" s="153"/>
      <c r="EC757" s="153"/>
      <c r="ED757" s="153"/>
      <c r="EE757" s="153"/>
      <c r="EF757" s="153"/>
      <c r="EG757" s="153"/>
      <c r="EH757" s="153"/>
      <c r="EI757" s="153"/>
      <c r="EJ757" s="153"/>
    </row>
    <row r="758" spans="2:140" s="30" customFormat="1" ht="20.149999999999999" customHeight="1">
      <c r="B758" s="153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/>
      <c r="AG758" s="153"/>
      <c r="AH758" s="153"/>
      <c r="AI758" s="153"/>
      <c r="AJ758" s="153"/>
      <c r="AK758" s="153"/>
      <c r="AL758" s="153"/>
      <c r="AM758" s="153"/>
      <c r="AN758" s="153"/>
      <c r="AO758" s="153"/>
      <c r="AP758" s="153"/>
      <c r="AQ758" s="153"/>
      <c r="AR758" s="153"/>
      <c r="AS758" s="153"/>
      <c r="AT758" s="153"/>
      <c r="AU758" s="153"/>
      <c r="AV758" s="153"/>
      <c r="AW758" s="153"/>
      <c r="AX758" s="153"/>
      <c r="AY758" s="153"/>
      <c r="AZ758" s="153"/>
      <c r="BA758" s="153"/>
      <c r="BB758" s="153"/>
      <c r="BC758" s="153"/>
      <c r="BD758" s="153"/>
      <c r="BE758" s="153"/>
      <c r="BF758" s="153"/>
      <c r="BG758" s="153"/>
      <c r="BH758" s="153"/>
      <c r="BI758" s="153"/>
      <c r="BJ758" s="153"/>
      <c r="BK758" s="153"/>
      <c r="BL758" s="153"/>
      <c r="BM758" s="153"/>
      <c r="BN758" s="153"/>
      <c r="BO758" s="153"/>
      <c r="BP758" s="153"/>
      <c r="BQ758" s="153"/>
      <c r="BR758" s="153"/>
      <c r="BS758" s="153"/>
      <c r="BT758" s="153"/>
      <c r="BU758" s="153"/>
      <c r="BV758" s="153"/>
      <c r="BW758" s="153"/>
      <c r="BX758" s="153"/>
      <c r="BY758" s="153"/>
      <c r="BZ758" s="153"/>
      <c r="CA758" s="153"/>
      <c r="CB758" s="153"/>
      <c r="CC758" s="153"/>
      <c r="CD758" s="153"/>
      <c r="CE758" s="153"/>
      <c r="CF758" s="153"/>
      <c r="CG758" s="153"/>
      <c r="CH758" s="153"/>
      <c r="CI758" s="153"/>
      <c r="CJ758" s="153"/>
      <c r="CK758" s="153"/>
      <c r="CL758" s="153"/>
      <c r="CM758" s="153"/>
      <c r="CN758" s="153"/>
      <c r="CO758" s="153"/>
      <c r="CP758" s="153"/>
      <c r="CQ758" s="153"/>
      <c r="CR758" s="153"/>
      <c r="CS758" s="153"/>
      <c r="CT758" s="153"/>
      <c r="CU758" s="153"/>
      <c r="CV758" s="153"/>
      <c r="CW758" s="153"/>
      <c r="CX758" s="153"/>
      <c r="CY758" s="153"/>
      <c r="CZ758" s="153"/>
      <c r="DA758" s="153"/>
      <c r="DB758" s="153"/>
      <c r="DC758" s="153"/>
      <c r="DD758" s="153"/>
      <c r="DE758" s="153"/>
      <c r="DF758" s="153"/>
      <c r="DG758" s="153"/>
      <c r="DH758" s="153"/>
      <c r="DI758" s="153"/>
      <c r="DJ758" s="153"/>
      <c r="DK758" s="153"/>
      <c r="DL758" s="153"/>
      <c r="DM758" s="153"/>
      <c r="DN758" s="153"/>
      <c r="DO758" s="153"/>
      <c r="DP758" s="153"/>
      <c r="DQ758" s="153"/>
      <c r="DR758" s="153"/>
      <c r="DS758" s="153"/>
      <c r="DT758" s="153"/>
      <c r="DU758" s="153"/>
      <c r="DV758" s="153"/>
      <c r="DW758" s="153"/>
      <c r="DX758" s="153"/>
      <c r="DY758" s="153"/>
      <c r="DZ758" s="153"/>
      <c r="EA758" s="153"/>
      <c r="EB758" s="153"/>
      <c r="EC758" s="153"/>
      <c r="ED758" s="153"/>
      <c r="EE758" s="153"/>
      <c r="EF758" s="153"/>
      <c r="EG758" s="153"/>
      <c r="EH758" s="153"/>
      <c r="EI758" s="153"/>
      <c r="EJ758" s="153"/>
    </row>
    <row r="759" spans="2:140" s="30" customFormat="1" ht="20.149999999999999" customHeight="1"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  <c r="AA759" s="153"/>
      <c r="AB759" s="153"/>
      <c r="AC759" s="153"/>
      <c r="AD759" s="153"/>
      <c r="AE759" s="153"/>
      <c r="AF759" s="153"/>
      <c r="AG759" s="153"/>
      <c r="AH759" s="153"/>
      <c r="AI759" s="153"/>
      <c r="AJ759" s="153"/>
      <c r="AK759" s="153"/>
      <c r="AL759" s="153"/>
      <c r="AM759" s="153"/>
      <c r="AN759" s="153"/>
      <c r="AO759" s="153"/>
      <c r="AP759" s="153"/>
      <c r="AQ759" s="153"/>
      <c r="AR759" s="153"/>
      <c r="AS759" s="153"/>
      <c r="AT759" s="153"/>
      <c r="AU759" s="153"/>
      <c r="AV759" s="153"/>
      <c r="AW759" s="153"/>
      <c r="AX759" s="153"/>
      <c r="AY759" s="153"/>
      <c r="AZ759" s="153"/>
      <c r="BA759" s="153"/>
      <c r="BB759" s="153"/>
      <c r="BC759" s="153"/>
      <c r="BD759" s="153"/>
      <c r="BE759" s="153"/>
      <c r="BF759" s="153"/>
      <c r="BG759" s="153"/>
      <c r="BH759" s="153"/>
      <c r="BI759" s="153"/>
      <c r="BJ759" s="153"/>
      <c r="BK759" s="153"/>
      <c r="BL759" s="153"/>
      <c r="BM759" s="153"/>
      <c r="BN759" s="153"/>
      <c r="BO759" s="153"/>
      <c r="BP759" s="153"/>
      <c r="BQ759" s="153"/>
      <c r="BR759" s="153"/>
      <c r="BS759" s="153"/>
      <c r="BT759" s="153"/>
      <c r="BU759" s="153"/>
      <c r="BV759" s="153"/>
      <c r="BW759" s="153"/>
      <c r="BX759" s="153"/>
      <c r="BY759" s="153"/>
      <c r="BZ759" s="153"/>
      <c r="CA759" s="153"/>
      <c r="CB759" s="153"/>
      <c r="CC759" s="153"/>
      <c r="CD759" s="153"/>
      <c r="CE759" s="153"/>
      <c r="CF759" s="153"/>
      <c r="CG759" s="153"/>
      <c r="CH759" s="153"/>
      <c r="CI759" s="153"/>
      <c r="CJ759" s="153"/>
      <c r="CK759" s="153"/>
      <c r="CL759" s="153"/>
      <c r="CM759" s="153"/>
      <c r="CN759" s="153"/>
      <c r="CO759" s="153"/>
      <c r="CP759" s="153"/>
      <c r="CQ759" s="153"/>
      <c r="CR759" s="153"/>
      <c r="CS759" s="153"/>
      <c r="CT759" s="153"/>
      <c r="CU759" s="153"/>
      <c r="CV759" s="153"/>
      <c r="CW759" s="153"/>
      <c r="CX759" s="153"/>
      <c r="CY759" s="153"/>
      <c r="CZ759" s="153"/>
      <c r="DA759" s="153"/>
      <c r="DB759" s="153"/>
      <c r="DC759" s="153"/>
      <c r="DD759" s="153"/>
      <c r="DE759" s="153"/>
      <c r="DF759" s="153"/>
      <c r="DG759" s="153"/>
      <c r="DH759" s="153"/>
      <c r="DI759" s="153"/>
      <c r="DJ759" s="153"/>
      <c r="DK759" s="153"/>
      <c r="DL759" s="153"/>
      <c r="DM759" s="153"/>
      <c r="DN759" s="153"/>
      <c r="DO759" s="153"/>
      <c r="DP759" s="153"/>
      <c r="DQ759" s="153"/>
      <c r="DR759" s="153"/>
      <c r="DS759" s="153"/>
      <c r="DT759" s="153"/>
      <c r="DU759" s="153"/>
      <c r="DV759" s="153"/>
      <c r="DW759" s="153"/>
      <c r="DX759" s="153"/>
      <c r="DY759" s="153"/>
      <c r="DZ759" s="153"/>
      <c r="EA759" s="153"/>
      <c r="EB759" s="153"/>
      <c r="EC759" s="153"/>
      <c r="ED759" s="153"/>
      <c r="EE759" s="153"/>
      <c r="EF759" s="153"/>
      <c r="EG759" s="153"/>
      <c r="EH759" s="153"/>
      <c r="EI759" s="153"/>
      <c r="EJ759" s="153"/>
    </row>
    <row r="760" spans="2:140" s="30" customFormat="1" ht="20.149999999999999" customHeight="1">
      <c r="B760" s="153"/>
      <c r="C760" s="153"/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  <c r="AA760" s="153"/>
      <c r="AB760" s="153"/>
      <c r="AC760" s="153"/>
      <c r="AD760" s="153"/>
      <c r="AE760" s="153"/>
      <c r="AF760" s="153"/>
      <c r="AG760" s="153"/>
      <c r="AH760" s="153"/>
      <c r="AI760" s="153"/>
      <c r="AJ760" s="153"/>
      <c r="AK760" s="153"/>
      <c r="AL760" s="153"/>
      <c r="AM760" s="153"/>
      <c r="AN760" s="153"/>
      <c r="AO760" s="153"/>
      <c r="AP760" s="153"/>
      <c r="AQ760" s="153"/>
      <c r="AR760" s="153"/>
      <c r="AS760" s="153"/>
      <c r="AT760" s="153"/>
      <c r="AU760" s="153"/>
      <c r="AV760" s="153"/>
      <c r="AW760" s="153"/>
      <c r="AX760" s="153"/>
      <c r="AY760" s="153"/>
      <c r="AZ760" s="153"/>
      <c r="BA760" s="153"/>
      <c r="BB760" s="153"/>
      <c r="BC760" s="153"/>
      <c r="BD760" s="153"/>
      <c r="BE760" s="153"/>
      <c r="BF760" s="153"/>
      <c r="BG760" s="153"/>
      <c r="BH760" s="153"/>
      <c r="BI760" s="153"/>
      <c r="BJ760" s="153"/>
      <c r="BK760" s="153"/>
      <c r="BL760" s="153"/>
      <c r="BM760" s="153"/>
      <c r="BN760" s="153"/>
      <c r="BO760" s="153"/>
      <c r="BP760" s="153"/>
      <c r="BQ760" s="153"/>
      <c r="BR760" s="153"/>
      <c r="BS760" s="153"/>
      <c r="BT760" s="153"/>
      <c r="BU760" s="153"/>
      <c r="BV760" s="153"/>
      <c r="BW760" s="153"/>
      <c r="BX760" s="153"/>
      <c r="BY760" s="153"/>
      <c r="BZ760" s="153"/>
      <c r="CA760" s="153"/>
      <c r="CB760" s="153"/>
      <c r="CC760" s="153"/>
      <c r="CD760" s="153"/>
      <c r="CE760" s="153"/>
      <c r="CF760" s="153"/>
      <c r="CG760" s="153"/>
      <c r="CH760" s="153"/>
      <c r="CI760" s="153"/>
      <c r="CJ760" s="153"/>
      <c r="CK760" s="153"/>
      <c r="CL760" s="153"/>
      <c r="CM760" s="153"/>
      <c r="CN760" s="153"/>
      <c r="CO760" s="153"/>
      <c r="CP760" s="153"/>
      <c r="CQ760" s="153"/>
      <c r="CR760" s="153"/>
      <c r="CS760" s="153"/>
      <c r="CT760" s="153"/>
      <c r="CU760" s="153"/>
      <c r="CV760" s="153"/>
      <c r="CW760" s="153"/>
      <c r="CX760" s="153"/>
      <c r="CY760" s="153"/>
      <c r="CZ760" s="153"/>
      <c r="DA760" s="153"/>
      <c r="DB760" s="153"/>
      <c r="DC760" s="153"/>
      <c r="DD760" s="153"/>
      <c r="DE760" s="153"/>
      <c r="DF760" s="153"/>
      <c r="DG760" s="153"/>
      <c r="DH760" s="153"/>
      <c r="DI760" s="153"/>
      <c r="DJ760" s="153"/>
      <c r="DK760" s="153"/>
      <c r="DL760" s="153"/>
      <c r="DM760" s="153"/>
      <c r="DN760" s="153"/>
      <c r="DO760" s="153"/>
      <c r="DP760" s="153"/>
      <c r="DQ760" s="153"/>
      <c r="DR760" s="153"/>
      <c r="DS760" s="153"/>
      <c r="DT760" s="153"/>
      <c r="DU760" s="153"/>
      <c r="DV760" s="153"/>
      <c r="DW760" s="153"/>
      <c r="DX760" s="153"/>
      <c r="DY760" s="153"/>
      <c r="DZ760" s="153"/>
      <c r="EA760" s="153"/>
      <c r="EB760" s="153"/>
      <c r="EC760" s="153"/>
      <c r="ED760" s="153"/>
      <c r="EE760" s="153"/>
      <c r="EF760" s="153"/>
      <c r="EG760" s="153"/>
      <c r="EH760" s="153"/>
      <c r="EI760" s="153"/>
      <c r="EJ760" s="153"/>
    </row>
    <row r="761" spans="2:140" s="30" customFormat="1" ht="20.149999999999999" customHeight="1">
      <c r="B761" s="153"/>
      <c r="C761" s="153"/>
      <c r="D761" s="153"/>
      <c r="E761" s="153"/>
      <c r="F761" s="153"/>
      <c r="G761" s="153"/>
      <c r="H761" s="153"/>
      <c r="I761" s="153"/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  <c r="AA761" s="153"/>
      <c r="AB761" s="153"/>
      <c r="AC761" s="153"/>
      <c r="AD761" s="153"/>
      <c r="AE761" s="153"/>
      <c r="AF761" s="153"/>
      <c r="AG761" s="153"/>
      <c r="AH761" s="153"/>
      <c r="AI761" s="153"/>
      <c r="AJ761" s="153"/>
      <c r="AK761" s="153"/>
      <c r="AL761" s="153"/>
      <c r="AM761" s="153"/>
      <c r="AN761" s="153"/>
      <c r="AO761" s="153"/>
      <c r="AP761" s="153"/>
      <c r="AQ761" s="153"/>
      <c r="AR761" s="153"/>
      <c r="AS761" s="153"/>
      <c r="AT761" s="153"/>
      <c r="AU761" s="153"/>
      <c r="AV761" s="153"/>
      <c r="AW761" s="153"/>
      <c r="AX761" s="153"/>
      <c r="AY761" s="153"/>
      <c r="AZ761" s="153"/>
      <c r="BA761" s="153"/>
      <c r="BB761" s="153"/>
      <c r="BC761" s="153"/>
      <c r="BD761" s="153"/>
      <c r="BE761" s="153"/>
      <c r="BF761" s="153"/>
      <c r="BG761" s="153"/>
      <c r="BH761" s="153"/>
      <c r="BI761" s="153"/>
      <c r="BJ761" s="153"/>
      <c r="BK761" s="153"/>
      <c r="BL761" s="153"/>
      <c r="BM761" s="153"/>
      <c r="BN761" s="153"/>
      <c r="BO761" s="153"/>
      <c r="BP761" s="153"/>
      <c r="BQ761" s="153"/>
      <c r="BR761" s="153"/>
      <c r="BS761" s="153"/>
      <c r="BT761" s="153"/>
      <c r="BU761" s="153"/>
      <c r="BV761" s="153"/>
      <c r="BW761" s="153"/>
      <c r="BX761" s="153"/>
      <c r="BY761" s="153"/>
      <c r="BZ761" s="153"/>
      <c r="CA761" s="153"/>
      <c r="CB761" s="153"/>
      <c r="CC761" s="153"/>
      <c r="CD761" s="153"/>
      <c r="CE761" s="153"/>
      <c r="CF761" s="153"/>
      <c r="CG761" s="153"/>
      <c r="CH761" s="153"/>
      <c r="CI761" s="153"/>
      <c r="CJ761" s="153"/>
      <c r="CK761" s="153"/>
      <c r="CL761" s="153"/>
      <c r="CM761" s="153"/>
      <c r="CN761" s="153"/>
      <c r="CO761" s="153"/>
      <c r="CP761" s="153"/>
      <c r="CQ761" s="153"/>
      <c r="CR761" s="153"/>
      <c r="CS761" s="153"/>
      <c r="CT761" s="153"/>
      <c r="CU761" s="153"/>
      <c r="CV761" s="153"/>
      <c r="CW761" s="153"/>
      <c r="CX761" s="153"/>
      <c r="CY761" s="153"/>
      <c r="CZ761" s="153"/>
      <c r="DA761" s="153"/>
      <c r="DB761" s="153"/>
      <c r="DC761" s="153"/>
      <c r="DD761" s="153"/>
      <c r="DE761" s="153"/>
      <c r="DF761" s="153"/>
      <c r="DG761" s="153"/>
      <c r="DH761" s="153"/>
      <c r="DI761" s="153"/>
      <c r="DJ761" s="153"/>
      <c r="DK761" s="153"/>
      <c r="DL761" s="153"/>
      <c r="DM761" s="153"/>
      <c r="DN761" s="153"/>
      <c r="DO761" s="153"/>
      <c r="DP761" s="153"/>
      <c r="DQ761" s="153"/>
      <c r="DR761" s="153"/>
      <c r="DS761" s="153"/>
      <c r="DT761" s="153"/>
      <c r="DU761" s="153"/>
      <c r="DV761" s="153"/>
      <c r="DW761" s="153"/>
      <c r="DX761" s="153"/>
      <c r="DY761" s="153"/>
      <c r="DZ761" s="153"/>
      <c r="EA761" s="153"/>
      <c r="EB761" s="153"/>
      <c r="EC761" s="153"/>
      <c r="ED761" s="153"/>
      <c r="EE761" s="153"/>
      <c r="EF761" s="153"/>
      <c r="EG761" s="153"/>
      <c r="EH761" s="153"/>
      <c r="EI761" s="153"/>
      <c r="EJ761" s="153"/>
    </row>
    <row r="762" spans="2:140" s="30" customFormat="1" ht="20.149999999999999" customHeight="1">
      <c r="B762" s="153"/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  <c r="AA762" s="153"/>
      <c r="AB762" s="153"/>
      <c r="AC762" s="153"/>
      <c r="AD762" s="153"/>
      <c r="AE762" s="153"/>
      <c r="AF762" s="153"/>
      <c r="AG762" s="153"/>
      <c r="AH762" s="153"/>
      <c r="AI762" s="153"/>
      <c r="AJ762" s="153"/>
      <c r="AK762" s="153"/>
      <c r="AL762" s="153"/>
      <c r="AM762" s="153"/>
      <c r="AN762" s="153"/>
      <c r="AO762" s="153"/>
      <c r="AP762" s="153"/>
      <c r="AQ762" s="153"/>
      <c r="AR762" s="153"/>
      <c r="AS762" s="153"/>
      <c r="AT762" s="153"/>
      <c r="AU762" s="153"/>
      <c r="AV762" s="153"/>
      <c r="AW762" s="153"/>
      <c r="AX762" s="153"/>
      <c r="AY762" s="153"/>
      <c r="AZ762" s="153"/>
      <c r="BA762" s="153"/>
      <c r="BB762" s="153"/>
      <c r="BC762" s="153"/>
      <c r="BD762" s="153"/>
      <c r="BE762" s="153"/>
      <c r="BF762" s="153"/>
      <c r="BG762" s="153"/>
      <c r="BH762" s="153"/>
      <c r="BI762" s="153"/>
      <c r="BJ762" s="153"/>
      <c r="BK762" s="153"/>
      <c r="BL762" s="153"/>
      <c r="BM762" s="153"/>
      <c r="BN762" s="153"/>
      <c r="BO762" s="153"/>
      <c r="BP762" s="153"/>
      <c r="BQ762" s="153"/>
      <c r="BR762" s="153"/>
      <c r="BS762" s="153"/>
      <c r="BT762" s="153"/>
      <c r="BU762" s="153"/>
      <c r="BV762" s="153"/>
      <c r="BW762" s="153"/>
      <c r="BX762" s="153"/>
      <c r="BY762" s="153"/>
      <c r="BZ762" s="153"/>
      <c r="CA762" s="153"/>
      <c r="CB762" s="153"/>
      <c r="CC762" s="153"/>
      <c r="CD762" s="153"/>
      <c r="CE762" s="153"/>
      <c r="CF762" s="153"/>
      <c r="CG762" s="153"/>
      <c r="CH762" s="153"/>
      <c r="CI762" s="153"/>
      <c r="CJ762" s="153"/>
      <c r="CK762" s="153"/>
      <c r="CL762" s="153"/>
      <c r="CM762" s="153"/>
      <c r="CN762" s="153"/>
      <c r="CO762" s="153"/>
      <c r="CP762" s="153"/>
      <c r="CQ762" s="153"/>
      <c r="CR762" s="153"/>
      <c r="CS762" s="153"/>
      <c r="CT762" s="153"/>
      <c r="CU762" s="153"/>
      <c r="CV762" s="153"/>
      <c r="CW762" s="153"/>
      <c r="CX762" s="153"/>
      <c r="CY762" s="153"/>
      <c r="CZ762" s="153"/>
      <c r="DA762" s="153"/>
      <c r="DB762" s="153"/>
      <c r="DC762" s="153"/>
      <c r="DD762" s="153"/>
      <c r="DE762" s="153"/>
      <c r="DF762" s="153"/>
      <c r="DG762" s="153"/>
      <c r="DH762" s="153"/>
      <c r="DI762" s="153"/>
      <c r="DJ762" s="153"/>
      <c r="DK762" s="153"/>
      <c r="DL762" s="153"/>
      <c r="DM762" s="153"/>
      <c r="DN762" s="153"/>
      <c r="DO762" s="153"/>
      <c r="DP762" s="153"/>
      <c r="DQ762" s="153"/>
      <c r="DR762" s="153"/>
      <c r="DS762" s="153"/>
      <c r="DT762" s="153"/>
      <c r="DU762" s="153"/>
      <c r="DV762" s="153"/>
      <c r="DW762" s="153"/>
      <c r="DX762" s="153"/>
      <c r="DY762" s="153"/>
      <c r="DZ762" s="153"/>
      <c r="EA762" s="153"/>
      <c r="EB762" s="153"/>
      <c r="EC762" s="153"/>
      <c r="ED762" s="153"/>
      <c r="EE762" s="153"/>
      <c r="EF762" s="153"/>
      <c r="EG762" s="153"/>
      <c r="EH762" s="153"/>
      <c r="EI762" s="153"/>
      <c r="EJ762" s="153"/>
    </row>
    <row r="763" spans="2:140" s="30" customFormat="1" ht="20.149999999999999" customHeight="1">
      <c r="B763" s="153"/>
      <c r="C763" s="153"/>
      <c r="D763" s="153"/>
      <c r="E763" s="153"/>
      <c r="F763" s="153"/>
      <c r="G763" s="153"/>
      <c r="H763" s="153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  <c r="AA763" s="153"/>
      <c r="AB763" s="153"/>
      <c r="AC763" s="153"/>
      <c r="AD763" s="153"/>
      <c r="AE763" s="153"/>
      <c r="AF763" s="153"/>
      <c r="AG763" s="153"/>
      <c r="AH763" s="153"/>
      <c r="AI763" s="153"/>
      <c r="AJ763" s="153"/>
      <c r="AK763" s="153"/>
      <c r="AL763" s="153"/>
      <c r="AM763" s="153"/>
      <c r="AN763" s="153"/>
      <c r="AO763" s="153"/>
      <c r="AP763" s="153"/>
      <c r="AQ763" s="153"/>
      <c r="AR763" s="153"/>
      <c r="AS763" s="153"/>
      <c r="AT763" s="153"/>
      <c r="AU763" s="153"/>
      <c r="AV763" s="153"/>
      <c r="AW763" s="153"/>
      <c r="AX763" s="153"/>
      <c r="AY763" s="153"/>
      <c r="AZ763" s="153"/>
      <c r="BA763" s="153"/>
      <c r="BB763" s="153"/>
      <c r="BC763" s="153"/>
      <c r="BD763" s="153"/>
      <c r="BE763" s="153"/>
      <c r="BF763" s="153"/>
      <c r="BG763" s="153"/>
      <c r="BH763" s="153"/>
      <c r="BI763" s="153"/>
      <c r="BJ763" s="153"/>
      <c r="BK763" s="153"/>
      <c r="BL763" s="153"/>
      <c r="BM763" s="153"/>
      <c r="BN763" s="153"/>
      <c r="BO763" s="153"/>
      <c r="BP763" s="153"/>
      <c r="BQ763" s="153"/>
      <c r="BR763" s="153"/>
      <c r="BS763" s="153"/>
      <c r="BT763" s="153"/>
      <c r="BU763" s="153"/>
      <c r="BV763" s="153"/>
      <c r="BW763" s="153"/>
      <c r="BX763" s="153"/>
      <c r="BY763" s="153"/>
      <c r="BZ763" s="153"/>
      <c r="CA763" s="153"/>
      <c r="CB763" s="153"/>
      <c r="CC763" s="153"/>
      <c r="CD763" s="153"/>
      <c r="CE763" s="153"/>
      <c r="CF763" s="153"/>
      <c r="CG763" s="153"/>
      <c r="CH763" s="153"/>
      <c r="CI763" s="153"/>
      <c r="CJ763" s="153"/>
      <c r="CK763" s="153"/>
      <c r="CL763" s="153"/>
      <c r="CM763" s="153"/>
      <c r="CN763" s="153"/>
      <c r="CO763" s="153"/>
      <c r="CP763" s="153"/>
      <c r="CQ763" s="153"/>
      <c r="CR763" s="153"/>
      <c r="CS763" s="153"/>
      <c r="CT763" s="153"/>
      <c r="CU763" s="153"/>
      <c r="CV763" s="153"/>
      <c r="CW763" s="153"/>
      <c r="CX763" s="153"/>
      <c r="CY763" s="153"/>
      <c r="CZ763" s="153"/>
      <c r="DA763" s="153"/>
      <c r="DB763" s="153"/>
      <c r="DC763" s="153"/>
      <c r="DD763" s="153"/>
      <c r="DE763" s="153"/>
      <c r="DF763" s="153"/>
      <c r="DG763" s="153"/>
      <c r="DH763" s="153"/>
      <c r="DI763" s="153"/>
      <c r="DJ763" s="153"/>
      <c r="DK763" s="153"/>
      <c r="DL763" s="153"/>
      <c r="DM763" s="153"/>
      <c r="DN763" s="153"/>
      <c r="DO763" s="153"/>
      <c r="DP763" s="153"/>
      <c r="DQ763" s="153"/>
      <c r="DR763" s="153"/>
      <c r="DS763" s="153"/>
      <c r="DT763" s="153"/>
      <c r="DU763" s="153"/>
      <c r="DV763" s="153"/>
      <c r="DW763" s="153"/>
      <c r="DX763" s="153"/>
      <c r="DY763" s="153"/>
      <c r="DZ763" s="153"/>
      <c r="EA763" s="153"/>
      <c r="EB763" s="153"/>
      <c r="EC763" s="153"/>
      <c r="ED763" s="153"/>
      <c r="EE763" s="153"/>
      <c r="EF763" s="153"/>
      <c r="EG763" s="153"/>
      <c r="EH763" s="153"/>
      <c r="EI763" s="153"/>
      <c r="EJ763" s="153"/>
    </row>
    <row r="764" spans="2:140" s="30" customFormat="1" ht="20.149999999999999" customHeight="1">
      <c r="B764" s="153"/>
      <c r="C764" s="153"/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  <c r="AA764" s="153"/>
      <c r="AB764" s="153"/>
      <c r="AC764" s="153"/>
      <c r="AD764" s="153"/>
      <c r="AE764" s="153"/>
      <c r="AF764" s="153"/>
      <c r="AG764" s="153"/>
      <c r="AH764" s="153"/>
      <c r="AI764" s="153"/>
      <c r="AJ764" s="153"/>
      <c r="AK764" s="153"/>
      <c r="AL764" s="153"/>
      <c r="AM764" s="153"/>
      <c r="AN764" s="153"/>
      <c r="AO764" s="153"/>
      <c r="AP764" s="153"/>
      <c r="AQ764" s="153"/>
      <c r="AR764" s="153"/>
      <c r="AS764" s="153"/>
      <c r="AT764" s="153"/>
      <c r="AU764" s="153"/>
      <c r="AV764" s="153"/>
      <c r="AW764" s="153"/>
      <c r="AX764" s="153"/>
      <c r="AY764" s="153"/>
      <c r="AZ764" s="153"/>
      <c r="BA764" s="153"/>
      <c r="BB764" s="153"/>
      <c r="BC764" s="153"/>
      <c r="BD764" s="153"/>
      <c r="BE764" s="153"/>
      <c r="BF764" s="153"/>
      <c r="BG764" s="153"/>
      <c r="BH764" s="153"/>
      <c r="BI764" s="153"/>
      <c r="BJ764" s="153"/>
      <c r="BK764" s="153"/>
      <c r="BL764" s="153"/>
      <c r="BM764" s="153"/>
      <c r="BN764" s="153"/>
      <c r="BO764" s="153"/>
      <c r="BP764" s="153"/>
      <c r="BQ764" s="153"/>
      <c r="BR764" s="153"/>
      <c r="BS764" s="153"/>
      <c r="BT764" s="153"/>
      <c r="BU764" s="153"/>
      <c r="BV764" s="153"/>
      <c r="BW764" s="153"/>
      <c r="BX764" s="153"/>
      <c r="BY764" s="153"/>
      <c r="BZ764" s="153"/>
      <c r="CA764" s="153"/>
      <c r="CB764" s="153"/>
      <c r="CC764" s="153"/>
      <c r="CD764" s="153"/>
      <c r="CE764" s="153"/>
      <c r="CF764" s="153"/>
      <c r="CG764" s="153"/>
      <c r="CH764" s="153"/>
      <c r="CI764" s="153"/>
      <c r="CJ764" s="153"/>
      <c r="CK764" s="153"/>
      <c r="CL764" s="153"/>
      <c r="CM764" s="153"/>
      <c r="CN764" s="153"/>
      <c r="CO764" s="153"/>
      <c r="CP764" s="153"/>
      <c r="CQ764" s="153"/>
      <c r="CR764" s="153"/>
      <c r="CS764" s="153"/>
      <c r="CT764" s="153"/>
      <c r="CU764" s="153"/>
      <c r="CV764" s="153"/>
      <c r="CW764" s="153"/>
      <c r="CX764" s="153"/>
      <c r="CY764" s="153"/>
      <c r="CZ764" s="153"/>
      <c r="DA764" s="153"/>
      <c r="DB764" s="153"/>
      <c r="DC764" s="153"/>
      <c r="DD764" s="153"/>
      <c r="DE764" s="153"/>
      <c r="DF764" s="153"/>
      <c r="DG764" s="153"/>
      <c r="DH764" s="153"/>
      <c r="DI764" s="153"/>
      <c r="DJ764" s="153"/>
      <c r="DK764" s="153"/>
      <c r="DL764" s="153"/>
      <c r="DM764" s="153"/>
      <c r="DN764" s="153"/>
      <c r="DO764" s="153"/>
      <c r="DP764" s="153"/>
      <c r="DQ764" s="153"/>
      <c r="DR764" s="153"/>
      <c r="DS764" s="153"/>
      <c r="DT764" s="153"/>
      <c r="DU764" s="153"/>
      <c r="DV764" s="153"/>
      <c r="DW764" s="153"/>
      <c r="DX764" s="153"/>
      <c r="DY764" s="153"/>
      <c r="DZ764" s="153"/>
      <c r="EA764" s="153"/>
      <c r="EB764" s="153"/>
      <c r="EC764" s="153"/>
      <c r="ED764" s="153"/>
      <c r="EE764" s="153"/>
      <c r="EF764" s="153"/>
      <c r="EG764" s="153"/>
      <c r="EH764" s="153"/>
      <c r="EI764" s="153"/>
      <c r="EJ764" s="153"/>
    </row>
    <row r="765" spans="2:140" s="30" customFormat="1" ht="20.149999999999999" customHeight="1">
      <c r="B765" s="153"/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  <c r="AA765" s="153"/>
      <c r="AB765" s="153"/>
      <c r="AC765" s="153"/>
      <c r="AD765" s="153"/>
      <c r="AE765" s="153"/>
      <c r="AF765" s="153"/>
      <c r="AG765" s="153"/>
      <c r="AH765" s="153"/>
      <c r="AI765" s="153"/>
      <c r="AJ765" s="153"/>
      <c r="AK765" s="153"/>
      <c r="AL765" s="153"/>
      <c r="AM765" s="153"/>
      <c r="AN765" s="153"/>
      <c r="AO765" s="153"/>
      <c r="AP765" s="153"/>
      <c r="AQ765" s="153"/>
      <c r="AR765" s="153"/>
      <c r="AS765" s="153"/>
      <c r="AT765" s="153"/>
      <c r="AU765" s="153"/>
      <c r="AV765" s="153"/>
      <c r="AW765" s="153"/>
      <c r="AX765" s="153"/>
      <c r="AY765" s="153"/>
      <c r="AZ765" s="153"/>
      <c r="BA765" s="153"/>
      <c r="BB765" s="153"/>
      <c r="BC765" s="153"/>
      <c r="BD765" s="153"/>
      <c r="BE765" s="153"/>
      <c r="BF765" s="153"/>
      <c r="BG765" s="153"/>
      <c r="BH765" s="153"/>
      <c r="BI765" s="153"/>
      <c r="BJ765" s="153"/>
      <c r="BK765" s="153"/>
      <c r="BL765" s="153"/>
      <c r="BM765" s="153"/>
      <c r="BN765" s="153"/>
      <c r="BO765" s="153"/>
      <c r="BP765" s="153"/>
      <c r="BQ765" s="153"/>
      <c r="BR765" s="153"/>
      <c r="BS765" s="153"/>
      <c r="BT765" s="153"/>
      <c r="BU765" s="153"/>
      <c r="BV765" s="153"/>
      <c r="BW765" s="153"/>
      <c r="BX765" s="153"/>
      <c r="BY765" s="153"/>
      <c r="BZ765" s="153"/>
      <c r="CA765" s="153"/>
      <c r="CB765" s="153"/>
      <c r="CC765" s="153"/>
      <c r="CD765" s="153"/>
      <c r="CE765" s="153"/>
      <c r="CF765" s="153"/>
      <c r="CG765" s="153"/>
      <c r="CH765" s="153"/>
      <c r="CI765" s="153"/>
      <c r="CJ765" s="153"/>
      <c r="CK765" s="153"/>
      <c r="CL765" s="153"/>
      <c r="CM765" s="153"/>
      <c r="CN765" s="153"/>
      <c r="CO765" s="153"/>
      <c r="CP765" s="153"/>
      <c r="CQ765" s="153"/>
      <c r="CR765" s="153"/>
      <c r="CS765" s="153"/>
      <c r="CT765" s="153"/>
      <c r="CU765" s="153"/>
      <c r="CV765" s="153"/>
      <c r="CW765" s="153"/>
      <c r="CX765" s="153"/>
      <c r="CY765" s="153"/>
      <c r="CZ765" s="153"/>
      <c r="DA765" s="153"/>
      <c r="DB765" s="153"/>
      <c r="DC765" s="153"/>
      <c r="DD765" s="153"/>
      <c r="DE765" s="153"/>
      <c r="DF765" s="153"/>
      <c r="DG765" s="153"/>
      <c r="DH765" s="153"/>
      <c r="DI765" s="153"/>
      <c r="DJ765" s="153"/>
      <c r="DK765" s="153"/>
      <c r="DL765" s="153"/>
      <c r="DM765" s="153"/>
      <c r="DN765" s="153"/>
      <c r="DO765" s="153"/>
      <c r="DP765" s="153"/>
      <c r="DQ765" s="153"/>
      <c r="DR765" s="153"/>
      <c r="DS765" s="153"/>
      <c r="DT765" s="153"/>
      <c r="DU765" s="153"/>
      <c r="DV765" s="153"/>
      <c r="DW765" s="153"/>
      <c r="DX765" s="153"/>
      <c r="DY765" s="153"/>
      <c r="DZ765" s="153"/>
      <c r="EA765" s="153"/>
      <c r="EB765" s="153"/>
      <c r="EC765" s="153"/>
      <c r="ED765" s="153"/>
      <c r="EE765" s="153"/>
      <c r="EF765" s="153"/>
      <c r="EG765" s="153"/>
      <c r="EH765" s="153"/>
      <c r="EI765" s="153"/>
      <c r="EJ765" s="153"/>
    </row>
    <row r="766" spans="2:140" s="30" customFormat="1" ht="20.149999999999999" customHeight="1">
      <c r="B766" s="153"/>
      <c r="C766" s="153"/>
      <c r="D766" s="153"/>
      <c r="E766" s="153"/>
      <c r="F766" s="153"/>
      <c r="G766" s="153"/>
      <c r="H766" s="153"/>
      <c r="I766" s="153"/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  <c r="AA766" s="153"/>
      <c r="AB766" s="153"/>
      <c r="AC766" s="153"/>
      <c r="AD766" s="153"/>
      <c r="AE766" s="153"/>
      <c r="AF766" s="153"/>
      <c r="AG766" s="153"/>
      <c r="AH766" s="153"/>
      <c r="AI766" s="153"/>
      <c r="AJ766" s="153"/>
      <c r="AK766" s="153"/>
      <c r="AL766" s="153"/>
      <c r="AM766" s="153"/>
      <c r="AN766" s="153"/>
      <c r="AO766" s="153"/>
      <c r="AP766" s="153"/>
      <c r="AQ766" s="153"/>
      <c r="AR766" s="153"/>
      <c r="AS766" s="153"/>
      <c r="AT766" s="153"/>
      <c r="AU766" s="153"/>
      <c r="AV766" s="153"/>
      <c r="AW766" s="153"/>
      <c r="AX766" s="153"/>
      <c r="AY766" s="153"/>
      <c r="AZ766" s="153"/>
      <c r="BA766" s="153"/>
      <c r="BB766" s="153"/>
      <c r="BC766" s="153"/>
      <c r="BD766" s="153"/>
      <c r="BE766" s="153"/>
      <c r="BF766" s="153"/>
      <c r="BG766" s="153"/>
      <c r="BH766" s="153"/>
      <c r="BI766" s="153"/>
      <c r="BJ766" s="153"/>
      <c r="BK766" s="153"/>
      <c r="BL766" s="153"/>
      <c r="BM766" s="153"/>
      <c r="BN766" s="153"/>
      <c r="BO766" s="153"/>
      <c r="BP766" s="153"/>
      <c r="BQ766" s="153"/>
      <c r="BR766" s="153"/>
      <c r="BS766" s="153"/>
      <c r="BT766" s="153"/>
      <c r="BU766" s="153"/>
      <c r="BV766" s="153"/>
      <c r="BW766" s="153"/>
      <c r="BX766" s="153"/>
      <c r="BY766" s="153"/>
      <c r="BZ766" s="153"/>
      <c r="CA766" s="153"/>
      <c r="CB766" s="153"/>
      <c r="CC766" s="153"/>
      <c r="CD766" s="153"/>
      <c r="CE766" s="153"/>
      <c r="CF766" s="153"/>
      <c r="CG766" s="153"/>
      <c r="CH766" s="153"/>
      <c r="CI766" s="153"/>
      <c r="CJ766" s="153"/>
      <c r="CK766" s="153"/>
      <c r="CL766" s="153"/>
      <c r="CM766" s="153"/>
      <c r="CN766" s="153"/>
      <c r="CO766" s="153"/>
      <c r="CP766" s="153"/>
      <c r="CQ766" s="153"/>
      <c r="CR766" s="153"/>
      <c r="CS766" s="153"/>
      <c r="CT766" s="153"/>
      <c r="CU766" s="153"/>
      <c r="CV766" s="153"/>
      <c r="CW766" s="153"/>
      <c r="CX766" s="153"/>
      <c r="CY766" s="153"/>
      <c r="CZ766" s="153"/>
      <c r="DA766" s="153"/>
      <c r="DB766" s="153"/>
      <c r="DC766" s="153"/>
      <c r="DD766" s="153"/>
      <c r="DE766" s="153"/>
      <c r="DF766" s="153"/>
      <c r="DG766" s="153"/>
      <c r="DH766" s="153"/>
      <c r="DI766" s="153"/>
      <c r="DJ766" s="153"/>
      <c r="DK766" s="153"/>
      <c r="DL766" s="153"/>
      <c r="DM766" s="153"/>
      <c r="DN766" s="153"/>
      <c r="DO766" s="153"/>
      <c r="DP766" s="153"/>
      <c r="DQ766" s="153"/>
      <c r="DR766" s="153"/>
      <c r="DS766" s="153"/>
      <c r="DT766" s="153"/>
      <c r="DU766" s="153"/>
      <c r="DV766" s="153"/>
      <c r="DW766" s="153"/>
      <c r="DX766" s="153"/>
      <c r="DY766" s="153"/>
      <c r="DZ766" s="153"/>
      <c r="EA766" s="153"/>
      <c r="EB766" s="153"/>
      <c r="EC766" s="153"/>
      <c r="ED766" s="153"/>
      <c r="EE766" s="153"/>
      <c r="EF766" s="153"/>
      <c r="EG766" s="153"/>
      <c r="EH766" s="153"/>
      <c r="EI766" s="153"/>
      <c r="EJ766" s="153"/>
    </row>
    <row r="767" spans="2:140" s="30" customFormat="1" ht="20.149999999999999" customHeight="1"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  <c r="AA767" s="153"/>
      <c r="AB767" s="153"/>
      <c r="AC767" s="153"/>
      <c r="AD767" s="153"/>
      <c r="AE767" s="153"/>
      <c r="AF767" s="153"/>
      <c r="AG767" s="153"/>
      <c r="AH767" s="153"/>
      <c r="AI767" s="153"/>
      <c r="AJ767" s="153"/>
      <c r="AK767" s="153"/>
      <c r="AL767" s="153"/>
      <c r="AM767" s="153"/>
      <c r="AN767" s="153"/>
      <c r="AO767" s="153"/>
      <c r="AP767" s="153"/>
      <c r="AQ767" s="153"/>
      <c r="AR767" s="153"/>
      <c r="AS767" s="153"/>
      <c r="AT767" s="153"/>
      <c r="AU767" s="153"/>
      <c r="AV767" s="153"/>
      <c r="AW767" s="153"/>
      <c r="AX767" s="153"/>
      <c r="AY767" s="153"/>
      <c r="AZ767" s="153"/>
      <c r="BA767" s="153"/>
      <c r="BB767" s="153"/>
      <c r="BC767" s="153"/>
      <c r="BD767" s="153"/>
      <c r="BE767" s="153"/>
      <c r="BF767" s="153"/>
      <c r="BG767" s="153"/>
      <c r="BH767" s="153"/>
      <c r="BI767" s="153"/>
      <c r="BJ767" s="153"/>
      <c r="BK767" s="153"/>
      <c r="BL767" s="153"/>
      <c r="BM767" s="153"/>
      <c r="BN767" s="153"/>
      <c r="BO767" s="153"/>
      <c r="BP767" s="153"/>
      <c r="BQ767" s="153"/>
      <c r="BR767" s="153"/>
      <c r="BS767" s="153"/>
      <c r="BT767" s="153"/>
      <c r="BU767" s="153"/>
      <c r="BV767" s="153"/>
      <c r="BW767" s="153"/>
      <c r="BX767" s="153"/>
      <c r="BY767" s="153"/>
      <c r="BZ767" s="153"/>
      <c r="CA767" s="153"/>
      <c r="CB767" s="153"/>
      <c r="CC767" s="153"/>
      <c r="CD767" s="153"/>
      <c r="CE767" s="153"/>
      <c r="CF767" s="153"/>
      <c r="CG767" s="153"/>
      <c r="CH767" s="153"/>
      <c r="CI767" s="153"/>
      <c r="CJ767" s="153"/>
      <c r="CK767" s="153"/>
      <c r="CL767" s="153"/>
      <c r="CM767" s="153"/>
      <c r="CN767" s="153"/>
      <c r="CO767" s="153"/>
      <c r="CP767" s="153"/>
      <c r="CQ767" s="153"/>
      <c r="CR767" s="153"/>
      <c r="CS767" s="153"/>
      <c r="CT767" s="153"/>
      <c r="CU767" s="153"/>
      <c r="CV767" s="153"/>
      <c r="CW767" s="153"/>
      <c r="CX767" s="153"/>
      <c r="CY767" s="153"/>
      <c r="CZ767" s="153"/>
      <c r="DA767" s="153"/>
      <c r="DB767" s="153"/>
      <c r="DC767" s="153"/>
      <c r="DD767" s="153"/>
      <c r="DE767" s="153"/>
      <c r="DF767" s="153"/>
      <c r="DG767" s="153"/>
      <c r="DH767" s="153"/>
      <c r="DI767" s="153"/>
      <c r="DJ767" s="153"/>
      <c r="DK767" s="153"/>
      <c r="DL767" s="153"/>
      <c r="DM767" s="153"/>
      <c r="DN767" s="153"/>
      <c r="DO767" s="153"/>
      <c r="DP767" s="153"/>
      <c r="DQ767" s="153"/>
      <c r="DR767" s="153"/>
      <c r="DS767" s="153"/>
      <c r="DT767" s="153"/>
      <c r="DU767" s="153"/>
      <c r="DV767" s="153"/>
      <c r="DW767" s="153"/>
      <c r="DX767" s="153"/>
      <c r="DY767" s="153"/>
      <c r="DZ767" s="153"/>
      <c r="EA767" s="153"/>
      <c r="EB767" s="153"/>
      <c r="EC767" s="153"/>
      <c r="ED767" s="153"/>
      <c r="EE767" s="153"/>
      <c r="EF767" s="153"/>
      <c r="EG767" s="153"/>
      <c r="EH767" s="153"/>
      <c r="EI767" s="153"/>
      <c r="EJ767" s="153"/>
    </row>
    <row r="768" spans="2:140" s="30" customFormat="1" ht="20.149999999999999" customHeight="1">
      <c r="B768" s="153"/>
      <c r="C768" s="153"/>
      <c r="D768" s="153"/>
      <c r="E768" s="153"/>
      <c r="F768" s="153"/>
      <c r="G768" s="153"/>
      <c r="H768" s="153"/>
      <c r="I768" s="153"/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  <c r="AA768" s="153"/>
      <c r="AB768" s="153"/>
      <c r="AC768" s="153"/>
      <c r="AD768" s="153"/>
      <c r="AE768" s="153"/>
      <c r="AF768" s="153"/>
      <c r="AG768" s="153"/>
      <c r="AH768" s="153"/>
      <c r="AI768" s="153"/>
      <c r="AJ768" s="153"/>
      <c r="AK768" s="153"/>
      <c r="AL768" s="153"/>
      <c r="AM768" s="153"/>
      <c r="AN768" s="153"/>
      <c r="AO768" s="153"/>
      <c r="AP768" s="153"/>
      <c r="AQ768" s="153"/>
      <c r="AR768" s="153"/>
      <c r="AS768" s="153"/>
      <c r="AT768" s="153"/>
      <c r="AU768" s="153"/>
      <c r="AV768" s="153"/>
      <c r="AW768" s="153"/>
      <c r="AX768" s="153"/>
      <c r="AY768" s="153"/>
      <c r="AZ768" s="153"/>
      <c r="BA768" s="153"/>
      <c r="BB768" s="153"/>
      <c r="BC768" s="153"/>
      <c r="BD768" s="153"/>
      <c r="BE768" s="153"/>
      <c r="BF768" s="153"/>
      <c r="BG768" s="153"/>
      <c r="BH768" s="153"/>
      <c r="BI768" s="153"/>
      <c r="BJ768" s="153"/>
      <c r="BK768" s="153"/>
      <c r="BL768" s="153"/>
      <c r="BM768" s="153"/>
      <c r="BN768" s="153"/>
      <c r="BO768" s="153"/>
      <c r="BP768" s="153"/>
      <c r="BQ768" s="153"/>
      <c r="BR768" s="153"/>
      <c r="BS768" s="153"/>
      <c r="BT768" s="153"/>
      <c r="BU768" s="153"/>
      <c r="BV768" s="153"/>
      <c r="BW768" s="153"/>
      <c r="BX768" s="153"/>
      <c r="BY768" s="153"/>
      <c r="BZ768" s="153"/>
      <c r="CA768" s="153"/>
      <c r="CB768" s="153"/>
      <c r="CC768" s="153"/>
      <c r="CD768" s="153"/>
      <c r="CE768" s="153"/>
      <c r="CF768" s="153"/>
      <c r="CG768" s="153"/>
      <c r="CH768" s="153"/>
      <c r="CI768" s="153"/>
      <c r="CJ768" s="153"/>
      <c r="CK768" s="153"/>
      <c r="CL768" s="153"/>
      <c r="CM768" s="153"/>
      <c r="CN768" s="153"/>
      <c r="CO768" s="153"/>
      <c r="CP768" s="153"/>
      <c r="CQ768" s="153"/>
      <c r="CR768" s="153"/>
      <c r="CS768" s="153"/>
      <c r="CT768" s="153"/>
      <c r="CU768" s="153"/>
      <c r="CV768" s="153"/>
      <c r="CW768" s="153"/>
      <c r="CX768" s="153"/>
      <c r="CY768" s="153"/>
      <c r="CZ768" s="153"/>
      <c r="DA768" s="153"/>
      <c r="DB768" s="153"/>
      <c r="DC768" s="153"/>
      <c r="DD768" s="153"/>
      <c r="DE768" s="153"/>
      <c r="DF768" s="153"/>
      <c r="DG768" s="153"/>
      <c r="DH768" s="153"/>
      <c r="DI768" s="153"/>
      <c r="DJ768" s="153"/>
      <c r="DK768" s="153"/>
      <c r="DL768" s="153"/>
      <c r="DM768" s="153"/>
      <c r="DN768" s="153"/>
      <c r="DO768" s="153"/>
      <c r="DP768" s="153"/>
      <c r="DQ768" s="153"/>
      <c r="DR768" s="153"/>
      <c r="DS768" s="153"/>
      <c r="DT768" s="153"/>
      <c r="DU768" s="153"/>
      <c r="DV768" s="153"/>
      <c r="DW768" s="153"/>
      <c r="DX768" s="153"/>
      <c r="DY768" s="153"/>
      <c r="DZ768" s="153"/>
      <c r="EA768" s="153"/>
      <c r="EB768" s="153"/>
      <c r="EC768" s="153"/>
      <c r="ED768" s="153"/>
      <c r="EE768" s="153"/>
      <c r="EF768" s="153"/>
      <c r="EG768" s="153"/>
      <c r="EH768" s="153"/>
      <c r="EI768" s="153"/>
      <c r="EJ768" s="153"/>
    </row>
    <row r="769" spans="2:140" s="30" customFormat="1" ht="20.149999999999999" customHeight="1">
      <c r="B769" s="153"/>
      <c r="C769" s="153"/>
      <c r="D769" s="153"/>
      <c r="E769" s="153"/>
      <c r="F769" s="153"/>
      <c r="G769" s="153"/>
      <c r="H769" s="153"/>
      <c r="I769" s="153"/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  <c r="AA769" s="153"/>
      <c r="AB769" s="153"/>
      <c r="AC769" s="153"/>
      <c r="AD769" s="153"/>
      <c r="AE769" s="153"/>
      <c r="AF769" s="153"/>
      <c r="AG769" s="153"/>
      <c r="AH769" s="153"/>
      <c r="AI769" s="153"/>
      <c r="AJ769" s="153"/>
      <c r="AK769" s="153"/>
      <c r="AL769" s="153"/>
      <c r="AM769" s="153"/>
      <c r="AN769" s="153"/>
      <c r="AO769" s="153"/>
      <c r="AP769" s="153"/>
      <c r="AQ769" s="153"/>
      <c r="AR769" s="153"/>
      <c r="AS769" s="153"/>
      <c r="AT769" s="153"/>
      <c r="AU769" s="153"/>
      <c r="AV769" s="153"/>
      <c r="AW769" s="153"/>
      <c r="AX769" s="153"/>
      <c r="AY769" s="153"/>
      <c r="AZ769" s="153"/>
      <c r="BA769" s="153"/>
      <c r="BB769" s="153"/>
      <c r="BC769" s="153"/>
      <c r="BD769" s="153"/>
      <c r="BE769" s="153"/>
      <c r="BF769" s="153"/>
      <c r="BG769" s="153"/>
      <c r="BH769" s="153"/>
      <c r="BI769" s="153"/>
      <c r="BJ769" s="153"/>
      <c r="BK769" s="153"/>
      <c r="BL769" s="153"/>
      <c r="BM769" s="153"/>
      <c r="BN769" s="153"/>
      <c r="BO769" s="153"/>
      <c r="BP769" s="153"/>
      <c r="BQ769" s="153"/>
      <c r="BR769" s="153"/>
      <c r="BS769" s="153"/>
      <c r="BT769" s="153"/>
      <c r="BU769" s="153"/>
      <c r="BV769" s="153"/>
      <c r="BW769" s="153"/>
      <c r="BX769" s="153"/>
      <c r="BY769" s="153"/>
      <c r="BZ769" s="153"/>
      <c r="CA769" s="153"/>
      <c r="CB769" s="153"/>
      <c r="CC769" s="153"/>
      <c r="CD769" s="153"/>
      <c r="CE769" s="153"/>
      <c r="CF769" s="153"/>
      <c r="CG769" s="153"/>
      <c r="CH769" s="153"/>
      <c r="CI769" s="153"/>
      <c r="CJ769" s="153"/>
      <c r="CK769" s="153"/>
      <c r="CL769" s="153"/>
      <c r="CM769" s="153"/>
      <c r="CN769" s="153"/>
      <c r="CO769" s="153"/>
      <c r="CP769" s="153"/>
      <c r="CQ769" s="153"/>
      <c r="CR769" s="153"/>
      <c r="CS769" s="153"/>
      <c r="CT769" s="153"/>
      <c r="CU769" s="153"/>
      <c r="CV769" s="153"/>
      <c r="CW769" s="153"/>
      <c r="CX769" s="153"/>
      <c r="CY769" s="153"/>
      <c r="CZ769" s="153"/>
      <c r="DA769" s="153"/>
      <c r="DB769" s="153"/>
      <c r="DC769" s="153"/>
      <c r="DD769" s="153"/>
      <c r="DE769" s="153"/>
      <c r="DF769" s="153"/>
      <c r="DG769" s="153"/>
      <c r="DH769" s="153"/>
      <c r="DI769" s="153"/>
      <c r="DJ769" s="153"/>
      <c r="DK769" s="153"/>
      <c r="DL769" s="153"/>
      <c r="DM769" s="153"/>
      <c r="DN769" s="153"/>
      <c r="DO769" s="153"/>
      <c r="DP769" s="153"/>
      <c r="DQ769" s="153"/>
      <c r="DR769" s="153"/>
      <c r="DS769" s="153"/>
      <c r="DT769" s="153"/>
      <c r="DU769" s="153"/>
      <c r="DV769" s="153"/>
      <c r="DW769" s="153"/>
      <c r="DX769" s="153"/>
      <c r="DY769" s="153"/>
      <c r="DZ769" s="153"/>
      <c r="EA769" s="153"/>
      <c r="EB769" s="153"/>
      <c r="EC769" s="153"/>
      <c r="ED769" s="153"/>
      <c r="EE769" s="153"/>
      <c r="EF769" s="153"/>
      <c r="EG769" s="153"/>
      <c r="EH769" s="153"/>
      <c r="EI769" s="153"/>
      <c r="EJ769" s="153"/>
    </row>
    <row r="770" spans="2:140" s="30" customFormat="1" ht="20.149999999999999" customHeight="1">
      <c r="B770" s="153"/>
      <c r="C770" s="153"/>
      <c r="D770" s="153"/>
      <c r="E770" s="153"/>
      <c r="F770" s="153"/>
      <c r="G770" s="153"/>
      <c r="H770" s="153"/>
      <c r="I770" s="153"/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  <c r="AA770" s="153"/>
      <c r="AB770" s="153"/>
      <c r="AC770" s="153"/>
      <c r="AD770" s="153"/>
      <c r="AE770" s="153"/>
      <c r="AF770" s="153"/>
      <c r="AG770" s="153"/>
      <c r="AH770" s="153"/>
      <c r="AI770" s="153"/>
      <c r="AJ770" s="153"/>
      <c r="AK770" s="153"/>
      <c r="AL770" s="153"/>
      <c r="AM770" s="153"/>
      <c r="AN770" s="153"/>
      <c r="AO770" s="153"/>
      <c r="AP770" s="153"/>
      <c r="AQ770" s="153"/>
      <c r="AR770" s="153"/>
      <c r="AS770" s="153"/>
      <c r="AT770" s="153"/>
      <c r="AU770" s="153"/>
      <c r="AV770" s="153"/>
      <c r="AW770" s="153"/>
      <c r="AX770" s="153"/>
      <c r="AY770" s="153"/>
      <c r="AZ770" s="153"/>
      <c r="BA770" s="153"/>
      <c r="BB770" s="153"/>
      <c r="BC770" s="153"/>
      <c r="BD770" s="153"/>
      <c r="BE770" s="153"/>
      <c r="BF770" s="153"/>
      <c r="BG770" s="153"/>
      <c r="BH770" s="153"/>
      <c r="BI770" s="153"/>
      <c r="BJ770" s="153"/>
      <c r="BK770" s="153"/>
      <c r="BL770" s="153"/>
      <c r="BM770" s="153"/>
      <c r="BN770" s="153"/>
      <c r="BO770" s="153"/>
      <c r="BP770" s="153"/>
      <c r="BQ770" s="153"/>
      <c r="BR770" s="153"/>
      <c r="BS770" s="153"/>
      <c r="BT770" s="153"/>
      <c r="BU770" s="153"/>
      <c r="BV770" s="153"/>
      <c r="BW770" s="153"/>
      <c r="BX770" s="153"/>
      <c r="BY770" s="153"/>
      <c r="BZ770" s="153"/>
      <c r="CA770" s="153"/>
      <c r="CB770" s="153"/>
      <c r="CC770" s="153"/>
      <c r="CD770" s="153"/>
      <c r="CE770" s="153"/>
      <c r="CF770" s="153"/>
      <c r="CG770" s="153"/>
      <c r="CH770" s="153"/>
      <c r="CI770" s="153"/>
      <c r="CJ770" s="153"/>
      <c r="CK770" s="153"/>
      <c r="CL770" s="153"/>
      <c r="CM770" s="153"/>
      <c r="CN770" s="153"/>
      <c r="CO770" s="153"/>
      <c r="CP770" s="153"/>
      <c r="CQ770" s="153"/>
      <c r="CR770" s="153"/>
      <c r="CS770" s="153"/>
      <c r="CT770" s="153"/>
      <c r="CU770" s="153"/>
      <c r="CV770" s="153"/>
      <c r="CW770" s="153"/>
      <c r="CX770" s="153"/>
      <c r="CY770" s="153"/>
      <c r="CZ770" s="153"/>
      <c r="DA770" s="153"/>
      <c r="DB770" s="153"/>
      <c r="DC770" s="153"/>
      <c r="DD770" s="153"/>
      <c r="DE770" s="153"/>
      <c r="DF770" s="153"/>
      <c r="DG770" s="153"/>
      <c r="DH770" s="153"/>
      <c r="DI770" s="153"/>
      <c r="DJ770" s="153"/>
      <c r="DK770" s="153"/>
      <c r="DL770" s="153"/>
      <c r="DM770" s="153"/>
      <c r="DN770" s="153"/>
      <c r="DO770" s="153"/>
      <c r="DP770" s="153"/>
      <c r="DQ770" s="153"/>
      <c r="DR770" s="153"/>
      <c r="DS770" s="153"/>
      <c r="DT770" s="153"/>
      <c r="DU770" s="153"/>
      <c r="DV770" s="153"/>
      <c r="DW770" s="153"/>
      <c r="DX770" s="153"/>
      <c r="DY770" s="153"/>
      <c r="DZ770" s="153"/>
      <c r="EA770" s="153"/>
      <c r="EB770" s="153"/>
      <c r="EC770" s="153"/>
      <c r="ED770" s="153"/>
      <c r="EE770" s="153"/>
      <c r="EF770" s="153"/>
      <c r="EG770" s="153"/>
      <c r="EH770" s="153"/>
      <c r="EI770" s="153"/>
      <c r="EJ770" s="153"/>
    </row>
    <row r="771" spans="2:140" s="30" customFormat="1" ht="20.149999999999999" customHeight="1">
      <c r="B771" s="153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  <c r="AA771" s="153"/>
      <c r="AB771" s="153"/>
      <c r="AC771" s="153"/>
      <c r="AD771" s="153"/>
      <c r="AE771" s="153"/>
      <c r="AF771" s="153"/>
      <c r="AG771" s="153"/>
      <c r="AH771" s="153"/>
      <c r="AI771" s="153"/>
      <c r="AJ771" s="153"/>
      <c r="AK771" s="153"/>
      <c r="AL771" s="153"/>
      <c r="AM771" s="153"/>
      <c r="AN771" s="153"/>
      <c r="AO771" s="153"/>
      <c r="AP771" s="153"/>
      <c r="AQ771" s="153"/>
      <c r="AR771" s="153"/>
      <c r="AS771" s="153"/>
      <c r="AT771" s="153"/>
      <c r="AU771" s="153"/>
      <c r="AV771" s="153"/>
      <c r="AW771" s="153"/>
      <c r="AX771" s="153"/>
      <c r="AY771" s="153"/>
      <c r="AZ771" s="153"/>
      <c r="BA771" s="153"/>
      <c r="BB771" s="153"/>
      <c r="BC771" s="153"/>
      <c r="BD771" s="153"/>
      <c r="BE771" s="153"/>
      <c r="BF771" s="153"/>
      <c r="BG771" s="153"/>
      <c r="BH771" s="153"/>
      <c r="BI771" s="153"/>
      <c r="BJ771" s="153"/>
      <c r="BK771" s="153"/>
      <c r="BL771" s="153"/>
      <c r="BM771" s="153"/>
      <c r="BN771" s="153"/>
      <c r="BO771" s="153"/>
      <c r="BP771" s="153"/>
      <c r="BQ771" s="153"/>
      <c r="BR771" s="153"/>
      <c r="BS771" s="153"/>
      <c r="BT771" s="153"/>
      <c r="BU771" s="153"/>
      <c r="BV771" s="153"/>
      <c r="BW771" s="153"/>
      <c r="BX771" s="153"/>
      <c r="BY771" s="153"/>
      <c r="BZ771" s="153"/>
      <c r="CA771" s="153"/>
      <c r="CB771" s="153"/>
      <c r="CC771" s="153"/>
      <c r="CD771" s="153"/>
      <c r="CE771" s="153"/>
      <c r="CF771" s="153"/>
      <c r="CG771" s="153"/>
      <c r="CH771" s="153"/>
      <c r="CI771" s="153"/>
      <c r="CJ771" s="153"/>
      <c r="CK771" s="153"/>
      <c r="CL771" s="153"/>
      <c r="CM771" s="153"/>
      <c r="CN771" s="153"/>
      <c r="CO771" s="153"/>
      <c r="CP771" s="153"/>
      <c r="CQ771" s="153"/>
      <c r="CR771" s="153"/>
      <c r="CS771" s="153"/>
      <c r="CT771" s="153"/>
      <c r="CU771" s="153"/>
      <c r="CV771" s="153"/>
      <c r="CW771" s="153"/>
      <c r="CX771" s="153"/>
      <c r="CY771" s="153"/>
      <c r="CZ771" s="153"/>
      <c r="DA771" s="153"/>
      <c r="DB771" s="153"/>
      <c r="DC771" s="153"/>
      <c r="DD771" s="153"/>
      <c r="DE771" s="153"/>
      <c r="DF771" s="153"/>
      <c r="DG771" s="153"/>
      <c r="DH771" s="153"/>
      <c r="DI771" s="153"/>
      <c r="DJ771" s="153"/>
      <c r="DK771" s="153"/>
      <c r="DL771" s="153"/>
      <c r="DM771" s="153"/>
      <c r="DN771" s="153"/>
      <c r="DO771" s="153"/>
      <c r="DP771" s="153"/>
      <c r="DQ771" s="153"/>
      <c r="DR771" s="153"/>
      <c r="DS771" s="153"/>
      <c r="DT771" s="153"/>
      <c r="DU771" s="153"/>
      <c r="DV771" s="153"/>
      <c r="DW771" s="153"/>
      <c r="DX771" s="153"/>
      <c r="DY771" s="153"/>
      <c r="DZ771" s="153"/>
      <c r="EA771" s="153"/>
      <c r="EB771" s="153"/>
      <c r="EC771" s="153"/>
      <c r="ED771" s="153"/>
      <c r="EE771" s="153"/>
      <c r="EF771" s="153"/>
      <c r="EG771" s="153"/>
      <c r="EH771" s="153"/>
      <c r="EI771" s="153"/>
      <c r="EJ771" s="153"/>
    </row>
    <row r="772" spans="2:140" s="30" customFormat="1" ht="20.149999999999999" customHeight="1">
      <c r="B772" s="153"/>
      <c r="C772" s="153"/>
      <c r="D772" s="153"/>
      <c r="E772" s="153"/>
      <c r="F772" s="153"/>
      <c r="G772" s="153"/>
      <c r="H772" s="153"/>
      <c r="I772" s="153"/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  <c r="AA772" s="153"/>
      <c r="AB772" s="153"/>
      <c r="AC772" s="153"/>
      <c r="AD772" s="153"/>
      <c r="AE772" s="153"/>
      <c r="AF772" s="153"/>
      <c r="AG772" s="153"/>
      <c r="AH772" s="153"/>
      <c r="AI772" s="153"/>
      <c r="AJ772" s="153"/>
      <c r="AK772" s="153"/>
      <c r="AL772" s="153"/>
      <c r="AM772" s="153"/>
      <c r="AN772" s="153"/>
      <c r="AO772" s="153"/>
      <c r="AP772" s="153"/>
      <c r="AQ772" s="153"/>
      <c r="AR772" s="153"/>
      <c r="AS772" s="153"/>
      <c r="AT772" s="153"/>
      <c r="AU772" s="153"/>
      <c r="AV772" s="153"/>
      <c r="AW772" s="153"/>
      <c r="AX772" s="153"/>
      <c r="AY772" s="153"/>
      <c r="AZ772" s="153"/>
      <c r="BA772" s="153"/>
      <c r="BB772" s="153"/>
      <c r="BC772" s="153"/>
      <c r="BD772" s="153"/>
      <c r="BE772" s="153"/>
      <c r="BF772" s="153"/>
      <c r="BG772" s="153"/>
      <c r="BH772" s="153"/>
      <c r="BI772" s="153"/>
      <c r="BJ772" s="153"/>
      <c r="BK772" s="153"/>
      <c r="BL772" s="153"/>
      <c r="BM772" s="153"/>
      <c r="BN772" s="153"/>
      <c r="BO772" s="153"/>
      <c r="BP772" s="153"/>
      <c r="BQ772" s="153"/>
      <c r="BR772" s="153"/>
      <c r="BS772" s="153"/>
      <c r="BT772" s="153"/>
      <c r="BU772" s="153"/>
      <c r="BV772" s="153"/>
      <c r="BW772" s="153"/>
      <c r="BX772" s="153"/>
      <c r="BY772" s="153"/>
      <c r="BZ772" s="153"/>
      <c r="CA772" s="153"/>
      <c r="CB772" s="153"/>
      <c r="CC772" s="153"/>
      <c r="CD772" s="153"/>
      <c r="CE772" s="153"/>
      <c r="CF772" s="153"/>
      <c r="CG772" s="153"/>
      <c r="CH772" s="153"/>
      <c r="CI772" s="153"/>
      <c r="CJ772" s="153"/>
      <c r="CK772" s="153"/>
      <c r="CL772" s="153"/>
      <c r="CM772" s="153"/>
      <c r="CN772" s="153"/>
      <c r="CO772" s="153"/>
      <c r="CP772" s="153"/>
      <c r="CQ772" s="153"/>
      <c r="CR772" s="153"/>
      <c r="CS772" s="153"/>
      <c r="CT772" s="153"/>
      <c r="CU772" s="153"/>
      <c r="CV772" s="153"/>
      <c r="CW772" s="153"/>
      <c r="CX772" s="153"/>
      <c r="CY772" s="153"/>
      <c r="CZ772" s="153"/>
      <c r="DA772" s="153"/>
      <c r="DB772" s="153"/>
      <c r="DC772" s="153"/>
      <c r="DD772" s="153"/>
      <c r="DE772" s="153"/>
      <c r="DF772" s="153"/>
      <c r="DG772" s="153"/>
      <c r="DH772" s="153"/>
      <c r="DI772" s="153"/>
      <c r="DJ772" s="153"/>
      <c r="DK772" s="153"/>
      <c r="DL772" s="153"/>
      <c r="DM772" s="153"/>
      <c r="DN772" s="153"/>
      <c r="DO772" s="153"/>
      <c r="DP772" s="153"/>
      <c r="DQ772" s="153"/>
      <c r="DR772" s="153"/>
      <c r="DS772" s="153"/>
      <c r="DT772" s="153"/>
      <c r="DU772" s="153"/>
      <c r="DV772" s="153"/>
      <c r="DW772" s="153"/>
      <c r="DX772" s="153"/>
      <c r="DY772" s="153"/>
      <c r="DZ772" s="153"/>
      <c r="EA772" s="153"/>
      <c r="EB772" s="153"/>
      <c r="EC772" s="153"/>
      <c r="ED772" s="153"/>
      <c r="EE772" s="153"/>
      <c r="EF772" s="153"/>
      <c r="EG772" s="153"/>
      <c r="EH772" s="153"/>
      <c r="EI772" s="153"/>
      <c r="EJ772" s="153"/>
    </row>
    <row r="773" spans="2:140" s="30" customFormat="1" ht="20.149999999999999" customHeight="1">
      <c r="B773" s="153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  <c r="AA773" s="153"/>
      <c r="AB773" s="153"/>
      <c r="AC773" s="153"/>
      <c r="AD773" s="153"/>
      <c r="AE773" s="153"/>
      <c r="AF773" s="153"/>
      <c r="AG773" s="153"/>
      <c r="AH773" s="153"/>
      <c r="AI773" s="153"/>
      <c r="AJ773" s="153"/>
      <c r="AK773" s="153"/>
      <c r="AL773" s="153"/>
      <c r="AM773" s="153"/>
      <c r="AN773" s="153"/>
      <c r="AO773" s="153"/>
      <c r="AP773" s="153"/>
      <c r="AQ773" s="153"/>
      <c r="AR773" s="153"/>
      <c r="AS773" s="153"/>
      <c r="AT773" s="153"/>
      <c r="AU773" s="153"/>
      <c r="AV773" s="153"/>
      <c r="AW773" s="153"/>
      <c r="AX773" s="153"/>
      <c r="AY773" s="153"/>
      <c r="AZ773" s="153"/>
      <c r="BA773" s="153"/>
      <c r="BB773" s="153"/>
      <c r="BC773" s="153"/>
      <c r="BD773" s="153"/>
      <c r="BE773" s="153"/>
      <c r="BF773" s="153"/>
      <c r="BG773" s="153"/>
      <c r="BH773" s="153"/>
      <c r="BI773" s="153"/>
      <c r="BJ773" s="153"/>
      <c r="BK773" s="153"/>
      <c r="BL773" s="153"/>
      <c r="BM773" s="153"/>
      <c r="BN773" s="153"/>
      <c r="BO773" s="153"/>
      <c r="BP773" s="153"/>
      <c r="BQ773" s="153"/>
      <c r="BR773" s="153"/>
      <c r="BS773" s="153"/>
      <c r="BT773" s="153"/>
      <c r="BU773" s="153"/>
      <c r="BV773" s="153"/>
      <c r="BW773" s="153"/>
      <c r="BX773" s="153"/>
      <c r="BY773" s="153"/>
      <c r="BZ773" s="153"/>
      <c r="CA773" s="153"/>
      <c r="CB773" s="153"/>
      <c r="CC773" s="153"/>
      <c r="CD773" s="153"/>
      <c r="CE773" s="153"/>
      <c r="CF773" s="153"/>
      <c r="CG773" s="153"/>
      <c r="CH773" s="153"/>
      <c r="CI773" s="153"/>
      <c r="CJ773" s="153"/>
      <c r="CK773" s="153"/>
      <c r="CL773" s="153"/>
      <c r="CM773" s="153"/>
      <c r="CN773" s="153"/>
      <c r="CO773" s="153"/>
      <c r="CP773" s="153"/>
      <c r="CQ773" s="153"/>
      <c r="CR773" s="153"/>
      <c r="CS773" s="153"/>
      <c r="CT773" s="153"/>
      <c r="CU773" s="153"/>
      <c r="CV773" s="153"/>
      <c r="CW773" s="153"/>
      <c r="CX773" s="153"/>
      <c r="CY773" s="153"/>
      <c r="CZ773" s="153"/>
      <c r="DA773" s="153"/>
      <c r="DB773" s="153"/>
      <c r="DC773" s="153"/>
      <c r="DD773" s="153"/>
      <c r="DE773" s="153"/>
      <c r="DF773" s="153"/>
      <c r="DG773" s="153"/>
      <c r="DH773" s="153"/>
      <c r="DI773" s="153"/>
      <c r="DJ773" s="153"/>
      <c r="DK773" s="153"/>
      <c r="DL773" s="153"/>
      <c r="DM773" s="153"/>
      <c r="DN773" s="153"/>
      <c r="DO773" s="153"/>
      <c r="DP773" s="153"/>
      <c r="DQ773" s="153"/>
      <c r="DR773" s="153"/>
      <c r="DS773" s="153"/>
      <c r="DT773" s="153"/>
      <c r="DU773" s="153"/>
      <c r="DV773" s="153"/>
      <c r="DW773" s="153"/>
      <c r="DX773" s="153"/>
      <c r="DY773" s="153"/>
      <c r="DZ773" s="153"/>
      <c r="EA773" s="153"/>
      <c r="EB773" s="153"/>
      <c r="EC773" s="153"/>
      <c r="ED773" s="153"/>
      <c r="EE773" s="153"/>
      <c r="EF773" s="153"/>
      <c r="EG773" s="153"/>
      <c r="EH773" s="153"/>
      <c r="EI773" s="153"/>
      <c r="EJ773" s="153"/>
    </row>
    <row r="774" spans="2:140" s="30" customFormat="1" ht="20.149999999999999" customHeight="1">
      <c r="B774" s="153"/>
      <c r="C774" s="153"/>
      <c r="D774" s="153"/>
      <c r="E774" s="153"/>
      <c r="F774" s="153"/>
      <c r="G774" s="153"/>
      <c r="H774" s="153"/>
      <c r="I774" s="153"/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  <c r="AA774" s="153"/>
      <c r="AB774" s="153"/>
      <c r="AC774" s="153"/>
      <c r="AD774" s="153"/>
      <c r="AE774" s="153"/>
      <c r="AF774" s="153"/>
      <c r="AG774" s="153"/>
      <c r="AH774" s="153"/>
      <c r="AI774" s="153"/>
      <c r="AJ774" s="153"/>
      <c r="AK774" s="153"/>
      <c r="AL774" s="153"/>
      <c r="AM774" s="153"/>
      <c r="AN774" s="153"/>
      <c r="AO774" s="153"/>
      <c r="AP774" s="153"/>
      <c r="AQ774" s="153"/>
      <c r="AR774" s="153"/>
      <c r="AS774" s="153"/>
      <c r="AT774" s="153"/>
      <c r="AU774" s="153"/>
      <c r="AV774" s="153"/>
      <c r="AW774" s="153"/>
      <c r="AX774" s="153"/>
      <c r="AY774" s="153"/>
      <c r="AZ774" s="153"/>
      <c r="BA774" s="153"/>
      <c r="BB774" s="153"/>
      <c r="BC774" s="153"/>
      <c r="BD774" s="153"/>
      <c r="BE774" s="153"/>
      <c r="BF774" s="153"/>
      <c r="BG774" s="153"/>
      <c r="BH774" s="153"/>
      <c r="BI774" s="153"/>
      <c r="BJ774" s="153"/>
      <c r="BK774" s="153"/>
      <c r="BL774" s="153"/>
      <c r="BM774" s="153"/>
      <c r="BN774" s="153"/>
      <c r="BO774" s="153"/>
      <c r="BP774" s="153"/>
      <c r="BQ774" s="153"/>
      <c r="BR774" s="153"/>
      <c r="BS774" s="153"/>
      <c r="BT774" s="153"/>
      <c r="BU774" s="153"/>
      <c r="BV774" s="153"/>
      <c r="BW774" s="153"/>
      <c r="BX774" s="153"/>
      <c r="BY774" s="153"/>
      <c r="BZ774" s="153"/>
      <c r="CA774" s="153"/>
      <c r="CB774" s="153"/>
      <c r="CC774" s="153"/>
      <c r="CD774" s="153"/>
      <c r="CE774" s="153"/>
      <c r="CF774" s="153"/>
      <c r="CG774" s="153"/>
      <c r="CH774" s="153"/>
      <c r="CI774" s="153"/>
      <c r="CJ774" s="153"/>
      <c r="CK774" s="153"/>
      <c r="CL774" s="153"/>
      <c r="CM774" s="153"/>
      <c r="CN774" s="153"/>
      <c r="CO774" s="153"/>
      <c r="CP774" s="153"/>
      <c r="CQ774" s="153"/>
      <c r="CR774" s="153"/>
      <c r="CS774" s="153"/>
      <c r="CT774" s="153"/>
      <c r="CU774" s="153"/>
      <c r="CV774" s="153"/>
      <c r="CW774" s="153"/>
      <c r="CX774" s="153"/>
      <c r="CY774" s="153"/>
      <c r="CZ774" s="153"/>
      <c r="DA774" s="153"/>
      <c r="DB774" s="153"/>
      <c r="DC774" s="153"/>
      <c r="DD774" s="153"/>
      <c r="DE774" s="153"/>
      <c r="DF774" s="153"/>
      <c r="DG774" s="153"/>
      <c r="DH774" s="153"/>
      <c r="DI774" s="153"/>
      <c r="DJ774" s="153"/>
      <c r="DK774" s="153"/>
      <c r="DL774" s="153"/>
      <c r="DM774" s="153"/>
      <c r="DN774" s="153"/>
      <c r="DO774" s="153"/>
      <c r="DP774" s="153"/>
      <c r="DQ774" s="153"/>
      <c r="DR774" s="153"/>
      <c r="DS774" s="153"/>
      <c r="DT774" s="153"/>
      <c r="DU774" s="153"/>
      <c r="DV774" s="153"/>
      <c r="DW774" s="153"/>
      <c r="DX774" s="153"/>
      <c r="DY774" s="153"/>
      <c r="DZ774" s="153"/>
      <c r="EA774" s="153"/>
      <c r="EB774" s="153"/>
      <c r="EC774" s="153"/>
      <c r="ED774" s="153"/>
      <c r="EE774" s="153"/>
      <c r="EF774" s="153"/>
      <c r="EG774" s="153"/>
      <c r="EH774" s="153"/>
      <c r="EI774" s="153"/>
      <c r="EJ774" s="153"/>
    </row>
    <row r="775" spans="2:140" s="30" customFormat="1" ht="20.149999999999999" customHeight="1">
      <c r="B775" s="153"/>
      <c r="C775" s="153"/>
      <c r="D775" s="153"/>
      <c r="E775" s="153"/>
      <c r="F775" s="153"/>
      <c r="G775" s="153"/>
      <c r="H775" s="153"/>
      <c r="I775" s="153"/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  <c r="AA775" s="153"/>
      <c r="AB775" s="153"/>
      <c r="AC775" s="153"/>
      <c r="AD775" s="153"/>
      <c r="AE775" s="153"/>
      <c r="AF775" s="153"/>
      <c r="AG775" s="153"/>
      <c r="AH775" s="153"/>
      <c r="AI775" s="153"/>
      <c r="AJ775" s="153"/>
      <c r="AK775" s="153"/>
      <c r="AL775" s="153"/>
      <c r="AM775" s="153"/>
      <c r="AN775" s="153"/>
      <c r="AO775" s="153"/>
      <c r="AP775" s="153"/>
      <c r="AQ775" s="153"/>
      <c r="AR775" s="153"/>
      <c r="AS775" s="153"/>
      <c r="AT775" s="153"/>
      <c r="AU775" s="153"/>
      <c r="AV775" s="153"/>
      <c r="AW775" s="153"/>
      <c r="AX775" s="153"/>
      <c r="AY775" s="153"/>
      <c r="AZ775" s="153"/>
      <c r="BA775" s="153"/>
      <c r="BB775" s="153"/>
      <c r="BC775" s="153"/>
      <c r="BD775" s="153"/>
      <c r="BE775" s="153"/>
      <c r="BF775" s="153"/>
      <c r="BG775" s="153"/>
      <c r="BH775" s="153"/>
      <c r="BI775" s="153"/>
      <c r="BJ775" s="153"/>
      <c r="BK775" s="153"/>
      <c r="BL775" s="153"/>
      <c r="BM775" s="153"/>
      <c r="BN775" s="153"/>
      <c r="BO775" s="153"/>
      <c r="BP775" s="153"/>
      <c r="BQ775" s="153"/>
      <c r="BR775" s="153"/>
      <c r="BS775" s="153"/>
      <c r="BT775" s="153"/>
      <c r="BU775" s="153"/>
      <c r="BV775" s="153"/>
      <c r="BW775" s="153"/>
      <c r="BX775" s="153"/>
      <c r="BY775" s="153"/>
      <c r="BZ775" s="153"/>
      <c r="CA775" s="153"/>
      <c r="CB775" s="153"/>
      <c r="CC775" s="153"/>
      <c r="CD775" s="153"/>
      <c r="CE775" s="153"/>
      <c r="CF775" s="153"/>
      <c r="CG775" s="153"/>
      <c r="CH775" s="153"/>
      <c r="CI775" s="153"/>
      <c r="CJ775" s="153"/>
      <c r="CK775" s="153"/>
      <c r="CL775" s="153"/>
      <c r="CM775" s="153"/>
      <c r="CN775" s="153"/>
      <c r="CO775" s="153"/>
      <c r="CP775" s="153"/>
      <c r="CQ775" s="153"/>
      <c r="CR775" s="153"/>
      <c r="CS775" s="153"/>
      <c r="CT775" s="153"/>
      <c r="CU775" s="153"/>
      <c r="CV775" s="153"/>
      <c r="CW775" s="153"/>
      <c r="CX775" s="153"/>
      <c r="CY775" s="153"/>
      <c r="CZ775" s="153"/>
      <c r="DA775" s="153"/>
      <c r="DB775" s="153"/>
      <c r="DC775" s="153"/>
      <c r="DD775" s="153"/>
      <c r="DE775" s="153"/>
      <c r="DF775" s="153"/>
      <c r="DG775" s="153"/>
      <c r="DH775" s="153"/>
      <c r="DI775" s="153"/>
      <c r="DJ775" s="153"/>
      <c r="DK775" s="153"/>
      <c r="DL775" s="153"/>
      <c r="DM775" s="153"/>
      <c r="DN775" s="153"/>
      <c r="DO775" s="153"/>
      <c r="DP775" s="153"/>
      <c r="DQ775" s="153"/>
      <c r="DR775" s="153"/>
      <c r="DS775" s="153"/>
      <c r="DT775" s="153"/>
      <c r="DU775" s="153"/>
      <c r="DV775" s="153"/>
      <c r="DW775" s="153"/>
      <c r="DX775" s="153"/>
      <c r="DY775" s="153"/>
      <c r="DZ775" s="153"/>
      <c r="EA775" s="153"/>
      <c r="EB775" s="153"/>
      <c r="EC775" s="153"/>
      <c r="ED775" s="153"/>
      <c r="EE775" s="153"/>
      <c r="EF775" s="153"/>
      <c r="EG775" s="153"/>
      <c r="EH775" s="153"/>
      <c r="EI775" s="153"/>
      <c r="EJ775" s="153"/>
    </row>
    <row r="776" spans="2:140" s="30" customFormat="1" ht="20.149999999999999" customHeight="1">
      <c r="B776" s="153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  <c r="AA776" s="153"/>
      <c r="AB776" s="153"/>
      <c r="AC776" s="153"/>
      <c r="AD776" s="153"/>
      <c r="AE776" s="153"/>
      <c r="AF776" s="153"/>
      <c r="AG776" s="153"/>
      <c r="AH776" s="153"/>
      <c r="AI776" s="153"/>
      <c r="AJ776" s="153"/>
      <c r="AK776" s="153"/>
      <c r="AL776" s="153"/>
      <c r="AM776" s="153"/>
      <c r="AN776" s="153"/>
      <c r="AO776" s="153"/>
      <c r="AP776" s="153"/>
      <c r="AQ776" s="153"/>
      <c r="AR776" s="153"/>
      <c r="AS776" s="153"/>
      <c r="AT776" s="153"/>
      <c r="AU776" s="153"/>
      <c r="AV776" s="153"/>
      <c r="AW776" s="153"/>
      <c r="AX776" s="153"/>
      <c r="AY776" s="153"/>
      <c r="AZ776" s="153"/>
      <c r="BA776" s="153"/>
      <c r="BB776" s="153"/>
      <c r="BC776" s="153"/>
      <c r="BD776" s="153"/>
      <c r="BE776" s="153"/>
      <c r="BF776" s="153"/>
      <c r="BG776" s="153"/>
      <c r="BH776" s="153"/>
      <c r="BI776" s="153"/>
      <c r="BJ776" s="153"/>
      <c r="BK776" s="153"/>
      <c r="BL776" s="153"/>
      <c r="BM776" s="153"/>
      <c r="BN776" s="153"/>
      <c r="BO776" s="153"/>
      <c r="BP776" s="153"/>
      <c r="BQ776" s="153"/>
      <c r="BR776" s="153"/>
      <c r="BS776" s="153"/>
      <c r="BT776" s="153"/>
      <c r="BU776" s="153"/>
      <c r="BV776" s="153"/>
      <c r="BW776" s="153"/>
      <c r="BX776" s="153"/>
      <c r="BY776" s="153"/>
      <c r="BZ776" s="153"/>
      <c r="CA776" s="153"/>
      <c r="CB776" s="153"/>
      <c r="CC776" s="153"/>
      <c r="CD776" s="153"/>
      <c r="CE776" s="153"/>
      <c r="CF776" s="153"/>
      <c r="CG776" s="153"/>
      <c r="CH776" s="153"/>
      <c r="CI776" s="153"/>
      <c r="CJ776" s="153"/>
      <c r="CK776" s="153"/>
      <c r="CL776" s="153"/>
      <c r="CM776" s="153"/>
      <c r="CN776" s="153"/>
      <c r="CO776" s="153"/>
      <c r="CP776" s="153"/>
      <c r="CQ776" s="153"/>
      <c r="CR776" s="153"/>
      <c r="CS776" s="153"/>
      <c r="CT776" s="153"/>
      <c r="CU776" s="153"/>
      <c r="CV776" s="153"/>
      <c r="CW776" s="153"/>
      <c r="CX776" s="153"/>
      <c r="CY776" s="153"/>
      <c r="CZ776" s="153"/>
      <c r="DA776" s="153"/>
      <c r="DB776" s="153"/>
      <c r="DC776" s="153"/>
      <c r="DD776" s="153"/>
      <c r="DE776" s="153"/>
      <c r="DF776" s="153"/>
      <c r="DG776" s="153"/>
      <c r="DH776" s="153"/>
      <c r="DI776" s="153"/>
      <c r="DJ776" s="153"/>
      <c r="DK776" s="153"/>
      <c r="DL776" s="153"/>
      <c r="DM776" s="153"/>
      <c r="DN776" s="153"/>
      <c r="DO776" s="153"/>
      <c r="DP776" s="153"/>
      <c r="DQ776" s="153"/>
      <c r="DR776" s="153"/>
      <c r="DS776" s="153"/>
      <c r="DT776" s="153"/>
      <c r="DU776" s="153"/>
      <c r="DV776" s="153"/>
      <c r="DW776" s="153"/>
      <c r="DX776" s="153"/>
      <c r="DY776" s="153"/>
      <c r="DZ776" s="153"/>
      <c r="EA776" s="153"/>
      <c r="EB776" s="153"/>
      <c r="EC776" s="153"/>
      <c r="ED776" s="153"/>
      <c r="EE776" s="153"/>
      <c r="EF776" s="153"/>
      <c r="EG776" s="153"/>
      <c r="EH776" s="153"/>
      <c r="EI776" s="153"/>
      <c r="EJ776" s="153"/>
    </row>
    <row r="777" spans="2:140" s="30" customFormat="1" ht="20.149999999999999" customHeight="1">
      <c r="B777" s="153"/>
      <c r="C777" s="153"/>
      <c r="D777" s="153"/>
      <c r="E777" s="153"/>
      <c r="F777" s="153"/>
      <c r="G777" s="153"/>
      <c r="H777" s="153"/>
      <c r="I777" s="153"/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  <c r="AA777" s="153"/>
      <c r="AB777" s="153"/>
      <c r="AC777" s="153"/>
      <c r="AD777" s="153"/>
      <c r="AE777" s="153"/>
      <c r="AF777" s="153"/>
      <c r="AG777" s="153"/>
      <c r="AH777" s="153"/>
      <c r="AI777" s="153"/>
      <c r="AJ777" s="153"/>
      <c r="AK777" s="153"/>
      <c r="AL777" s="153"/>
      <c r="AM777" s="153"/>
      <c r="AN777" s="153"/>
      <c r="AO777" s="153"/>
      <c r="AP777" s="153"/>
      <c r="AQ777" s="153"/>
      <c r="AR777" s="153"/>
      <c r="AS777" s="153"/>
      <c r="AT777" s="153"/>
      <c r="AU777" s="153"/>
      <c r="AV777" s="153"/>
      <c r="AW777" s="153"/>
      <c r="AX777" s="153"/>
      <c r="AY777" s="153"/>
      <c r="AZ777" s="153"/>
      <c r="BA777" s="153"/>
      <c r="BB777" s="153"/>
      <c r="BC777" s="153"/>
      <c r="BD777" s="153"/>
      <c r="BE777" s="153"/>
      <c r="BF777" s="153"/>
      <c r="BG777" s="153"/>
      <c r="BH777" s="153"/>
      <c r="BI777" s="153"/>
      <c r="BJ777" s="153"/>
      <c r="BK777" s="153"/>
      <c r="BL777" s="153"/>
      <c r="BM777" s="153"/>
      <c r="BN777" s="153"/>
      <c r="BO777" s="153"/>
      <c r="BP777" s="153"/>
      <c r="BQ777" s="153"/>
      <c r="BR777" s="153"/>
      <c r="BS777" s="153"/>
      <c r="BT777" s="153"/>
      <c r="BU777" s="153"/>
      <c r="BV777" s="153"/>
      <c r="BW777" s="153"/>
      <c r="BX777" s="153"/>
      <c r="BY777" s="153"/>
      <c r="BZ777" s="153"/>
      <c r="CA777" s="153"/>
      <c r="CB777" s="153"/>
      <c r="CC777" s="153"/>
      <c r="CD777" s="153"/>
      <c r="CE777" s="153"/>
      <c r="CF777" s="153"/>
      <c r="CG777" s="153"/>
      <c r="CH777" s="153"/>
      <c r="CI777" s="153"/>
      <c r="CJ777" s="153"/>
      <c r="CK777" s="153"/>
      <c r="CL777" s="153"/>
      <c r="CM777" s="153"/>
      <c r="CN777" s="153"/>
      <c r="CO777" s="153"/>
      <c r="CP777" s="153"/>
      <c r="CQ777" s="153"/>
      <c r="CR777" s="153"/>
      <c r="CS777" s="153"/>
      <c r="CT777" s="153"/>
      <c r="CU777" s="153"/>
      <c r="CV777" s="153"/>
      <c r="CW777" s="153"/>
      <c r="CX777" s="153"/>
      <c r="CY777" s="153"/>
      <c r="CZ777" s="153"/>
      <c r="DA777" s="153"/>
      <c r="DB777" s="153"/>
      <c r="DC777" s="153"/>
      <c r="DD777" s="153"/>
      <c r="DE777" s="153"/>
      <c r="DF777" s="153"/>
      <c r="DG777" s="153"/>
      <c r="DH777" s="153"/>
      <c r="DI777" s="153"/>
      <c r="DJ777" s="153"/>
      <c r="DK777" s="153"/>
      <c r="DL777" s="153"/>
      <c r="DM777" s="153"/>
      <c r="DN777" s="153"/>
      <c r="DO777" s="153"/>
      <c r="DP777" s="153"/>
      <c r="DQ777" s="153"/>
      <c r="DR777" s="153"/>
      <c r="DS777" s="153"/>
      <c r="DT777" s="153"/>
      <c r="DU777" s="153"/>
      <c r="DV777" s="153"/>
      <c r="DW777" s="153"/>
      <c r="DX777" s="153"/>
      <c r="DY777" s="153"/>
      <c r="DZ777" s="153"/>
      <c r="EA777" s="153"/>
      <c r="EB777" s="153"/>
      <c r="EC777" s="153"/>
      <c r="ED777" s="153"/>
      <c r="EE777" s="153"/>
      <c r="EF777" s="153"/>
      <c r="EG777" s="153"/>
      <c r="EH777" s="153"/>
      <c r="EI777" s="153"/>
      <c r="EJ777" s="153"/>
    </row>
    <row r="778" spans="2:140" s="30" customFormat="1" ht="20.149999999999999" customHeight="1">
      <c r="B778" s="153"/>
      <c r="C778" s="153"/>
      <c r="D778" s="153"/>
      <c r="E778" s="153"/>
      <c r="F778" s="153"/>
      <c r="G778" s="153"/>
      <c r="H778" s="153"/>
      <c r="I778" s="153"/>
      <c r="J778" s="153"/>
      <c r="K778" s="153"/>
      <c r="L778" s="153"/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  <c r="AA778" s="153"/>
      <c r="AB778" s="153"/>
      <c r="AC778" s="153"/>
      <c r="AD778" s="153"/>
      <c r="AE778" s="153"/>
      <c r="AF778" s="153"/>
      <c r="AG778" s="153"/>
      <c r="AH778" s="153"/>
      <c r="AI778" s="153"/>
      <c r="AJ778" s="153"/>
      <c r="AK778" s="153"/>
      <c r="AL778" s="153"/>
      <c r="AM778" s="153"/>
      <c r="AN778" s="153"/>
      <c r="AO778" s="153"/>
      <c r="AP778" s="153"/>
      <c r="AQ778" s="153"/>
      <c r="AR778" s="153"/>
      <c r="AS778" s="153"/>
      <c r="AT778" s="153"/>
      <c r="AU778" s="153"/>
      <c r="AV778" s="153"/>
      <c r="AW778" s="153"/>
      <c r="AX778" s="153"/>
      <c r="AY778" s="153"/>
      <c r="AZ778" s="153"/>
      <c r="BA778" s="153"/>
      <c r="BB778" s="153"/>
      <c r="BC778" s="153"/>
      <c r="BD778" s="153"/>
      <c r="BE778" s="153"/>
      <c r="BF778" s="153"/>
      <c r="BG778" s="153"/>
      <c r="BH778" s="153"/>
      <c r="BI778" s="153"/>
      <c r="BJ778" s="153"/>
      <c r="BK778" s="153"/>
      <c r="BL778" s="153"/>
      <c r="BM778" s="153"/>
      <c r="BN778" s="153"/>
      <c r="BO778" s="153"/>
      <c r="BP778" s="153"/>
      <c r="BQ778" s="153"/>
      <c r="BR778" s="153"/>
      <c r="BS778" s="153"/>
      <c r="BT778" s="153"/>
      <c r="BU778" s="153"/>
      <c r="BV778" s="153"/>
      <c r="BW778" s="153"/>
      <c r="BX778" s="153"/>
      <c r="BY778" s="153"/>
      <c r="BZ778" s="153"/>
      <c r="CA778" s="153"/>
      <c r="CB778" s="153"/>
      <c r="CC778" s="153"/>
      <c r="CD778" s="153"/>
      <c r="CE778" s="153"/>
      <c r="CF778" s="153"/>
      <c r="CG778" s="153"/>
      <c r="CH778" s="153"/>
      <c r="CI778" s="153"/>
      <c r="CJ778" s="153"/>
      <c r="CK778" s="153"/>
      <c r="CL778" s="153"/>
      <c r="CM778" s="153"/>
      <c r="CN778" s="153"/>
      <c r="CO778" s="153"/>
      <c r="CP778" s="153"/>
      <c r="CQ778" s="153"/>
      <c r="CR778" s="153"/>
      <c r="CS778" s="153"/>
      <c r="CT778" s="153"/>
      <c r="CU778" s="153"/>
      <c r="CV778" s="153"/>
      <c r="CW778" s="153"/>
      <c r="CX778" s="153"/>
      <c r="CY778" s="153"/>
      <c r="CZ778" s="153"/>
      <c r="DA778" s="153"/>
      <c r="DB778" s="153"/>
      <c r="DC778" s="153"/>
      <c r="DD778" s="153"/>
      <c r="DE778" s="153"/>
      <c r="DF778" s="153"/>
      <c r="DG778" s="153"/>
      <c r="DH778" s="153"/>
      <c r="DI778" s="153"/>
      <c r="DJ778" s="153"/>
      <c r="DK778" s="153"/>
      <c r="DL778" s="153"/>
      <c r="DM778" s="153"/>
      <c r="DN778" s="153"/>
      <c r="DO778" s="153"/>
      <c r="DP778" s="153"/>
      <c r="DQ778" s="153"/>
      <c r="DR778" s="153"/>
      <c r="DS778" s="153"/>
      <c r="DT778" s="153"/>
      <c r="DU778" s="153"/>
      <c r="DV778" s="153"/>
      <c r="DW778" s="153"/>
      <c r="DX778" s="153"/>
      <c r="DY778" s="153"/>
      <c r="DZ778" s="153"/>
      <c r="EA778" s="153"/>
      <c r="EB778" s="153"/>
      <c r="EC778" s="153"/>
      <c r="ED778" s="153"/>
      <c r="EE778" s="153"/>
      <c r="EF778" s="153"/>
      <c r="EG778" s="153"/>
      <c r="EH778" s="153"/>
      <c r="EI778" s="153"/>
      <c r="EJ778" s="153"/>
    </row>
    <row r="779" spans="2:140" s="30" customFormat="1" ht="20.149999999999999" customHeight="1"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  <c r="AA779" s="153"/>
      <c r="AB779" s="153"/>
      <c r="AC779" s="153"/>
      <c r="AD779" s="153"/>
      <c r="AE779" s="153"/>
      <c r="AF779" s="153"/>
      <c r="AG779" s="153"/>
      <c r="AH779" s="153"/>
      <c r="AI779" s="153"/>
      <c r="AJ779" s="153"/>
      <c r="AK779" s="153"/>
      <c r="AL779" s="153"/>
      <c r="AM779" s="153"/>
      <c r="AN779" s="153"/>
      <c r="AO779" s="153"/>
      <c r="AP779" s="153"/>
      <c r="AQ779" s="153"/>
      <c r="AR779" s="153"/>
      <c r="AS779" s="153"/>
      <c r="AT779" s="153"/>
      <c r="AU779" s="153"/>
      <c r="AV779" s="153"/>
      <c r="AW779" s="153"/>
      <c r="AX779" s="153"/>
      <c r="AY779" s="153"/>
      <c r="AZ779" s="153"/>
      <c r="BA779" s="153"/>
      <c r="BB779" s="153"/>
      <c r="BC779" s="153"/>
      <c r="BD779" s="153"/>
      <c r="BE779" s="153"/>
      <c r="BF779" s="153"/>
      <c r="BG779" s="153"/>
      <c r="BH779" s="153"/>
      <c r="BI779" s="153"/>
      <c r="BJ779" s="153"/>
      <c r="BK779" s="153"/>
      <c r="BL779" s="153"/>
      <c r="BM779" s="153"/>
      <c r="BN779" s="153"/>
      <c r="BO779" s="153"/>
      <c r="BP779" s="153"/>
      <c r="BQ779" s="153"/>
      <c r="BR779" s="153"/>
      <c r="BS779" s="153"/>
      <c r="BT779" s="153"/>
      <c r="BU779" s="153"/>
      <c r="BV779" s="153"/>
      <c r="BW779" s="153"/>
      <c r="BX779" s="153"/>
      <c r="BY779" s="153"/>
      <c r="BZ779" s="153"/>
      <c r="CA779" s="153"/>
      <c r="CB779" s="153"/>
      <c r="CC779" s="153"/>
      <c r="CD779" s="153"/>
      <c r="CE779" s="153"/>
      <c r="CF779" s="153"/>
      <c r="CG779" s="153"/>
      <c r="CH779" s="153"/>
      <c r="CI779" s="153"/>
      <c r="CJ779" s="153"/>
      <c r="CK779" s="153"/>
      <c r="CL779" s="153"/>
      <c r="CM779" s="153"/>
      <c r="CN779" s="153"/>
      <c r="CO779" s="153"/>
      <c r="CP779" s="153"/>
      <c r="CQ779" s="153"/>
      <c r="CR779" s="153"/>
      <c r="CS779" s="153"/>
      <c r="CT779" s="153"/>
      <c r="CU779" s="153"/>
      <c r="CV779" s="153"/>
      <c r="CW779" s="153"/>
      <c r="CX779" s="153"/>
      <c r="CY779" s="153"/>
      <c r="CZ779" s="153"/>
      <c r="DA779" s="153"/>
      <c r="DB779" s="153"/>
      <c r="DC779" s="153"/>
      <c r="DD779" s="153"/>
      <c r="DE779" s="153"/>
      <c r="DF779" s="153"/>
      <c r="DG779" s="153"/>
      <c r="DH779" s="153"/>
      <c r="DI779" s="153"/>
      <c r="DJ779" s="153"/>
      <c r="DK779" s="153"/>
      <c r="DL779" s="153"/>
      <c r="DM779" s="153"/>
      <c r="DN779" s="153"/>
      <c r="DO779" s="153"/>
      <c r="DP779" s="153"/>
      <c r="DQ779" s="153"/>
      <c r="DR779" s="153"/>
      <c r="DS779" s="153"/>
      <c r="DT779" s="153"/>
      <c r="DU779" s="153"/>
      <c r="DV779" s="153"/>
      <c r="DW779" s="153"/>
      <c r="DX779" s="153"/>
      <c r="DY779" s="153"/>
      <c r="DZ779" s="153"/>
      <c r="EA779" s="153"/>
      <c r="EB779" s="153"/>
      <c r="EC779" s="153"/>
      <c r="ED779" s="153"/>
      <c r="EE779" s="153"/>
      <c r="EF779" s="153"/>
      <c r="EG779" s="153"/>
      <c r="EH779" s="153"/>
      <c r="EI779" s="153"/>
      <c r="EJ779" s="153"/>
    </row>
    <row r="780" spans="2:140" s="30" customFormat="1" ht="20.149999999999999" customHeight="1">
      <c r="B780" s="153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  <c r="AA780" s="153"/>
      <c r="AB780" s="153"/>
      <c r="AC780" s="153"/>
      <c r="AD780" s="153"/>
      <c r="AE780" s="153"/>
      <c r="AF780" s="153"/>
      <c r="AG780" s="153"/>
      <c r="AH780" s="153"/>
      <c r="AI780" s="153"/>
      <c r="AJ780" s="153"/>
      <c r="AK780" s="153"/>
      <c r="AL780" s="153"/>
      <c r="AM780" s="153"/>
      <c r="AN780" s="153"/>
      <c r="AO780" s="153"/>
      <c r="AP780" s="153"/>
      <c r="AQ780" s="153"/>
      <c r="AR780" s="153"/>
      <c r="AS780" s="153"/>
      <c r="AT780" s="153"/>
      <c r="AU780" s="153"/>
      <c r="AV780" s="153"/>
      <c r="AW780" s="153"/>
      <c r="AX780" s="153"/>
      <c r="AY780" s="153"/>
      <c r="AZ780" s="153"/>
      <c r="BA780" s="153"/>
      <c r="BB780" s="153"/>
      <c r="BC780" s="153"/>
      <c r="BD780" s="153"/>
      <c r="BE780" s="153"/>
      <c r="BF780" s="153"/>
      <c r="BG780" s="153"/>
      <c r="BH780" s="153"/>
      <c r="BI780" s="153"/>
      <c r="BJ780" s="153"/>
      <c r="BK780" s="153"/>
      <c r="BL780" s="153"/>
      <c r="BM780" s="153"/>
      <c r="BN780" s="153"/>
      <c r="BO780" s="153"/>
      <c r="BP780" s="153"/>
      <c r="BQ780" s="153"/>
      <c r="BR780" s="153"/>
      <c r="BS780" s="153"/>
      <c r="BT780" s="153"/>
      <c r="BU780" s="153"/>
      <c r="BV780" s="153"/>
      <c r="BW780" s="153"/>
      <c r="BX780" s="153"/>
      <c r="BY780" s="153"/>
      <c r="BZ780" s="153"/>
      <c r="CA780" s="153"/>
      <c r="CB780" s="153"/>
      <c r="CC780" s="153"/>
      <c r="CD780" s="153"/>
      <c r="CE780" s="153"/>
      <c r="CF780" s="153"/>
      <c r="CG780" s="153"/>
      <c r="CH780" s="153"/>
      <c r="CI780" s="153"/>
      <c r="CJ780" s="153"/>
      <c r="CK780" s="153"/>
      <c r="CL780" s="153"/>
      <c r="CM780" s="153"/>
      <c r="CN780" s="153"/>
      <c r="CO780" s="153"/>
      <c r="CP780" s="153"/>
      <c r="CQ780" s="153"/>
      <c r="CR780" s="153"/>
      <c r="CS780" s="153"/>
      <c r="CT780" s="153"/>
      <c r="CU780" s="153"/>
      <c r="CV780" s="153"/>
      <c r="CW780" s="153"/>
      <c r="CX780" s="153"/>
      <c r="CY780" s="153"/>
      <c r="CZ780" s="153"/>
      <c r="DA780" s="153"/>
      <c r="DB780" s="153"/>
      <c r="DC780" s="153"/>
      <c r="DD780" s="153"/>
      <c r="DE780" s="153"/>
      <c r="DF780" s="153"/>
      <c r="DG780" s="153"/>
      <c r="DH780" s="153"/>
      <c r="DI780" s="153"/>
      <c r="DJ780" s="153"/>
      <c r="DK780" s="153"/>
      <c r="DL780" s="153"/>
      <c r="DM780" s="153"/>
      <c r="DN780" s="153"/>
      <c r="DO780" s="153"/>
      <c r="DP780" s="153"/>
      <c r="DQ780" s="153"/>
      <c r="DR780" s="153"/>
      <c r="DS780" s="153"/>
      <c r="DT780" s="153"/>
      <c r="DU780" s="153"/>
      <c r="DV780" s="153"/>
      <c r="DW780" s="153"/>
      <c r="DX780" s="153"/>
      <c r="DY780" s="153"/>
      <c r="DZ780" s="153"/>
      <c r="EA780" s="153"/>
      <c r="EB780" s="153"/>
      <c r="EC780" s="153"/>
      <c r="ED780" s="153"/>
      <c r="EE780" s="153"/>
      <c r="EF780" s="153"/>
      <c r="EG780" s="153"/>
      <c r="EH780" s="153"/>
      <c r="EI780" s="153"/>
      <c r="EJ780" s="153"/>
    </row>
    <row r="781" spans="2:140" s="30" customFormat="1" ht="20.149999999999999" customHeight="1">
      <c r="B781" s="153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  <c r="AA781" s="153"/>
      <c r="AB781" s="153"/>
      <c r="AC781" s="153"/>
      <c r="AD781" s="153"/>
      <c r="AE781" s="153"/>
      <c r="AF781" s="153"/>
      <c r="AG781" s="153"/>
      <c r="AH781" s="153"/>
      <c r="AI781" s="153"/>
      <c r="AJ781" s="153"/>
      <c r="AK781" s="153"/>
      <c r="AL781" s="153"/>
      <c r="AM781" s="153"/>
      <c r="AN781" s="153"/>
      <c r="AO781" s="153"/>
      <c r="AP781" s="153"/>
      <c r="AQ781" s="153"/>
      <c r="AR781" s="153"/>
      <c r="AS781" s="153"/>
      <c r="AT781" s="153"/>
      <c r="AU781" s="153"/>
      <c r="AV781" s="153"/>
      <c r="AW781" s="153"/>
      <c r="AX781" s="153"/>
      <c r="AY781" s="153"/>
      <c r="AZ781" s="153"/>
      <c r="BA781" s="153"/>
      <c r="BB781" s="153"/>
      <c r="BC781" s="153"/>
      <c r="BD781" s="153"/>
      <c r="BE781" s="153"/>
      <c r="BF781" s="153"/>
      <c r="BG781" s="153"/>
      <c r="BH781" s="153"/>
      <c r="BI781" s="153"/>
      <c r="BJ781" s="153"/>
      <c r="BK781" s="153"/>
      <c r="BL781" s="153"/>
      <c r="BM781" s="153"/>
      <c r="BN781" s="153"/>
      <c r="BO781" s="153"/>
      <c r="BP781" s="153"/>
      <c r="BQ781" s="153"/>
      <c r="BR781" s="153"/>
      <c r="BS781" s="153"/>
      <c r="BT781" s="153"/>
      <c r="BU781" s="153"/>
      <c r="BV781" s="153"/>
      <c r="BW781" s="153"/>
      <c r="BX781" s="153"/>
      <c r="BY781" s="153"/>
      <c r="BZ781" s="153"/>
      <c r="CA781" s="153"/>
      <c r="CB781" s="153"/>
      <c r="CC781" s="153"/>
      <c r="CD781" s="153"/>
      <c r="CE781" s="153"/>
      <c r="CF781" s="153"/>
      <c r="CG781" s="153"/>
      <c r="CH781" s="153"/>
      <c r="CI781" s="153"/>
      <c r="CJ781" s="153"/>
      <c r="CK781" s="153"/>
      <c r="CL781" s="153"/>
      <c r="CM781" s="153"/>
      <c r="CN781" s="153"/>
      <c r="CO781" s="153"/>
      <c r="CP781" s="153"/>
      <c r="CQ781" s="153"/>
      <c r="CR781" s="153"/>
      <c r="CS781" s="153"/>
      <c r="CT781" s="153"/>
      <c r="CU781" s="153"/>
      <c r="CV781" s="153"/>
      <c r="CW781" s="153"/>
      <c r="CX781" s="153"/>
      <c r="CY781" s="153"/>
      <c r="CZ781" s="153"/>
      <c r="DA781" s="153"/>
      <c r="DB781" s="153"/>
      <c r="DC781" s="153"/>
      <c r="DD781" s="153"/>
      <c r="DE781" s="153"/>
      <c r="DF781" s="153"/>
      <c r="DG781" s="153"/>
      <c r="DH781" s="153"/>
      <c r="DI781" s="153"/>
      <c r="DJ781" s="153"/>
      <c r="DK781" s="153"/>
      <c r="DL781" s="153"/>
      <c r="DM781" s="153"/>
      <c r="DN781" s="153"/>
      <c r="DO781" s="153"/>
      <c r="DP781" s="153"/>
      <c r="DQ781" s="153"/>
      <c r="DR781" s="153"/>
      <c r="DS781" s="153"/>
      <c r="DT781" s="153"/>
      <c r="DU781" s="153"/>
      <c r="DV781" s="153"/>
      <c r="DW781" s="153"/>
      <c r="DX781" s="153"/>
      <c r="DY781" s="153"/>
      <c r="DZ781" s="153"/>
      <c r="EA781" s="153"/>
      <c r="EB781" s="153"/>
      <c r="EC781" s="153"/>
      <c r="ED781" s="153"/>
      <c r="EE781" s="153"/>
      <c r="EF781" s="153"/>
      <c r="EG781" s="153"/>
      <c r="EH781" s="153"/>
      <c r="EI781" s="153"/>
      <c r="EJ781" s="153"/>
    </row>
    <row r="782" spans="2:140" s="30" customFormat="1" ht="20.149999999999999" customHeight="1">
      <c r="B782" s="153"/>
      <c r="C782" s="153"/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  <c r="AA782" s="153"/>
      <c r="AB782" s="153"/>
      <c r="AC782" s="153"/>
      <c r="AD782" s="153"/>
      <c r="AE782" s="153"/>
      <c r="AF782" s="153"/>
      <c r="AG782" s="153"/>
      <c r="AH782" s="153"/>
      <c r="AI782" s="153"/>
      <c r="AJ782" s="153"/>
      <c r="AK782" s="153"/>
      <c r="AL782" s="153"/>
      <c r="AM782" s="153"/>
      <c r="AN782" s="153"/>
      <c r="AO782" s="153"/>
      <c r="AP782" s="153"/>
      <c r="AQ782" s="153"/>
      <c r="AR782" s="153"/>
      <c r="AS782" s="153"/>
      <c r="AT782" s="153"/>
      <c r="AU782" s="153"/>
      <c r="AV782" s="153"/>
      <c r="AW782" s="153"/>
      <c r="AX782" s="153"/>
      <c r="AY782" s="153"/>
      <c r="AZ782" s="153"/>
      <c r="BA782" s="153"/>
      <c r="BB782" s="153"/>
      <c r="BC782" s="153"/>
      <c r="BD782" s="153"/>
      <c r="BE782" s="153"/>
      <c r="BF782" s="153"/>
      <c r="BG782" s="153"/>
      <c r="BH782" s="153"/>
      <c r="BI782" s="153"/>
      <c r="BJ782" s="153"/>
      <c r="BK782" s="153"/>
      <c r="BL782" s="153"/>
      <c r="BM782" s="153"/>
      <c r="BN782" s="153"/>
      <c r="BO782" s="153"/>
      <c r="BP782" s="153"/>
      <c r="BQ782" s="153"/>
      <c r="BR782" s="153"/>
      <c r="BS782" s="153"/>
      <c r="BT782" s="153"/>
      <c r="BU782" s="153"/>
      <c r="BV782" s="153"/>
      <c r="BW782" s="153"/>
      <c r="BX782" s="153"/>
      <c r="BY782" s="153"/>
      <c r="BZ782" s="153"/>
      <c r="CA782" s="153"/>
      <c r="CB782" s="153"/>
      <c r="CC782" s="153"/>
      <c r="CD782" s="153"/>
      <c r="CE782" s="153"/>
      <c r="CF782" s="153"/>
      <c r="CG782" s="153"/>
      <c r="CH782" s="153"/>
      <c r="CI782" s="153"/>
      <c r="CJ782" s="153"/>
      <c r="CK782" s="153"/>
      <c r="CL782" s="153"/>
      <c r="CM782" s="153"/>
      <c r="CN782" s="153"/>
      <c r="CO782" s="153"/>
      <c r="CP782" s="153"/>
      <c r="CQ782" s="153"/>
      <c r="CR782" s="153"/>
      <c r="CS782" s="153"/>
      <c r="CT782" s="153"/>
      <c r="CU782" s="153"/>
      <c r="CV782" s="153"/>
      <c r="CW782" s="153"/>
      <c r="CX782" s="153"/>
      <c r="CY782" s="153"/>
      <c r="CZ782" s="153"/>
      <c r="DA782" s="153"/>
      <c r="DB782" s="153"/>
      <c r="DC782" s="153"/>
      <c r="DD782" s="153"/>
      <c r="DE782" s="153"/>
      <c r="DF782" s="153"/>
      <c r="DG782" s="153"/>
      <c r="DH782" s="153"/>
      <c r="DI782" s="153"/>
      <c r="DJ782" s="153"/>
      <c r="DK782" s="153"/>
      <c r="DL782" s="153"/>
      <c r="DM782" s="153"/>
      <c r="DN782" s="153"/>
      <c r="DO782" s="153"/>
      <c r="DP782" s="153"/>
      <c r="DQ782" s="153"/>
      <c r="DR782" s="153"/>
      <c r="DS782" s="153"/>
      <c r="DT782" s="153"/>
      <c r="DU782" s="153"/>
      <c r="DV782" s="153"/>
      <c r="DW782" s="153"/>
      <c r="DX782" s="153"/>
      <c r="DY782" s="153"/>
      <c r="DZ782" s="153"/>
      <c r="EA782" s="153"/>
      <c r="EB782" s="153"/>
      <c r="EC782" s="153"/>
      <c r="ED782" s="153"/>
      <c r="EE782" s="153"/>
      <c r="EF782" s="153"/>
      <c r="EG782" s="153"/>
      <c r="EH782" s="153"/>
      <c r="EI782" s="153"/>
      <c r="EJ782" s="153"/>
    </row>
    <row r="783" spans="2:140" s="30" customFormat="1" ht="20.149999999999999" customHeight="1">
      <c r="B783" s="153"/>
      <c r="C783" s="153"/>
      <c r="D783" s="153"/>
      <c r="E783" s="153"/>
      <c r="F783" s="153"/>
      <c r="G783" s="153"/>
      <c r="H783" s="153"/>
      <c r="I783" s="153"/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  <c r="AA783" s="153"/>
      <c r="AB783" s="153"/>
      <c r="AC783" s="153"/>
      <c r="AD783" s="153"/>
      <c r="AE783" s="153"/>
      <c r="AF783" s="153"/>
      <c r="AG783" s="153"/>
      <c r="AH783" s="153"/>
      <c r="AI783" s="153"/>
      <c r="AJ783" s="153"/>
      <c r="AK783" s="153"/>
      <c r="AL783" s="153"/>
      <c r="AM783" s="153"/>
      <c r="AN783" s="153"/>
      <c r="AO783" s="153"/>
      <c r="AP783" s="153"/>
      <c r="AQ783" s="153"/>
      <c r="AR783" s="153"/>
      <c r="AS783" s="153"/>
      <c r="AT783" s="153"/>
      <c r="AU783" s="153"/>
      <c r="AV783" s="153"/>
      <c r="AW783" s="153"/>
      <c r="AX783" s="153"/>
      <c r="AY783" s="153"/>
      <c r="AZ783" s="153"/>
      <c r="BA783" s="153"/>
      <c r="BB783" s="153"/>
      <c r="BC783" s="153"/>
      <c r="BD783" s="153"/>
      <c r="BE783" s="153"/>
      <c r="BF783" s="153"/>
      <c r="BG783" s="153"/>
      <c r="BH783" s="153"/>
      <c r="BI783" s="153"/>
      <c r="BJ783" s="153"/>
      <c r="BK783" s="153"/>
      <c r="BL783" s="153"/>
      <c r="BM783" s="153"/>
      <c r="BN783" s="153"/>
      <c r="BO783" s="153"/>
      <c r="BP783" s="153"/>
      <c r="BQ783" s="153"/>
      <c r="BR783" s="153"/>
      <c r="BS783" s="153"/>
      <c r="BT783" s="153"/>
      <c r="BU783" s="153"/>
      <c r="BV783" s="153"/>
      <c r="BW783" s="153"/>
      <c r="BX783" s="153"/>
      <c r="BY783" s="153"/>
      <c r="BZ783" s="153"/>
      <c r="CA783" s="153"/>
      <c r="CB783" s="153"/>
      <c r="CC783" s="153"/>
      <c r="CD783" s="153"/>
      <c r="CE783" s="153"/>
      <c r="CF783" s="153"/>
      <c r="CG783" s="153"/>
      <c r="CH783" s="153"/>
      <c r="CI783" s="153"/>
      <c r="CJ783" s="153"/>
      <c r="CK783" s="153"/>
      <c r="CL783" s="153"/>
      <c r="CM783" s="153"/>
      <c r="CN783" s="153"/>
      <c r="CO783" s="153"/>
      <c r="CP783" s="153"/>
      <c r="CQ783" s="153"/>
      <c r="CR783" s="153"/>
      <c r="CS783" s="153"/>
      <c r="CT783" s="153"/>
      <c r="CU783" s="153"/>
      <c r="CV783" s="153"/>
      <c r="CW783" s="153"/>
      <c r="CX783" s="153"/>
      <c r="CY783" s="153"/>
      <c r="CZ783" s="153"/>
      <c r="DA783" s="153"/>
      <c r="DB783" s="153"/>
      <c r="DC783" s="153"/>
      <c r="DD783" s="153"/>
      <c r="DE783" s="153"/>
      <c r="DF783" s="153"/>
      <c r="DG783" s="153"/>
      <c r="DH783" s="153"/>
      <c r="DI783" s="153"/>
      <c r="DJ783" s="153"/>
      <c r="DK783" s="153"/>
      <c r="DL783" s="153"/>
      <c r="DM783" s="153"/>
      <c r="DN783" s="153"/>
      <c r="DO783" s="153"/>
      <c r="DP783" s="153"/>
      <c r="DQ783" s="153"/>
      <c r="DR783" s="153"/>
      <c r="DS783" s="153"/>
      <c r="DT783" s="153"/>
      <c r="DU783" s="153"/>
      <c r="DV783" s="153"/>
      <c r="DW783" s="153"/>
      <c r="DX783" s="153"/>
      <c r="DY783" s="153"/>
      <c r="DZ783" s="153"/>
      <c r="EA783" s="153"/>
      <c r="EB783" s="153"/>
      <c r="EC783" s="153"/>
      <c r="ED783" s="153"/>
      <c r="EE783" s="153"/>
      <c r="EF783" s="153"/>
      <c r="EG783" s="153"/>
      <c r="EH783" s="153"/>
      <c r="EI783" s="153"/>
      <c r="EJ783" s="153"/>
    </row>
    <row r="784" spans="2:140" s="30" customFormat="1" ht="20.149999999999999" customHeight="1">
      <c r="B784" s="153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  <c r="AA784" s="153"/>
      <c r="AB784" s="153"/>
      <c r="AC784" s="153"/>
      <c r="AD784" s="153"/>
      <c r="AE784" s="153"/>
      <c r="AF784" s="153"/>
      <c r="AG784" s="153"/>
      <c r="AH784" s="153"/>
      <c r="AI784" s="153"/>
      <c r="AJ784" s="153"/>
      <c r="AK784" s="153"/>
      <c r="AL784" s="153"/>
      <c r="AM784" s="153"/>
      <c r="AN784" s="153"/>
      <c r="AO784" s="153"/>
      <c r="AP784" s="153"/>
      <c r="AQ784" s="153"/>
      <c r="AR784" s="153"/>
      <c r="AS784" s="153"/>
      <c r="AT784" s="153"/>
      <c r="AU784" s="153"/>
      <c r="AV784" s="153"/>
      <c r="AW784" s="153"/>
      <c r="AX784" s="153"/>
      <c r="AY784" s="153"/>
      <c r="AZ784" s="153"/>
      <c r="BA784" s="153"/>
      <c r="BB784" s="153"/>
      <c r="BC784" s="153"/>
      <c r="BD784" s="153"/>
      <c r="BE784" s="153"/>
      <c r="BF784" s="153"/>
      <c r="BG784" s="153"/>
      <c r="BH784" s="153"/>
      <c r="BI784" s="153"/>
      <c r="BJ784" s="153"/>
      <c r="BK784" s="153"/>
      <c r="BL784" s="153"/>
      <c r="BM784" s="153"/>
      <c r="BN784" s="153"/>
      <c r="BO784" s="153"/>
      <c r="BP784" s="153"/>
      <c r="BQ784" s="153"/>
      <c r="BR784" s="153"/>
      <c r="BS784" s="153"/>
      <c r="BT784" s="153"/>
      <c r="BU784" s="153"/>
      <c r="BV784" s="153"/>
      <c r="BW784" s="153"/>
      <c r="BX784" s="153"/>
      <c r="BY784" s="153"/>
      <c r="BZ784" s="153"/>
      <c r="CA784" s="153"/>
      <c r="CB784" s="153"/>
      <c r="CC784" s="153"/>
      <c r="CD784" s="153"/>
      <c r="CE784" s="153"/>
      <c r="CF784" s="153"/>
      <c r="CG784" s="153"/>
      <c r="CH784" s="153"/>
      <c r="CI784" s="153"/>
      <c r="CJ784" s="153"/>
      <c r="CK784" s="153"/>
      <c r="CL784" s="153"/>
      <c r="CM784" s="153"/>
      <c r="CN784" s="153"/>
      <c r="CO784" s="153"/>
      <c r="CP784" s="153"/>
      <c r="CQ784" s="153"/>
      <c r="CR784" s="153"/>
      <c r="CS784" s="153"/>
      <c r="CT784" s="153"/>
      <c r="CU784" s="153"/>
      <c r="CV784" s="153"/>
      <c r="CW784" s="153"/>
      <c r="CX784" s="153"/>
      <c r="CY784" s="153"/>
      <c r="CZ784" s="153"/>
      <c r="DA784" s="153"/>
      <c r="DB784" s="153"/>
      <c r="DC784" s="153"/>
      <c r="DD784" s="153"/>
      <c r="DE784" s="153"/>
      <c r="DF784" s="153"/>
      <c r="DG784" s="153"/>
      <c r="DH784" s="153"/>
      <c r="DI784" s="153"/>
      <c r="DJ784" s="153"/>
      <c r="DK784" s="153"/>
      <c r="DL784" s="153"/>
      <c r="DM784" s="153"/>
      <c r="DN784" s="153"/>
      <c r="DO784" s="153"/>
      <c r="DP784" s="153"/>
      <c r="DQ784" s="153"/>
      <c r="DR784" s="153"/>
      <c r="DS784" s="153"/>
      <c r="DT784" s="153"/>
      <c r="DU784" s="153"/>
      <c r="DV784" s="153"/>
      <c r="DW784" s="153"/>
      <c r="DX784" s="153"/>
      <c r="DY784" s="153"/>
      <c r="DZ784" s="153"/>
      <c r="EA784" s="153"/>
      <c r="EB784" s="153"/>
      <c r="EC784" s="153"/>
      <c r="ED784" s="153"/>
      <c r="EE784" s="153"/>
      <c r="EF784" s="153"/>
      <c r="EG784" s="153"/>
      <c r="EH784" s="153"/>
      <c r="EI784" s="153"/>
      <c r="EJ784" s="153"/>
    </row>
    <row r="785" spans="2:140" s="30" customFormat="1" ht="20.149999999999999" customHeight="1">
      <c r="B785" s="153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  <c r="AA785" s="153"/>
      <c r="AB785" s="153"/>
      <c r="AC785" s="153"/>
      <c r="AD785" s="153"/>
      <c r="AE785" s="153"/>
      <c r="AF785" s="153"/>
      <c r="AG785" s="153"/>
      <c r="AH785" s="153"/>
      <c r="AI785" s="153"/>
      <c r="AJ785" s="153"/>
      <c r="AK785" s="153"/>
      <c r="AL785" s="153"/>
      <c r="AM785" s="153"/>
      <c r="AN785" s="153"/>
      <c r="AO785" s="153"/>
      <c r="AP785" s="153"/>
      <c r="AQ785" s="153"/>
      <c r="AR785" s="153"/>
      <c r="AS785" s="153"/>
      <c r="AT785" s="153"/>
      <c r="AU785" s="153"/>
      <c r="AV785" s="153"/>
      <c r="AW785" s="153"/>
      <c r="AX785" s="153"/>
      <c r="AY785" s="153"/>
      <c r="AZ785" s="153"/>
      <c r="BA785" s="153"/>
      <c r="BB785" s="153"/>
      <c r="BC785" s="153"/>
      <c r="BD785" s="153"/>
      <c r="BE785" s="153"/>
      <c r="BF785" s="153"/>
      <c r="BG785" s="153"/>
      <c r="BH785" s="153"/>
      <c r="BI785" s="153"/>
      <c r="BJ785" s="153"/>
      <c r="BK785" s="153"/>
      <c r="BL785" s="153"/>
      <c r="BM785" s="153"/>
      <c r="BN785" s="153"/>
      <c r="BO785" s="153"/>
      <c r="BP785" s="153"/>
      <c r="BQ785" s="153"/>
      <c r="BR785" s="153"/>
      <c r="BS785" s="153"/>
      <c r="BT785" s="153"/>
      <c r="BU785" s="153"/>
      <c r="BV785" s="153"/>
      <c r="BW785" s="153"/>
      <c r="BX785" s="153"/>
      <c r="BY785" s="153"/>
      <c r="BZ785" s="153"/>
      <c r="CA785" s="153"/>
      <c r="CB785" s="153"/>
      <c r="CC785" s="153"/>
      <c r="CD785" s="153"/>
      <c r="CE785" s="153"/>
      <c r="CF785" s="153"/>
      <c r="CG785" s="153"/>
      <c r="CH785" s="153"/>
      <c r="CI785" s="153"/>
      <c r="CJ785" s="153"/>
      <c r="CK785" s="153"/>
      <c r="CL785" s="153"/>
      <c r="CM785" s="153"/>
      <c r="CN785" s="153"/>
      <c r="CO785" s="153"/>
      <c r="CP785" s="153"/>
      <c r="CQ785" s="153"/>
      <c r="CR785" s="153"/>
      <c r="CS785" s="153"/>
      <c r="CT785" s="153"/>
      <c r="CU785" s="153"/>
      <c r="CV785" s="153"/>
      <c r="CW785" s="153"/>
      <c r="CX785" s="153"/>
      <c r="CY785" s="153"/>
      <c r="CZ785" s="153"/>
      <c r="DA785" s="153"/>
      <c r="DB785" s="153"/>
      <c r="DC785" s="153"/>
      <c r="DD785" s="153"/>
      <c r="DE785" s="153"/>
      <c r="DF785" s="153"/>
      <c r="DG785" s="153"/>
      <c r="DH785" s="153"/>
      <c r="DI785" s="153"/>
      <c r="DJ785" s="153"/>
      <c r="DK785" s="153"/>
      <c r="DL785" s="153"/>
      <c r="DM785" s="153"/>
      <c r="DN785" s="153"/>
      <c r="DO785" s="153"/>
      <c r="DP785" s="153"/>
      <c r="DQ785" s="153"/>
      <c r="DR785" s="153"/>
      <c r="DS785" s="153"/>
      <c r="DT785" s="153"/>
      <c r="DU785" s="153"/>
      <c r="DV785" s="153"/>
      <c r="DW785" s="153"/>
      <c r="DX785" s="153"/>
      <c r="DY785" s="153"/>
      <c r="DZ785" s="153"/>
      <c r="EA785" s="153"/>
      <c r="EB785" s="153"/>
      <c r="EC785" s="153"/>
      <c r="ED785" s="153"/>
      <c r="EE785" s="153"/>
      <c r="EF785" s="153"/>
      <c r="EG785" s="153"/>
      <c r="EH785" s="153"/>
      <c r="EI785" s="153"/>
      <c r="EJ785" s="153"/>
    </row>
    <row r="786" spans="2:140" s="30" customFormat="1" ht="20.149999999999999" customHeight="1">
      <c r="B786" s="153"/>
      <c r="C786" s="153"/>
      <c r="D786" s="153"/>
      <c r="E786" s="153"/>
      <c r="F786" s="153"/>
      <c r="G786" s="153"/>
      <c r="H786" s="153"/>
      <c r="I786" s="153"/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  <c r="AA786" s="153"/>
      <c r="AB786" s="153"/>
      <c r="AC786" s="153"/>
      <c r="AD786" s="153"/>
      <c r="AE786" s="153"/>
      <c r="AF786" s="153"/>
      <c r="AG786" s="153"/>
      <c r="AH786" s="153"/>
      <c r="AI786" s="153"/>
      <c r="AJ786" s="153"/>
      <c r="AK786" s="153"/>
      <c r="AL786" s="153"/>
      <c r="AM786" s="153"/>
      <c r="AN786" s="153"/>
      <c r="AO786" s="153"/>
      <c r="AP786" s="153"/>
      <c r="AQ786" s="153"/>
      <c r="AR786" s="153"/>
      <c r="AS786" s="153"/>
      <c r="AT786" s="153"/>
      <c r="AU786" s="153"/>
      <c r="AV786" s="153"/>
      <c r="AW786" s="153"/>
      <c r="AX786" s="153"/>
      <c r="AY786" s="153"/>
      <c r="AZ786" s="153"/>
      <c r="BA786" s="153"/>
      <c r="BB786" s="153"/>
      <c r="BC786" s="153"/>
      <c r="BD786" s="153"/>
      <c r="BE786" s="153"/>
      <c r="BF786" s="153"/>
      <c r="BG786" s="153"/>
      <c r="BH786" s="153"/>
      <c r="BI786" s="153"/>
      <c r="BJ786" s="153"/>
      <c r="BK786" s="153"/>
      <c r="BL786" s="153"/>
      <c r="BM786" s="153"/>
      <c r="BN786" s="153"/>
      <c r="BO786" s="153"/>
      <c r="BP786" s="153"/>
      <c r="BQ786" s="153"/>
      <c r="BR786" s="153"/>
      <c r="BS786" s="153"/>
      <c r="BT786" s="153"/>
      <c r="BU786" s="153"/>
      <c r="BV786" s="153"/>
      <c r="BW786" s="153"/>
      <c r="BX786" s="153"/>
      <c r="BY786" s="153"/>
      <c r="BZ786" s="153"/>
      <c r="CA786" s="153"/>
      <c r="CB786" s="153"/>
      <c r="CC786" s="153"/>
      <c r="CD786" s="153"/>
      <c r="CE786" s="153"/>
      <c r="CF786" s="153"/>
      <c r="CG786" s="153"/>
      <c r="CH786" s="153"/>
      <c r="CI786" s="153"/>
      <c r="CJ786" s="153"/>
      <c r="CK786" s="153"/>
      <c r="CL786" s="153"/>
      <c r="CM786" s="153"/>
      <c r="CN786" s="153"/>
      <c r="CO786" s="153"/>
      <c r="CP786" s="153"/>
      <c r="CQ786" s="153"/>
      <c r="CR786" s="153"/>
      <c r="CS786" s="153"/>
      <c r="CT786" s="153"/>
      <c r="CU786" s="153"/>
      <c r="CV786" s="153"/>
      <c r="CW786" s="153"/>
      <c r="CX786" s="153"/>
      <c r="CY786" s="153"/>
      <c r="CZ786" s="153"/>
      <c r="DA786" s="153"/>
      <c r="DB786" s="153"/>
      <c r="DC786" s="153"/>
      <c r="DD786" s="153"/>
      <c r="DE786" s="153"/>
      <c r="DF786" s="153"/>
      <c r="DG786" s="153"/>
      <c r="DH786" s="153"/>
      <c r="DI786" s="153"/>
      <c r="DJ786" s="153"/>
      <c r="DK786" s="153"/>
      <c r="DL786" s="153"/>
      <c r="DM786" s="153"/>
      <c r="DN786" s="153"/>
      <c r="DO786" s="153"/>
      <c r="DP786" s="153"/>
      <c r="DQ786" s="153"/>
      <c r="DR786" s="153"/>
      <c r="DS786" s="153"/>
      <c r="DT786" s="153"/>
      <c r="DU786" s="153"/>
      <c r="DV786" s="153"/>
      <c r="DW786" s="153"/>
      <c r="DX786" s="153"/>
      <c r="DY786" s="153"/>
      <c r="DZ786" s="153"/>
      <c r="EA786" s="153"/>
      <c r="EB786" s="153"/>
      <c r="EC786" s="153"/>
      <c r="ED786" s="153"/>
      <c r="EE786" s="153"/>
      <c r="EF786" s="153"/>
      <c r="EG786" s="153"/>
      <c r="EH786" s="153"/>
      <c r="EI786" s="153"/>
      <c r="EJ786" s="153"/>
    </row>
    <row r="787" spans="2:140" s="30" customFormat="1" ht="20.149999999999999" customHeight="1">
      <c r="B787" s="153"/>
      <c r="C787" s="153"/>
      <c r="D787" s="153"/>
      <c r="E787" s="153"/>
      <c r="F787" s="153"/>
      <c r="G787" s="153"/>
      <c r="H787" s="153"/>
      <c r="I787" s="153"/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  <c r="AA787" s="153"/>
      <c r="AB787" s="153"/>
      <c r="AC787" s="153"/>
      <c r="AD787" s="153"/>
      <c r="AE787" s="153"/>
      <c r="AF787" s="153"/>
      <c r="AG787" s="153"/>
      <c r="AH787" s="153"/>
      <c r="AI787" s="153"/>
      <c r="AJ787" s="153"/>
      <c r="AK787" s="153"/>
      <c r="AL787" s="153"/>
      <c r="AM787" s="153"/>
      <c r="AN787" s="153"/>
      <c r="AO787" s="153"/>
      <c r="AP787" s="153"/>
      <c r="AQ787" s="153"/>
      <c r="AR787" s="153"/>
      <c r="AS787" s="153"/>
      <c r="AT787" s="153"/>
      <c r="AU787" s="153"/>
      <c r="AV787" s="153"/>
      <c r="AW787" s="153"/>
      <c r="AX787" s="153"/>
      <c r="AY787" s="153"/>
      <c r="AZ787" s="153"/>
      <c r="BA787" s="153"/>
      <c r="BB787" s="153"/>
      <c r="BC787" s="153"/>
      <c r="BD787" s="153"/>
      <c r="BE787" s="153"/>
      <c r="BF787" s="153"/>
      <c r="BG787" s="153"/>
      <c r="BH787" s="153"/>
      <c r="BI787" s="153"/>
      <c r="BJ787" s="153"/>
      <c r="BK787" s="153"/>
      <c r="BL787" s="153"/>
      <c r="BM787" s="153"/>
      <c r="BN787" s="153"/>
      <c r="BO787" s="153"/>
      <c r="BP787" s="153"/>
      <c r="BQ787" s="153"/>
      <c r="BR787" s="153"/>
      <c r="BS787" s="153"/>
      <c r="BT787" s="153"/>
      <c r="BU787" s="153"/>
      <c r="BV787" s="153"/>
      <c r="BW787" s="153"/>
      <c r="BX787" s="153"/>
      <c r="BY787" s="153"/>
      <c r="BZ787" s="153"/>
      <c r="CA787" s="153"/>
      <c r="CB787" s="153"/>
      <c r="CC787" s="153"/>
      <c r="CD787" s="153"/>
      <c r="CE787" s="153"/>
      <c r="CF787" s="153"/>
      <c r="CG787" s="153"/>
      <c r="CH787" s="153"/>
      <c r="CI787" s="153"/>
      <c r="CJ787" s="153"/>
      <c r="CK787" s="153"/>
      <c r="CL787" s="153"/>
      <c r="CM787" s="153"/>
      <c r="CN787" s="153"/>
      <c r="CO787" s="153"/>
      <c r="CP787" s="153"/>
      <c r="CQ787" s="153"/>
      <c r="CR787" s="153"/>
      <c r="CS787" s="153"/>
      <c r="CT787" s="153"/>
      <c r="CU787" s="153"/>
      <c r="CV787" s="153"/>
      <c r="CW787" s="153"/>
      <c r="CX787" s="153"/>
      <c r="CY787" s="153"/>
      <c r="CZ787" s="153"/>
      <c r="DA787" s="153"/>
      <c r="DB787" s="153"/>
      <c r="DC787" s="153"/>
      <c r="DD787" s="153"/>
      <c r="DE787" s="153"/>
      <c r="DF787" s="153"/>
      <c r="DG787" s="153"/>
      <c r="DH787" s="153"/>
      <c r="DI787" s="153"/>
      <c r="DJ787" s="153"/>
      <c r="DK787" s="153"/>
      <c r="DL787" s="153"/>
      <c r="DM787" s="153"/>
      <c r="DN787" s="153"/>
      <c r="DO787" s="153"/>
      <c r="DP787" s="153"/>
      <c r="DQ787" s="153"/>
      <c r="DR787" s="153"/>
      <c r="DS787" s="153"/>
      <c r="DT787" s="153"/>
      <c r="DU787" s="153"/>
      <c r="DV787" s="153"/>
      <c r="DW787" s="153"/>
      <c r="DX787" s="153"/>
      <c r="DY787" s="153"/>
      <c r="DZ787" s="153"/>
      <c r="EA787" s="153"/>
      <c r="EB787" s="153"/>
      <c r="EC787" s="153"/>
      <c r="ED787" s="153"/>
      <c r="EE787" s="153"/>
      <c r="EF787" s="153"/>
      <c r="EG787" s="153"/>
      <c r="EH787" s="153"/>
      <c r="EI787" s="153"/>
      <c r="EJ787" s="153"/>
    </row>
    <row r="788" spans="2:140" s="30" customFormat="1" ht="20.149999999999999" customHeight="1">
      <c r="B788" s="153"/>
      <c r="C788" s="153"/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  <c r="AA788" s="153"/>
      <c r="AB788" s="153"/>
      <c r="AC788" s="153"/>
      <c r="AD788" s="153"/>
      <c r="AE788" s="153"/>
      <c r="AF788" s="153"/>
      <c r="AG788" s="153"/>
      <c r="AH788" s="153"/>
      <c r="AI788" s="153"/>
      <c r="AJ788" s="153"/>
      <c r="AK788" s="153"/>
      <c r="AL788" s="153"/>
      <c r="AM788" s="153"/>
      <c r="AN788" s="153"/>
      <c r="AO788" s="153"/>
      <c r="AP788" s="153"/>
      <c r="AQ788" s="153"/>
      <c r="AR788" s="153"/>
      <c r="AS788" s="153"/>
      <c r="AT788" s="153"/>
      <c r="AU788" s="153"/>
      <c r="AV788" s="153"/>
      <c r="AW788" s="153"/>
      <c r="AX788" s="153"/>
      <c r="AY788" s="153"/>
      <c r="AZ788" s="153"/>
      <c r="BA788" s="153"/>
      <c r="BB788" s="153"/>
      <c r="BC788" s="153"/>
      <c r="BD788" s="153"/>
      <c r="BE788" s="153"/>
      <c r="BF788" s="153"/>
      <c r="BG788" s="153"/>
      <c r="BH788" s="153"/>
      <c r="BI788" s="153"/>
      <c r="BJ788" s="153"/>
      <c r="BK788" s="153"/>
      <c r="BL788" s="153"/>
      <c r="BM788" s="153"/>
      <c r="BN788" s="153"/>
      <c r="BO788" s="153"/>
      <c r="BP788" s="153"/>
      <c r="BQ788" s="153"/>
      <c r="BR788" s="153"/>
      <c r="BS788" s="153"/>
      <c r="BT788" s="153"/>
      <c r="BU788" s="153"/>
      <c r="BV788" s="153"/>
      <c r="BW788" s="153"/>
      <c r="BX788" s="153"/>
      <c r="BY788" s="153"/>
      <c r="BZ788" s="153"/>
      <c r="CA788" s="153"/>
      <c r="CB788" s="153"/>
      <c r="CC788" s="153"/>
      <c r="CD788" s="153"/>
      <c r="CE788" s="153"/>
      <c r="CF788" s="153"/>
      <c r="CG788" s="153"/>
      <c r="CH788" s="153"/>
      <c r="CI788" s="153"/>
      <c r="CJ788" s="153"/>
      <c r="CK788" s="153"/>
      <c r="CL788" s="153"/>
      <c r="CM788" s="153"/>
      <c r="CN788" s="153"/>
      <c r="CO788" s="153"/>
      <c r="CP788" s="153"/>
      <c r="CQ788" s="153"/>
      <c r="CR788" s="153"/>
      <c r="CS788" s="153"/>
      <c r="CT788" s="153"/>
      <c r="CU788" s="153"/>
      <c r="CV788" s="153"/>
      <c r="CW788" s="153"/>
      <c r="CX788" s="153"/>
      <c r="CY788" s="153"/>
      <c r="CZ788" s="153"/>
      <c r="DA788" s="153"/>
      <c r="DB788" s="153"/>
      <c r="DC788" s="153"/>
      <c r="DD788" s="153"/>
      <c r="DE788" s="153"/>
      <c r="DF788" s="153"/>
      <c r="DG788" s="153"/>
      <c r="DH788" s="153"/>
      <c r="DI788" s="153"/>
      <c r="DJ788" s="153"/>
      <c r="DK788" s="153"/>
      <c r="DL788" s="153"/>
      <c r="DM788" s="153"/>
      <c r="DN788" s="153"/>
      <c r="DO788" s="153"/>
      <c r="DP788" s="153"/>
      <c r="DQ788" s="153"/>
      <c r="DR788" s="153"/>
      <c r="DS788" s="153"/>
      <c r="DT788" s="153"/>
      <c r="DU788" s="153"/>
      <c r="DV788" s="153"/>
      <c r="DW788" s="153"/>
      <c r="DX788" s="153"/>
      <c r="DY788" s="153"/>
      <c r="DZ788" s="153"/>
      <c r="EA788" s="153"/>
      <c r="EB788" s="153"/>
      <c r="EC788" s="153"/>
      <c r="ED788" s="153"/>
      <c r="EE788" s="153"/>
      <c r="EF788" s="153"/>
      <c r="EG788" s="153"/>
      <c r="EH788" s="153"/>
      <c r="EI788" s="153"/>
      <c r="EJ788" s="153"/>
    </row>
    <row r="789" spans="2:140" s="30" customFormat="1" ht="20.149999999999999" customHeight="1">
      <c r="B789" s="153"/>
      <c r="C789" s="153"/>
      <c r="D789" s="153"/>
      <c r="E789" s="153"/>
      <c r="F789" s="153"/>
      <c r="G789" s="153"/>
      <c r="H789" s="153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  <c r="AA789" s="153"/>
      <c r="AB789" s="153"/>
      <c r="AC789" s="153"/>
      <c r="AD789" s="153"/>
      <c r="AE789" s="153"/>
      <c r="AF789" s="153"/>
      <c r="AG789" s="153"/>
      <c r="AH789" s="153"/>
      <c r="AI789" s="153"/>
      <c r="AJ789" s="153"/>
      <c r="AK789" s="153"/>
      <c r="AL789" s="153"/>
      <c r="AM789" s="153"/>
      <c r="AN789" s="153"/>
      <c r="AO789" s="153"/>
      <c r="AP789" s="153"/>
      <c r="AQ789" s="153"/>
      <c r="AR789" s="153"/>
      <c r="AS789" s="153"/>
      <c r="AT789" s="153"/>
      <c r="AU789" s="153"/>
      <c r="AV789" s="153"/>
      <c r="AW789" s="153"/>
      <c r="AX789" s="153"/>
      <c r="AY789" s="153"/>
      <c r="AZ789" s="153"/>
      <c r="BA789" s="153"/>
      <c r="BB789" s="153"/>
      <c r="BC789" s="153"/>
      <c r="BD789" s="153"/>
      <c r="BE789" s="153"/>
      <c r="BF789" s="153"/>
      <c r="BG789" s="153"/>
      <c r="BH789" s="153"/>
      <c r="BI789" s="153"/>
      <c r="BJ789" s="153"/>
      <c r="BK789" s="153"/>
      <c r="BL789" s="153"/>
      <c r="BM789" s="153"/>
      <c r="BN789" s="153"/>
      <c r="BO789" s="153"/>
      <c r="BP789" s="153"/>
      <c r="BQ789" s="153"/>
      <c r="BR789" s="153"/>
      <c r="BS789" s="153"/>
      <c r="BT789" s="153"/>
      <c r="BU789" s="153"/>
      <c r="BV789" s="153"/>
      <c r="BW789" s="153"/>
      <c r="BX789" s="153"/>
      <c r="BY789" s="153"/>
      <c r="BZ789" s="153"/>
      <c r="CA789" s="153"/>
      <c r="CB789" s="153"/>
      <c r="CC789" s="153"/>
      <c r="CD789" s="153"/>
      <c r="CE789" s="153"/>
      <c r="CF789" s="153"/>
      <c r="CG789" s="153"/>
      <c r="CH789" s="153"/>
      <c r="CI789" s="153"/>
      <c r="CJ789" s="153"/>
      <c r="CK789" s="153"/>
      <c r="CL789" s="153"/>
      <c r="CM789" s="153"/>
      <c r="CN789" s="153"/>
      <c r="CO789" s="153"/>
      <c r="CP789" s="153"/>
      <c r="CQ789" s="153"/>
      <c r="CR789" s="153"/>
      <c r="CS789" s="153"/>
      <c r="CT789" s="153"/>
      <c r="CU789" s="153"/>
      <c r="CV789" s="153"/>
      <c r="CW789" s="153"/>
      <c r="CX789" s="153"/>
      <c r="CY789" s="153"/>
      <c r="CZ789" s="153"/>
      <c r="DA789" s="153"/>
      <c r="DB789" s="153"/>
      <c r="DC789" s="153"/>
      <c r="DD789" s="153"/>
      <c r="DE789" s="153"/>
      <c r="DF789" s="153"/>
      <c r="DG789" s="153"/>
      <c r="DH789" s="153"/>
      <c r="DI789" s="153"/>
      <c r="DJ789" s="153"/>
      <c r="DK789" s="153"/>
      <c r="DL789" s="153"/>
      <c r="DM789" s="153"/>
      <c r="DN789" s="153"/>
      <c r="DO789" s="153"/>
      <c r="DP789" s="153"/>
      <c r="DQ789" s="153"/>
      <c r="DR789" s="153"/>
      <c r="DS789" s="153"/>
      <c r="DT789" s="153"/>
      <c r="DU789" s="153"/>
      <c r="DV789" s="153"/>
      <c r="DW789" s="153"/>
      <c r="DX789" s="153"/>
      <c r="DY789" s="153"/>
      <c r="DZ789" s="153"/>
      <c r="EA789" s="153"/>
      <c r="EB789" s="153"/>
      <c r="EC789" s="153"/>
      <c r="ED789" s="153"/>
      <c r="EE789" s="153"/>
      <c r="EF789" s="153"/>
      <c r="EG789" s="153"/>
      <c r="EH789" s="153"/>
      <c r="EI789" s="153"/>
      <c r="EJ789" s="153"/>
    </row>
    <row r="790" spans="2:140" s="30" customFormat="1" ht="20.149999999999999" customHeight="1">
      <c r="B790" s="153"/>
      <c r="C790" s="153"/>
      <c r="D790" s="153"/>
      <c r="E790" s="153"/>
      <c r="F790" s="153"/>
      <c r="G790" s="153"/>
      <c r="H790" s="153"/>
      <c r="I790" s="153"/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  <c r="AA790" s="153"/>
      <c r="AB790" s="153"/>
      <c r="AC790" s="153"/>
      <c r="AD790" s="153"/>
      <c r="AE790" s="153"/>
      <c r="AF790" s="153"/>
      <c r="AG790" s="153"/>
      <c r="AH790" s="153"/>
      <c r="AI790" s="153"/>
      <c r="AJ790" s="153"/>
      <c r="AK790" s="153"/>
      <c r="AL790" s="153"/>
      <c r="AM790" s="153"/>
      <c r="AN790" s="153"/>
      <c r="AO790" s="153"/>
      <c r="AP790" s="153"/>
      <c r="AQ790" s="153"/>
      <c r="AR790" s="153"/>
      <c r="AS790" s="153"/>
      <c r="AT790" s="153"/>
      <c r="AU790" s="153"/>
      <c r="AV790" s="153"/>
      <c r="AW790" s="153"/>
      <c r="AX790" s="153"/>
      <c r="AY790" s="153"/>
      <c r="AZ790" s="153"/>
      <c r="BA790" s="153"/>
      <c r="BB790" s="153"/>
      <c r="BC790" s="153"/>
      <c r="BD790" s="153"/>
      <c r="BE790" s="153"/>
      <c r="BF790" s="153"/>
      <c r="BG790" s="153"/>
      <c r="BH790" s="153"/>
      <c r="BI790" s="153"/>
      <c r="BJ790" s="153"/>
      <c r="BK790" s="153"/>
      <c r="BL790" s="153"/>
      <c r="BM790" s="153"/>
      <c r="BN790" s="153"/>
      <c r="BO790" s="153"/>
      <c r="BP790" s="153"/>
      <c r="BQ790" s="153"/>
      <c r="BR790" s="153"/>
      <c r="BS790" s="153"/>
      <c r="BT790" s="153"/>
      <c r="BU790" s="153"/>
      <c r="BV790" s="153"/>
      <c r="BW790" s="153"/>
      <c r="BX790" s="153"/>
      <c r="BY790" s="153"/>
      <c r="BZ790" s="153"/>
      <c r="CA790" s="153"/>
      <c r="CB790" s="153"/>
      <c r="CC790" s="153"/>
      <c r="CD790" s="153"/>
      <c r="CE790" s="153"/>
      <c r="CF790" s="153"/>
      <c r="CG790" s="153"/>
      <c r="CH790" s="153"/>
      <c r="CI790" s="153"/>
      <c r="CJ790" s="153"/>
      <c r="CK790" s="153"/>
      <c r="CL790" s="153"/>
      <c r="CM790" s="153"/>
      <c r="CN790" s="153"/>
      <c r="CO790" s="153"/>
      <c r="CP790" s="153"/>
      <c r="CQ790" s="153"/>
      <c r="CR790" s="153"/>
      <c r="CS790" s="153"/>
      <c r="CT790" s="153"/>
      <c r="CU790" s="153"/>
      <c r="CV790" s="153"/>
      <c r="CW790" s="153"/>
      <c r="CX790" s="153"/>
      <c r="CY790" s="153"/>
      <c r="CZ790" s="153"/>
      <c r="DA790" s="153"/>
      <c r="DB790" s="153"/>
      <c r="DC790" s="153"/>
      <c r="DD790" s="153"/>
      <c r="DE790" s="153"/>
      <c r="DF790" s="153"/>
      <c r="DG790" s="153"/>
      <c r="DH790" s="153"/>
      <c r="DI790" s="153"/>
      <c r="DJ790" s="153"/>
      <c r="DK790" s="153"/>
      <c r="DL790" s="153"/>
      <c r="DM790" s="153"/>
      <c r="DN790" s="153"/>
      <c r="DO790" s="153"/>
      <c r="DP790" s="153"/>
      <c r="DQ790" s="153"/>
      <c r="DR790" s="153"/>
      <c r="DS790" s="153"/>
      <c r="DT790" s="153"/>
      <c r="DU790" s="153"/>
      <c r="DV790" s="153"/>
      <c r="DW790" s="153"/>
      <c r="DX790" s="153"/>
      <c r="DY790" s="153"/>
      <c r="DZ790" s="153"/>
      <c r="EA790" s="153"/>
      <c r="EB790" s="153"/>
      <c r="EC790" s="153"/>
      <c r="ED790" s="153"/>
      <c r="EE790" s="153"/>
      <c r="EF790" s="153"/>
      <c r="EG790" s="153"/>
      <c r="EH790" s="153"/>
      <c r="EI790" s="153"/>
      <c r="EJ790" s="153"/>
    </row>
    <row r="791" spans="2:140" s="30" customFormat="1" ht="20.149999999999999" customHeight="1">
      <c r="B791" s="153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  <c r="AA791" s="153"/>
      <c r="AB791" s="153"/>
      <c r="AC791" s="153"/>
      <c r="AD791" s="153"/>
      <c r="AE791" s="153"/>
      <c r="AF791" s="153"/>
      <c r="AG791" s="153"/>
      <c r="AH791" s="153"/>
      <c r="AI791" s="153"/>
      <c r="AJ791" s="153"/>
      <c r="AK791" s="153"/>
      <c r="AL791" s="153"/>
      <c r="AM791" s="153"/>
      <c r="AN791" s="153"/>
      <c r="AO791" s="153"/>
      <c r="AP791" s="153"/>
      <c r="AQ791" s="153"/>
      <c r="AR791" s="153"/>
      <c r="AS791" s="153"/>
      <c r="AT791" s="153"/>
      <c r="AU791" s="153"/>
      <c r="AV791" s="153"/>
      <c r="AW791" s="153"/>
      <c r="AX791" s="153"/>
      <c r="AY791" s="153"/>
      <c r="AZ791" s="153"/>
      <c r="BA791" s="153"/>
      <c r="BB791" s="153"/>
      <c r="BC791" s="153"/>
      <c r="BD791" s="153"/>
      <c r="BE791" s="153"/>
      <c r="BF791" s="153"/>
      <c r="BG791" s="153"/>
      <c r="BH791" s="153"/>
      <c r="BI791" s="153"/>
      <c r="BJ791" s="153"/>
      <c r="BK791" s="153"/>
      <c r="BL791" s="153"/>
      <c r="BM791" s="153"/>
      <c r="BN791" s="153"/>
      <c r="BO791" s="153"/>
      <c r="BP791" s="153"/>
      <c r="BQ791" s="153"/>
      <c r="BR791" s="153"/>
      <c r="BS791" s="153"/>
      <c r="BT791" s="153"/>
      <c r="BU791" s="153"/>
      <c r="BV791" s="153"/>
      <c r="BW791" s="153"/>
      <c r="BX791" s="153"/>
      <c r="BY791" s="153"/>
      <c r="BZ791" s="153"/>
      <c r="CA791" s="153"/>
      <c r="CB791" s="153"/>
      <c r="CC791" s="153"/>
      <c r="CD791" s="153"/>
      <c r="CE791" s="153"/>
      <c r="CF791" s="153"/>
      <c r="CG791" s="153"/>
      <c r="CH791" s="153"/>
      <c r="CI791" s="153"/>
      <c r="CJ791" s="153"/>
      <c r="CK791" s="153"/>
      <c r="CL791" s="153"/>
      <c r="CM791" s="153"/>
      <c r="CN791" s="153"/>
      <c r="CO791" s="153"/>
      <c r="CP791" s="153"/>
      <c r="CQ791" s="153"/>
      <c r="CR791" s="153"/>
      <c r="CS791" s="153"/>
      <c r="CT791" s="153"/>
      <c r="CU791" s="153"/>
      <c r="CV791" s="153"/>
      <c r="CW791" s="153"/>
      <c r="CX791" s="153"/>
      <c r="CY791" s="153"/>
      <c r="CZ791" s="153"/>
      <c r="DA791" s="153"/>
      <c r="DB791" s="153"/>
      <c r="DC791" s="153"/>
      <c r="DD791" s="153"/>
      <c r="DE791" s="153"/>
      <c r="DF791" s="153"/>
      <c r="DG791" s="153"/>
      <c r="DH791" s="153"/>
      <c r="DI791" s="153"/>
      <c r="DJ791" s="153"/>
      <c r="DK791" s="153"/>
      <c r="DL791" s="153"/>
      <c r="DM791" s="153"/>
      <c r="DN791" s="153"/>
      <c r="DO791" s="153"/>
      <c r="DP791" s="153"/>
      <c r="DQ791" s="153"/>
      <c r="DR791" s="153"/>
      <c r="DS791" s="153"/>
      <c r="DT791" s="153"/>
      <c r="DU791" s="153"/>
      <c r="DV791" s="153"/>
      <c r="DW791" s="153"/>
      <c r="DX791" s="153"/>
      <c r="DY791" s="153"/>
      <c r="DZ791" s="153"/>
      <c r="EA791" s="153"/>
      <c r="EB791" s="153"/>
      <c r="EC791" s="153"/>
      <c r="ED791" s="153"/>
      <c r="EE791" s="153"/>
      <c r="EF791" s="153"/>
      <c r="EG791" s="153"/>
      <c r="EH791" s="153"/>
      <c r="EI791" s="153"/>
      <c r="EJ791" s="153"/>
    </row>
    <row r="792" spans="2:140" s="30" customFormat="1" ht="20.149999999999999" customHeight="1">
      <c r="B792" s="153"/>
      <c r="C792" s="153"/>
      <c r="D792" s="153"/>
      <c r="E792" s="153"/>
      <c r="F792" s="153"/>
      <c r="G792" s="153"/>
      <c r="H792" s="153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  <c r="AA792" s="153"/>
      <c r="AB792" s="153"/>
      <c r="AC792" s="153"/>
      <c r="AD792" s="153"/>
      <c r="AE792" s="153"/>
      <c r="AF792" s="153"/>
      <c r="AG792" s="153"/>
      <c r="AH792" s="153"/>
      <c r="AI792" s="153"/>
      <c r="AJ792" s="153"/>
      <c r="AK792" s="153"/>
      <c r="AL792" s="153"/>
      <c r="AM792" s="153"/>
      <c r="AN792" s="153"/>
      <c r="AO792" s="153"/>
      <c r="AP792" s="153"/>
      <c r="AQ792" s="153"/>
      <c r="AR792" s="153"/>
      <c r="AS792" s="153"/>
      <c r="AT792" s="153"/>
      <c r="AU792" s="153"/>
      <c r="AV792" s="153"/>
      <c r="AW792" s="153"/>
      <c r="AX792" s="153"/>
      <c r="AY792" s="153"/>
      <c r="AZ792" s="153"/>
      <c r="BA792" s="153"/>
      <c r="BB792" s="153"/>
      <c r="BC792" s="153"/>
      <c r="BD792" s="153"/>
      <c r="BE792" s="153"/>
      <c r="BF792" s="153"/>
      <c r="BG792" s="153"/>
      <c r="BH792" s="153"/>
      <c r="BI792" s="153"/>
      <c r="BJ792" s="153"/>
      <c r="BK792" s="153"/>
      <c r="BL792" s="153"/>
      <c r="BM792" s="153"/>
      <c r="BN792" s="153"/>
      <c r="BO792" s="153"/>
      <c r="BP792" s="153"/>
      <c r="BQ792" s="153"/>
      <c r="BR792" s="153"/>
      <c r="BS792" s="153"/>
      <c r="BT792" s="153"/>
      <c r="BU792" s="153"/>
      <c r="BV792" s="153"/>
      <c r="BW792" s="153"/>
      <c r="BX792" s="153"/>
      <c r="BY792" s="153"/>
      <c r="BZ792" s="153"/>
      <c r="CA792" s="153"/>
      <c r="CB792" s="153"/>
      <c r="CC792" s="153"/>
      <c r="CD792" s="153"/>
      <c r="CE792" s="153"/>
      <c r="CF792" s="153"/>
      <c r="CG792" s="153"/>
      <c r="CH792" s="153"/>
      <c r="CI792" s="153"/>
      <c r="CJ792" s="153"/>
      <c r="CK792" s="153"/>
      <c r="CL792" s="153"/>
      <c r="CM792" s="153"/>
      <c r="CN792" s="153"/>
      <c r="CO792" s="153"/>
      <c r="CP792" s="153"/>
      <c r="CQ792" s="153"/>
      <c r="CR792" s="153"/>
      <c r="CS792" s="153"/>
      <c r="CT792" s="153"/>
      <c r="CU792" s="153"/>
      <c r="CV792" s="153"/>
      <c r="CW792" s="153"/>
      <c r="CX792" s="153"/>
      <c r="CY792" s="153"/>
      <c r="CZ792" s="153"/>
      <c r="DA792" s="153"/>
      <c r="DB792" s="153"/>
      <c r="DC792" s="153"/>
      <c r="DD792" s="153"/>
      <c r="DE792" s="153"/>
      <c r="DF792" s="153"/>
      <c r="DG792" s="153"/>
      <c r="DH792" s="153"/>
      <c r="DI792" s="153"/>
      <c r="DJ792" s="153"/>
      <c r="DK792" s="153"/>
      <c r="DL792" s="153"/>
      <c r="DM792" s="153"/>
      <c r="DN792" s="153"/>
      <c r="DO792" s="153"/>
      <c r="DP792" s="153"/>
      <c r="DQ792" s="153"/>
      <c r="DR792" s="153"/>
      <c r="DS792" s="153"/>
      <c r="DT792" s="153"/>
      <c r="DU792" s="153"/>
      <c r="DV792" s="153"/>
      <c r="DW792" s="153"/>
      <c r="DX792" s="153"/>
      <c r="DY792" s="153"/>
      <c r="DZ792" s="153"/>
      <c r="EA792" s="153"/>
      <c r="EB792" s="153"/>
      <c r="EC792" s="153"/>
      <c r="ED792" s="153"/>
      <c r="EE792" s="153"/>
      <c r="EF792" s="153"/>
      <c r="EG792" s="153"/>
      <c r="EH792" s="153"/>
      <c r="EI792" s="153"/>
      <c r="EJ792" s="153"/>
    </row>
    <row r="793" spans="2:140" s="30" customFormat="1" ht="20.149999999999999" customHeight="1">
      <c r="B793" s="153"/>
      <c r="C793" s="153"/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  <c r="AA793" s="153"/>
      <c r="AB793" s="153"/>
      <c r="AC793" s="153"/>
      <c r="AD793" s="153"/>
      <c r="AE793" s="153"/>
      <c r="AF793" s="153"/>
      <c r="AG793" s="153"/>
      <c r="AH793" s="153"/>
      <c r="AI793" s="153"/>
      <c r="AJ793" s="153"/>
      <c r="AK793" s="153"/>
      <c r="AL793" s="153"/>
      <c r="AM793" s="153"/>
      <c r="AN793" s="153"/>
      <c r="AO793" s="153"/>
      <c r="AP793" s="153"/>
      <c r="AQ793" s="153"/>
      <c r="AR793" s="153"/>
      <c r="AS793" s="153"/>
      <c r="AT793" s="153"/>
      <c r="AU793" s="153"/>
      <c r="AV793" s="153"/>
      <c r="AW793" s="153"/>
      <c r="AX793" s="153"/>
      <c r="AY793" s="153"/>
      <c r="AZ793" s="153"/>
      <c r="BA793" s="153"/>
      <c r="BB793" s="153"/>
      <c r="BC793" s="153"/>
      <c r="BD793" s="153"/>
      <c r="BE793" s="153"/>
      <c r="BF793" s="153"/>
      <c r="BG793" s="153"/>
      <c r="BH793" s="153"/>
      <c r="BI793" s="153"/>
      <c r="BJ793" s="153"/>
      <c r="BK793" s="153"/>
      <c r="BL793" s="153"/>
      <c r="BM793" s="153"/>
      <c r="BN793" s="153"/>
      <c r="BO793" s="153"/>
      <c r="BP793" s="153"/>
      <c r="BQ793" s="153"/>
      <c r="BR793" s="153"/>
      <c r="BS793" s="153"/>
      <c r="BT793" s="153"/>
      <c r="BU793" s="153"/>
      <c r="BV793" s="153"/>
      <c r="BW793" s="153"/>
      <c r="BX793" s="153"/>
      <c r="BY793" s="153"/>
      <c r="BZ793" s="153"/>
      <c r="CA793" s="153"/>
      <c r="CB793" s="153"/>
      <c r="CC793" s="153"/>
      <c r="CD793" s="153"/>
      <c r="CE793" s="153"/>
      <c r="CF793" s="153"/>
      <c r="CG793" s="153"/>
      <c r="CH793" s="153"/>
      <c r="CI793" s="153"/>
      <c r="CJ793" s="153"/>
      <c r="CK793" s="153"/>
      <c r="CL793" s="153"/>
      <c r="CM793" s="153"/>
      <c r="CN793" s="153"/>
      <c r="CO793" s="153"/>
      <c r="CP793" s="153"/>
      <c r="CQ793" s="153"/>
      <c r="CR793" s="153"/>
      <c r="CS793" s="153"/>
      <c r="CT793" s="153"/>
      <c r="CU793" s="153"/>
      <c r="CV793" s="153"/>
      <c r="CW793" s="153"/>
      <c r="CX793" s="153"/>
      <c r="CY793" s="153"/>
      <c r="CZ793" s="153"/>
      <c r="DA793" s="153"/>
      <c r="DB793" s="153"/>
      <c r="DC793" s="153"/>
      <c r="DD793" s="153"/>
      <c r="DE793" s="153"/>
      <c r="DF793" s="153"/>
      <c r="DG793" s="153"/>
      <c r="DH793" s="153"/>
      <c r="DI793" s="153"/>
      <c r="DJ793" s="153"/>
      <c r="DK793" s="153"/>
      <c r="DL793" s="153"/>
      <c r="DM793" s="153"/>
      <c r="DN793" s="153"/>
      <c r="DO793" s="153"/>
      <c r="DP793" s="153"/>
      <c r="DQ793" s="153"/>
      <c r="DR793" s="153"/>
      <c r="DS793" s="153"/>
      <c r="DT793" s="153"/>
      <c r="DU793" s="153"/>
      <c r="DV793" s="153"/>
      <c r="DW793" s="153"/>
      <c r="DX793" s="153"/>
      <c r="DY793" s="153"/>
      <c r="DZ793" s="153"/>
      <c r="EA793" s="153"/>
      <c r="EB793" s="153"/>
      <c r="EC793" s="153"/>
      <c r="ED793" s="153"/>
      <c r="EE793" s="153"/>
      <c r="EF793" s="153"/>
      <c r="EG793" s="153"/>
      <c r="EH793" s="153"/>
      <c r="EI793" s="153"/>
      <c r="EJ793" s="153"/>
    </row>
    <row r="794" spans="2:140" s="30" customFormat="1" ht="20.149999999999999" customHeight="1">
      <c r="B794" s="153"/>
      <c r="C794" s="153"/>
      <c r="D794" s="153"/>
      <c r="E794" s="153"/>
      <c r="F794" s="153"/>
      <c r="G794" s="153"/>
      <c r="H794" s="153"/>
      <c r="I794" s="153"/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  <c r="AA794" s="153"/>
      <c r="AB794" s="153"/>
      <c r="AC794" s="153"/>
      <c r="AD794" s="153"/>
      <c r="AE794" s="153"/>
      <c r="AF794" s="153"/>
      <c r="AG794" s="153"/>
      <c r="AH794" s="153"/>
      <c r="AI794" s="153"/>
      <c r="AJ794" s="153"/>
      <c r="AK794" s="153"/>
      <c r="AL794" s="153"/>
      <c r="AM794" s="153"/>
      <c r="AN794" s="153"/>
      <c r="AO794" s="153"/>
      <c r="AP794" s="153"/>
      <c r="AQ794" s="153"/>
      <c r="AR794" s="153"/>
      <c r="AS794" s="153"/>
      <c r="AT794" s="153"/>
      <c r="AU794" s="153"/>
      <c r="AV794" s="153"/>
      <c r="AW794" s="153"/>
      <c r="AX794" s="153"/>
      <c r="AY794" s="153"/>
      <c r="AZ794" s="153"/>
      <c r="BA794" s="153"/>
      <c r="BB794" s="153"/>
      <c r="BC794" s="153"/>
      <c r="BD794" s="153"/>
      <c r="BE794" s="153"/>
      <c r="BF794" s="153"/>
      <c r="BG794" s="153"/>
      <c r="BH794" s="153"/>
      <c r="BI794" s="153"/>
      <c r="BJ794" s="153"/>
      <c r="BK794" s="153"/>
      <c r="BL794" s="153"/>
      <c r="BM794" s="153"/>
      <c r="BN794" s="153"/>
      <c r="BO794" s="153"/>
      <c r="BP794" s="153"/>
      <c r="BQ794" s="153"/>
      <c r="BR794" s="153"/>
      <c r="BS794" s="153"/>
      <c r="BT794" s="153"/>
      <c r="BU794" s="153"/>
      <c r="BV794" s="153"/>
      <c r="BW794" s="153"/>
      <c r="BX794" s="153"/>
      <c r="BY794" s="153"/>
      <c r="BZ794" s="153"/>
      <c r="CA794" s="153"/>
      <c r="CB794" s="153"/>
      <c r="CC794" s="153"/>
      <c r="CD794" s="153"/>
      <c r="CE794" s="153"/>
      <c r="CF794" s="153"/>
      <c r="CG794" s="153"/>
      <c r="CH794" s="153"/>
      <c r="CI794" s="153"/>
      <c r="CJ794" s="153"/>
      <c r="CK794" s="153"/>
      <c r="CL794" s="153"/>
      <c r="CM794" s="153"/>
      <c r="CN794" s="153"/>
      <c r="CO794" s="153"/>
      <c r="CP794" s="153"/>
      <c r="CQ794" s="153"/>
      <c r="CR794" s="153"/>
      <c r="CS794" s="153"/>
      <c r="CT794" s="153"/>
      <c r="CU794" s="153"/>
      <c r="CV794" s="153"/>
      <c r="CW794" s="153"/>
      <c r="CX794" s="153"/>
      <c r="CY794" s="153"/>
      <c r="CZ794" s="153"/>
      <c r="DA794" s="153"/>
      <c r="DB794" s="153"/>
      <c r="DC794" s="153"/>
      <c r="DD794" s="153"/>
      <c r="DE794" s="153"/>
      <c r="DF794" s="153"/>
      <c r="DG794" s="153"/>
      <c r="DH794" s="153"/>
      <c r="DI794" s="153"/>
      <c r="DJ794" s="153"/>
      <c r="DK794" s="153"/>
      <c r="DL794" s="153"/>
      <c r="DM794" s="153"/>
      <c r="DN794" s="153"/>
      <c r="DO794" s="153"/>
      <c r="DP794" s="153"/>
      <c r="DQ794" s="153"/>
      <c r="DR794" s="153"/>
      <c r="DS794" s="153"/>
      <c r="DT794" s="153"/>
      <c r="DU794" s="153"/>
      <c r="DV794" s="153"/>
      <c r="DW794" s="153"/>
      <c r="DX794" s="153"/>
      <c r="DY794" s="153"/>
      <c r="DZ794" s="153"/>
      <c r="EA794" s="153"/>
      <c r="EB794" s="153"/>
      <c r="EC794" s="153"/>
      <c r="ED794" s="153"/>
      <c r="EE794" s="153"/>
      <c r="EF794" s="153"/>
      <c r="EG794" s="153"/>
      <c r="EH794" s="153"/>
      <c r="EI794" s="153"/>
      <c r="EJ794" s="153"/>
    </row>
    <row r="795" spans="2:140" s="30" customFormat="1" ht="20.149999999999999" customHeight="1">
      <c r="B795" s="153"/>
      <c r="C795" s="153"/>
      <c r="D795" s="153"/>
      <c r="E795" s="153"/>
      <c r="F795" s="153"/>
      <c r="G795" s="153"/>
      <c r="H795" s="153"/>
      <c r="I795" s="153"/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  <c r="AA795" s="153"/>
      <c r="AB795" s="153"/>
      <c r="AC795" s="153"/>
      <c r="AD795" s="153"/>
      <c r="AE795" s="153"/>
      <c r="AF795" s="153"/>
      <c r="AG795" s="153"/>
      <c r="AH795" s="153"/>
      <c r="AI795" s="153"/>
      <c r="AJ795" s="153"/>
      <c r="AK795" s="153"/>
      <c r="AL795" s="153"/>
      <c r="AM795" s="153"/>
      <c r="AN795" s="153"/>
      <c r="AO795" s="153"/>
      <c r="AP795" s="153"/>
      <c r="AQ795" s="153"/>
      <c r="AR795" s="153"/>
      <c r="AS795" s="153"/>
      <c r="AT795" s="153"/>
      <c r="AU795" s="153"/>
      <c r="AV795" s="153"/>
      <c r="AW795" s="153"/>
      <c r="AX795" s="153"/>
      <c r="AY795" s="153"/>
      <c r="AZ795" s="153"/>
      <c r="BA795" s="153"/>
      <c r="BB795" s="153"/>
      <c r="BC795" s="153"/>
      <c r="BD795" s="153"/>
      <c r="BE795" s="153"/>
      <c r="BF795" s="153"/>
      <c r="BG795" s="153"/>
      <c r="BH795" s="153"/>
      <c r="BI795" s="153"/>
      <c r="BJ795" s="153"/>
      <c r="BK795" s="153"/>
      <c r="BL795" s="153"/>
      <c r="BM795" s="153"/>
      <c r="BN795" s="153"/>
      <c r="BO795" s="153"/>
      <c r="BP795" s="153"/>
      <c r="BQ795" s="153"/>
      <c r="BR795" s="153"/>
      <c r="BS795" s="153"/>
      <c r="BT795" s="153"/>
      <c r="BU795" s="153"/>
      <c r="BV795" s="153"/>
      <c r="BW795" s="153"/>
      <c r="BX795" s="153"/>
      <c r="BY795" s="153"/>
      <c r="BZ795" s="153"/>
      <c r="CA795" s="153"/>
      <c r="CB795" s="153"/>
      <c r="CC795" s="153"/>
      <c r="CD795" s="153"/>
      <c r="CE795" s="153"/>
      <c r="CF795" s="153"/>
      <c r="CG795" s="153"/>
      <c r="CH795" s="153"/>
      <c r="CI795" s="153"/>
      <c r="CJ795" s="153"/>
      <c r="CK795" s="153"/>
      <c r="CL795" s="153"/>
      <c r="CM795" s="153"/>
      <c r="CN795" s="153"/>
      <c r="CO795" s="153"/>
      <c r="CP795" s="153"/>
      <c r="CQ795" s="153"/>
      <c r="CR795" s="153"/>
      <c r="CS795" s="153"/>
      <c r="CT795" s="153"/>
      <c r="CU795" s="153"/>
      <c r="CV795" s="153"/>
      <c r="CW795" s="153"/>
      <c r="CX795" s="153"/>
      <c r="CY795" s="153"/>
      <c r="CZ795" s="153"/>
      <c r="DA795" s="153"/>
      <c r="DB795" s="153"/>
      <c r="DC795" s="153"/>
      <c r="DD795" s="153"/>
      <c r="DE795" s="153"/>
      <c r="DF795" s="153"/>
      <c r="DG795" s="153"/>
      <c r="DH795" s="153"/>
      <c r="DI795" s="153"/>
      <c r="DJ795" s="153"/>
      <c r="DK795" s="153"/>
      <c r="DL795" s="153"/>
      <c r="DM795" s="153"/>
      <c r="DN795" s="153"/>
      <c r="DO795" s="153"/>
      <c r="DP795" s="153"/>
      <c r="DQ795" s="153"/>
      <c r="DR795" s="153"/>
      <c r="DS795" s="153"/>
      <c r="DT795" s="153"/>
      <c r="DU795" s="153"/>
      <c r="DV795" s="153"/>
      <c r="DW795" s="153"/>
      <c r="DX795" s="153"/>
      <c r="DY795" s="153"/>
      <c r="DZ795" s="153"/>
      <c r="EA795" s="153"/>
      <c r="EB795" s="153"/>
      <c r="EC795" s="153"/>
      <c r="ED795" s="153"/>
      <c r="EE795" s="153"/>
      <c r="EF795" s="153"/>
      <c r="EG795" s="153"/>
      <c r="EH795" s="153"/>
      <c r="EI795" s="153"/>
      <c r="EJ795" s="153"/>
    </row>
    <row r="796" spans="2:140" s="30" customFormat="1" ht="20.149999999999999" customHeight="1">
      <c r="B796" s="153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  <c r="AA796" s="153"/>
      <c r="AB796" s="153"/>
      <c r="AC796" s="153"/>
      <c r="AD796" s="153"/>
      <c r="AE796" s="153"/>
      <c r="AF796" s="153"/>
      <c r="AG796" s="153"/>
      <c r="AH796" s="153"/>
      <c r="AI796" s="153"/>
      <c r="AJ796" s="153"/>
      <c r="AK796" s="153"/>
      <c r="AL796" s="153"/>
      <c r="AM796" s="153"/>
      <c r="AN796" s="153"/>
      <c r="AO796" s="153"/>
      <c r="AP796" s="153"/>
      <c r="AQ796" s="153"/>
      <c r="AR796" s="153"/>
      <c r="AS796" s="153"/>
      <c r="AT796" s="153"/>
      <c r="AU796" s="153"/>
      <c r="AV796" s="153"/>
      <c r="AW796" s="153"/>
      <c r="AX796" s="153"/>
      <c r="AY796" s="153"/>
      <c r="AZ796" s="153"/>
      <c r="BA796" s="153"/>
      <c r="BB796" s="153"/>
      <c r="BC796" s="153"/>
      <c r="BD796" s="153"/>
      <c r="BE796" s="153"/>
      <c r="BF796" s="153"/>
      <c r="BG796" s="153"/>
      <c r="BH796" s="153"/>
      <c r="BI796" s="153"/>
      <c r="BJ796" s="153"/>
      <c r="BK796" s="153"/>
      <c r="BL796" s="153"/>
      <c r="BM796" s="153"/>
      <c r="BN796" s="153"/>
      <c r="BO796" s="153"/>
      <c r="BP796" s="153"/>
      <c r="BQ796" s="153"/>
      <c r="BR796" s="153"/>
      <c r="BS796" s="153"/>
      <c r="BT796" s="153"/>
      <c r="BU796" s="153"/>
      <c r="BV796" s="153"/>
      <c r="BW796" s="153"/>
      <c r="BX796" s="153"/>
      <c r="BY796" s="153"/>
      <c r="BZ796" s="153"/>
      <c r="CA796" s="153"/>
      <c r="CB796" s="153"/>
      <c r="CC796" s="153"/>
      <c r="CD796" s="153"/>
      <c r="CE796" s="153"/>
      <c r="CF796" s="153"/>
      <c r="CG796" s="153"/>
      <c r="CH796" s="153"/>
      <c r="CI796" s="153"/>
      <c r="CJ796" s="153"/>
      <c r="CK796" s="153"/>
      <c r="CL796" s="153"/>
      <c r="CM796" s="153"/>
      <c r="CN796" s="153"/>
      <c r="CO796" s="153"/>
      <c r="CP796" s="153"/>
      <c r="CQ796" s="153"/>
      <c r="CR796" s="153"/>
      <c r="CS796" s="153"/>
      <c r="CT796" s="153"/>
      <c r="CU796" s="153"/>
      <c r="CV796" s="153"/>
      <c r="CW796" s="153"/>
      <c r="CX796" s="153"/>
      <c r="CY796" s="153"/>
      <c r="CZ796" s="153"/>
      <c r="DA796" s="153"/>
      <c r="DB796" s="153"/>
      <c r="DC796" s="153"/>
      <c r="DD796" s="153"/>
      <c r="DE796" s="153"/>
      <c r="DF796" s="153"/>
      <c r="DG796" s="153"/>
      <c r="DH796" s="153"/>
      <c r="DI796" s="153"/>
      <c r="DJ796" s="153"/>
      <c r="DK796" s="153"/>
      <c r="DL796" s="153"/>
      <c r="DM796" s="153"/>
      <c r="DN796" s="153"/>
      <c r="DO796" s="153"/>
      <c r="DP796" s="153"/>
      <c r="DQ796" s="153"/>
      <c r="DR796" s="153"/>
      <c r="DS796" s="153"/>
      <c r="DT796" s="153"/>
      <c r="DU796" s="153"/>
      <c r="DV796" s="153"/>
      <c r="DW796" s="153"/>
      <c r="DX796" s="153"/>
      <c r="DY796" s="153"/>
      <c r="DZ796" s="153"/>
      <c r="EA796" s="153"/>
      <c r="EB796" s="153"/>
      <c r="EC796" s="153"/>
      <c r="ED796" s="153"/>
      <c r="EE796" s="153"/>
      <c r="EF796" s="153"/>
      <c r="EG796" s="153"/>
      <c r="EH796" s="153"/>
      <c r="EI796" s="153"/>
      <c r="EJ796" s="153"/>
    </row>
    <row r="797" spans="2:140" s="30" customFormat="1" ht="20.149999999999999" customHeight="1">
      <c r="B797" s="153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  <c r="AA797" s="153"/>
      <c r="AB797" s="153"/>
      <c r="AC797" s="153"/>
      <c r="AD797" s="153"/>
      <c r="AE797" s="153"/>
      <c r="AF797" s="153"/>
      <c r="AG797" s="153"/>
      <c r="AH797" s="153"/>
      <c r="AI797" s="153"/>
      <c r="AJ797" s="153"/>
      <c r="AK797" s="153"/>
      <c r="AL797" s="153"/>
      <c r="AM797" s="153"/>
      <c r="AN797" s="153"/>
      <c r="AO797" s="153"/>
      <c r="AP797" s="153"/>
      <c r="AQ797" s="153"/>
      <c r="AR797" s="153"/>
      <c r="AS797" s="153"/>
      <c r="AT797" s="153"/>
      <c r="AU797" s="153"/>
      <c r="AV797" s="153"/>
      <c r="AW797" s="153"/>
      <c r="AX797" s="153"/>
      <c r="AY797" s="153"/>
      <c r="AZ797" s="153"/>
      <c r="BA797" s="153"/>
      <c r="BB797" s="153"/>
      <c r="BC797" s="153"/>
      <c r="BD797" s="153"/>
      <c r="BE797" s="153"/>
      <c r="BF797" s="153"/>
      <c r="BG797" s="153"/>
      <c r="BH797" s="153"/>
      <c r="BI797" s="153"/>
      <c r="BJ797" s="153"/>
      <c r="BK797" s="153"/>
      <c r="BL797" s="153"/>
      <c r="BM797" s="153"/>
      <c r="BN797" s="153"/>
      <c r="BO797" s="153"/>
      <c r="BP797" s="153"/>
      <c r="BQ797" s="153"/>
      <c r="BR797" s="153"/>
      <c r="BS797" s="153"/>
      <c r="BT797" s="153"/>
      <c r="BU797" s="153"/>
      <c r="BV797" s="153"/>
      <c r="BW797" s="153"/>
      <c r="BX797" s="153"/>
      <c r="BY797" s="153"/>
      <c r="BZ797" s="153"/>
      <c r="CA797" s="153"/>
      <c r="CB797" s="153"/>
      <c r="CC797" s="153"/>
      <c r="CD797" s="153"/>
      <c r="CE797" s="153"/>
      <c r="CF797" s="153"/>
      <c r="CG797" s="153"/>
      <c r="CH797" s="153"/>
      <c r="CI797" s="153"/>
      <c r="CJ797" s="153"/>
      <c r="CK797" s="153"/>
      <c r="CL797" s="153"/>
      <c r="CM797" s="153"/>
      <c r="CN797" s="153"/>
      <c r="CO797" s="153"/>
      <c r="CP797" s="153"/>
      <c r="CQ797" s="153"/>
      <c r="CR797" s="153"/>
      <c r="CS797" s="153"/>
      <c r="CT797" s="153"/>
      <c r="CU797" s="153"/>
      <c r="CV797" s="153"/>
      <c r="CW797" s="153"/>
      <c r="CX797" s="153"/>
      <c r="CY797" s="153"/>
      <c r="CZ797" s="153"/>
      <c r="DA797" s="153"/>
      <c r="DB797" s="153"/>
      <c r="DC797" s="153"/>
      <c r="DD797" s="153"/>
      <c r="DE797" s="153"/>
      <c r="DF797" s="153"/>
      <c r="DG797" s="153"/>
      <c r="DH797" s="153"/>
      <c r="DI797" s="153"/>
      <c r="DJ797" s="153"/>
      <c r="DK797" s="153"/>
      <c r="DL797" s="153"/>
      <c r="DM797" s="153"/>
      <c r="DN797" s="153"/>
      <c r="DO797" s="153"/>
      <c r="DP797" s="153"/>
      <c r="DQ797" s="153"/>
      <c r="DR797" s="153"/>
      <c r="DS797" s="153"/>
      <c r="DT797" s="153"/>
      <c r="DU797" s="153"/>
      <c r="DV797" s="153"/>
      <c r="DW797" s="153"/>
      <c r="DX797" s="153"/>
      <c r="DY797" s="153"/>
      <c r="DZ797" s="153"/>
      <c r="EA797" s="153"/>
      <c r="EB797" s="153"/>
      <c r="EC797" s="153"/>
      <c r="ED797" s="153"/>
      <c r="EE797" s="153"/>
      <c r="EF797" s="153"/>
      <c r="EG797" s="153"/>
      <c r="EH797" s="153"/>
      <c r="EI797" s="153"/>
      <c r="EJ797" s="153"/>
    </row>
    <row r="798" spans="2:140" s="30" customFormat="1" ht="20.149999999999999" customHeight="1">
      <c r="B798" s="153"/>
      <c r="C798" s="153"/>
      <c r="D798" s="153"/>
      <c r="E798" s="153"/>
      <c r="F798" s="153"/>
      <c r="G798" s="153"/>
      <c r="H798" s="153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  <c r="AA798" s="153"/>
      <c r="AB798" s="153"/>
      <c r="AC798" s="153"/>
      <c r="AD798" s="153"/>
      <c r="AE798" s="153"/>
      <c r="AF798" s="153"/>
      <c r="AG798" s="153"/>
      <c r="AH798" s="153"/>
      <c r="AI798" s="153"/>
      <c r="AJ798" s="153"/>
      <c r="AK798" s="153"/>
      <c r="AL798" s="153"/>
      <c r="AM798" s="153"/>
      <c r="AN798" s="153"/>
      <c r="AO798" s="153"/>
      <c r="AP798" s="153"/>
      <c r="AQ798" s="153"/>
      <c r="AR798" s="153"/>
      <c r="AS798" s="153"/>
      <c r="AT798" s="153"/>
      <c r="AU798" s="153"/>
      <c r="AV798" s="153"/>
      <c r="AW798" s="153"/>
      <c r="AX798" s="153"/>
      <c r="AY798" s="153"/>
      <c r="AZ798" s="153"/>
      <c r="BA798" s="153"/>
      <c r="BB798" s="153"/>
      <c r="BC798" s="153"/>
      <c r="BD798" s="153"/>
      <c r="BE798" s="153"/>
      <c r="BF798" s="153"/>
      <c r="BG798" s="153"/>
      <c r="BH798" s="153"/>
      <c r="BI798" s="153"/>
      <c r="BJ798" s="153"/>
      <c r="BK798" s="153"/>
      <c r="BL798" s="153"/>
      <c r="BM798" s="153"/>
      <c r="BN798" s="153"/>
      <c r="BO798" s="153"/>
      <c r="BP798" s="153"/>
      <c r="BQ798" s="153"/>
      <c r="BR798" s="153"/>
      <c r="BS798" s="153"/>
      <c r="BT798" s="153"/>
      <c r="BU798" s="153"/>
      <c r="BV798" s="153"/>
      <c r="BW798" s="153"/>
      <c r="BX798" s="153"/>
      <c r="BY798" s="153"/>
      <c r="BZ798" s="153"/>
      <c r="CA798" s="153"/>
      <c r="CB798" s="153"/>
      <c r="CC798" s="153"/>
      <c r="CD798" s="153"/>
      <c r="CE798" s="153"/>
      <c r="CF798" s="153"/>
      <c r="CG798" s="153"/>
      <c r="CH798" s="153"/>
      <c r="CI798" s="153"/>
      <c r="CJ798" s="153"/>
      <c r="CK798" s="153"/>
      <c r="CL798" s="153"/>
      <c r="CM798" s="153"/>
      <c r="CN798" s="153"/>
      <c r="CO798" s="153"/>
      <c r="CP798" s="153"/>
      <c r="CQ798" s="153"/>
      <c r="CR798" s="153"/>
      <c r="CS798" s="153"/>
      <c r="CT798" s="153"/>
      <c r="CU798" s="153"/>
      <c r="CV798" s="153"/>
      <c r="CW798" s="153"/>
      <c r="CX798" s="153"/>
      <c r="CY798" s="153"/>
      <c r="CZ798" s="153"/>
      <c r="DA798" s="153"/>
      <c r="DB798" s="153"/>
      <c r="DC798" s="153"/>
      <c r="DD798" s="153"/>
      <c r="DE798" s="153"/>
      <c r="DF798" s="153"/>
      <c r="DG798" s="153"/>
      <c r="DH798" s="153"/>
      <c r="DI798" s="153"/>
      <c r="DJ798" s="153"/>
      <c r="DK798" s="153"/>
      <c r="DL798" s="153"/>
      <c r="DM798" s="153"/>
      <c r="DN798" s="153"/>
      <c r="DO798" s="153"/>
      <c r="DP798" s="153"/>
      <c r="DQ798" s="153"/>
      <c r="DR798" s="153"/>
      <c r="DS798" s="153"/>
      <c r="DT798" s="153"/>
      <c r="DU798" s="153"/>
      <c r="DV798" s="153"/>
      <c r="DW798" s="153"/>
      <c r="DX798" s="153"/>
      <c r="DY798" s="153"/>
      <c r="DZ798" s="153"/>
      <c r="EA798" s="153"/>
      <c r="EB798" s="153"/>
      <c r="EC798" s="153"/>
      <c r="ED798" s="153"/>
      <c r="EE798" s="153"/>
      <c r="EF798" s="153"/>
      <c r="EG798" s="153"/>
      <c r="EH798" s="153"/>
      <c r="EI798" s="153"/>
      <c r="EJ798" s="153"/>
    </row>
    <row r="799" spans="2:140" s="30" customFormat="1" ht="20.149999999999999" customHeight="1">
      <c r="B799" s="153"/>
      <c r="C799" s="153"/>
      <c r="D799" s="153"/>
      <c r="E799" s="153"/>
      <c r="F799" s="153"/>
      <c r="G799" s="153"/>
      <c r="H799" s="153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  <c r="AA799" s="153"/>
      <c r="AB799" s="153"/>
      <c r="AC799" s="153"/>
      <c r="AD799" s="153"/>
      <c r="AE799" s="153"/>
      <c r="AF799" s="153"/>
      <c r="AG799" s="153"/>
      <c r="AH799" s="153"/>
      <c r="AI799" s="153"/>
      <c r="AJ799" s="153"/>
      <c r="AK799" s="153"/>
      <c r="AL799" s="153"/>
      <c r="AM799" s="153"/>
      <c r="AN799" s="153"/>
      <c r="AO799" s="153"/>
      <c r="AP799" s="153"/>
      <c r="AQ799" s="153"/>
      <c r="AR799" s="153"/>
      <c r="AS799" s="153"/>
      <c r="AT799" s="153"/>
      <c r="AU799" s="153"/>
      <c r="AV799" s="153"/>
      <c r="AW799" s="153"/>
      <c r="AX799" s="153"/>
      <c r="AY799" s="153"/>
      <c r="AZ799" s="153"/>
      <c r="BA799" s="153"/>
      <c r="BB799" s="153"/>
      <c r="BC799" s="153"/>
      <c r="BD799" s="153"/>
      <c r="BE799" s="153"/>
      <c r="BF799" s="153"/>
      <c r="BG799" s="153"/>
      <c r="BH799" s="153"/>
      <c r="BI799" s="153"/>
      <c r="BJ799" s="153"/>
      <c r="BK799" s="153"/>
      <c r="BL799" s="153"/>
      <c r="BM799" s="153"/>
      <c r="BN799" s="153"/>
      <c r="BO799" s="153"/>
      <c r="BP799" s="153"/>
      <c r="BQ799" s="153"/>
      <c r="BR799" s="153"/>
      <c r="BS799" s="153"/>
      <c r="BT799" s="153"/>
      <c r="BU799" s="153"/>
      <c r="BV799" s="153"/>
      <c r="BW799" s="153"/>
      <c r="BX799" s="153"/>
      <c r="BY799" s="153"/>
      <c r="BZ799" s="153"/>
      <c r="CA799" s="153"/>
      <c r="CB799" s="153"/>
      <c r="CC799" s="153"/>
      <c r="CD799" s="153"/>
      <c r="CE799" s="153"/>
      <c r="CF799" s="153"/>
      <c r="CG799" s="153"/>
      <c r="CH799" s="153"/>
      <c r="CI799" s="153"/>
      <c r="CJ799" s="153"/>
      <c r="CK799" s="153"/>
      <c r="CL799" s="153"/>
      <c r="CM799" s="153"/>
      <c r="CN799" s="153"/>
      <c r="CO799" s="153"/>
      <c r="CP799" s="153"/>
      <c r="CQ799" s="153"/>
      <c r="CR799" s="153"/>
      <c r="CS799" s="153"/>
      <c r="CT799" s="153"/>
      <c r="CU799" s="153"/>
      <c r="CV799" s="153"/>
      <c r="CW799" s="153"/>
      <c r="CX799" s="153"/>
      <c r="CY799" s="153"/>
      <c r="CZ799" s="153"/>
      <c r="DA799" s="153"/>
      <c r="DB799" s="153"/>
      <c r="DC799" s="153"/>
      <c r="DD799" s="153"/>
      <c r="DE799" s="153"/>
      <c r="DF799" s="153"/>
      <c r="DG799" s="153"/>
      <c r="DH799" s="153"/>
      <c r="DI799" s="153"/>
      <c r="DJ799" s="153"/>
      <c r="DK799" s="153"/>
      <c r="DL799" s="153"/>
      <c r="DM799" s="153"/>
      <c r="DN799" s="153"/>
      <c r="DO799" s="153"/>
      <c r="DP799" s="153"/>
      <c r="DQ799" s="153"/>
      <c r="DR799" s="153"/>
      <c r="DS799" s="153"/>
      <c r="DT799" s="153"/>
      <c r="DU799" s="153"/>
      <c r="DV799" s="153"/>
      <c r="DW799" s="153"/>
      <c r="DX799" s="153"/>
      <c r="DY799" s="153"/>
      <c r="DZ799" s="153"/>
      <c r="EA799" s="153"/>
      <c r="EB799" s="153"/>
      <c r="EC799" s="153"/>
      <c r="ED799" s="153"/>
      <c r="EE799" s="153"/>
      <c r="EF799" s="153"/>
      <c r="EG799" s="153"/>
      <c r="EH799" s="153"/>
      <c r="EI799" s="153"/>
      <c r="EJ799" s="153"/>
    </row>
    <row r="800" spans="2:140" s="30" customFormat="1" ht="20.149999999999999" customHeight="1">
      <c r="B800" s="153"/>
      <c r="C800" s="153"/>
      <c r="D800" s="153"/>
      <c r="E800" s="153"/>
      <c r="F800" s="153"/>
      <c r="G800" s="153"/>
      <c r="H800" s="153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  <c r="AA800" s="153"/>
      <c r="AB800" s="153"/>
      <c r="AC800" s="153"/>
      <c r="AD800" s="153"/>
      <c r="AE800" s="153"/>
      <c r="AF800" s="153"/>
      <c r="AG800" s="153"/>
      <c r="AH800" s="153"/>
      <c r="AI800" s="153"/>
      <c r="AJ800" s="153"/>
      <c r="AK800" s="153"/>
      <c r="AL800" s="153"/>
      <c r="AM800" s="153"/>
      <c r="AN800" s="153"/>
      <c r="AO800" s="153"/>
      <c r="AP800" s="153"/>
      <c r="AQ800" s="153"/>
      <c r="AR800" s="153"/>
      <c r="AS800" s="153"/>
      <c r="AT800" s="153"/>
      <c r="AU800" s="153"/>
      <c r="AV800" s="153"/>
      <c r="AW800" s="153"/>
      <c r="AX800" s="153"/>
      <c r="AY800" s="153"/>
      <c r="AZ800" s="153"/>
      <c r="BA800" s="153"/>
      <c r="BB800" s="153"/>
      <c r="BC800" s="153"/>
      <c r="BD800" s="153"/>
      <c r="BE800" s="153"/>
      <c r="BF800" s="153"/>
      <c r="BG800" s="153"/>
      <c r="BH800" s="153"/>
      <c r="BI800" s="153"/>
      <c r="BJ800" s="153"/>
      <c r="BK800" s="153"/>
      <c r="BL800" s="153"/>
      <c r="BM800" s="153"/>
      <c r="BN800" s="153"/>
      <c r="BO800" s="153"/>
      <c r="BP800" s="153"/>
      <c r="BQ800" s="153"/>
      <c r="BR800" s="153"/>
      <c r="BS800" s="153"/>
      <c r="BT800" s="153"/>
      <c r="BU800" s="153"/>
      <c r="BV800" s="153"/>
      <c r="BW800" s="153"/>
      <c r="BX800" s="153"/>
      <c r="BY800" s="153"/>
      <c r="BZ800" s="153"/>
      <c r="CA800" s="153"/>
      <c r="CB800" s="153"/>
      <c r="CC800" s="153"/>
      <c r="CD800" s="153"/>
      <c r="CE800" s="153"/>
      <c r="CF800" s="153"/>
      <c r="CG800" s="153"/>
      <c r="CH800" s="153"/>
      <c r="CI800" s="153"/>
      <c r="CJ800" s="153"/>
      <c r="CK800" s="153"/>
      <c r="CL800" s="153"/>
      <c r="CM800" s="153"/>
      <c r="CN800" s="153"/>
      <c r="CO800" s="153"/>
      <c r="CP800" s="153"/>
      <c r="CQ800" s="153"/>
      <c r="CR800" s="153"/>
      <c r="CS800" s="153"/>
      <c r="CT800" s="153"/>
      <c r="CU800" s="153"/>
      <c r="CV800" s="153"/>
      <c r="CW800" s="153"/>
      <c r="CX800" s="153"/>
      <c r="CY800" s="153"/>
      <c r="CZ800" s="153"/>
      <c r="DA800" s="153"/>
      <c r="DB800" s="153"/>
      <c r="DC800" s="153"/>
      <c r="DD800" s="153"/>
      <c r="DE800" s="153"/>
      <c r="DF800" s="153"/>
      <c r="DG800" s="153"/>
      <c r="DH800" s="153"/>
      <c r="DI800" s="153"/>
      <c r="DJ800" s="153"/>
      <c r="DK800" s="153"/>
      <c r="DL800" s="153"/>
      <c r="DM800" s="153"/>
      <c r="DN800" s="153"/>
      <c r="DO800" s="153"/>
      <c r="DP800" s="153"/>
      <c r="DQ800" s="153"/>
      <c r="DR800" s="153"/>
      <c r="DS800" s="153"/>
      <c r="DT800" s="153"/>
      <c r="DU800" s="153"/>
      <c r="DV800" s="153"/>
      <c r="DW800" s="153"/>
      <c r="DX800" s="153"/>
      <c r="DY800" s="153"/>
      <c r="DZ800" s="153"/>
      <c r="EA800" s="153"/>
      <c r="EB800" s="153"/>
      <c r="EC800" s="153"/>
      <c r="ED800" s="153"/>
      <c r="EE800" s="153"/>
      <c r="EF800" s="153"/>
      <c r="EG800" s="153"/>
      <c r="EH800" s="153"/>
      <c r="EI800" s="153"/>
      <c r="EJ800" s="153"/>
    </row>
    <row r="801" spans="2:140" s="30" customFormat="1" ht="20.149999999999999" customHeight="1">
      <c r="B801" s="153"/>
      <c r="C801" s="153"/>
      <c r="D801" s="153"/>
      <c r="E801" s="153"/>
      <c r="F801" s="153"/>
      <c r="G801" s="153"/>
      <c r="H801" s="153"/>
      <c r="I801" s="153"/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  <c r="AA801" s="153"/>
      <c r="AB801" s="153"/>
      <c r="AC801" s="153"/>
      <c r="AD801" s="153"/>
      <c r="AE801" s="153"/>
      <c r="AF801" s="153"/>
      <c r="AG801" s="153"/>
      <c r="AH801" s="153"/>
      <c r="AI801" s="153"/>
      <c r="AJ801" s="153"/>
      <c r="AK801" s="153"/>
      <c r="AL801" s="153"/>
      <c r="AM801" s="153"/>
      <c r="AN801" s="153"/>
      <c r="AO801" s="153"/>
      <c r="AP801" s="153"/>
      <c r="AQ801" s="153"/>
      <c r="AR801" s="153"/>
      <c r="AS801" s="153"/>
      <c r="AT801" s="153"/>
      <c r="AU801" s="153"/>
      <c r="AV801" s="153"/>
      <c r="AW801" s="153"/>
      <c r="AX801" s="153"/>
      <c r="AY801" s="153"/>
      <c r="AZ801" s="153"/>
      <c r="BA801" s="153"/>
      <c r="BB801" s="153"/>
      <c r="BC801" s="153"/>
      <c r="BD801" s="153"/>
      <c r="BE801" s="153"/>
      <c r="BF801" s="153"/>
      <c r="BG801" s="153"/>
      <c r="BH801" s="153"/>
      <c r="BI801" s="153"/>
      <c r="BJ801" s="153"/>
      <c r="BK801" s="153"/>
      <c r="BL801" s="153"/>
      <c r="BM801" s="153"/>
      <c r="BN801" s="153"/>
      <c r="BO801" s="153"/>
      <c r="BP801" s="153"/>
      <c r="BQ801" s="153"/>
      <c r="BR801" s="153"/>
      <c r="BS801" s="153"/>
      <c r="BT801" s="153"/>
      <c r="BU801" s="153"/>
      <c r="BV801" s="153"/>
      <c r="BW801" s="153"/>
      <c r="BX801" s="153"/>
      <c r="BY801" s="153"/>
      <c r="BZ801" s="153"/>
      <c r="CA801" s="153"/>
      <c r="CB801" s="153"/>
      <c r="CC801" s="153"/>
      <c r="CD801" s="153"/>
      <c r="CE801" s="153"/>
      <c r="CF801" s="153"/>
      <c r="CG801" s="153"/>
      <c r="CH801" s="153"/>
      <c r="CI801" s="153"/>
      <c r="CJ801" s="153"/>
      <c r="CK801" s="153"/>
      <c r="CL801" s="153"/>
      <c r="CM801" s="153"/>
      <c r="CN801" s="153"/>
      <c r="CO801" s="153"/>
      <c r="CP801" s="153"/>
      <c r="CQ801" s="153"/>
      <c r="CR801" s="153"/>
      <c r="CS801" s="153"/>
      <c r="CT801" s="153"/>
      <c r="CU801" s="153"/>
      <c r="CV801" s="153"/>
      <c r="CW801" s="153"/>
      <c r="CX801" s="153"/>
      <c r="CY801" s="153"/>
      <c r="CZ801" s="153"/>
      <c r="DA801" s="153"/>
      <c r="DB801" s="153"/>
      <c r="DC801" s="153"/>
      <c r="DD801" s="153"/>
      <c r="DE801" s="153"/>
      <c r="DF801" s="153"/>
      <c r="DG801" s="153"/>
      <c r="DH801" s="153"/>
      <c r="DI801" s="153"/>
      <c r="DJ801" s="153"/>
      <c r="DK801" s="153"/>
      <c r="DL801" s="153"/>
      <c r="DM801" s="153"/>
      <c r="DN801" s="153"/>
      <c r="DO801" s="153"/>
      <c r="DP801" s="153"/>
      <c r="DQ801" s="153"/>
      <c r="DR801" s="153"/>
      <c r="DS801" s="153"/>
      <c r="DT801" s="153"/>
      <c r="DU801" s="153"/>
      <c r="DV801" s="153"/>
      <c r="DW801" s="153"/>
      <c r="DX801" s="153"/>
      <c r="DY801" s="153"/>
      <c r="DZ801" s="153"/>
      <c r="EA801" s="153"/>
      <c r="EB801" s="153"/>
      <c r="EC801" s="153"/>
      <c r="ED801" s="153"/>
      <c r="EE801" s="153"/>
      <c r="EF801" s="153"/>
      <c r="EG801" s="153"/>
      <c r="EH801" s="153"/>
      <c r="EI801" s="153"/>
      <c r="EJ801" s="153"/>
    </row>
    <row r="802" spans="2:140" s="30" customFormat="1" ht="20.149999999999999" customHeight="1">
      <c r="B802" s="153"/>
      <c r="C802" s="153"/>
      <c r="D802" s="153"/>
      <c r="E802" s="153"/>
      <c r="F802" s="153"/>
      <c r="G802" s="153"/>
      <c r="H802" s="153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  <c r="AA802" s="153"/>
      <c r="AB802" s="153"/>
      <c r="AC802" s="153"/>
      <c r="AD802" s="153"/>
      <c r="AE802" s="153"/>
      <c r="AF802" s="153"/>
      <c r="AG802" s="153"/>
      <c r="AH802" s="153"/>
      <c r="AI802" s="153"/>
      <c r="AJ802" s="153"/>
      <c r="AK802" s="153"/>
      <c r="AL802" s="153"/>
      <c r="AM802" s="153"/>
      <c r="AN802" s="153"/>
      <c r="AO802" s="153"/>
      <c r="AP802" s="153"/>
      <c r="AQ802" s="153"/>
      <c r="AR802" s="153"/>
      <c r="AS802" s="153"/>
      <c r="AT802" s="153"/>
      <c r="AU802" s="153"/>
      <c r="AV802" s="153"/>
      <c r="AW802" s="153"/>
      <c r="AX802" s="153"/>
      <c r="AY802" s="153"/>
      <c r="AZ802" s="153"/>
      <c r="BA802" s="153"/>
      <c r="BB802" s="153"/>
      <c r="BC802" s="153"/>
      <c r="BD802" s="153"/>
      <c r="BE802" s="153"/>
      <c r="BF802" s="153"/>
      <c r="BG802" s="153"/>
      <c r="BH802" s="153"/>
      <c r="BI802" s="153"/>
      <c r="BJ802" s="153"/>
      <c r="BK802" s="153"/>
      <c r="BL802" s="153"/>
      <c r="BM802" s="153"/>
      <c r="BN802" s="153"/>
      <c r="BO802" s="153"/>
      <c r="BP802" s="153"/>
      <c r="BQ802" s="153"/>
      <c r="BR802" s="153"/>
      <c r="BS802" s="153"/>
      <c r="BT802" s="153"/>
      <c r="BU802" s="153"/>
      <c r="BV802" s="153"/>
      <c r="BW802" s="153"/>
      <c r="BX802" s="153"/>
      <c r="BY802" s="153"/>
      <c r="BZ802" s="153"/>
      <c r="CA802" s="153"/>
      <c r="CB802" s="153"/>
      <c r="CC802" s="153"/>
      <c r="CD802" s="153"/>
      <c r="CE802" s="153"/>
      <c r="CF802" s="153"/>
      <c r="CG802" s="153"/>
      <c r="CH802" s="153"/>
      <c r="CI802" s="153"/>
      <c r="CJ802" s="153"/>
      <c r="CK802" s="153"/>
      <c r="CL802" s="153"/>
      <c r="CM802" s="153"/>
      <c r="CN802" s="153"/>
      <c r="CO802" s="153"/>
      <c r="CP802" s="153"/>
      <c r="CQ802" s="153"/>
      <c r="CR802" s="153"/>
      <c r="CS802" s="153"/>
      <c r="CT802" s="153"/>
      <c r="CU802" s="153"/>
      <c r="CV802" s="153"/>
      <c r="CW802" s="153"/>
      <c r="CX802" s="153"/>
      <c r="CY802" s="153"/>
      <c r="CZ802" s="153"/>
      <c r="DA802" s="153"/>
      <c r="DB802" s="153"/>
      <c r="DC802" s="153"/>
      <c r="DD802" s="153"/>
      <c r="DE802" s="153"/>
      <c r="DF802" s="153"/>
      <c r="DG802" s="153"/>
      <c r="DH802" s="153"/>
      <c r="DI802" s="153"/>
      <c r="DJ802" s="153"/>
      <c r="DK802" s="153"/>
      <c r="DL802" s="153"/>
      <c r="DM802" s="153"/>
      <c r="DN802" s="153"/>
      <c r="DO802" s="153"/>
      <c r="DP802" s="153"/>
      <c r="DQ802" s="153"/>
      <c r="DR802" s="153"/>
      <c r="DS802" s="153"/>
      <c r="DT802" s="153"/>
      <c r="DU802" s="153"/>
      <c r="DV802" s="153"/>
      <c r="DW802" s="153"/>
      <c r="DX802" s="153"/>
      <c r="DY802" s="153"/>
      <c r="DZ802" s="153"/>
      <c r="EA802" s="153"/>
      <c r="EB802" s="153"/>
      <c r="EC802" s="153"/>
      <c r="ED802" s="153"/>
      <c r="EE802" s="153"/>
      <c r="EF802" s="153"/>
      <c r="EG802" s="153"/>
      <c r="EH802" s="153"/>
      <c r="EI802" s="153"/>
      <c r="EJ802" s="153"/>
    </row>
    <row r="803" spans="2:140" s="30" customFormat="1" ht="20.149999999999999" customHeight="1">
      <c r="B803" s="153"/>
      <c r="C803" s="153"/>
      <c r="D803" s="153"/>
      <c r="E803" s="153"/>
      <c r="F803" s="153"/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  <c r="AA803" s="153"/>
      <c r="AB803" s="153"/>
      <c r="AC803" s="153"/>
      <c r="AD803" s="153"/>
      <c r="AE803" s="153"/>
      <c r="AF803" s="153"/>
      <c r="AG803" s="153"/>
      <c r="AH803" s="153"/>
      <c r="AI803" s="153"/>
      <c r="AJ803" s="153"/>
      <c r="AK803" s="153"/>
      <c r="AL803" s="153"/>
      <c r="AM803" s="153"/>
      <c r="AN803" s="153"/>
      <c r="AO803" s="153"/>
      <c r="AP803" s="153"/>
      <c r="AQ803" s="153"/>
      <c r="AR803" s="153"/>
      <c r="AS803" s="153"/>
      <c r="AT803" s="153"/>
      <c r="AU803" s="153"/>
      <c r="AV803" s="153"/>
      <c r="AW803" s="153"/>
      <c r="AX803" s="153"/>
      <c r="AY803" s="153"/>
      <c r="AZ803" s="153"/>
      <c r="BA803" s="153"/>
      <c r="BB803" s="153"/>
      <c r="BC803" s="153"/>
      <c r="BD803" s="153"/>
      <c r="BE803" s="153"/>
      <c r="BF803" s="153"/>
      <c r="BG803" s="153"/>
      <c r="BH803" s="153"/>
      <c r="BI803" s="153"/>
      <c r="BJ803" s="153"/>
      <c r="BK803" s="153"/>
      <c r="BL803" s="153"/>
      <c r="BM803" s="153"/>
      <c r="BN803" s="153"/>
      <c r="BO803" s="153"/>
      <c r="BP803" s="153"/>
      <c r="BQ803" s="153"/>
      <c r="BR803" s="153"/>
      <c r="BS803" s="153"/>
      <c r="BT803" s="153"/>
      <c r="BU803" s="153"/>
      <c r="BV803" s="153"/>
      <c r="BW803" s="153"/>
      <c r="BX803" s="153"/>
      <c r="BY803" s="153"/>
      <c r="BZ803" s="153"/>
      <c r="CA803" s="153"/>
      <c r="CB803" s="153"/>
      <c r="CC803" s="153"/>
      <c r="CD803" s="153"/>
      <c r="CE803" s="153"/>
      <c r="CF803" s="153"/>
      <c r="CG803" s="153"/>
      <c r="CH803" s="153"/>
      <c r="CI803" s="153"/>
      <c r="CJ803" s="153"/>
      <c r="CK803" s="153"/>
      <c r="CL803" s="153"/>
      <c r="CM803" s="153"/>
      <c r="CN803" s="153"/>
      <c r="CO803" s="153"/>
      <c r="CP803" s="153"/>
      <c r="CQ803" s="153"/>
      <c r="CR803" s="153"/>
      <c r="CS803" s="153"/>
      <c r="CT803" s="153"/>
      <c r="CU803" s="153"/>
      <c r="CV803" s="153"/>
      <c r="CW803" s="153"/>
      <c r="CX803" s="153"/>
      <c r="CY803" s="153"/>
      <c r="CZ803" s="153"/>
      <c r="DA803" s="153"/>
      <c r="DB803" s="153"/>
      <c r="DC803" s="153"/>
      <c r="DD803" s="153"/>
      <c r="DE803" s="153"/>
      <c r="DF803" s="153"/>
      <c r="DG803" s="153"/>
      <c r="DH803" s="153"/>
      <c r="DI803" s="153"/>
      <c r="DJ803" s="153"/>
      <c r="DK803" s="153"/>
      <c r="DL803" s="153"/>
      <c r="DM803" s="153"/>
      <c r="DN803" s="153"/>
      <c r="DO803" s="153"/>
      <c r="DP803" s="153"/>
      <c r="DQ803" s="153"/>
      <c r="DR803" s="153"/>
      <c r="DS803" s="153"/>
      <c r="DT803" s="153"/>
      <c r="DU803" s="153"/>
      <c r="DV803" s="153"/>
      <c r="DW803" s="153"/>
      <c r="DX803" s="153"/>
      <c r="DY803" s="153"/>
      <c r="DZ803" s="153"/>
      <c r="EA803" s="153"/>
      <c r="EB803" s="153"/>
      <c r="EC803" s="153"/>
      <c r="ED803" s="153"/>
      <c r="EE803" s="153"/>
      <c r="EF803" s="153"/>
      <c r="EG803" s="153"/>
      <c r="EH803" s="153"/>
      <c r="EI803" s="153"/>
      <c r="EJ803" s="153"/>
    </row>
    <row r="804" spans="2:140" s="30" customFormat="1" ht="20.149999999999999" customHeight="1">
      <c r="B804" s="153"/>
      <c r="C804" s="153"/>
      <c r="D804" s="153"/>
      <c r="E804" s="153"/>
      <c r="F804" s="153"/>
      <c r="G804" s="153"/>
      <c r="H804" s="153"/>
      <c r="I804" s="153"/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  <c r="AA804" s="153"/>
      <c r="AB804" s="153"/>
      <c r="AC804" s="153"/>
      <c r="AD804" s="153"/>
      <c r="AE804" s="153"/>
      <c r="AF804" s="153"/>
      <c r="AG804" s="153"/>
      <c r="AH804" s="153"/>
      <c r="AI804" s="153"/>
      <c r="AJ804" s="153"/>
      <c r="AK804" s="153"/>
      <c r="AL804" s="153"/>
      <c r="AM804" s="153"/>
      <c r="AN804" s="153"/>
      <c r="AO804" s="153"/>
      <c r="AP804" s="153"/>
      <c r="AQ804" s="153"/>
      <c r="AR804" s="153"/>
      <c r="AS804" s="153"/>
      <c r="AT804" s="153"/>
      <c r="AU804" s="153"/>
      <c r="AV804" s="153"/>
      <c r="AW804" s="153"/>
      <c r="AX804" s="153"/>
      <c r="AY804" s="153"/>
      <c r="AZ804" s="153"/>
      <c r="BA804" s="153"/>
      <c r="BB804" s="153"/>
      <c r="BC804" s="153"/>
      <c r="BD804" s="153"/>
      <c r="BE804" s="153"/>
      <c r="BF804" s="153"/>
      <c r="BG804" s="153"/>
      <c r="BH804" s="153"/>
      <c r="BI804" s="153"/>
      <c r="BJ804" s="153"/>
      <c r="BK804" s="153"/>
      <c r="BL804" s="153"/>
      <c r="BM804" s="153"/>
      <c r="BN804" s="153"/>
      <c r="BO804" s="153"/>
      <c r="BP804" s="153"/>
      <c r="BQ804" s="153"/>
      <c r="BR804" s="153"/>
      <c r="BS804" s="153"/>
      <c r="BT804" s="153"/>
      <c r="BU804" s="153"/>
      <c r="BV804" s="153"/>
      <c r="BW804" s="153"/>
      <c r="BX804" s="153"/>
      <c r="BY804" s="153"/>
      <c r="BZ804" s="153"/>
      <c r="CA804" s="153"/>
      <c r="CB804" s="153"/>
      <c r="CC804" s="153"/>
      <c r="CD804" s="153"/>
      <c r="CE804" s="153"/>
      <c r="CF804" s="153"/>
      <c r="CG804" s="153"/>
      <c r="CH804" s="153"/>
      <c r="CI804" s="153"/>
      <c r="CJ804" s="153"/>
      <c r="CK804" s="153"/>
      <c r="CL804" s="153"/>
      <c r="CM804" s="153"/>
      <c r="CN804" s="153"/>
      <c r="CO804" s="153"/>
      <c r="CP804" s="153"/>
      <c r="CQ804" s="153"/>
      <c r="CR804" s="153"/>
      <c r="CS804" s="153"/>
      <c r="CT804" s="153"/>
      <c r="CU804" s="153"/>
      <c r="CV804" s="153"/>
      <c r="CW804" s="153"/>
      <c r="CX804" s="153"/>
      <c r="CY804" s="153"/>
      <c r="CZ804" s="153"/>
      <c r="DA804" s="153"/>
      <c r="DB804" s="153"/>
      <c r="DC804" s="153"/>
      <c r="DD804" s="153"/>
      <c r="DE804" s="153"/>
      <c r="DF804" s="153"/>
      <c r="DG804" s="153"/>
      <c r="DH804" s="153"/>
      <c r="DI804" s="153"/>
      <c r="DJ804" s="153"/>
      <c r="DK804" s="153"/>
      <c r="DL804" s="153"/>
      <c r="DM804" s="153"/>
      <c r="DN804" s="153"/>
      <c r="DO804" s="153"/>
      <c r="DP804" s="153"/>
      <c r="DQ804" s="153"/>
      <c r="DR804" s="153"/>
      <c r="DS804" s="153"/>
      <c r="DT804" s="153"/>
      <c r="DU804" s="153"/>
      <c r="DV804" s="153"/>
      <c r="DW804" s="153"/>
      <c r="DX804" s="153"/>
      <c r="DY804" s="153"/>
      <c r="DZ804" s="153"/>
      <c r="EA804" s="153"/>
      <c r="EB804" s="153"/>
      <c r="EC804" s="153"/>
      <c r="ED804" s="153"/>
      <c r="EE804" s="153"/>
      <c r="EF804" s="153"/>
      <c r="EG804" s="153"/>
      <c r="EH804" s="153"/>
      <c r="EI804" s="153"/>
      <c r="EJ804" s="153"/>
    </row>
    <row r="805" spans="2:140" s="30" customFormat="1" ht="20.149999999999999" customHeight="1">
      <c r="B805" s="153"/>
      <c r="C805" s="153"/>
      <c r="D805" s="153"/>
      <c r="E805" s="153"/>
      <c r="F805" s="153"/>
      <c r="G805" s="153"/>
      <c r="H805" s="153"/>
      <c r="I805" s="153"/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  <c r="AA805" s="153"/>
      <c r="AB805" s="153"/>
      <c r="AC805" s="153"/>
      <c r="AD805" s="153"/>
      <c r="AE805" s="153"/>
      <c r="AF805" s="153"/>
      <c r="AG805" s="153"/>
      <c r="AH805" s="153"/>
      <c r="AI805" s="153"/>
      <c r="AJ805" s="153"/>
      <c r="AK805" s="153"/>
      <c r="AL805" s="153"/>
      <c r="AM805" s="153"/>
      <c r="AN805" s="153"/>
      <c r="AO805" s="153"/>
      <c r="AP805" s="153"/>
      <c r="AQ805" s="153"/>
      <c r="AR805" s="153"/>
      <c r="AS805" s="153"/>
      <c r="AT805" s="153"/>
      <c r="AU805" s="153"/>
      <c r="AV805" s="153"/>
      <c r="AW805" s="153"/>
      <c r="AX805" s="153"/>
      <c r="AY805" s="153"/>
      <c r="AZ805" s="153"/>
      <c r="BA805" s="153"/>
      <c r="BB805" s="153"/>
      <c r="BC805" s="153"/>
      <c r="BD805" s="153"/>
      <c r="BE805" s="153"/>
      <c r="BF805" s="153"/>
      <c r="BG805" s="153"/>
      <c r="BH805" s="153"/>
      <c r="BI805" s="153"/>
      <c r="BJ805" s="153"/>
      <c r="BK805" s="153"/>
      <c r="BL805" s="153"/>
      <c r="BM805" s="153"/>
      <c r="BN805" s="153"/>
      <c r="BO805" s="153"/>
      <c r="BP805" s="153"/>
      <c r="BQ805" s="153"/>
      <c r="BR805" s="153"/>
      <c r="BS805" s="153"/>
      <c r="BT805" s="153"/>
      <c r="BU805" s="153"/>
      <c r="BV805" s="153"/>
      <c r="BW805" s="153"/>
      <c r="BX805" s="153"/>
      <c r="BY805" s="153"/>
      <c r="BZ805" s="153"/>
      <c r="CA805" s="153"/>
      <c r="CB805" s="153"/>
      <c r="CC805" s="153"/>
      <c r="CD805" s="153"/>
      <c r="CE805" s="153"/>
      <c r="CF805" s="153"/>
      <c r="CG805" s="153"/>
      <c r="CH805" s="153"/>
      <c r="CI805" s="153"/>
      <c r="CJ805" s="153"/>
      <c r="CK805" s="153"/>
      <c r="CL805" s="153"/>
      <c r="CM805" s="153"/>
      <c r="CN805" s="153"/>
      <c r="CO805" s="153"/>
      <c r="CP805" s="153"/>
      <c r="CQ805" s="153"/>
      <c r="CR805" s="153"/>
      <c r="CS805" s="153"/>
      <c r="CT805" s="153"/>
      <c r="CU805" s="153"/>
      <c r="CV805" s="153"/>
      <c r="CW805" s="153"/>
      <c r="CX805" s="153"/>
      <c r="CY805" s="153"/>
      <c r="CZ805" s="153"/>
      <c r="DA805" s="153"/>
      <c r="DB805" s="153"/>
      <c r="DC805" s="153"/>
      <c r="DD805" s="153"/>
      <c r="DE805" s="153"/>
      <c r="DF805" s="153"/>
      <c r="DG805" s="153"/>
      <c r="DH805" s="153"/>
      <c r="DI805" s="153"/>
      <c r="DJ805" s="153"/>
      <c r="DK805" s="153"/>
      <c r="DL805" s="153"/>
      <c r="DM805" s="153"/>
      <c r="DN805" s="153"/>
      <c r="DO805" s="153"/>
      <c r="DP805" s="153"/>
      <c r="DQ805" s="153"/>
      <c r="DR805" s="153"/>
      <c r="DS805" s="153"/>
      <c r="DT805" s="153"/>
      <c r="DU805" s="153"/>
      <c r="DV805" s="153"/>
      <c r="DW805" s="153"/>
      <c r="DX805" s="153"/>
      <c r="DY805" s="153"/>
      <c r="DZ805" s="153"/>
      <c r="EA805" s="153"/>
      <c r="EB805" s="153"/>
      <c r="EC805" s="153"/>
      <c r="ED805" s="153"/>
      <c r="EE805" s="153"/>
      <c r="EF805" s="153"/>
      <c r="EG805" s="153"/>
      <c r="EH805" s="153"/>
      <c r="EI805" s="153"/>
      <c r="EJ805" s="153"/>
    </row>
    <row r="806" spans="2:140" s="30" customFormat="1" ht="20.149999999999999" customHeight="1">
      <c r="B806" s="153"/>
      <c r="C806" s="153"/>
      <c r="D806" s="153"/>
      <c r="E806" s="153"/>
      <c r="F806" s="153"/>
      <c r="G806" s="153"/>
      <c r="H806" s="153"/>
      <c r="I806" s="153"/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  <c r="AA806" s="153"/>
      <c r="AB806" s="153"/>
      <c r="AC806" s="153"/>
      <c r="AD806" s="153"/>
      <c r="AE806" s="153"/>
      <c r="AF806" s="153"/>
      <c r="AG806" s="153"/>
      <c r="AH806" s="153"/>
      <c r="AI806" s="153"/>
      <c r="AJ806" s="153"/>
      <c r="AK806" s="153"/>
      <c r="AL806" s="153"/>
      <c r="AM806" s="153"/>
      <c r="AN806" s="153"/>
      <c r="AO806" s="153"/>
      <c r="AP806" s="153"/>
      <c r="AQ806" s="153"/>
      <c r="AR806" s="153"/>
      <c r="AS806" s="153"/>
      <c r="AT806" s="153"/>
      <c r="AU806" s="153"/>
      <c r="AV806" s="153"/>
      <c r="AW806" s="153"/>
      <c r="AX806" s="153"/>
      <c r="AY806" s="153"/>
      <c r="AZ806" s="153"/>
      <c r="BA806" s="153"/>
      <c r="BB806" s="153"/>
      <c r="BC806" s="153"/>
      <c r="BD806" s="153"/>
      <c r="BE806" s="153"/>
      <c r="BF806" s="153"/>
      <c r="BG806" s="153"/>
      <c r="BH806" s="153"/>
      <c r="BI806" s="153"/>
      <c r="BJ806" s="153"/>
      <c r="BK806" s="153"/>
      <c r="BL806" s="153"/>
      <c r="BM806" s="153"/>
      <c r="BN806" s="153"/>
      <c r="BO806" s="153"/>
      <c r="BP806" s="153"/>
      <c r="BQ806" s="153"/>
      <c r="BR806" s="153"/>
      <c r="BS806" s="153"/>
      <c r="BT806" s="153"/>
      <c r="BU806" s="153"/>
      <c r="BV806" s="153"/>
      <c r="BW806" s="153"/>
      <c r="BX806" s="153"/>
      <c r="BY806" s="153"/>
      <c r="BZ806" s="153"/>
      <c r="CA806" s="153"/>
      <c r="CB806" s="153"/>
      <c r="CC806" s="153"/>
      <c r="CD806" s="153"/>
      <c r="CE806" s="153"/>
      <c r="CF806" s="153"/>
      <c r="CG806" s="153"/>
      <c r="CH806" s="153"/>
      <c r="CI806" s="153"/>
      <c r="CJ806" s="153"/>
      <c r="CK806" s="153"/>
      <c r="CL806" s="153"/>
      <c r="CM806" s="153"/>
      <c r="CN806" s="153"/>
      <c r="CO806" s="153"/>
      <c r="CP806" s="153"/>
      <c r="CQ806" s="153"/>
      <c r="CR806" s="153"/>
      <c r="CS806" s="153"/>
      <c r="CT806" s="153"/>
      <c r="CU806" s="153"/>
      <c r="CV806" s="153"/>
      <c r="CW806" s="153"/>
      <c r="CX806" s="153"/>
      <c r="CY806" s="153"/>
      <c r="CZ806" s="153"/>
      <c r="DA806" s="153"/>
      <c r="DB806" s="153"/>
      <c r="DC806" s="153"/>
      <c r="DD806" s="153"/>
      <c r="DE806" s="153"/>
      <c r="DF806" s="153"/>
      <c r="DG806" s="153"/>
      <c r="DH806" s="153"/>
      <c r="DI806" s="153"/>
      <c r="DJ806" s="153"/>
      <c r="DK806" s="153"/>
      <c r="DL806" s="153"/>
      <c r="DM806" s="153"/>
      <c r="DN806" s="153"/>
      <c r="DO806" s="153"/>
      <c r="DP806" s="153"/>
      <c r="DQ806" s="153"/>
      <c r="DR806" s="153"/>
      <c r="DS806" s="153"/>
      <c r="DT806" s="153"/>
      <c r="DU806" s="153"/>
      <c r="DV806" s="153"/>
      <c r="DW806" s="153"/>
      <c r="DX806" s="153"/>
      <c r="DY806" s="153"/>
      <c r="DZ806" s="153"/>
      <c r="EA806" s="153"/>
      <c r="EB806" s="153"/>
      <c r="EC806" s="153"/>
      <c r="ED806" s="153"/>
      <c r="EE806" s="153"/>
      <c r="EF806" s="153"/>
      <c r="EG806" s="153"/>
      <c r="EH806" s="153"/>
      <c r="EI806" s="153"/>
      <c r="EJ806" s="153"/>
    </row>
    <row r="807" spans="2:140" s="30" customFormat="1" ht="20.149999999999999" customHeight="1">
      <c r="B807" s="153"/>
      <c r="C807" s="153"/>
      <c r="D807" s="153"/>
      <c r="E807" s="153"/>
      <c r="F807" s="153"/>
      <c r="G807" s="153"/>
      <c r="H807" s="153"/>
      <c r="I807" s="153"/>
      <c r="J807" s="153"/>
      <c r="K807" s="153"/>
      <c r="L807" s="153"/>
      <c r="M807" s="153"/>
      <c r="N807" s="153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  <c r="AA807" s="153"/>
      <c r="AB807" s="153"/>
      <c r="AC807" s="153"/>
      <c r="AD807" s="153"/>
      <c r="AE807" s="153"/>
      <c r="AF807" s="153"/>
      <c r="AG807" s="153"/>
      <c r="AH807" s="153"/>
      <c r="AI807" s="153"/>
      <c r="AJ807" s="153"/>
      <c r="AK807" s="153"/>
      <c r="AL807" s="153"/>
      <c r="AM807" s="153"/>
      <c r="AN807" s="153"/>
      <c r="AO807" s="153"/>
      <c r="AP807" s="153"/>
      <c r="AQ807" s="153"/>
      <c r="AR807" s="153"/>
      <c r="AS807" s="153"/>
      <c r="AT807" s="153"/>
      <c r="AU807" s="153"/>
      <c r="AV807" s="153"/>
      <c r="AW807" s="153"/>
      <c r="AX807" s="153"/>
      <c r="AY807" s="153"/>
      <c r="AZ807" s="153"/>
      <c r="BA807" s="153"/>
      <c r="BB807" s="153"/>
      <c r="BC807" s="153"/>
      <c r="BD807" s="153"/>
      <c r="BE807" s="153"/>
      <c r="BF807" s="153"/>
      <c r="BG807" s="153"/>
      <c r="BH807" s="153"/>
      <c r="BI807" s="153"/>
      <c r="BJ807" s="153"/>
      <c r="BK807" s="153"/>
      <c r="BL807" s="153"/>
      <c r="BM807" s="153"/>
      <c r="BN807" s="153"/>
      <c r="BO807" s="153"/>
      <c r="BP807" s="153"/>
      <c r="BQ807" s="153"/>
      <c r="BR807" s="153"/>
      <c r="BS807" s="153"/>
      <c r="BT807" s="153"/>
      <c r="BU807" s="153"/>
      <c r="BV807" s="153"/>
      <c r="BW807" s="153"/>
      <c r="BX807" s="153"/>
      <c r="BY807" s="153"/>
      <c r="BZ807" s="153"/>
      <c r="CA807" s="153"/>
      <c r="CB807" s="153"/>
      <c r="CC807" s="153"/>
      <c r="CD807" s="153"/>
      <c r="CE807" s="153"/>
      <c r="CF807" s="153"/>
      <c r="CG807" s="153"/>
      <c r="CH807" s="153"/>
      <c r="CI807" s="153"/>
      <c r="CJ807" s="153"/>
      <c r="CK807" s="153"/>
      <c r="CL807" s="153"/>
      <c r="CM807" s="153"/>
      <c r="CN807" s="153"/>
      <c r="CO807" s="153"/>
      <c r="CP807" s="153"/>
      <c r="CQ807" s="153"/>
      <c r="CR807" s="153"/>
      <c r="CS807" s="153"/>
      <c r="CT807" s="153"/>
      <c r="CU807" s="153"/>
      <c r="CV807" s="153"/>
      <c r="CW807" s="153"/>
      <c r="CX807" s="153"/>
      <c r="CY807" s="153"/>
      <c r="CZ807" s="153"/>
      <c r="DA807" s="153"/>
      <c r="DB807" s="153"/>
      <c r="DC807" s="153"/>
      <c r="DD807" s="153"/>
      <c r="DE807" s="153"/>
      <c r="DF807" s="153"/>
      <c r="DG807" s="153"/>
      <c r="DH807" s="153"/>
      <c r="DI807" s="153"/>
      <c r="DJ807" s="153"/>
      <c r="DK807" s="153"/>
      <c r="DL807" s="153"/>
      <c r="DM807" s="153"/>
      <c r="DN807" s="153"/>
      <c r="DO807" s="153"/>
      <c r="DP807" s="153"/>
      <c r="DQ807" s="153"/>
      <c r="DR807" s="153"/>
      <c r="DS807" s="153"/>
      <c r="DT807" s="153"/>
      <c r="DU807" s="153"/>
      <c r="DV807" s="153"/>
      <c r="DW807" s="153"/>
      <c r="DX807" s="153"/>
      <c r="DY807" s="153"/>
      <c r="DZ807" s="153"/>
      <c r="EA807" s="153"/>
      <c r="EB807" s="153"/>
      <c r="EC807" s="153"/>
      <c r="ED807" s="153"/>
      <c r="EE807" s="153"/>
      <c r="EF807" s="153"/>
      <c r="EG807" s="153"/>
      <c r="EH807" s="153"/>
      <c r="EI807" s="153"/>
      <c r="EJ807" s="153"/>
    </row>
    <row r="808" spans="2:140" s="30" customFormat="1" ht="20.149999999999999" customHeight="1">
      <c r="B808" s="153"/>
      <c r="C808" s="153"/>
      <c r="D808" s="153"/>
      <c r="E808" s="153"/>
      <c r="F808" s="153"/>
      <c r="G808" s="153"/>
      <c r="H808" s="153"/>
      <c r="I808" s="153"/>
      <c r="J808" s="153"/>
      <c r="K808" s="153"/>
      <c r="L808" s="153"/>
      <c r="M808" s="153"/>
      <c r="N808" s="153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  <c r="AA808" s="153"/>
      <c r="AB808" s="153"/>
      <c r="AC808" s="153"/>
      <c r="AD808" s="153"/>
      <c r="AE808" s="153"/>
      <c r="AF808" s="153"/>
      <c r="AG808" s="153"/>
      <c r="AH808" s="153"/>
      <c r="AI808" s="153"/>
      <c r="AJ808" s="153"/>
      <c r="AK808" s="153"/>
      <c r="AL808" s="153"/>
      <c r="AM808" s="153"/>
      <c r="AN808" s="153"/>
      <c r="AO808" s="153"/>
      <c r="AP808" s="153"/>
      <c r="AQ808" s="153"/>
      <c r="AR808" s="153"/>
      <c r="AS808" s="153"/>
      <c r="AT808" s="153"/>
      <c r="AU808" s="153"/>
      <c r="AV808" s="153"/>
      <c r="AW808" s="153"/>
      <c r="AX808" s="153"/>
      <c r="AY808" s="153"/>
      <c r="AZ808" s="153"/>
      <c r="BA808" s="153"/>
      <c r="BB808" s="153"/>
      <c r="BC808" s="153"/>
      <c r="BD808" s="153"/>
      <c r="BE808" s="153"/>
      <c r="BF808" s="153"/>
      <c r="BG808" s="153"/>
      <c r="BH808" s="153"/>
      <c r="BI808" s="153"/>
      <c r="BJ808" s="153"/>
      <c r="BK808" s="153"/>
      <c r="BL808" s="153"/>
      <c r="BM808" s="153"/>
      <c r="BN808" s="153"/>
      <c r="BO808" s="153"/>
      <c r="BP808" s="153"/>
      <c r="BQ808" s="153"/>
      <c r="BR808" s="153"/>
      <c r="BS808" s="153"/>
      <c r="BT808" s="153"/>
      <c r="BU808" s="153"/>
      <c r="BV808" s="153"/>
      <c r="BW808" s="153"/>
      <c r="BX808" s="153"/>
      <c r="BY808" s="153"/>
      <c r="BZ808" s="153"/>
      <c r="CA808" s="153"/>
      <c r="CB808" s="153"/>
      <c r="CC808" s="153"/>
      <c r="CD808" s="153"/>
      <c r="CE808" s="153"/>
      <c r="CF808" s="153"/>
      <c r="CG808" s="153"/>
      <c r="CH808" s="153"/>
      <c r="CI808" s="153"/>
      <c r="CJ808" s="153"/>
      <c r="CK808" s="153"/>
      <c r="CL808" s="153"/>
      <c r="CM808" s="153"/>
      <c r="CN808" s="153"/>
      <c r="CO808" s="153"/>
      <c r="CP808" s="153"/>
      <c r="CQ808" s="153"/>
      <c r="CR808" s="153"/>
      <c r="CS808" s="153"/>
      <c r="CT808" s="153"/>
      <c r="CU808" s="153"/>
      <c r="CV808" s="153"/>
      <c r="CW808" s="153"/>
      <c r="CX808" s="153"/>
      <c r="CY808" s="153"/>
      <c r="CZ808" s="153"/>
      <c r="DA808" s="153"/>
      <c r="DB808" s="153"/>
      <c r="DC808" s="153"/>
      <c r="DD808" s="153"/>
      <c r="DE808" s="153"/>
      <c r="DF808" s="153"/>
      <c r="DG808" s="153"/>
      <c r="DH808" s="153"/>
      <c r="DI808" s="153"/>
      <c r="DJ808" s="153"/>
      <c r="DK808" s="153"/>
      <c r="DL808" s="153"/>
      <c r="DM808" s="153"/>
      <c r="DN808" s="153"/>
      <c r="DO808" s="153"/>
      <c r="DP808" s="153"/>
      <c r="DQ808" s="153"/>
      <c r="DR808" s="153"/>
      <c r="DS808" s="153"/>
      <c r="DT808" s="153"/>
      <c r="DU808" s="153"/>
      <c r="DV808" s="153"/>
      <c r="DW808" s="153"/>
      <c r="DX808" s="153"/>
      <c r="DY808" s="153"/>
      <c r="DZ808" s="153"/>
      <c r="EA808" s="153"/>
      <c r="EB808" s="153"/>
      <c r="EC808" s="153"/>
      <c r="ED808" s="153"/>
      <c r="EE808" s="153"/>
      <c r="EF808" s="153"/>
      <c r="EG808" s="153"/>
      <c r="EH808" s="153"/>
      <c r="EI808" s="153"/>
      <c r="EJ808" s="153"/>
    </row>
    <row r="809" spans="2:140" s="30" customFormat="1" ht="20.149999999999999" customHeight="1">
      <c r="B809" s="153"/>
      <c r="C809" s="153"/>
      <c r="D809" s="153"/>
      <c r="E809" s="153"/>
      <c r="F809" s="153"/>
      <c r="G809" s="153"/>
      <c r="H809" s="153"/>
      <c r="I809" s="153"/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  <c r="AA809" s="153"/>
      <c r="AB809" s="153"/>
      <c r="AC809" s="153"/>
      <c r="AD809" s="153"/>
      <c r="AE809" s="153"/>
      <c r="AF809" s="153"/>
      <c r="AG809" s="153"/>
      <c r="AH809" s="153"/>
      <c r="AI809" s="153"/>
      <c r="AJ809" s="153"/>
      <c r="AK809" s="153"/>
      <c r="AL809" s="153"/>
      <c r="AM809" s="153"/>
      <c r="AN809" s="153"/>
      <c r="AO809" s="153"/>
      <c r="AP809" s="153"/>
      <c r="AQ809" s="153"/>
      <c r="AR809" s="153"/>
      <c r="AS809" s="153"/>
      <c r="AT809" s="153"/>
      <c r="AU809" s="153"/>
      <c r="AV809" s="153"/>
      <c r="AW809" s="153"/>
      <c r="AX809" s="153"/>
      <c r="AY809" s="153"/>
      <c r="AZ809" s="153"/>
      <c r="BA809" s="153"/>
      <c r="BB809" s="153"/>
      <c r="BC809" s="153"/>
      <c r="BD809" s="153"/>
      <c r="BE809" s="153"/>
      <c r="BF809" s="153"/>
      <c r="BG809" s="153"/>
      <c r="BH809" s="153"/>
      <c r="BI809" s="153"/>
      <c r="BJ809" s="153"/>
      <c r="BK809" s="153"/>
      <c r="BL809" s="153"/>
      <c r="BM809" s="153"/>
      <c r="BN809" s="153"/>
      <c r="BO809" s="153"/>
      <c r="BP809" s="153"/>
      <c r="BQ809" s="153"/>
      <c r="BR809" s="153"/>
      <c r="BS809" s="153"/>
      <c r="BT809" s="153"/>
      <c r="BU809" s="153"/>
      <c r="BV809" s="153"/>
      <c r="BW809" s="153"/>
      <c r="BX809" s="153"/>
      <c r="BY809" s="153"/>
      <c r="BZ809" s="153"/>
      <c r="CA809" s="153"/>
      <c r="CB809" s="153"/>
      <c r="CC809" s="153"/>
      <c r="CD809" s="153"/>
      <c r="CE809" s="153"/>
      <c r="CF809" s="153"/>
      <c r="CG809" s="153"/>
      <c r="CH809" s="153"/>
      <c r="CI809" s="153"/>
      <c r="CJ809" s="153"/>
      <c r="CK809" s="153"/>
      <c r="CL809" s="153"/>
      <c r="CM809" s="153"/>
      <c r="CN809" s="153"/>
      <c r="CO809" s="153"/>
      <c r="CP809" s="153"/>
      <c r="CQ809" s="153"/>
      <c r="CR809" s="153"/>
      <c r="CS809" s="153"/>
      <c r="CT809" s="153"/>
      <c r="CU809" s="153"/>
      <c r="CV809" s="153"/>
      <c r="CW809" s="153"/>
      <c r="CX809" s="153"/>
      <c r="CY809" s="153"/>
      <c r="CZ809" s="153"/>
      <c r="DA809" s="153"/>
      <c r="DB809" s="153"/>
      <c r="DC809" s="153"/>
      <c r="DD809" s="153"/>
      <c r="DE809" s="153"/>
      <c r="DF809" s="153"/>
      <c r="DG809" s="153"/>
      <c r="DH809" s="153"/>
      <c r="DI809" s="153"/>
      <c r="DJ809" s="153"/>
      <c r="DK809" s="153"/>
      <c r="DL809" s="153"/>
      <c r="DM809" s="153"/>
      <c r="DN809" s="153"/>
      <c r="DO809" s="153"/>
      <c r="DP809" s="153"/>
      <c r="DQ809" s="153"/>
      <c r="DR809" s="153"/>
      <c r="DS809" s="153"/>
      <c r="DT809" s="153"/>
      <c r="DU809" s="153"/>
      <c r="DV809" s="153"/>
      <c r="DW809" s="153"/>
      <c r="DX809" s="153"/>
      <c r="DY809" s="153"/>
      <c r="DZ809" s="153"/>
      <c r="EA809" s="153"/>
      <c r="EB809" s="153"/>
      <c r="EC809" s="153"/>
      <c r="ED809" s="153"/>
      <c r="EE809" s="153"/>
      <c r="EF809" s="153"/>
      <c r="EG809" s="153"/>
      <c r="EH809" s="153"/>
      <c r="EI809" s="153"/>
      <c r="EJ809" s="153"/>
    </row>
    <row r="810" spans="2:140" s="30" customFormat="1" ht="20.149999999999999" customHeight="1">
      <c r="B810" s="153"/>
      <c r="C810" s="153"/>
      <c r="D810" s="153"/>
      <c r="E810" s="153"/>
      <c r="F810" s="153"/>
      <c r="G810" s="153"/>
      <c r="H810" s="153"/>
      <c r="I810" s="153"/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  <c r="AA810" s="153"/>
      <c r="AB810" s="153"/>
      <c r="AC810" s="153"/>
      <c r="AD810" s="153"/>
      <c r="AE810" s="153"/>
      <c r="AF810" s="153"/>
      <c r="AG810" s="153"/>
      <c r="AH810" s="153"/>
      <c r="AI810" s="153"/>
      <c r="AJ810" s="153"/>
      <c r="AK810" s="153"/>
      <c r="AL810" s="153"/>
      <c r="AM810" s="153"/>
      <c r="AN810" s="153"/>
      <c r="AO810" s="153"/>
      <c r="AP810" s="153"/>
      <c r="AQ810" s="153"/>
      <c r="AR810" s="153"/>
      <c r="AS810" s="153"/>
      <c r="AT810" s="153"/>
      <c r="AU810" s="153"/>
      <c r="AV810" s="153"/>
      <c r="AW810" s="153"/>
      <c r="AX810" s="153"/>
      <c r="AY810" s="153"/>
      <c r="AZ810" s="153"/>
      <c r="BA810" s="153"/>
      <c r="BB810" s="153"/>
      <c r="BC810" s="153"/>
      <c r="BD810" s="153"/>
      <c r="BE810" s="153"/>
      <c r="BF810" s="153"/>
      <c r="BG810" s="153"/>
      <c r="BH810" s="153"/>
      <c r="BI810" s="153"/>
      <c r="BJ810" s="153"/>
      <c r="BK810" s="153"/>
      <c r="BL810" s="153"/>
      <c r="BM810" s="153"/>
      <c r="BN810" s="153"/>
      <c r="BO810" s="153"/>
      <c r="BP810" s="153"/>
      <c r="BQ810" s="153"/>
      <c r="BR810" s="153"/>
      <c r="BS810" s="153"/>
      <c r="BT810" s="153"/>
      <c r="BU810" s="153"/>
      <c r="BV810" s="153"/>
      <c r="BW810" s="153"/>
      <c r="BX810" s="153"/>
      <c r="BY810" s="153"/>
      <c r="BZ810" s="153"/>
      <c r="CA810" s="153"/>
      <c r="CB810" s="153"/>
      <c r="CC810" s="153"/>
      <c r="CD810" s="153"/>
      <c r="CE810" s="153"/>
      <c r="CF810" s="153"/>
      <c r="CG810" s="153"/>
      <c r="CH810" s="153"/>
      <c r="CI810" s="153"/>
      <c r="CJ810" s="153"/>
      <c r="CK810" s="153"/>
      <c r="CL810" s="153"/>
      <c r="CM810" s="153"/>
      <c r="CN810" s="153"/>
      <c r="CO810" s="153"/>
      <c r="CP810" s="153"/>
      <c r="CQ810" s="153"/>
      <c r="CR810" s="153"/>
      <c r="CS810" s="153"/>
      <c r="CT810" s="153"/>
      <c r="CU810" s="153"/>
      <c r="CV810" s="153"/>
      <c r="CW810" s="153"/>
      <c r="CX810" s="153"/>
      <c r="CY810" s="153"/>
      <c r="CZ810" s="153"/>
      <c r="DA810" s="153"/>
      <c r="DB810" s="153"/>
      <c r="DC810" s="153"/>
      <c r="DD810" s="153"/>
      <c r="DE810" s="153"/>
      <c r="DF810" s="153"/>
      <c r="DG810" s="153"/>
      <c r="DH810" s="153"/>
      <c r="DI810" s="153"/>
      <c r="DJ810" s="153"/>
      <c r="DK810" s="153"/>
      <c r="DL810" s="153"/>
      <c r="DM810" s="153"/>
      <c r="DN810" s="153"/>
      <c r="DO810" s="153"/>
      <c r="DP810" s="153"/>
      <c r="DQ810" s="153"/>
      <c r="DR810" s="153"/>
      <c r="DS810" s="153"/>
      <c r="DT810" s="153"/>
      <c r="DU810" s="153"/>
      <c r="DV810" s="153"/>
      <c r="DW810" s="153"/>
      <c r="DX810" s="153"/>
      <c r="DY810" s="153"/>
      <c r="DZ810" s="153"/>
      <c r="EA810" s="153"/>
      <c r="EB810" s="153"/>
      <c r="EC810" s="153"/>
      <c r="ED810" s="153"/>
      <c r="EE810" s="153"/>
      <c r="EF810" s="153"/>
      <c r="EG810" s="153"/>
      <c r="EH810" s="153"/>
      <c r="EI810" s="153"/>
      <c r="EJ810" s="153"/>
    </row>
    <row r="811" spans="2:140" s="30" customFormat="1" ht="20.149999999999999" customHeight="1">
      <c r="B811" s="153"/>
      <c r="C811" s="153"/>
      <c r="D811" s="153"/>
      <c r="E811" s="153"/>
      <c r="F811" s="153"/>
      <c r="G811" s="153"/>
      <c r="H811" s="153"/>
      <c r="I811" s="153"/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  <c r="AA811" s="153"/>
      <c r="AB811" s="153"/>
      <c r="AC811" s="153"/>
      <c r="AD811" s="153"/>
      <c r="AE811" s="153"/>
      <c r="AF811" s="153"/>
      <c r="AG811" s="153"/>
      <c r="AH811" s="153"/>
      <c r="AI811" s="153"/>
      <c r="AJ811" s="153"/>
      <c r="AK811" s="153"/>
      <c r="AL811" s="153"/>
      <c r="AM811" s="153"/>
      <c r="AN811" s="153"/>
      <c r="AO811" s="153"/>
      <c r="AP811" s="153"/>
      <c r="AQ811" s="153"/>
      <c r="AR811" s="153"/>
      <c r="AS811" s="153"/>
      <c r="AT811" s="153"/>
      <c r="AU811" s="153"/>
      <c r="AV811" s="153"/>
      <c r="AW811" s="153"/>
      <c r="AX811" s="153"/>
      <c r="AY811" s="153"/>
      <c r="AZ811" s="153"/>
      <c r="BA811" s="153"/>
      <c r="BB811" s="153"/>
      <c r="BC811" s="153"/>
      <c r="BD811" s="153"/>
      <c r="BE811" s="153"/>
      <c r="BF811" s="153"/>
      <c r="BG811" s="153"/>
      <c r="BH811" s="153"/>
      <c r="BI811" s="153"/>
      <c r="BJ811" s="153"/>
      <c r="BK811" s="153"/>
      <c r="BL811" s="153"/>
      <c r="BM811" s="153"/>
      <c r="BN811" s="153"/>
      <c r="BO811" s="153"/>
      <c r="BP811" s="153"/>
      <c r="BQ811" s="153"/>
      <c r="BR811" s="153"/>
      <c r="BS811" s="153"/>
      <c r="BT811" s="153"/>
      <c r="BU811" s="153"/>
      <c r="BV811" s="153"/>
      <c r="BW811" s="153"/>
      <c r="BX811" s="153"/>
      <c r="BY811" s="153"/>
      <c r="BZ811" s="153"/>
      <c r="CA811" s="153"/>
      <c r="CB811" s="153"/>
      <c r="CC811" s="153"/>
      <c r="CD811" s="153"/>
      <c r="CE811" s="153"/>
      <c r="CF811" s="153"/>
      <c r="CG811" s="153"/>
      <c r="CH811" s="153"/>
      <c r="CI811" s="153"/>
      <c r="CJ811" s="153"/>
      <c r="CK811" s="153"/>
      <c r="CL811" s="153"/>
      <c r="CM811" s="153"/>
      <c r="CN811" s="153"/>
      <c r="CO811" s="153"/>
      <c r="CP811" s="153"/>
      <c r="CQ811" s="153"/>
      <c r="CR811" s="153"/>
      <c r="CS811" s="153"/>
      <c r="CT811" s="153"/>
      <c r="CU811" s="153"/>
      <c r="CV811" s="153"/>
      <c r="CW811" s="153"/>
      <c r="CX811" s="153"/>
      <c r="CY811" s="153"/>
      <c r="CZ811" s="153"/>
      <c r="DA811" s="153"/>
      <c r="DB811" s="153"/>
      <c r="DC811" s="153"/>
      <c r="DD811" s="153"/>
      <c r="DE811" s="153"/>
      <c r="DF811" s="153"/>
      <c r="DG811" s="153"/>
      <c r="DH811" s="153"/>
      <c r="DI811" s="153"/>
      <c r="DJ811" s="153"/>
      <c r="DK811" s="153"/>
      <c r="DL811" s="153"/>
      <c r="DM811" s="153"/>
      <c r="DN811" s="153"/>
      <c r="DO811" s="153"/>
      <c r="DP811" s="153"/>
      <c r="DQ811" s="153"/>
      <c r="DR811" s="153"/>
      <c r="DS811" s="153"/>
      <c r="DT811" s="153"/>
      <c r="DU811" s="153"/>
      <c r="DV811" s="153"/>
      <c r="DW811" s="153"/>
      <c r="DX811" s="153"/>
      <c r="DY811" s="153"/>
      <c r="DZ811" s="153"/>
      <c r="EA811" s="153"/>
      <c r="EB811" s="153"/>
      <c r="EC811" s="153"/>
      <c r="ED811" s="153"/>
      <c r="EE811" s="153"/>
      <c r="EF811" s="153"/>
      <c r="EG811" s="153"/>
      <c r="EH811" s="153"/>
      <c r="EI811" s="153"/>
      <c r="EJ811" s="153"/>
    </row>
    <row r="812" spans="2:140" s="30" customFormat="1" ht="20.149999999999999" customHeight="1">
      <c r="B812" s="153"/>
      <c r="C812" s="153"/>
      <c r="D812" s="153"/>
      <c r="E812" s="153"/>
      <c r="F812" s="153"/>
      <c r="G812" s="153"/>
      <c r="H812" s="153"/>
      <c r="I812" s="153"/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  <c r="AA812" s="153"/>
      <c r="AB812" s="153"/>
      <c r="AC812" s="153"/>
      <c r="AD812" s="153"/>
      <c r="AE812" s="153"/>
      <c r="AF812" s="153"/>
      <c r="AG812" s="153"/>
      <c r="AH812" s="153"/>
      <c r="AI812" s="153"/>
      <c r="AJ812" s="153"/>
      <c r="AK812" s="153"/>
      <c r="AL812" s="153"/>
      <c r="AM812" s="153"/>
      <c r="AN812" s="153"/>
      <c r="AO812" s="153"/>
      <c r="AP812" s="153"/>
      <c r="AQ812" s="153"/>
      <c r="AR812" s="153"/>
      <c r="AS812" s="153"/>
      <c r="AT812" s="153"/>
      <c r="AU812" s="153"/>
      <c r="AV812" s="153"/>
      <c r="AW812" s="153"/>
      <c r="AX812" s="153"/>
      <c r="AY812" s="153"/>
      <c r="AZ812" s="153"/>
      <c r="BA812" s="153"/>
      <c r="BB812" s="153"/>
      <c r="BC812" s="153"/>
      <c r="BD812" s="153"/>
      <c r="BE812" s="153"/>
      <c r="BF812" s="153"/>
      <c r="BG812" s="153"/>
      <c r="BH812" s="153"/>
      <c r="BI812" s="153"/>
      <c r="BJ812" s="153"/>
      <c r="BK812" s="153"/>
      <c r="BL812" s="153"/>
      <c r="BM812" s="153"/>
      <c r="BN812" s="153"/>
      <c r="BO812" s="153"/>
      <c r="BP812" s="153"/>
      <c r="BQ812" s="153"/>
      <c r="BR812" s="153"/>
      <c r="BS812" s="153"/>
      <c r="BT812" s="153"/>
      <c r="BU812" s="153"/>
      <c r="BV812" s="153"/>
      <c r="BW812" s="153"/>
      <c r="BX812" s="153"/>
      <c r="BY812" s="153"/>
      <c r="BZ812" s="153"/>
      <c r="CA812" s="153"/>
      <c r="CB812" s="153"/>
      <c r="CC812" s="153"/>
      <c r="CD812" s="153"/>
      <c r="CE812" s="153"/>
      <c r="CF812" s="153"/>
      <c r="CG812" s="153"/>
      <c r="CH812" s="153"/>
      <c r="CI812" s="153"/>
      <c r="CJ812" s="153"/>
      <c r="CK812" s="153"/>
      <c r="CL812" s="153"/>
      <c r="CM812" s="153"/>
      <c r="CN812" s="153"/>
      <c r="CO812" s="153"/>
      <c r="CP812" s="153"/>
      <c r="CQ812" s="153"/>
      <c r="CR812" s="153"/>
      <c r="CS812" s="153"/>
      <c r="CT812" s="153"/>
      <c r="CU812" s="153"/>
      <c r="CV812" s="153"/>
      <c r="CW812" s="153"/>
      <c r="CX812" s="153"/>
      <c r="CY812" s="153"/>
      <c r="CZ812" s="153"/>
      <c r="DA812" s="153"/>
      <c r="DB812" s="153"/>
      <c r="DC812" s="153"/>
      <c r="DD812" s="153"/>
      <c r="DE812" s="153"/>
      <c r="DF812" s="153"/>
      <c r="DG812" s="153"/>
      <c r="DH812" s="153"/>
      <c r="DI812" s="153"/>
      <c r="DJ812" s="153"/>
      <c r="DK812" s="153"/>
      <c r="DL812" s="153"/>
      <c r="DM812" s="153"/>
      <c r="DN812" s="153"/>
      <c r="DO812" s="153"/>
      <c r="DP812" s="153"/>
      <c r="DQ812" s="153"/>
      <c r="DR812" s="153"/>
      <c r="DS812" s="153"/>
      <c r="DT812" s="153"/>
      <c r="DU812" s="153"/>
      <c r="DV812" s="153"/>
      <c r="DW812" s="153"/>
      <c r="DX812" s="153"/>
      <c r="DY812" s="153"/>
      <c r="DZ812" s="153"/>
      <c r="EA812" s="153"/>
      <c r="EB812" s="153"/>
      <c r="EC812" s="153"/>
      <c r="ED812" s="153"/>
      <c r="EE812" s="153"/>
      <c r="EF812" s="153"/>
      <c r="EG812" s="153"/>
      <c r="EH812" s="153"/>
      <c r="EI812" s="153"/>
      <c r="EJ812" s="153"/>
    </row>
    <row r="813" spans="2:140" s="30" customFormat="1" ht="20.149999999999999" customHeight="1">
      <c r="B813" s="153"/>
      <c r="C813" s="153"/>
      <c r="D813" s="153"/>
      <c r="E813" s="153"/>
      <c r="F813" s="153"/>
      <c r="G813" s="153"/>
      <c r="H813" s="153"/>
      <c r="I813" s="153"/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  <c r="AA813" s="153"/>
      <c r="AB813" s="153"/>
      <c r="AC813" s="153"/>
      <c r="AD813" s="153"/>
      <c r="AE813" s="153"/>
      <c r="AF813" s="153"/>
      <c r="AG813" s="153"/>
      <c r="AH813" s="153"/>
      <c r="AI813" s="153"/>
      <c r="AJ813" s="153"/>
      <c r="AK813" s="153"/>
      <c r="AL813" s="153"/>
      <c r="AM813" s="153"/>
      <c r="AN813" s="153"/>
      <c r="AO813" s="153"/>
      <c r="AP813" s="153"/>
      <c r="AQ813" s="153"/>
      <c r="AR813" s="153"/>
      <c r="AS813" s="153"/>
      <c r="AT813" s="153"/>
      <c r="AU813" s="153"/>
      <c r="AV813" s="153"/>
      <c r="AW813" s="153"/>
      <c r="AX813" s="153"/>
      <c r="AY813" s="153"/>
      <c r="AZ813" s="153"/>
      <c r="BA813" s="153"/>
      <c r="BB813" s="153"/>
      <c r="BC813" s="153"/>
      <c r="BD813" s="153"/>
      <c r="BE813" s="153"/>
      <c r="BF813" s="153"/>
      <c r="BG813" s="153"/>
      <c r="BH813" s="153"/>
      <c r="BI813" s="153"/>
      <c r="BJ813" s="153"/>
      <c r="BK813" s="153"/>
      <c r="BL813" s="153"/>
      <c r="BM813" s="153"/>
      <c r="BN813" s="153"/>
      <c r="BO813" s="153"/>
      <c r="BP813" s="153"/>
      <c r="BQ813" s="153"/>
      <c r="BR813" s="153"/>
      <c r="BS813" s="153"/>
      <c r="BT813" s="153"/>
      <c r="BU813" s="153"/>
      <c r="BV813" s="153"/>
      <c r="BW813" s="153"/>
      <c r="BX813" s="153"/>
      <c r="BY813" s="153"/>
      <c r="BZ813" s="153"/>
      <c r="CA813" s="153"/>
      <c r="CB813" s="153"/>
      <c r="CC813" s="153"/>
      <c r="CD813" s="153"/>
      <c r="CE813" s="153"/>
      <c r="CF813" s="153"/>
      <c r="CG813" s="153"/>
      <c r="CH813" s="153"/>
      <c r="CI813" s="153"/>
      <c r="CJ813" s="153"/>
      <c r="CK813" s="153"/>
      <c r="CL813" s="153"/>
      <c r="CM813" s="153"/>
      <c r="CN813" s="153"/>
      <c r="CO813" s="153"/>
      <c r="CP813" s="153"/>
      <c r="CQ813" s="153"/>
      <c r="CR813" s="153"/>
      <c r="CS813" s="153"/>
      <c r="CT813" s="153"/>
      <c r="CU813" s="153"/>
      <c r="CV813" s="153"/>
      <c r="CW813" s="153"/>
      <c r="CX813" s="153"/>
      <c r="CY813" s="153"/>
      <c r="CZ813" s="153"/>
      <c r="DA813" s="153"/>
      <c r="DB813" s="153"/>
      <c r="DC813" s="153"/>
      <c r="DD813" s="153"/>
      <c r="DE813" s="153"/>
      <c r="DF813" s="153"/>
      <c r="DG813" s="153"/>
      <c r="DH813" s="153"/>
      <c r="DI813" s="153"/>
      <c r="DJ813" s="153"/>
      <c r="DK813" s="153"/>
      <c r="DL813" s="153"/>
      <c r="DM813" s="153"/>
      <c r="DN813" s="153"/>
      <c r="DO813" s="153"/>
      <c r="DP813" s="153"/>
      <c r="DQ813" s="153"/>
      <c r="DR813" s="153"/>
      <c r="DS813" s="153"/>
      <c r="DT813" s="153"/>
      <c r="DU813" s="153"/>
      <c r="DV813" s="153"/>
      <c r="DW813" s="153"/>
      <c r="DX813" s="153"/>
      <c r="DY813" s="153"/>
      <c r="DZ813" s="153"/>
      <c r="EA813" s="153"/>
      <c r="EB813" s="153"/>
      <c r="EC813" s="153"/>
      <c r="ED813" s="153"/>
      <c r="EE813" s="153"/>
      <c r="EF813" s="153"/>
      <c r="EG813" s="153"/>
      <c r="EH813" s="153"/>
      <c r="EI813" s="153"/>
      <c r="EJ813" s="153"/>
    </row>
    <row r="814" spans="2:140" s="30" customFormat="1" ht="20.149999999999999" customHeight="1">
      <c r="B814" s="153"/>
      <c r="C814" s="153"/>
      <c r="D814" s="153"/>
      <c r="E814" s="153"/>
      <c r="F814" s="153"/>
      <c r="G814" s="153"/>
      <c r="H814" s="153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  <c r="AA814" s="153"/>
      <c r="AB814" s="153"/>
      <c r="AC814" s="153"/>
      <c r="AD814" s="153"/>
      <c r="AE814" s="153"/>
      <c r="AF814" s="153"/>
      <c r="AG814" s="153"/>
      <c r="AH814" s="153"/>
      <c r="AI814" s="153"/>
      <c r="AJ814" s="153"/>
      <c r="AK814" s="153"/>
      <c r="AL814" s="153"/>
      <c r="AM814" s="153"/>
      <c r="AN814" s="153"/>
      <c r="AO814" s="153"/>
      <c r="AP814" s="153"/>
      <c r="AQ814" s="153"/>
      <c r="AR814" s="153"/>
      <c r="AS814" s="153"/>
      <c r="AT814" s="153"/>
      <c r="AU814" s="153"/>
      <c r="AV814" s="153"/>
      <c r="AW814" s="153"/>
      <c r="AX814" s="153"/>
      <c r="AY814" s="153"/>
      <c r="AZ814" s="153"/>
      <c r="BA814" s="153"/>
      <c r="BB814" s="153"/>
      <c r="BC814" s="153"/>
      <c r="BD814" s="153"/>
      <c r="BE814" s="153"/>
      <c r="BF814" s="153"/>
      <c r="BG814" s="153"/>
      <c r="BH814" s="153"/>
      <c r="BI814" s="153"/>
      <c r="BJ814" s="153"/>
      <c r="BK814" s="153"/>
      <c r="BL814" s="153"/>
      <c r="BM814" s="153"/>
      <c r="BN814" s="153"/>
      <c r="BO814" s="153"/>
      <c r="BP814" s="153"/>
      <c r="BQ814" s="153"/>
      <c r="BR814" s="153"/>
      <c r="BS814" s="153"/>
      <c r="BT814" s="153"/>
      <c r="BU814" s="153"/>
      <c r="BV814" s="153"/>
      <c r="BW814" s="153"/>
      <c r="BX814" s="153"/>
      <c r="BY814" s="153"/>
      <c r="BZ814" s="153"/>
      <c r="CA814" s="153"/>
      <c r="CB814" s="153"/>
      <c r="CC814" s="153"/>
      <c r="CD814" s="153"/>
      <c r="CE814" s="153"/>
      <c r="CF814" s="153"/>
      <c r="CG814" s="153"/>
      <c r="CH814" s="153"/>
      <c r="CI814" s="153"/>
      <c r="CJ814" s="153"/>
      <c r="CK814" s="153"/>
      <c r="CL814" s="153"/>
      <c r="CM814" s="153"/>
      <c r="CN814" s="153"/>
      <c r="CO814" s="153"/>
      <c r="CP814" s="153"/>
      <c r="CQ814" s="153"/>
      <c r="CR814" s="153"/>
      <c r="CS814" s="153"/>
      <c r="CT814" s="153"/>
      <c r="CU814" s="153"/>
      <c r="CV814" s="153"/>
      <c r="CW814" s="153"/>
      <c r="CX814" s="153"/>
      <c r="CY814" s="153"/>
      <c r="CZ814" s="153"/>
      <c r="DA814" s="153"/>
      <c r="DB814" s="153"/>
      <c r="DC814" s="153"/>
      <c r="DD814" s="153"/>
      <c r="DE814" s="153"/>
      <c r="DF814" s="153"/>
      <c r="DG814" s="153"/>
      <c r="DH814" s="153"/>
      <c r="DI814" s="153"/>
      <c r="DJ814" s="153"/>
      <c r="DK814" s="153"/>
      <c r="DL814" s="153"/>
      <c r="DM814" s="153"/>
      <c r="DN814" s="153"/>
      <c r="DO814" s="153"/>
      <c r="DP814" s="153"/>
      <c r="DQ814" s="153"/>
      <c r="DR814" s="153"/>
      <c r="DS814" s="153"/>
      <c r="DT814" s="153"/>
      <c r="DU814" s="153"/>
      <c r="DV814" s="153"/>
      <c r="DW814" s="153"/>
      <c r="DX814" s="153"/>
      <c r="DY814" s="153"/>
      <c r="DZ814" s="153"/>
      <c r="EA814" s="153"/>
      <c r="EB814" s="153"/>
      <c r="EC814" s="153"/>
      <c r="ED814" s="153"/>
      <c r="EE814" s="153"/>
      <c r="EF814" s="153"/>
      <c r="EG814" s="153"/>
      <c r="EH814" s="153"/>
      <c r="EI814" s="153"/>
      <c r="EJ814" s="153"/>
    </row>
    <row r="815" spans="2:140" s="30" customFormat="1" ht="20.149999999999999" customHeight="1">
      <c r="B815" s="153"/>
      <c r="C815" s="153"/>
      <c r="D815" s="153"/>
      <c r="E815" s="153"/>
      <c r="F815" s="153"/>
      <c r="G815" s="153"/>
      <c r="H815" s="153"/>
      <c r="I815" s="153"/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  <c r="AA815" s="153"/>
      <c r="AB815" s="153"/>
      <c r="AC815" s="153"/>
      <c r="AD815" s="153"/>
      <c r="AE815" s="153"/>
      <c r="AF815" s="153"/>
      <c r="AG815" s="153"/>
      <c r="AH815" s="153"/>
      <c r="AI815" s="153"/>
      <c r="AJ815" s="153"/>
      <c r="AK815" s="153"/>
      <c r="AL815" s="153"/>
      <c r="AM815" s="153"/>
      <c r="AN815" s="153"/>
      <c r="AO815" s="153"/>
      <c r="AP815" s="153"/>
      <c r="AQ815" s="153"/>
      <c r="AR815" s="153"/>
      <c r="AS815" s="153"/>
      <c r="AT815" s="153"/>
      <c r="AU815" s="153"/>
      <c r="AV815" s="153"/>
      <c r="AW815" s="153"/>
      <c r="AX815" s="153"/>
      <c r="AY815" s="153"/>
      <c r="AZ815" s="153"/>
      <c r="BA815" s="153"/>
      <c r="BB815" s="153"/>
      <c r="BC815" s="153"/>
      <c r="BD815" s="153"/>
      <c r="BE815" s="153"/>
      <c r="BF815" s="153"/>
      <c r="BG815" s="153"/>
      <c r="BH815" s="153"/>
      <c r="BI815" s="153"/>
      <c r="BJ815" s="153"/>
      <c r="BK815" s="153"/>
      <c r="BL815" s="153"/>
      <c r="BM815" s="153"/>
      <c r="BN815" s="153"/>
      <c r="BO815" s="153"/>
      <c r="BP815" s="153"/>
      <c r="BQ815" s="153"/>
      <c r="BR815" s="153"/>
      <c r="BS815" s="153"/>
      <c r="BT815" s="153"/>
      <c r="BU815" s="153"/>
      <c r="BV815" s="153"/>
      <c r="BW815" s="153"/>
      <c r="BX815" s="153"/>
      <c r="BY815" s="153"/>
      <c r="BZ815" s="153"/>
      <c r="CA815" s="153"/>
      <c r="CB815" s="153"/>
      <c r="CC815" s="153"/>
      <c r="CD815" s="153"/>
      <c r="CE815" s="153"/>
      <c r="CF815" s="153"/>
      <c r="CG815" s="153"/>
      <c r="CH815" s="153"/>
      <c r="CI815" s="153"/>
      <c r="CJ815" s="153"/>
      <c r="CK815" s="153"/>
      <c r="CL815" s="153"/>
      <c r="CM815" s="153"/>
      <c r="CN815" s="153"/>
      <c r="CO815" s="153"/>
      <c r="CP815" s="153"/>
      <c r="CQ815" s="153"/>
      <c r="CR815" s="153"/>
      <c r="CS815" s="153"/>
      <c r="CT815" s="153"/>
      <c r="CU815" s="153"/>
      <c r="CV815" s="153"/>
      <c r="CW815" s="153"/>
      <c r="CX815" s="153"/>
      <c r="CY815" s="153"/>
      <c r="CZ815" s="153"/>
      <c r="DA815" s="153"/>
      <c r="DB815" s="153"/>
      <c r="DC815" s="153"/>
      <c r="DD815" s="153"/>
      <c r="DE815" s="153"/>
      <c r="DF815" s="153"/>
      <c r="DG815" s="153"/>
      <c r="DH815" s="153"/>
      <c r="DI815" s="153"/>
      <c r="DJ815" s="153"/>
      <c r="DK815" s="153"/>
      <c r="DL815" s="153"/>
      <c r="DM815" s="153"/>
      <c r="DN815" s="153"/>
      <c r="DO815" s="153"/>
      <c r="DP815" s="153"/>
      <c r="DQ815" s="153"/>
      <c r="DR815" s="153"/>
      <c r="DS815" s="153"/>
      <c r="DT815" s="153"/>
      <c r="DU815" s="153"/>
      <c r="DV815" s="153"/>
      <c r="DW815" s="153"/>
      <c r="DX815" s="153"/>
      <c r="DY815" s="153"/>
      <c r="DZ815" s="153"/>
      <c r="EA815" s="153"/>
      <c r="EB815" s="153"/>
      <c r="EC815" s="153"/>
      <c r="ED815" s="153"/>
      <c r="EE815" s="153"/>
      <c r="EF815" s="153"/>
      <c r="EG815" s="153"/>
      <c r="EH815" s="153"/>
      <c r="EI815" s="153"/>
      <c r="EJ815" s="153"/>
    </row>
    <row r="816" spans="2:140" s="30" customFormat="1" ht="20.149999999999999" customHeight="1">
      <c r="B816" s="153"/>
      <c r="C816" s="153"/>
      <c r="D816" s="153"/>
      <c r="E816" s="153"/>
      <c r="F816" s="153"/>
      <c r="G816" s="153"/>
      <c r="H816" s="153"/>
      <c r="I816" s="153"/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  <c r="AA816" s="153"/>
      <c r="AB816" s="153"/>
      <c r="AC816" s="153"/>
      <c r="AD816" s="153"/>
      <c r="AE816" s="153"/>
      <c r="AF816" s="153"/>
      <c r="AG816" s="153"/>
      <c r="AH816" s="153"/>
      <c r="AI816" s="153"/>
      <c r="AJ816" s="153"/>
      <c r="AK816" s="153"/>
      <c r="AL816" s="153"/>
      <c r="AM816" s="153"/>
      <c r="AN816" s="153"/>
      <c r="AO816" s="153"/>
      <c r="AP816" s="153"/>
      <c r="AQ816" s="153"/>
      <c r="AR816" s="153"/>
      <c r="AS816" s="153"/>
      <c r="AT816" s="153"/>
      <c r="AU816" s="153"/>
      <c r="AV816" s="153"/>
      <c r="AW816" s="153"/>
      <c r="AX816" s="153"/>
      <c r="AY816" s="153"/>
      <c r="AZ816" s="153"/>
      <c r="BA816" s="153"/>
      <c r="BB816" s="153"/>
      <c r="BC816" s="153"/>
      <c r="BD816" s="153"/>
      <c r="BE816" s="153"/>
      <c r="BF816" s="153"/>
      <c r="BG816" s="153"/>
      <c r="BH816" s="153"/>
      <c r="BI816" s="153"/>
      <c r="BJ816" s="153"/>
      <c r="BK816" s="153"/>
      <c r="BL816" s="153"/>
      <c r="BM816" s="153"/>
      <c r="BN816" s="153"/>
      <c r="BO816" s="153"/>
      <c r="BP816" s="153"/>
      <c r="BQ816" s="153"/>
      <c r="BR816" s="153"/>
      <c r="BS816" s="153"/>
      <c r="BT816" s="153"/>
      <c r="BU816" s="153"/>
      <c r="BV816" s="153"/>
      <c r="BW816" s="153"/>
      <c r="BX816" s="153"/>
      <c r="BY816" s="153"/>
      <c r="BZ816" s="153"/>
      <c r="CA816" s="153"/>
      <c r="CB816" s="153"/>
      <c r="CC816" s="153"/>
      <c r="CD816" s="153"/>
      <c r="CE816" s="153"/>
      <c r="CF816" s="153"/>
      <c r="CG816" s="153"/>
      <c r="CH816" s="153"/>
      <c r="CI816" s="153"/>
      <c r="CJ816" s="153"/>
      <c r="CK816" s="153"/>
      <c r="CL816" s="153"/>
      <c r="CM816" s="153"/>
      <c r="CN816" s="153"/>
      <c r="CO816" s="153"/>
      <c r="CP816" s="153"/>
      <c r="CQ816" s="153"/>
      <c r="CR816" s="153"/>
      <c r="CS816" s="153"/>
      <c r="CT816" s="153"/>
      <c r="CU816" s="153"/>
      <c r="CV816" s="153"/>
      <c r="CW816" s="153"/>
      <c r="CX816" s="153"/>
      <c r="CY816" s="153"/>
      <c r="CZ816" s="153"/>
      <c r="DA816" s="153"/>
      <c r="DB816" s="153"/>
      <c r="DC816" s="153"/>
      <c r="DD816" s="153"/>
      <c r="DE816" s="153"/>
      <c r="DF816" s="153"/>
      <c r="DG816" s="153"/>
      <c r="DH816" s="153"/>
      <c r="DI816" s="153"/>
      <c r="DJ816" s="153"/>
      <c r="DK816" s="153"/>
      <c r="DL816" s="153"/>
      <c r="DM816" s="153"/>
      <c r="DN816" s="153"/>
      <c r="DO816" s="153"/>
      <c r="DP816" s="153"/>
      <c r="DQ816" s="153"/>
      <c r="DR816" s="153"/>
      <c r="DS816" s="153"/>
      <c r="DT816" s="153"/>
      <c r="DU816" s="153"/>
      <c r="DV816" s="153"/>
      <c r="DW816" s="153"/>
      <c r="DX816" s="153"/>
      <c r="DY816" s="153"/>
      <c r="DZ816" s="153"/>
      <c r="EA816" s="153"/>
      <c r="EB816" s="153"/>
      <c r="EC816" s="153"/>
      <c r="ED816" s="153"/>
      <c r="EE816" s="153"/>
      <c r="EF816" s="153"/>
      <c r="EG816" s="153"/>
      <c r="EH816" s="153"/>
      <c r="EI816" s="153"/>
      <c r="EJ816" s="153"/>
    </row>
    <row r="817" spans="2:140" s="30" customFormat="1" ht="20.149999999999999" customHeight="1">
      <c r="B817" s="153"/>
      <c r="C817" s="153"/>
      <c r="D817" s="153"/>
      <c r="E817" s="153"/>
      <c r="F817" s="153"/>
      <c r="G817" s="153"/>
      <c r="H817" s="153"/>
      <c r="I817" s="153"/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  <c r="AA817" s="153"/>
      <c r="AB817" s="153"/>
      <c r="AC817" s="153"/>
      <c r="AD817" s="153"/>
      <c r="AE817" s="153"/>
      <c r="AF817" s="153"/>
      <c r="AG817" s="153"/>
      <c r="AH817" s="153"/>
      <c r="AI817" s="153"/>
      <c r="AJ817" s="153"/>
      <c r="AK817" s="153"/>
      <c r="AL817" s="153"/>
      <c r="AM817" s="153"/>
      <c r="AN817" s="153"/>
      <c r="AO817" s="153"/>
      <c r="AP817" s="153"/>
      <c r="AQ817" s="153"/>
      <c r="AR817" s="153"/>
      <c r="AS817" s="153"/>
      <c r="AT817" s="153"/>
      <c r="AU817" s="153"/>
      <c r="AV817" s="153"/>
      <c r="AW817" s="153"/>
      <c r="AX817" s="153"/>
      <c r="AY817" s="153"/>
      <c r="AZ817" s="153"/>
      <c r="BA817" s="153"/>
      <c r="BB817" s="153"/>
      <c r="BC817" s="153"/>
      <c r="BD817" s="153"/>
      <c r="BE817" s="153"/>
      <c r="BF817" s="153"/>
      <c r="BG817" s="153"/>
      <c r="BH817" s="153"/>
      <c r="BI817" s="153"/>
      <c r="BJ817" s="153"/>
      <c r="BK817" s="153"/>
      <c r="BL817" s="153"/>
      <c r="BM817" s="153"/>
      <c r="BN817" s="153"/>
      <c r="BO817" s="153"/>
      <c r="BP817" s="153"/>
      <c r="BQ817" s="153"/>
      <c r="BR817" s="153"/>
      <c r="BS817" s="153"/>
      <c r="BT817" s="153"/>
      <c r="BU817" s="153"/>
      <c r="BV817" s="153"/>
      <c r="BW817" s="153"/>
      <c r="BX817" s="153"/>
      <c r="BY817" s="153"/>
      <c r="BZ817" s="153"/>
      <c r="CA817" s="153"/>
      <c r="CB817" s="153"/>
      <c r="CC817" s="153"/>
      <c r="CD817" s="153"/>
      <c r="CE817" s="153"/>
      <c r="CF817" s="153"/>
      <c r="CG817" s="153"/>
      <c r="CH817" s="153"/>
      <c r="CI817" s="153"/>
      <c r="CJ817" s="153"/>
      <c r="CK817" s="153"/>
      <c r="CL817" s="153"/>
      <c r="CM817" s="153"/>
      <c r="CN817" s="153"/>
      <c r="CO817" s="153"/>
      <c r="CP817" s="153"/>
      <c r="CQ817" s="153"/>
      <c r="CR817" s="153"/>
      <c r="CS817" s="153"/>
      <c r="CT817" s="153"/>
      <c r="CU817" s="153"/>
      <c r="CV817" s="153"/>
      <c r="CW817" s="153"/>
      <c r="CX817" s="153"/>
      <c r="CY817" s="153"/>
      <c r="CZ817" s="153"/>
      <c r="DA817" s="153"/>
      <c r="DB817" s="153"/>
      <c r="DC817" s="153"/>
      <c r="DD817" s="153"/>
      <c r="DE817" s="153"/>
      <c r="DF817" s="153"/>
      <c r="DG817" s="153"/>
      <c r="DH817" s="153"/>
      <c r="DI817" s="153"/>
      <c r="DJ817" s="153"/>
      <c r="DK817" s="153"/>
      <c r="DL817" s="153"/>
      <c r="DM817" s="153"/>
      <c r="DN817" s="153"/>
      <c r="DO817" s="153"/>
      <c r="DP817" s="153"/>
      <c r="DQ817" s="153"/>
      <c r="DR817" s="153"/>
      <c r="DS817" s="153"/>
      <c r="DT817" s="153"/>
      <c r="DU817" s="153"/>
      <c r="DV817" s="153"/>
      <c r="DW817" s="153"/>
      <c r="DX817" s="153"/>
      <c r="DY817" s="153"/>
      <c r="DZ817" s="153"/>
      <c r="EA817" s="153"/>
      <c r="EB817" s="153"/>
      <c r="EC817" s="153"/>
      <c r="ED817" s="153"/>
      <c r="EE817" s="153"/>
      <c r="EF817" s="153"/>
      <c r="EG817" s="153"/>
      <c r="EH817" s="153"/>
      <c r="EI817" s="153"/>
      <c r="EJ817" s="153"/>
    </row>
    <row r="818" spans="2:140" s="30" customFormat="1" ht="20.149999999999999" customHeight="1">
      <c r="B818" s="153"/>
      <c r="C818" s="153"/>
      <c r="D818" s="153"/>
      <c r="E818" s="153"/>
      <c r="F818" s="153"/>
      <c r="G818" s="153"/>
      <c r="H818" s="153"/>
      <c r="I818" s="153"/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  <c r="AA818" s="153"/>
      <c r="AB818" s="153"/>
      <c r="AC818" s="153"/>
      <c r="AD818" s="153"/>
      <c r="AE818" s="153"/>
      <c r="AF818" s="153"/>
      <c r="AG818" s="153"/>
      <c r="AH818" s="153"/>
      <c r="AI818" s="153"/>
      <c r="AJ818" s="153"/>
      <c r="AK818" s="153"/>
      <c r="AL818" s="153"/>
      <c r="AM818" s="153"/>
      <c r="AN818" s="153"/>
      <c r="AO818" s="153"/>
      <c r="AP818" s="153"/>
      <c r="AQ818" s="153"/>
      <c r="AR818" s="153"/>
      <c r="AS818" s="153"/>
      <c r="AT818" s="153"/>
      <c r="AU818" s="153"/>
      <c r="AV818" s="153"/>
      <c r="AW818" s="153"/>
      <c r="AX818" s="153"/>
      <c r="AY818" s="153"/>
      <c r="AZ818" s="153"/>
      <c r="BA818" s="153"/>
      <c r="BB818" s="153"/>
      <c r="BC818" s="153"/>
      <c r="BD818" s="153"/>
      <c r="BE818" s="153"/>
      <c r="BF818" s="153"/>
      <c r="BG818" s="153"/>
      <c r="BH818" s="153"/>
      <c r="BI818" s="153"/>
      <c r="BJ818" s="153"/>
      <c r="BK818" s="153"/>
      <c r="BL818" s="153"/>
      <c r="BM818" s="153"/>
      <c r="BN818" s="153"/>
      <c r="BO818" s="153"/>
      <c r="BP818" s="153"/>
      <c r="BQ818" s="153"/>
      <c r="BR818" s="153"/>
      <c r="BS818" s="153"/>
      <c r="BT818" s="153"/>
      <c r="BU818" s="153"/>
      <c r="BV818" s="153"/>
      <c r="BW818" s="153"/>
      <c r="BX818" s="153"/>
      <c r="BY818" s="153"/>
      <c r="BZ818" s="153"/>
      <c r="CA818" s="153"/>
      <c r="CB818" s="153"/>
      <c r="CC818" s="153"/>
      <c r="CD818" s="153"/>
      <c r="CE818" s="153"/>
      <c r="CF818" s="153"/>
      <c r="CG818" s="153"/>
      <c r="CH818" s="153"/>
      <c r="CI818" s="153"/>
      <c r="CJ818" s="153"/>
      <c r="CK818" s="153"/>
      <c r="CL818" s="153"/>
      <c r="CM818" s="153"/>
      <c r="CN818" s="153"/>
      <c r="CO818" s="153"/>
      <c r="CP818" s="153"/>
      <c r="CQ818" s="153"/>
      <c r="CR818" s="153"/>
      <c r="CS818" s="153"/>
      <c r="CT818" s="153"/>
      <c r="CU818" s="153"/>
      <c r="CV818" s="153"/>
      <c r="CW818" s="153"/>
      <c r="CX818" s="153"/>
      <c r="CY818" s="153"/>
      <c r="CZ818" s="153"/>
      <c r="DA818" s="153"/>
      <c r="DB818" s="153"/>
      <c r="DC818" s="153"/>
      <c r="DD818" s="153"/>
      <c r="DE818" s="153"/>
      <c r="DF818" s="153"/>
      <c r="DG818" s="153"/>
      <c r="DH818" s="153"/>
      <c r="DI818" s="153"/>
      <c r="DJ818" s="153"/>
      <c r="DK818" s="153"/>
      <c r="DL818" s="153"/>
      <c r="DM818" s="153"/>
      <c r="DN818" s="153"/>
      <c r="DO818" s="153"/>
      <c r="DP818" s="153"/>
      <c r="DQ818" s="153"/>
      <c r="DR818" s="153"/>
      <c r="DS818" s="153"/>
      <c r="DT818" s="153"/>
      <c r="DU818" s="153"/>
      <c r="DV818" s="153"/>
      <c r="DW818" s="153"/>
      <c r="DX818" s="153"/>
      <c r="DY818" s="153"/>
      <c r="DZ818" s="153"/>
      <c r="EA818" s="153"/>
      <c r="EB818" s="153"/>
      <c r="EC818" s="153"/>
      <c r="ED818" s="153"/>
      <c r="EE818" s="153"/>
      <c r="EF818" s="153"/>
      <c r="EG818" s="153"/>
      <c r="EH818" s="153"/>
      <c r="EI818" s="153"/>
      <c r="EJ818" s="153"/>
    </row>
    <row r="819" spans="2:140" s="30" customFormat="1" ht="20.149999999999999" customHeight="1">
      <c r="B819" s="153"/>
      <c r="C819" s="153"/>
      <c r="D819" s="153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  <c r="AA819" s="153"/>
      <c r="AB819" s="153"/>
      <c r="AC819" s="153"/>
      <c r="AD819" s="153"/>
      <c r="AE819" s="153"/>
      <c r="AF819" s="153"/>
      <c r="AG819" s="153"/>
      <c r="AH819" s="153"/>
      <c r="AI819" s="153"/>
      <c r="AJ819" s="153"/>
      <c r="AK819" s="153"/>
      <c r="AL819" s="153"/>
      <c r="AM819" s="153"/>
      <c r="AN819" s="153"/>
      <c r="AO819" s="153"/>
      <c r="AP819" s="153"/>
      <c r="AQ819" s="153"/>
      <c r="AR819" s="153"/>
      <c r="AS819" s="153"/>
      <c r="AT819" s="153"/>
      <c r="AU819" s="153"/>
      <c r="AV819" s="153"/>
      <c r="AW819" s="153"/>
      <c r="AX819" s="153"/>
      <c r="AY819" s="153"/>
      <c r="AZ819" s="153"/>
      <c r="BA819" s="153"/>
      <c r="BB819" s="153"/>
      <c r="BC819" s="153"/>
      <c r="BD819" s="153"/>
      <c r="BE819" s="153"/>
      <c r="BF819" s="153"/>
      <c r="BG819" s="153"/>
      <c r="BH819" s="153"/>
      <c r="BI819" s="153"/>
      <c r="BJ819" s="153"/>
      <c r="BK819" s="153"/>
      <c r="BL819" s="153"/>
      <c r="BM819" s="153"/>
      <c r="BN819" s="153"/>
      <c r="BO819" s="153"/>
      <c r="BP819" s="153"/>
      <c r="BQ819" s="153"/>
      <c r="BR819" s="153"/>
      <c r="BS819" s="153"/>
      <c r="BT819" s="153"/>
      <c r="BU819" s="153"/>
      <c r="BV819" s="153"/>
      <c r="BW819" s="153"/>
      <c r="BX819" s="153"/>
      <c r="BY819" s="153"/>
      <c r="BZ819" s="153"/>
      <c r="CA819" s="153"/>
      <c r="CB819" s="153"/>
      <c r="CC819" s="153"/>
      <c r="CD819" s="153"/>
      <c r="CE819" s="153"/>
      <c r="CF819" s="153"/>
      <c r="CG819" s="153"/>
      <c r="CH819" s="153"/>
      <c r="CI819" s="153"/>
      <c r="CJ819" s="153"/>
      <c r="CK819" s="153"/>
      <c r="CL819" s="153"/>
      <c r="CM819" s="153"/>
      <c r="CN819" s="153"/>
      <c r="CO819" s="153"/>
      <c r="CP819" s="153"/>
      <c r="CQ819" s="153"/>
      <c r="CR819" s="153"/>
      <c r="CS819" s="153"/>
      <c r="CT819" s="153"/>
      <c r="CU819" s="153"/>
      <c r="CV819" s="153"/>
      <c r="CW819" s="153"/>
      <c r="CX819" s="153"/>
      <c r="CY819" s="153"/>
      <c r="CZ819" s="153"/>
      <c r="DA819" s="153"/>
      <c r="DB819" s="153"/>
      <c r="DC819" s="153"/>
      <c r="DD819" s="153"/>
      <c r="DE819" s="153"/>
      <c r="DF819" s="153"/>
      <c r="DG819" s="153"/>
      <c r="DH819" s="153"/>
      <c r="DI819" s="153"/>
      <c r="DJ819" s="153"/>
      <c r="DK819" s="153"/>
      <c r="DL819" s="153"/>
      <c r="DM819" s="153"/>
      <c r="DN819" s="153"/>
      <c r="DO819" s="153"/>
      <c r="DP819" s="153"/>
      <c r="DQ819" s="153"/>
      <c r="DR819" s="153"/>
      <c r="DS819" s="153"/>
      <c r="DT819" s="153"/>
      <c r="DU819" s="153"/>
      <c r="DV819" s="153"/>
      <c r="DW819" s="153"/>
      <c r="DX819" s="153"/>
      <c r="DY819" s="153"/>
      <c r="DZ819" s="153"/>
      <c r="EA819" s="153"/>
      <c r="EB819" s="153"/>
      <c r="EC819" s="153"/>
      <c r="ED819" s="153"/>
      <c r="EE819" s="153"/>
      <c r="EF819" s="153"/>
      <c r="EG819" s="153"/>
      <c r="EH819" s="153"/>
      <c r="EI819" s="153"/>
      <c r="EJ819" s="153"/>
    </row>
    <row r="820" spans="2:140" s="30" customFormat="1" ht="20.149999999999999" customHeight="1">
      <c r="B820" s="153"/>
      <c r="C820" s="153"/>
      <c r="D820" s="153"/>
      <c r="E820" s="153"/>
      <c r="F820" s="153"/>
      <c r="G820" s="153"/>
      <c r="H820" s="153"/>
      <c r="I820" s="153"/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  <c r="AA820" s="153"/>
      <c r="AB820" s="153"/>
      <c r="AC820" s="153"/>
      <c r="AD820" s="153"/>
      <c r="AE820" s="153"/>
      <c r="AF820" s="153"/>
      <c r="AG820" s="153"/>
      <c r="AH820" s="153"/>
      <c r="AI820" s="153"/>
      <c r="AJ820" s="153"/>
      <c r="AK820" s="153"/>
      <c r="AL820" s="153"/>
      <c r="AM820" s="153"/>
      <c r="AN820" s="153"/>
      <c r="AO820" s="153"/>
      <c r="AP820" s="153"/>
      <c r="AQ820" s="153"/>
      <c r="AR820" s="153"/>
      <c r="AS820" s="153"/>
      <c r="AT820" s="153"/>
      <c r="AU820" s="153"/>
      <c r="AV820" s="153"/>
      <c r="AW820" s="153"/>
      <c r="AX820" s="153"/>
      <c r="AY820" s="153"/>
      <c r="AZ820" s="153"/>
      <c r="BA820" s="153"/>
      <c r="BB820" s="153"/>
      <c r="BC820" s="153"/>
      <c r="BD820" s="153"/>
      <c r="BE820" s="153"/>
      <c r="BF820" s="153"/>
      <c r="BG820" s="153"/>
      <c r="BH820" s="153"/>
      <c r="BI820" s="153"/>
      <c r="BJ820" s="153"/>
      <c r="BK820" s="153"/>
      <c r="BL820" s="153"/>
      <c r="BM820" s="153"/>
      <c r="BN820" s="153"/>
      <c r="BO820" s="153"/>
      <c r="BP820" s="153"/>
      <c r="BQ820" s="153"/>
      <c r="BR820" s="153"/>
      <c r="BS820" s="153"/>
      <c r="BT820" s="153"/>
      <c r="BU820" s="153"/>
      <c r="BV820" s="153"/>
      <c r="BW820" s="153"/>
      <c r="BX820" s="153"/>
      <c r="BY820" s="153"/>
      <c r="BZ820" s="153"/>
      <c r="CA820" s="153"/>
      <c r="CB820" s="153"/>
      <c r="CC820" s="153"/>
      <c r="CD820" s="153"/>
      <c r="CE820" s="153"/>
      <c r="CF820" s="153"/>
      <c r="CG820" s="153"/>
      <c r="CH820" s="153"/>
      <c r="CI820" s="153"/>
      <c r="CJ820" s="153"/>
      <c r="CK820" s="153"/>
      <c r="CL820" s="153"/>
      <c r="CM820" s="153"/>
      <c r="CN820" s="153"/>
      <c r="CO820" s="153"/>
      <c r="CP820" s="153"/>
      <c r="CQ820" s="153"/>
      <c r="CR820" s="153"/>
      <c r="CS820" s="153"/>
      <c r="CT820" s="153"/>
      <c r="CU820" s="153"/>
      <c r="CV820" s="153"/>
      <c r="CW820" s="153"/>
      <c r="CX820" s="153"/>
      <c r="CY820" s="153"/>
      <c r="CZ820" s="153"/>
      <c r="DA820" s="153"/>
      <c r="DB820" s="153"/>
      <c r="DC820" s="153"/>
      <c r="DD820" s="153"/>
      <c r="DE820" s="153"/>
      <c r="DF820" s="153"/>
      <c r="DG820" s="153"/>
      <c r="DH820" s="153"/>
      <c r="DI820" s="153"/>
      <c r="DJ820" s="153"/>
      <c r="DK820" s="153"/>
      <c r="DL820" s="153"/>
      <c r="DM820" s="153"/>
      <c r="DN820" s="153"/>
      <c r="DO820" s="153"/>
      <c r="DP820" s="153"/>
      <c r="DQ820" s="153"/>
      <c r="DR820" s="153"/>
      <c r="DS820" s="153"/>
      <c r="DT820" s="153"/>
      <c r="DU820" s="153"/>
      <c r="DV820" s="153"/>
      <c r="DW820" s="153"/>
      <c r="DX820" s="153"/>
      <c r="DY820" s="153"/>
      <c r="DZ820" s="153"/>
      <c r="EA820" s="153"/>
      <c r="EB820" s="153"/>
      <c r="EC820" s="153"/>
      <c r="ED820" s="153"/>
      <c r="EE820" s="153"/>
      <c r="EF820" s="153"/>
      <c r="EG820" s="153"/>
      <c r="EH820" s="153"/>
      <c r="EI820" s="153"/>
      <c r="EJ820" s="153"/>
    </row>
    <row r="821" spans="2:140" s="30" customFormat="1" ht="20.149999999999999" customHeight="1">
      <c r="B821" s="153"/>
      <c r="C821" s="153"/>
      <c r="D821" s="153"/>
      <c r="E821" s="153"/>
      <c r="F821" s="153"/>
      <c r="G821" s="153"/>
      <c r="H821" s="153"/>
      <c r="I821" s="153"/>
      <c r="J821" s="153"/>
      <c r="K821" s="153"/>
      <c r="L821" s="153"/>
      <c r="M821" s="153"/>
      <c r="N821" s="153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  <c r="AA821" s="153"/>
      <c r="AB821" s="153"/>
      <c r="AC821" s="153"/>
      <c r="AD821" s="153"/>
      <c r="AE821" s="153"/>
      <c r="AF821" s="153"/>
      <c r="AG821" s="153"/>
      <c r="AH821" s="153"/>
      <c r="AI821" s="153"/>
      <c r="AJ821" s="153"/>
      <c r="AK821" s="153"/>
      <c r="AL821" s="153"/>
      <c r="AM821" s="153"/>
      <c r="AN821" s="153"/>
      <c r="AO821" s="153"/>
      <c r="AP821" s="153"/>
      <c r="AQ821" s="153"/>
      <c r="AR821" s="153"/>
      <c r="AS821" s="153"/>
      <c r="AT821" s="153"/>
      <c r="AU821" s="153"/>
      <c r="AV821" s="153"/>
      <c r="AW821" s="153"/>
      <c r="AX821" s="153"/>
      <c r="AY821" s="153"/>
      <c r="AZ821" s="153"/>
      <c r="BA821" s="153"/>
      <c r="BB821" s="153"/>
      <c r="BC821" s="153"/>
      <c r="BD821" s="153"/>
      <c r="BE821" s="153"/>
      <c r="BF821" s="153"/>
      <c r="BG821" s="153"/>
      <c r="BH821" s="153"/>
      <c r="BI821" s="153"/>
      <c r="BJ821" s="153"/>
      <c r="BK821" s="153"/>
      <c r="BL821" s="153"/>
      <c r="BM821" s="153"/>
      <c r="BN821" s="153"/>
      <c r="BO821" s="153"/>
      <c r="BP821" s="153"/>
      <c r="BQ821" s="153"/>
      <c r="BR821" s="153"/>
      <c r="BS821" s="153"/>
      <c r="BT821" s="153"/>
      <c r="BU821" s="153"/>
      <c r="BV821" s="153"/>
      <c r="BW821" s="153"/>
      <c r="BX821" s="153"/>
      <c r="BY821" s="153"/>
      <c r="BZ821" s="153"/>
      <c r="CA821" s="153"/>
      <c r="CB821" s="153"/>
      <c r="CC821" s="153"/>
      <c r="CD821" s="153"/>
      <c r="CE821" s="153"/>
      <c r="CF821" s="153"/>
      <c r="CG821" s="153"/>
      <c r="CH821" s="153"/>
      <c r="CI821" s="153"/>
      <c r="CJ821" s="153"/>
      <c r="CK821" s="153"/>
      <c r="CL821" s="153"/>
      <c r="CM821" s="153"/>
      <c r="CN821" s="153"/>
      <c r="CO821" s="153"/>
      <c r="CP821" s="153"/>
      <c r="CQ821" s="153"/>
      <c r="CR821" s="153"/>
      <c r="CS821" s="153"/>
      <c r="CT821" s="153"/>
      <c r="CU821" s="153"/>
      <c r="CV821" s="153"/>
      <c r="CW821" s="153"/>
      <c r="CX821" s="153"/>
      <c r="CY821" s="153"/>
      <c r="CZ821" s="153"/>
      <c r="DA821" s="153"/>
      <c r="DB821" s="153"/>
      <c r="DC821" s="153"/>
      <c r="DD821" s="153"/>
      <c r="DE821" s="153"/>
      <c r="DF821" s="153"/>
      <c r="DG821" s="153"/>
      <c r="DH821" s="153"/>
      <c r="DI821" s="153"/>
      <c r="DJ821" s="153"/>
      <c r="DK821" s="153"/>
      <c r="DL821" s="153"/>
      <c r="DM821" s="153"/>
      <c r="DN821" s="153"/>
      <c r="DO821" s="153"/>
      <c r="DP821" s="153"/>
      <c r="DQ821" s="153"/>
      <c r="DR821" s="153"/>
      <c r="DS821" s="153"/>
      <c r="DT821" s="153"/>
      <c r="DU821" s="153"/>
      <c r="DV821" s="153"/>
      <c r="DW821" s="153"/>
      <c r="DX821" s="153"/>
      <c r="DY821" s="153"/>
      <c r="DZ821" s="153"/>
      <c r="EA821" s="153"/>
      <c r="EB821" s="153"/>
      <c r="EC821" s="153"/>
      <c r="ED821" s="153"/>
      <c r="EE821" s="153"/>
      <c r="EF821" s="153"/>
      <c r="EG821" s="153"/>
      <c r="EH821" s="153"/>
      <c r="EI821" s="153"/>
      <c r="EJ821" s="153"/>
    </row>
    <row r="822" spans="2:140" s="30" customFormat="1" ht="20.149999999999999" customHeight="1">
      <c r="B822" s="153"/>
      <c r="C822" s="153"/>
      <c r="D822" s="153"/>
      <c r="E822" s="153"/>
      <c r="F822" s="153"/>
      <c r="G822" s="153"/>
      <c r="H822" s="153"/>
      <c r="I822" s="153"/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  <c r="AA822" s="153"/>
      <c r="AB822" s="153"/>
      <c r="AC822" s="153"/>
      <c r="AD822" s="153"/>
      <c r="AE822" s="153"/>
      <c r="AF822" s="153"/>
      <c r="AG822" s="153"/>
      <c r="AH822" s="153"/>
      <c r="AI822" s="153"/>
      <c r="AJ822" s="153"/>
      <c r="AK822" s="153"/>
      <c r="AL822" s="153"/>
      <c r="AM822" s="153"/>
      <c r="AN822" s="153"/>
      <c r="AO822" s="153"/>
      <c r="AP822" s="153"/>
      <c r="AQ822" s="153"/>
      <c r="AR822" s="153"/>
      <c r="AS822" s="153"/>
      <c r="AT822" s="153"/>
      <c r="AU822" s="153"/>
      <c r="AV822" s="153"/>
      <c r="AW822" s="153"/>
      <c r="AX822" s="153"/>
      <c r="AY822" s="153"/>
      <c r="AZ822" s="153"/>
      <c r="BA822" s="153"/>
      <c r="BB822" s="153"/>
      <c r="BC822" s="153"/>
      <c r="BD822" s="153"/>
      <c r="BE822" s="153"/>
      <c r="BF822" s="153"/>
      <c r="BG822" s="153"/>
      <c r="BH822" s="153"/>
      <c r="BI822" s="153"/>
      <c r="BJ822" s="153"/>
      <c r="BK822" s="153"/>
      <c r="BL822" s="153"/>
      <c r="BM822" s="153"/>
      <c r="BN822" s="153"/>
      <c r="BO822" s="153"/>
      <c r="BP822" s="153"/>
      <c r="BQ822" s="153"/>
      <c r="BR822" s="153"/>
      <c r="BS822" s="153"/>
      <c r="BT822" s="153"/>
      <c r="BU822" s="153"/>
      <c r="BV822" s="153"/>
      <c r="BW822" s="153"/>
      <c r="BX822" s="153"/>
      <c r="BY822" s="153"/>
      <c r="BZ822" s="153"/>
      <c r="CA822" s="153"/>
      <c r="CB822" s="153"/>
      <c r="CC822" s="153"/>
      <c r="CD822" s="153"/>
      <c r="CE822" s="153"/>
      <c r="CF822" s="153"/>
      <c r="CG822" s="153"/>
      <c r="CH822" s="153"/>
      <c r="CI822" s="153"/>
      <c r="CJ822" s="153"/>
      <c r="CK822" s="153"/>
      <c r="CL822" s="153"/>
      <c r="CM822" s="153"/>
      <c r="CN822" s="153"/>
      <c r="CO822" s="153"/>
      <c r="CP822" s="153"/>
      <c r="CQ822" s="153"/>
      <c r="CR822" s="153"/>
      <c r="CS822" s="153"/>
      <c r="CT822" s="153"/>
      <c r="CU822" s="153"/>
      <c r="CV822" s="153"/>
      <c r="CW822" s="153"/>
      <c r="CX822" s="153"/>
      <c r="CY822" s="153"/>
      <c r="CZ822" s="153"/>
      <c r="DA822" s="153"/>
      <c r="DB822" s="153"/>
      <c r="DC822" s="153"/>
      <c r="DD822" s="153"/>
      <c r="DE822" s="153"/>
      <c r="DF822" s="153"/>
      <c r="DG822" s="153"/>
      <c r="DH822" s="153"/>
      <c r="DI822" s="153"/>
      <c r="DJ822" s="153"/>
      <c r="DK822" s="153"/>
      <c r="DL822" s="153"/>
      <c r="DM822" s="153"/>
      <c r="DN822" s="153"/>
      <c r="DO822" s="153"/>
      <c r="DP822" s="153"/>
      <c r="DQ822" s="153"/>
      <c r="DR822" s="153"/>
      <c r="DS822" s="153"/>
      <c r="DT822" s="153"/>
      <c r="DU822" s="153"/>
      <c r="DV822" s="153"/>
      <c r="DW822" s="153"/>
      <c r="DX822" s="153"/>
      <c r="DY822" s="153"/>
      <c r="DZ822" s="153"/>
      <c r="EA822" s="153"/>
      <c r="EB822" s="153"/>
      <c r="EC822" s="153"/>
      <c r="ED822" s="153"/>
      <c r="EE822" s="153"/>
      <c r="EF822" s="153"/>
      <c r="EG822" s="153"/>
      <c r="EH822" s="153"/>
      <c r="EI822" s="153"/>
      <c r="EJ822" s="153"/>
    </row>
    <row r="823" spans="2:140" s="30" customFormat="1" ht="20.149999999999999" customHeight="1">
      <c r="B823" s="153"/>
      <c r="C823" s="153"/>
      <c r="D823" s="153"/>
      <c r="E823" s="153"/>
      <c r="F823" s="153"/>
      <c r="G823" s="153"/>
      <c r="H823" s="153"/>
      <c r="I823" s="153"/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  <c r="AA823" s="153"/>
      <c r="AB823" s="153"/>
      <c r="AC823" s="153"/>
      <c r="AD823" s="153"/>
      <c r="AE823" s="153"/>
      <c r="AF823" s="153"/>
      <c r="AG823" s="153"/>
      <c r="AH823" s="153"/>
      <c r="AI823" s="153"/>
      <c r="AJ823" s="153"/>
      <c r="AK823" s="153"/>
      <c r="AL823" s="153"/>
      <c r="AM823" s="153"/>
      <c r="AN823" s="153"/>
      <c r="AO823" s="153"/>
      <c r="AP823" s="153"/>
      <c r="AQ823" s="153"/>
      <c r="AR823" s="153"/>
      <c r="AS823" s="153"/>
      <c r="AT823" s="153"/>
      <c r="AU823" s="153"/>
      <c r="AV823" s="153"/>
      <c r="AW823" s="153"/>
      <c r="AX823" s="153"/>
      <c r="AY823" s="153"/>
      <c r="AZ823" s="153"/>
      <c r="BA823" s="153"/>
      <c r="BB823" s="153"/>
      <c r="BC823" s="153"/>
      <c r="BD823" s="153"/>
      <c r="BE823" s="153"/>
      <c r="BF823" s="153"/>
      <c r="BG823" s="153"/>
      <c r="BH823" s="153"/>
      <c r="BI823" s="153"/>
      <c r="BJ823" s="153"/>
      <c r="BK823" s="153"/>
      <c r="BL823" s="153"/>
      <c r="BM823" s="153"/>
      <c r="BN823" s="153"/>
      <c r="BO823" s="153"/>
      <c r="BP823" s="153"/>
      <c r="BQ823" s="153"/>
      <c r="BR823" s="153"/>
      <c r="BS823" s="153"/>
      <c r="BT823" s="153"/>
      <c r="BU823" s="153"/>
      <c r="BV823" s="153"/>
      <c r="BW823" s="153"/>
      <c r="BX823" s="153"/>
      <c r="BY823" s="153"/>
      <c r="BZ823" s="153"/>
      <c r="CA823" s="153"/>
      <c r="CB823" s="153"/>
      <c r="CC823" s="153"/>
      <c r="CD823" s="153"/>
      <c r="CE823" s="153"/>
      <c r="CF823" s="153"/>
      <c r="CG823" s="153"/>
      <c r="CH823" s="153"/>
      <c r="CI823" s="153"/>
      <c r="CJ823" s="153"/>
      <c r="CK823" s="153"/>
      <c r="CL823" s="153"/>
      <c r="CM823" s="153"/>
      <c r="CN823" s="153"/>
      <c r="CO823" s="153"/>
      <c r="CP823" s="153"/>
      <c r="CQ823" s="153"/>
      <c r="CR823" s="153"/>
      <c r="CS823" s="153"/>
      <c r="CT823" s="153"/>
      <c r="CU823" s="153"/>
      <c r="CV823" s="153"/>
      <c r="CW823" s="153"/>
      <c r="CX823" s="153"/>
      <c r="CY823" s="153"/>
      <c r="CZ823" s="153"/>
      <c r="DA823" s="153"/>
      <c r="DB823" s="153"/>
      <c r="DC823" s="153"/>
      <c r="DD823" s="153"/>
      <c r="DE823" s="153"/>
      <c r="DF823" s="153"/>
      <c r="DG823" s="153"/>
      <c r="DH823" s="153"/>
      <c r="DI823" s="153"/>
      <c r="DJ823" s="153"/>
      <c r="DK823" s="153"/>
      <c r="DL823" s="153"/>
      <c r="DM823" s="153"/>
      <c r="DN823" s="153"/>
      <c r="DO823" s="153"/>
      <c r="DP823" s="153"/>
      <c r="DQ823" s="153"/>
      <c r="DR823" s="153"/>
      <c r="DS823" s="153"/>
      <c r="DT823" s="153"/>
      <c r="DU823" s="153"/>
      <c r="DV823" s="153"/>
      <c r="DW823" s="153"/>
      <c r="DX823" s="153"/>
      <c r="DY823" s="153"/>
      <c r="DZ823" s="153"/>
      <c r="EA823" s="153"/>
      <c r="EB823" s="153"/>
      <c r="EC823" s="153"/>
      <c r="ED823" s="153"/>
      <c r="EE823" s="153"/>
      <c r="EF823" s="153"/>
      <c r="EG823" s="153"/>
      <c r="EH823" s="153"/>
      <c r="EI823" s="153"/>
      <c r="EJ823" s="153"/>
    </row>
    <row r="824" spans="2:140" s="30" customFormat="1" ht="20.149999999999999" customHeight="1">
      <c r="B824" s="153"/>
      <c r="C824" s="153"/>
      <c r="D824" s="153"/>
      <c r="E824" s="153"/>
      <c r="F824" s="153"/>
      <c r="G824" s="153"/>
      <c r="H824" s="153"/>
      <c r="I824" s="153"/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  <c r="AA824" s="153"/>
      <c r="AB824" s="153"/>
      <c r="AC824" s="153"/>
      <c r="AD824" s="153"/>
      <c r="AE824" s="153"/>
      <c r="AF824" s="153"/>
      <c r="AG824" s="153"/>
      <c r="AH824" s="153"/>
      <c r="AI824" s="153"/>
      <c r="AJ824" s="153"/>
      <c r="AK824" s="153"/>
      <c r="AL824" s="153"/>
      <c r="AM824" s="153"/>
      <c r="AN824" s="153"/>
      <c r="AO824" s="153"/>
      <c r="AP824" s="153"/>
      <c r="AQ824" s="153"/>
      <c r="AR824" s="153"/>
      <c r="AS824" s="153"/>
      <c r="AT824" s="153"/>
      <c r="AU824" s="153"/>
      <c r="AV824" s="153"/>
      <c r="AW824" s="153"/>
      <c r="AX824" s="153"/>
      <c r="AY824" s="153"/>
      <c r="AZ824" s="153"/>
      <c r="BA824" s="153"/>
      <c r="BB824" s="153"/>
      <c r="BC824" s="153"/>
      <c r="BD824" s="153"/>
      <c r="BE824" s="153"/>
      <c r="BF824" s="153"/>
      <c r="BG824" s="153"/>
      <c r="BH824" s="153"/>
      <c r="BI824" s="153"/>
      <c r="BJ824" s="153"/>
      <c r="BK824" s="153"/>
      <c r="BL824" s="153"/>
      <c r="BM824" s="153"/>
      <c r="BN824" s="153"/>
      <c r="BO824" s="153"/>
      <c r="BP824" s="153"/>
      <c r="BQ824" s="153"/>
      <c r="BR824" s="153"/>
      <c r="BS824" s="153"/>
      <c r="BT824" s="153"/>
      <c r="BU824" s="153"/>
      <c r="BV824" s="153"/>
      <c r="BW824" s="153"/>
      <c r="BX824" s="153"/>
      <c r="BY824" s="153"/>
      <c r="BZ824" s="153"/>
      <c r="CA824" s="153"/>
      <c r="CB824" s="153"/>
      <c r="CC824" s="153"/>
      <c r="CD824" s="153"/>
      <c r="CE824" s="153"/>
      <c r="CF824" s="153"/>
      <c r="CG824" s="153"/>
      <c r="CH824" s="153"/>
      <c r="CI824" s="153"/>
      <c r="CJ824" s="153"/>
      <c r="CK824" s="153"/>
      <c r="CL824" s="153"/>
      <c r="CM824" s="153"/>
      <c r="CN824" s="153"/>
      <c r="CO824" s="153"/>
      <c r="CP824" s="153"/>
      <c r="CQ824" s="153"/>
      <c r="CR824" s="153"/>
      <c r="CS824" s="153"/>
      <c r="CT824" s="153"/>
      <c r="CU824" s="153"/>
      <c r="CV824" s="153"/>
      <c r="CW824" s="153"/>
      <c r="CX824" s="153"/>
      <c r="CY824" s="153"/>
      <c r="CZ824" s="153"/>
      <c r="DA824" s="153"/>
      <c r="DB824" s="153"/>
      <c r="DC824" s="153"/>
      <c r="DD824" s="153"/>
      <c r="DE824" s="153"/>
      <c r="DF824" s="153"/>
      <c r="DG824" s="153"/>
      <c r="DH824" s="153"/>
      <c r="DI824" s="153"/>
      <c r="DJ824" s="153"/>
      <c r="DK824" s="153"/>
      <c r="DL824" s="153"/>
      <c r="DM824" s="153"/>
      <c r="DN824" s="153"/>
      <c r="DO824" s="153"/>
      <c r="DP824" s="153"/>
      <c r="DQ824" s="153"/>
      <c r="DR824" s="153"/>
      <c r="DS824" s="153"/>
      <c r="DT824" s="153"/>
      <c r="DU824" s="153"/>
      <c r="DV824" s="153"/>
      <c r="DW824" s="153"/>
      <c r="DX824" s="153"/>
      <c r="DY824" s="153"/>
      <c r="DZ824" s="153"/>
      <c r="EA824" s="153"/>
      <c r="EB824" s="153"/>
      <c r="EC824" s="153"/>
      <c r="ED824" s="153"/>
      <c r="EE824" s="153"/>
      <c r="EF824" s="153"/>
      <c r="EG824" s="153"/>
      <c r="EH824" s="153"/>
      <c r="EI824" s="153"/>
      <c r="EJ824" s="153"/>
    </row>
    <row r="825" spans="2:140" s="30" customFormat="1" ht="20.149999999999999" customHeight="1">
      <c r="B825" s="153"/>
      <c r="C825" s="153"/>
      <c r="D825" s="153"/>
      <c r="E825" s="153"/>
      <c r="F825" s="153"/>
      <c r="G825" s="153"/>
      <c r="H825" s="153"/>
      <c r="I825" s="153"/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  <c r="AA825" s="153"/>
      <c r="AB825" s="153"/>
      <c r="AC825" s="153"/>
      <c r="AD825" s="153"/>
      <c r="AE825" s="153"/>
      <c r="AF825" s="153"/>
      <c r="AG825" s="153"/>
      <c r="AH825" s="153"/>
      <c r="AI825" s="153"/>
      <c r="AJ825" s="153"/>
      <c r="AK825" s="153"/>
      <c r="AL825" s="153"/>
      <c r="AM825" s="153"/>
      <c r="AN825" s="153"/>
      <c r="AO825" s="153"/>
      <c r="AP825" s="153"/>
      <c r="AQ825" s="153"/>
      <c r="AR825" s="153"/>
      <c r="AS825" s="153"/>
      <c r="AT825" s="153"/>
      <c r="AU825" s="153"/>
      <c r="AV825" s="153"/>
      <c r="AW825" s="153"/>
      <c r="AX825" s="153"/>
      <c r="AY825" s="153"/>
      <c r="AZ825" s="153"/>
      <c r="BA825" s="153"/>
      <c r="BB825" s="153"/>
      <c r="BC825" s="153"/>
      <c r="BD825" s="153"/>
      <c r="BE825" s="153"/>
      <c r="BF825" s="153"/>
      <c r="BG825" s="153"/>
      <c r="BH825" s="153"/>
      <c r="BI825" s="153"/>
      <c r="BJ825" s="153"/>
      <c r="BK825" s="153"/>
      <c r="BL825" s="153"/>
      <c r="BM825" s="153"/>
      <c r="BN825" s="153"/>
      <c r="BO825" s="153"/>
      <c r="BP825" s="153"/>
      <c r="BQ825" s="153"/>
      <c r="BR825" s="153"/>
      <c r="BS825" s="153"/>
      <c r="BT825" s="153"/>
      <c r="BU825" s="153"/>
      <c r="BV825" s="153"/>
      <c r="BW825" s="153"/>
      <c r="BX825" s="153"/>
      <c r="BY825" s="153"/>
      <c r="BZ825" s="153"/>
      <c r="CA825" s="153"/>
      <c r="CB825" s="153"/>
      <c r="CC825" s="153"/>
      <c r="CD825" s="153"/>
      <c r="CE825" s="153"/>
      <c r="CF825" s="153"/>
      <c r="CG825" s="153"/>
      <c r="CH825" s="153"/>
      <c r="CI825" s="153"/>
      <c r="CJ825" s="153"/>
      <c r="CK825" s="153"/>
      <c r="CL825" s="153"/>
      <c r="CM825" s="153"/>
      <c r="CN825" s="153"/>
      <c r="CO825" s="153"/>
      <c r="CP825" s="153"/>
      <c r="CQ825" s="153"/>
      <c r="CR825" s="153"/>
      <c r="CS825" s="153"/>
      <c r="CT825" s="153"/>
      <c r="CU825" s="153"/>
      <c r="CV825" s="153"/>
      <c r="CW825" s="153"/>
      <c r="CX825" s="153"/>
      <c r="CY825" s="153"/>
      <c r="CZ825" s="153"/>
      <c r="DA825" s="153"/>
      <c r="DB825" s="153"/>
      <c r="DC825" s="153"/>
      <c r="DD825" s="153"/>
      <c r="DE825" s="153"/>
      <c r="DF825" s="153"/>
      <c r="DG825" s="153"/>
      <c r="DH825" s="153"/>
      <c r="DI825" s="153"/>
      <c r="DJ825" s="153"/>
      <c r="DK825" s="153"/>
      <c r="DL825" s="153"/>
      <c r="DM825" s="153"/>
      <c r="DN825" s="153"/>
      <c r="DO825" s="153"/>
      <c r="DP825" s="153"/>
      <c r="DQ825" s="153"/>
      <c r="DR825" s="153"/>
      <c r="DS825" s="153"/>
      <c r="DT825" s="153"/>
      <c r="DU825" s="153"/>
      <c r="DV825" s="153"/>
      <c r="DW825" s="153"/>
      <c r="DX825" s="153"/>
      <c r="DY825" s="153"/>
      <c r="DZ825" s="153"/>
      <c r="EA825" s="153"/>
      <c r="EB825" s="153"/>
      <c r="EC825" s="153"/>
      <c r="ED825" s="153"/>
      <c r="EE825" s="153"/>
      <c r="EF825" s="153"/>
      <c r="EG825" s="153"/>
      <c r="EH825" s="153"/>
      <c r="EI825" s="153"/>
      <c r="EJ825" s="153"/>
    </row>
    <row r="826" spans="2:140" s="30" customFormat="1" ht="20.149999999999999" customHeight="1">
      <c r="B826" s="153"/>
      <c r="C826" s="153"/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  <c r="AA826" s="153"/>
      <c r="AB826" s="153"/>
      <c r="AC826" s="153"/>
      <c r="AD826" s="153"/>
      <c r="AE826" s="153"/>
      <c r="AF826" s="153"/>
      <c r="AG826" s="153"/>
      <c r="AH826" s="153"/>
      <c r="AI826" s="153"/>
      <c r="AJ826" s="153"/>
      <c r="AK826" s="153"/>
      <c r="AL826" s="153"/>
      <c r="AM826" s="153"/>
      <c r="AN826" s="153"/>
      <c r="AO826" s="153"/>
      <c r="AP826" s="153"/>
      <c r="AQ826" s="153"/>
      <c r="AR826" s="153"/>
      <c r="AS826" s="153"/>
      <c r="AT826" s="153"/>
      <c r="AU826" s="153"/>
      <c r="AV826" s="153"/>
      <c r="AW826" s="153"/>
      <c r="AX826" s="153"/>
      <c r="AY826" s="153"/>
      <c r="AZ826" s="153"/>
      <c r="BA826" s="153"/>
      <c r="BB826" s="153"/>
      <c r="BC826" s="153"/>
      <c r="BD826" s="153"/>
      <c r="BE826" s="153"/>
      <c r="BF826" s="153"/>
      <c r="BG826" s="153"/>
      <c r="BH826" s="153"/>
      <c r="BI826" s="153"/>
      <c r="BJ826" s="153"/>
      <c r="BK826" s="153"/>
      <c r="BL826" s="153"/>
      <c r="BM826" s="153"/>
      <c r="BN826" s="153"/>
      <c r="BO826" s="153"/>
      <c r="BP826" s="153"/>
      <c r="BQ826" s="153"/>
      <c r="BR826" s="153"/>
      <c r="BS826" s="153"/>
      <c r="BT826" s="153"/>
      <c r="BU826" s="153"/>
      <c r="BV826" s="153"/>
      <c r="BW826" s="153"/>
      <c r="BX826" s="153"/>
      <c r="BY826" s="153"/>
      <c r="BZ826" s="153"/>
      <c r="CA826" s="153"/>
      <c r="CB826" s="153"/>
      <c r="CC826" s="153"/>
      <c r="CD826" s="153"/>
      <c r="CE826" s="153"/>
      <c r="CF826" s="153"/>
      <c r="CG826" s="153"/>
      <c r="CH826" s="153"/>
      <c r="CI826" s="153"/>
      <c r="CJ826" s="153"/>
      <c r="CK826" s="153"/>
      <c r="CL826" s="153"/>
      <c r="CM826" s="153"/>
      <c r="CN826" s="153"/>
      <c r="CO826" s="153"/>
      <c r="CP826" s="153"/>
      <c r="CQ826" s="153"/>
      <c r="CR826" s="153"/>
      <c r="CS826" s="153"/>
      <c r="CT826" s="153"/>
      <c r="CU826" s="153"/>
      <c r="CV826" s="153"/>
      <c r="CW826" s="153"/>
      <c r="CX826" s="153"/>
      <c r="CY826" s="153"/>
      <c r="CZ826" s="153"/>
      <c r="DA826" s="153"/>
      <c r="DB826" s="153"/>
      <c r="DC826" s="153"/>
      <c r="DD826" s="153"/>
      <c r="DE826" s="153"/>
      <c r="DF826" s="153"/>
      <c r="DG826" s="153"/>
      <c r="DH826" s="153"/>
      <c r="DI826" s="153"/>
      <c r="DJ826" s="153"/>
      <c r="DK826" s="153"/>
      <c r="DL826" s="153"/>
      <c r="DM826" s="153"/>
      <c r="DN826" s="153"/>
      <c r="DO826" s="153"/>
      <c r="DP826" s="153"/>
      <c r="DQ826" s="153"/>
      <c r="DR826" s="153"/>
      <c r="DS826" s="153"/>
      <c r="DT826" s="153"/>
      <c r="DU826" s="153"/>
      <c r="DV826" s="153"/>
      <c r="DW826" s="153"/>
      <c r="DX826" s="153"/>
      <c r="DY826" s="153"/>
      <c r="DZ826" s="153"/>
      <c r="EA826" s="153"/>
      <c r="EB826" s="153"/>
      <c r="EC826" s="153"/>
      <c r="ED826" s="153"/>
      <c r="EE826" s="153"/>
      <c r="EF826" s="153"/>
      <c r="EG826" s="153"/>
      <c r="EH826" s="153"/>
      <c r="EI826" s="153"/>
      <c r="EJ826" s="153"/>
    </row>
    <row r="827" spans="2:140" s="30" customFormat="1" ht="20.149999999999999" customHeight="1">
      <c r="B827" s="153"/>
      <c r="C827" s="153"/>
      <c r="D827" s="153"/>
      <c r="E827" s="153"/>
      <c r="F827" s="153"/>
      <c r="G827" s="153"/>
      <c r="H827" s="153"/>
      <c r="I827" s="153"/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  <c r="AA827" s="153"/>
      <c r="AB827" s="153"/>
      <c r="AC827" s="153"/>
      <c r="AD827" s="153"/>
      <c r="AE827" s="153"/>
      <c r="AF827" s="153"/>
      <c r="AG827" s="153"/>
      <c r="AH827" s="153"/>
      <c r="AI827" s="153"/>
      <c r="AJ827" s="153"/>
      <c r="AK827" s="153"/>
      <c r="AL827" s="153"/>
      <c r="AM827" s="153"/>
      <c r="AN827" s="153"/>
      <c r="AO827" s="153"/>
      <c r="AP827" s="153"/>
      <c r="AQ827" s="153"/>
      <c r="AR827" s="153"/>
      <c r="AS827" s="153"/>
      <c r="AT827" s="153"/>
      <c r="AU827" s="153"/>
      <c r="AV827" s="153"/>
      <c r="AW827" s="153"/>
      <c r="AX827" s="153"/>
      <c r="AY827" s="153"/>
      <c r="AZ827" s="153"/>
      <c r="BA827" s="153"/>
      <c r="BB827" s="153"/>
      <c r="BC827" s="153"/>
      <c r="BD827" s="153"/>
      <c r="BE827" s="153"/>
      <c r="BF827" s="153"/>
      <c r="BG827" s="153"/>
      <c r="BH827" s="153"/>
      <c r="BI827" s="153"/>
      <c r="BJ827" s="153"/>
      <c r="BK827" s="153"/>
      <c r="BL827" s="153"/>
      <c r="BM827" s="153"/>
      <c r="BN827" s="153"/>
      <c r="BO827" s="153"/>
      <c r="BP827" s="153"/>
      <c r="BQ827" s="153"/>
      <c r="BR827" s="153"/>
      <c r="BS827" s="153"/>
      <c r="BT827" s="153"/>
      <c r="BU827" s="153"/>
      <c r="BV827" s="153"/>
      <c r="BW827" s="153"/>
      <c r="BX827" s="153"/>
      <c r="BY827" s="153"/>
      <c r="BZ827" s="153"/>
      <c r="CA827" s="153"/>
      <c r="CB827" s="153"/>
      <c r="CC827" s="153"/>
      <c r="CD827" s="153"/>
      <c r="CE827" s="153"/>
      <c r="CF827" s="153"/>
      <c r="CG827" s="153"/>
      <c r="CH827" s="153"/>
      <c r="CI827" s="153"/>
      <c r="CJ827" s="153"/>
      <c r="CK827" s="153"/>
      <c r="CL827" s="153"/>
      <c r="CM827" s="153"/>
      <c r="CN827" s="153"/>
      <c r="CO827" s="153"/>
      <c r="CP827" s="153"/>
      <c r="CQ827" s="153"/>
      <c r="CR827" s="153"/>
      <c r="CS827" s="153"/>
      <c r="CT827" s="153"/>
      <c r="CU827" s="153"/>
      <c r="CV827" s="153"/>
      <c r="CW827" s="153"/>
      <c r="CX827" s="153"/>
      <c r="CY827" s="153"/>
      <c r="CZ827" s="153"/>
      <c r="DA827" s="153"/>
      <c r="DB827" s="153"/>
      <c r="DC827" s="153"/>
      <c r="DD827" s="153"/>
      <c r="DE827" s="153"/>
      <c r="DF827" s="153"/>
      <c r="DG827" s="153"/>
      <c r="DH827" s="153"/>
      <c r="DI827" s="153"/>
      <c r="DJ827" s="153"/>
      <c r="DK827" s="153"/>
      <c r="DL827" s="153"/>
      <c r="DM827" s="153"/>
      <c r="DN827" s="153"/>
      <c r="DO827" s="153"/>
      <c r="DP827" s="153"/>
      <c r="DQ827" s="153"/>
      <c r="DR827" s="153"/>
      <c r="DS827" s="153"/>
      <c r="DT827" s="153"/>
      <c r="DU827" s="153"/>
      <c r="DV827" s="153"/>
      <c r="DW827" s="153"/>
      <c r="DX827" s="153"/>
      <c r="DY827" s="153"/>
      <c r="DZ827" s="153"/>
      <c r="EA827" s="153"/>
      <c r="EB827" s="153"/>
      <c r="EC827" s="153"/>
      <c r="ED827" s="153"/>
      <c r="EE827" s="153"/>
      <c r="EF827" s="153"/>
      <c r="EG827" s="153"/>
      <c r="EH827" s="153"/>
      <c r="EI827" s="153"/>
      <c r="EJ827" s="153"/>
    </row>
    <row r="828" spans="2:140" s="30" customFormat="1" ht="20.149999999999999" customHeight="1">
      <c r="B828" s="153"/>
      <c r="C828" s="153"/>
      <c r="D828" s="153"/>
      <c r="E828" s="153"/>
      <c r="F828" s="153"/>
      <c r="G828" s="153"/>
      <c r="H828" s="153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  <c r="AA828" s="153"/>
      <c r="AB828" s="153"/>
      <c r="AC828" s="153"/>
      <c r="AD828" s="153"/>
      <c r="AE828" s="153"/>
      <c r="AF828" s="153"/>
      <c r="AG828" s="153"/>
      <c r="AH828" s="153"/>
      <c r="AI828" s="153"/>
      <c r="AJ828" s="153"/>
      <c r="AK828" s="153"/>
      <c r="AL828" s="153"/>
      <c r="AM828" s="153"/>
      <c r="AN828" s="153"/>
      <c r="AO828" s="153"/>
      <c r="AP828" s="153"/>
      <c r="AQ828" s="153"/>
      <c r="AR828" s="153"/>
      <c r="AS828" s="153"/>
      <c r="AT828" s="153"/>
      <c r="AU828" s="153"/>
      <c r="AV828" s="153"/>
      <c r="AW828" s="153"/>
      <c r="AX828" s="153"/>
      <c r="AY828" s="153"/>
      <c r="AZ828" s="153"/>
      <c r="BA828" s="153"/>
      <c r="BB828" s="153"/>
      <c r="BC828" s="153"/>
      <c r="BD828" s="153"/>
      <c r="BE828" s="153"/>
      <c r="BF828" s="153"/>
      <c r="BG828" s="153"/>
      <c r="BH828" s="153"/>
      <c r="BI828" s="153"/>
      <c r="BJ828" s="153"/>
      <c r="BK828" s="153"/>
      <c r="BL828" s="153"/>
      <c r="BM828" s="153"/>
      <c r="BN828" s="153"/>
      <c r="BO828" s="153"/>
      <c r="BP828" s="153"/>
      <c r="BQ828" s="153"/>
      <c r="BR828" s="153"/>
      <c r="BS828" s="153"/>
      <c r="BT828" s="153"/>
      <c r="BU828" s="153"/>
      <c r="BV828" s="153"/>
      <c r="BW828" s="153"/>
      <c r="BX828" s="153"/>
      <c r="BY828" s="153"/>
      <c r="BZ828" s="153"/>
      <c r="CA828" s="153"/>
      <c r="CB828" s="153"/>
      <c r="CC828" s="153"/>
      <c r="CD828" s="153"/>
      <c r="CE828" s="153"/>
      <c r="CF828" s="153"/>
      <c r="CG828" s="153"/>
      <c r="CH828" s="153"/>
      <c r="CI828" s="153"/>
      <c r="CJ828" s="153"/>
      <c r="CK828" s="153"/>
      <c r="CL828" s="153"/>
      <c r="CM828" s="153"/>
      <c r="CN828" s="153"/>
      <c r="CO828" s="153"/>
      <c r="CP828" s="153"/>
      <c r="CQ828" s="153"/>
      <c r="CR828" s="153"/>
      <c r="CS828" s="153"/>
      <c r="CT828" s="153"/>
      <c r="CU828" s="153"/>
      <c r="CV828" s="153"/>
      <c r="CW828" s="153"/>
      <c r="CX828" s="153"/>
      <c r="CY828" s="153"/>
      <c r="CZ828" s="153"/>
      <c r="DA828" s="153"/>
      <c r="DB828" s="153"/>
      <c r="DC828" s="153"/>
      <c r="DD828" s="153"/>
      <c r="DE828" s="153"/>
      <c r="DF828" s="153"/>
      <c r="DG828" s="153"/>
      <c r="DH828" s="153"/>
      <c r="DI828" s="153"/>
      <c r="DJ828" s="153"/>
      <c r="DK828" s="153"/>
      <c r="DL828" s="153"/>
      <c r="DM828" s="153"/>
      <c r="DN828" s="153"/>
      <c r="DO828" s="153"/>
      <c r="DP828" s="153"/>
      <c r="DQ828" s="153"/>
      <c r="DR828" s="153"/>
      <c r="DS828" s="153"/>
      <c r="DT828" s="153"/>
      <c r="DU828" s="153"/>
      <c r="DV828" s="153"/>
      <c r="DW828" s="153"/>
      <c r="DX828" s="153"/>
      <c r="DY828" s="153"/>
      <c r="DZ828" s="153"/>
      <c r="EA828" s="153"/>
      <c r="EB828" s="153"/>
      <c r="EC828" s="153"/>
      <c r="ED828" s="153"/>
      <c r="EE828" s="153"/>
      <c r="EF828" s="153"/>
      <c r="EG828" s="153"/>
      <c r="EH828" s="153"/>
      <c r="EI828" s="153"/>
      <c r="EJ828" s="153"/>
    </row>
    <row r="829" spans="2:140" s="30" customFormat="1" ht="20.149999999999999" customHeight="1">
      <c r="B829" s="153"/>
      <c r="C829" s="153"/>
      <c r="D829" s="153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  <c r="AA829" s="153"/>
      <c r="AB829" s="153"/>
      <c r="AC829" s="153"/>
      <c r="AD829" s="153"/>
      <c r="AE829" s="153"/>
      <c r="AF829" s="153"/>
      <c r="AG829" s="153"/>
      <c r="AH829" s="153"/>
      <c r="AI829" s="153"/>
      <c r="AJ829" s="153"/>
      <c r="AK829" s="153"/>
      <c r="AL829" s="153"/>
      <c r="AM829" s="153"/>
      <c r="AN829" s="153"/>
      <c r="AO829" s="153"/>
      <c r="AP829" s="153"/>
      <c r="AQ829" s="153"/>
      <c r="AR829" s="153"/>
      <c r="AS829" s="153"/>
      <c r="AT829" s="153"/>
      <c r="AU829" s="153"/>
      <c r="AV829" s="153"/>
      <c r="AW829" s="153"/>
      <c r="AX829" s="153"/>
      <c r="AY829" s="153"/>
      <c r="AZ829" s="153"/>
      <c r="BA829" s="153"/>
      <c r="BB829" s="153"/>
      <c r="BC829" s="153"/>
      <c r="BD829" s="153"/>
      <c r="BE829" s="153"/>
      <c r="BF829" s="153"/>
      <c r="BG829" s="153"/>
      <c r="BH829" s="153"/>
      <c r="BI829" s="153"/>
      <c r="BJ829" s="153"/>
      <c r="BK829" s="153"/>
      <c r="BL829" s="153"/>
      <c r="BM829" s="153"/>
      <c r="BN829" s="153"/>
      <c r="BO829" s="153"/>
      <c r="BP829" s="153"/>
      <c r="BQ829" s="153"/>
      <c r="BR829" s="153"/>
      <c r="BS829" s="153"/>
      <c r="BT829" s="153"/>
      <c r="BU829" s="153"/>
      <c r="BV829" s="153"/>
      <c r="BW829" s="153"/>
      <c r="BX829" s="153"/>
      <c r="BY829" s="153"/>
      <c r="BZ829" s="153"/>
      <c r="CA829" s="153"/>
      <c r="CB829" s="153"/>
      <c r="CC829" s="153"/>
      <c r="CD829" s="153"/>
      <c r="CE829" s="153"/>
      <c r="CF829" s="153"/>
      <c r="CG829" s="153"/>
      <c r="CH829" s="153"/>
      <c r="CI829" s="153"/>
      <c r="CJ829" s="153"/>
      <c r="CK829" s="153"/>
      <c r="CL829" s="153"/>
      <c r="CM829" s="153"/>
      <c r="CN829" s="153"/>
      <c r="CO829" s="153"/>
      <c r="CP829" s="153"/>
      <c r="CQ829" s="153"/>
      <c r="CR829" s="153"/>
      <c r="CS829" s="153"/>
      <c r="CT829" s="153"/>
      <c r="CU829" s="153"/>
      <c r="CV829" s="153"/>
      <c r="CW829" s="153"/>
      <c r="CX829" s="153"/>
      <c r="CY829" s="153"/>
      <c r="CZ829" s="153"/>
      <c r="DA829" s="153"/>
      <c r="DB829" s="153"/>
      <c r="DC829" s="153"/>
      <c r="DD829" s="153"/>
      <c r="DE829" s="153"/>
      <c r="DF829" s="153"/>
      <c r="DG829" s="153"/>
      <c r="DH829" s="153"/>
      <c r="DI829" s="153"/>
      <c r="DJ829" s="153"/>
      <c r="DK829" s="153"/>
      <c r="DL829" s="153"/>
      <c r="DM829" s="153"/>
      <c r="DN829" s="153"/>
      <c r="DO829" s="153"/>
      <c r="DP829" s="153"/>
      <c r="DQ829" s="153"/>
      <c r="DR829" s="153"/>
      <c r="DS829" s="153"/>
      <c r="DT829" s="153"/>
      <c r="DU829" s="153"/>
      <c r="DV829" s="153"/>
      <c r="DW829" s="153"/>
      <c r="DX829" s="153"/>
      <c r="DY829" s="153"/>
      <c r="DZ829" s="153"/>
      <c r="EA829" s="153"/>
      <c r="EB829" s="153"/>
      <c r="EC829" s="153"/>
      <c r="ED829" s="153"/>
      <c r="EE829" s="153"/>
      <c r="EF829" s="153"/>
      <c r="EG829" s="153"/>
      <c r="EH829" s="153"/>
      <c r="EI829" s="153"/>
      <c r="EJ829" s="153"/>
    </row>
    <row r="830" spans="2:140" s="30" customFormat="1" ht="20.149999999999999" customHeight="1">
      <c r="B830" s="153"/>
      <c r="C830" s="153"/>
      <c r="D830" s="153"/>
      <c r="E830" s="153"/>
      <c r="F830" s="153"/>
      <c r="G830" s="153"/>
      <c r="H830" s="153"/>
      <c r="I830" s="153"/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  <c r="AA830" s="153"/>
      <c r="AB830" s="153"/>
      <c r="AC830" s="153"/>
      <c r="AD830" s="153"/>
      <c r="AE830" s="153"/>
      <c r="AF830" s="153"/>
      <c r="AG830" s="153"/>
      <c r="AH830" s="153"/>
      <c r="AI830" s="153"/>
      <c r="AJ830" s="153"/>
      <c r="AK830" s="153"/>
      <c r="AL830" s="153"/>
      <c r="AM830" s="153"/>
      <c r="AN830" s="153"/>
      <c r="AO830" s="153"/>
      <c r="AP830" s="153"/>
      <c r="AQ830" s="153"/>
      <c r="AR830" s="153"/>
      <c r="AS830" s="153"/>
      <c r="AT830" s="153"/>
      <c r="AU830" s="153"/>
      <c r="AV830" s="153"/>
      <c r="AW830" s="153"/>
      <c r="AX830" s="153"/>
      <c r="AY830" s="153"/>
      <c r="AZ830" s="153"/>
      <c r="BA830" s="153"/>
      <c r="BB830" s="153"/>
      <c r="BC830" s="153"/>
      <c r="BD830" s="153"/>
      <c r="BE830" s="153"/>
      <c r="BF830" s="153"/>
      <c r="BG830" s="153"/>
      <c r="BH830" s="153"/>
      <c r="BI830" s="153"/>
      <c r="BJ830" s="153"/>
      <c r="BK830" s="153"/>
      <c r="BL830" s="153"/>
      <c r="BM830" s="153"/>
      <c r="BN830" s="153"/>
      <c r="BO830" s="153"/>
      <c r="BP830" s="153"/>
      <c r="BQ830" s="153"/>
      <c r="BR830" s="153"/>
      <c r="BS830" s="153"/>
      <c r="BT830" s="153"/>
      <c r="BU830" s="153"/>
      <c r="BV830" s="153"/>
      <c r="BW830" s="153"/>
      <c r="BX830" s="153"/>
      <c r="BY830" s="153"/>
      <c r="BZ830" s="153"/>
      <c r="CA830" s="153"/>
      <c r="CB830" s="153"/>
      <c r="CC830" s="153"/>
      <c r="CD830" s="153"/>
      <c r="CE830" s="153"/>
      <c r="CF830" s="153"/>
      <c r="CG830" s="153"/>
      <c r="CH830" s="153"/>
      <c r="CI830" s="153"/>
      <c r="CJ830" s="153"/>
      <c r="CK830" s="153"/>
      <c r="CL830" s="153"/>
      <c r="CM830" s="153"/>
      <c r="CN830" s="153"/>
      <c r="CO830" s="153"/>
      <c r="CP830" s="153"/>
      <c r="CQ830" s="153"/>
      <c r="CR830" s="153"/>
      <c r="CS830" s="153"/>
      <c r="CT830" s="153"/>
      <c r="CU830" s="153"/>
      <c r="CV830" s="153"/>
      <c r="CW830" s="153"/>
      <c r="CX830" s="153"/>
      <c r="CY830" s="153"/>
      <c r="CZ830" s="153"/>
      <c r="DA830" s="153"/>
      <c r="DB830" s="153"/>
      <c r="DC830" s="153"/>
      <c r="DD830" s="153"/>
      <c r="DE830" s="153"/>
      <c r="DF830" s="153"/>
      <c r="DG830" s="153"/>
      <c r="DH830" s="153"/>
      <c r="DI830" s="153"/>
      <c r="DJ830" s="153"/>
      <c r="DK830" s="153"/>
      <c r="DL830" s="153"/>
      <c r="DM830" s="153"/>
      <c r="DN830" s="153"/>
      <c r="DO830" s="153"/>
      <c r="DP830" s="153"/>
      <c r="DQ830" s="153"/>
      <c r="DR830" s="153"/>
      <c r="DS830" s="153"/>
      <c r="DT830" s="153"/>
      <c r="DU830" s="153"/>
      <c r="DV830" s="153"/>
      <c r="DW830" s="153"/>
      <c r="DX830" s="153"/>
      <c r="DY830" s="153"/>
      <c r="DZ830" s="153"/>
      <c r="EA830" s="153"/>
      <c r="EB830" s="153"/>
      <c r="EC830" s="153"/>
      <c r="ED830" s="153"/>
      <c r="EE830" s="153"/>
      <c r="EF830" s="153"/>
      <c r="EG830" s="153"/>
      <c r="EH830" s="153"/>
      <c r="EI830" s="153"/>
      <c r="EJ830" s="153"/>
    </row>
    <row r="831" spans="2:140" s="30" customFormat="1" ht="20.149999999999999" customHeight="1">
      <c r="B831" s="153"/>
      <c r="C831" s="153"/>
      <c r="D831" s="153"/>
      <c r="E831" s="153"/>
      <c r="F831" s="153"/>
      <c r="G831" s="153"/>
      <c r="H831" s="153"/>
      <c r="I831" s="153"/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  <c r="AA831" s="153"/>
      <c r="AB831" s="153"/>
      <c r="AC831" s="153"/>
      <c r="AD831" s="153"/>
      <c r="AE831" s="153"/>
      <c r="AF831" s="153"/>
      <c r="AG831" s="153"/>
      <c r="AH831" s="153"/>
      <c r="AI831" s="153"/>
      <c r="AJ831" s="153"/>
      <c r="AK831" s="153"/>
      <c r="AL831" s="153"/>
      <c r="AM831" s="153"/>
      <c r="AN831" s="153"/>
      <c r="AO831" s="153"/>
      <c r="AP831" s="153"/>
      <c r="AQ831" s="153"/>
      <c r="AR831" s="153"/>
      <c r="AS831" s="153"/>
      <c r="AT831" s="153"/>
      <c r="AU831" s="153"/>
      <c r="AV831" s="153"/>
      <c r="AW831" s="153"/>
      <c r="AX831" s="153"/>
      <c r="AY831" s="153"/>
      <c r="AZ831" s="153"/>
      <c r="BA831" s="153"/>
      <c r="BB831" s="153"/>
      <c r="BC831" s="153"/>
      <c r="BD831" s="153"/>
      <c r="BE831" s="153"/>
      <c r="BF831" s="153"/>
      <c r="BG831" s="153"/>
      <c r="BH831" s="153"/>
      <c r="BI831" s="153"/>
      <c r="BJ831" s="153"/>
      <c r="BK831" s="153"/>
      <c r="BL831" s="153"/>
      <c r="BM831" s="153"/>
      <c r="BN831" s="153"/>
      <c r="BO831" s="153"/>
      <c r="BP831" s="153"/>
      <c r="BQ831" s="153"/>
      <c r="BR831" s="153"/>
      <c r="BS831" s="153"/>
      <c r="BT831" s="153"/>
      <c r="BU831" s="153"/>
      <c r="BV831" s="153"/>
      <c r="BW831" s="153"/>
      <c r="BX831" s="153"/>
      <c r="BY831" s="153"/>
      <c r="BZ831" s="153"/>
      <c r="CA831" s="153"/>
      <c r="CB831" s="153"/>
      <c r="CC831" s="153"/>
      <c r="CD831" s="153"/>
      <c r="CE831" s="153"/>
      <c r="CF831" s="153"/>
      <c r="CG831" s="153"/>
      <c r="CH831" s="153"/>
      <c r="CI831" s="153"/>
      <c r="CJ831" s="153"/>
      <c r="CK831" s="153"/>
      <c r="CL831" s="153"/>
      <c r="CM831" s="153"/>
      <c r="CN831" s="153"/>
      <c r="CO831" s="153"/>
      <c r="CP831" s="153"/>
      <c r="CQ831" s="153"/>
      <c r="CR831" s="153"/>
      <c r="CS831" s="153"/>
      <c r="CT831" s="153"/>
      <c r="CU831" s="153"/>
      <c r="CV831" s="153"/>
      <c r="CW831" s="153"/>
      <c r="CX831" s="153"/>
      <c r="CY831" s="153"/>
      <c r="CZ831" s="153"/>
      <c r="DA831" s="153"/>
      <c r="DB831" s="153"/>
      <c r="DC831" s="153"/>
      <c r="DD831" s="153"/>
      <c r="DE831" s="153"/>
      <c r="DF831" s="153"/>
      <c r="DG831" s="153"/>
      <c r="DH831" s="153"/>
      <c r="DI831" s="153"/>
      <c r="DJ831" s="153"/>
      <c r="DK831" s="153"/>
      <c r="DL831" s="153"/>
      <c r="DM831" s="153"/>
      <c r="DN831" s="153"/>
      <c r="DO831" s="153"/>
      <c r="DP831" s="153"/>
      <c r="DQ831" s="153"/>
      <c r="DR831" s="153"/>
      <c r="DS831" s="153"/>
      <c r="DT831" s="153"/>
      <c r="DU831" s="153"/>
      <c r="DV831" s="153"/>
      <c r="DW831" s="153"/>
      <c r="DX831" s="153"/>
      <c r="DY831" s="153"/>
      <c r="DZ831" s="153"/>
      <c r="EA831" s="153"/>
      <c r="EB831" s="153"/>
      <c r="EC831" s="153"/>
      <c r="ED831" s="153"/>
      <c r="EE831" s="153"/>
      <c r="EF831" s="153"/>
      <c r="EG831" s="153"/>
      <c r="EH831" s="153"/>
      <c r="EI831" s="153"/>
      <c r="EJ831" s="153"/>
    </row>
    <row r="832" spans="2:140" s="30" customFormat="1" ht="13.5">
      <c r="B832" s="153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  <c r="AA832" s="153"/>
      <c r="AB832" s="153"/>
      <c r="AC832" s="153"/>
      <c r="AD832" s="153"/>
      <c r="AE832" s="153"/>
      <c r="AF832" s="153"/>
      <c r="AG832" s="153"/>
      <c r="AH832" s="153"/>
      <c r="AI832" s="153"/>
      <c r="AJ832" s="153"/>
      <c r="AK832" s="153"/>
      <c r="AL832" s="153"/>
      <c r="AM832" s="153"/>
      <c r="AN832" s="153"/>
      <c r="AO832" s="153"/>
      <c r="AP832" s="153"/>
      <c r="AQ832" s="153"/>
      <c r="AR832" s="153"/>
      <c r="AS832" s="153"/>
      <c r="AT832" s="153"/>
      <c r="AU832" s="153"/>
      <c r="AV832" s="153"/>
      <c r="AW832" s="153"/>
      <c r="AX832" s="153"/>
      <c r="AY832" s="153"/>
      <c r="AZ832" s="153"/>
      <c r="BA832" s="153"/>
      <c r="BB832" s="153"/>
      <c r="BC832" s="153"/>
      <c r="BD832" s="153"/>
      <c r="BE832" s="153"/>
      <c r="BF832" s="153"/>
      <c r="BG832" s="153"/>
      <c r="BH832" s="153"/>
      <c r="BI832" s="153"/>
      <c r="BJ832" s="153"/>
      <c r="BK832" s="153"/>
      <c r="BL832" s="153"/>
      <c r="BM832" s="153"/>
      <c r="BN832" s="153"/>
      <c r="BO832" s="153"/>
      <c r="BP832" s="153"/>
      <c r="BQ832" s="153"/>
      <c r="BR832" s="153"/>
      <c r="BS832" s="153"/>
      <c r="BT832" s="153"/>
      <c r="BU832" s="153"/>
      <c r="BV832" s="153"/>
      <c r="BW832" s="153"/>
      <c r="BX832" s="153"/>
      <c r="BY832" s="153"/>
      <c r="BZ832" s="153"/>
      <c r="CA832" s="153"/>
      <c r="CB832" s="153"/>
      <c r="CC832" s="153"/>
      <c r="CD832" s="153"/>
      <c r="CE832" s="153"/>
      <c r="CF832" s="153"/>
      <c r="CG832" s="153"/>
      <c r="CH832" s="153"/>
      <c r="CI832" s="153"/>
      <c r="CJ832" s="153"/>
      <c r="CK832" s="153"/>
      <c r="CL832" s="153"/>
      <c r="CM832" s="153"/>
      <c r="CN832" s="153"/>
      <c r="CO832" s="153"/>
      <c r="CP832" s="153"/>
      <c r="CQ832" s="153"/>
      <c r="CR832" s="153"/>
      <c r="CS832" s="153"/>
      <c r="CT832" s="153"/>
      <c r="CU832" s="153"/>
      <c r="CV832" s="153"/>
      <c r="CW832" s="153"/>
      <c r="CX832" s="153"/>
      <c r="CY832" s="153"/>
      <c r="CZ832" s="153"/>
      <c r="DA832" s="153"/>
      <c r="DB832" s="153"/>
      <c r="DC832" s="153"/>
      <c r="DD832" s="153"/>
      <c r="DE832" s="153"/>
      <c r="DF832" s="153"/>
      <c r="DG832" s="153"/>
      <c r="DH832" s="153"/>
      <c r="DI832" s="153"/>
      <c r="DJ832" s="153"/>
      <c r="DK832" s="153"/>
      <c r="DL832" s="153"/>
      <c r="DM832" s="153"/>
      <c r="DN832" s="153"/>
      <c r="DO832" s="153"/>
      <c r="DP832" s="153"/>
      <c r="DQ832" s="153"/>
      <c r="DR832" s="153"/>
      <c r="DS832" s="153"/>
      <c r="DT832" s="153"/>
      <c r="DU832" s="153"/>
      <c r="DV832" s="153"/>
      <c r="DW832" s="153"/>
      <c r="DX832" s="153"/>
      <c r="DY832" s="153"/>
      <c r="DZ832" s="153"/>
      <c r="EA832" s="153"/>
      <c r="EB832" s="153"/>
      <c r="EC832" s="153"/>
      <c r="ED832" s="153"/>
      <c r="EE832" s="153"/>
      <c r="EF832" s="153"/>
      <c r="EG832" s="153"/>
      <c r="EH832" s="153"/>
      <c r="EI832" s="153"/>
      <c r="EJ832" s="153"/>
    </row>
    <row r="833" spans="2:140" s="30" customFormat="1" ht="13.5">
      <c r="B833" s="153"/>
      <c r="C833" s="153"/>
      <c r="D833" s="153"/>
      <c r="E833" s="153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  <c r="AA833" s="153"/>
      <c r="AB833" s="153"/>
      <c r="AC833" s="153"/>
      <c r="AD833" s="153"/>
      <c r="AE833" s="153"/>
      <c r="AF833" s="153"/>
      <c r="AG833" s="153"/>
      <c r="AH833" s="153"/>
      <c r="AI833" s="153"/>
      <c r="AJ833" s="153"/>
      <c r="AK833" s="153"/>
      <c r="AL833" s="153"/>
      <c r="AM833" s="153"/>
      <c r="AN833" s="153"/>
      <c r="AO833" s="153"/>
      <c r="AP833" s="153"/>
      <c r="AQ833" s="153"/>
      <c r="AR833" s="153"/>
      <c r="AS833" s="153"/>
      <c r="AT833" s="153"/>
      <c r="AU833" s="153"/>
      <c r="AV833" s="153"/>
      <c r="AW833" s="153"/>
      <c r="AX833" s="153"/>
      <c r="AY833" s="153"/>
      <c r="AZ833" s="153"/>
      <c r="BA833" s="153"/>
      <c r="BB833" s="153"/>
      <c r="BC833" s="153"/>
      <c r="BD833" s="153"/>
      <c r="BE833" s="153"/>
      <c r="BF833" s="153"/>
      <c r="BG833" s="153"/>
      <c r="BH833" s="153"/>
      <c r="BI833" s="153"/>
      <c r="BJ833" s="153"/>
      <c r="BK833" s="153"/>
      <c r="BL833" s="153"/>
      <c r="BM833" s="153"/>
      <c r="BN833" s="153"/>
      <c r="BO833" s="153"/>
      <c r="BP833" s="153"/>
      <c r="BQ833" s="153"/>
      <c r="BR833" s="153"/>
      <c r="BS833" s="153"/>
      <c r="BT833" s="153"/>
      <c r="BU833" s="153"/>
      <c r="BV833" s="153"/>
      <c r="BW833" s="153"/>
      <c r="BX833" s="153"/>
      <c r="BY833" s="153"/>
      <c r="BZ833" s="153"/>
      <c r="CA833" s="153"/>
      <c r="CB833" s="153"/>
      <c r="CC833" s="153"/>
      <c r="CD833" s="153"/>
      <c r="CE833" s="153"/>
      <c r="CF833" s="153"/>
      <c r="CG833" s="153"/>
      <c r="CH833" s="153"/>
      <c r="CI833" s="153"/>
      <c r="CJ833" s="153"/>
      <c r="CK833" s="153"/>
      <c r="CL833" s="153"/>
      <c r="CM833" s="153"/>
      <c r="CN833" s="153"/>
      <c r="CO833" s="153"/>
      <c r="CP833" s="153"/>
      <c r="CQ833" s="153"/>
      <c r="CR833" s="153"/>
      <c r="CS833" s="153"/>
      <c r="CT833" s="153"/>
      <c r="CU833" s="153"/>
      <c r="CV833" s="153"/>
      <c r="CW833" s="153"/>
      <c r="CX833" s="153"/>
      <c r="CY833" s="153"/>
      <c r="CZ833" s="153"/>
      <c r="DA833" s="153"/>
      <c r="DB833" s="153"/>
      <c r="DC833" s="153"/>
      <c r="DD833" s="153"/>
      <c r="DE833" s="153"/>
      <c r="DF833" s="153"/>
      <c r="DG833" s="153"/>
      <c r="DH833" s="153"/>
      <c r="DI833" s="153"/>
      <c r="DJ833" s="153"/>
      <c r="DK833" s="153"/>
      <c r="DL833" s="153"/>
      <c r="DM833" s="153"/>
      <c r="DN833" s="153"/>
      <c r="DO833" s="153"/>
      <c r="DP833" s="153"/>
      <c r="DQ833" s="153"/>
      <c r="DR833" s="153"/>
      <c r="DS833" s="153"/>
      <c r="DT833" s="153"/>
      <c r="DU833" s="153"/>
      <c r="DV833" s="153"/>
      <c r="DW833" s="153"/>
      <c r="DX833" s="153"/>
      <c r="DY833" s="153"/>
      <c r="DZ833" s="153"/>
      <c r="EA833" s="153"/>
      <c r="EB833" s="153"/>
      <c r="EC833" s="153"/>
      <c r="ED833" s="153"/>
      <c r="EE833" s="153"/>
      <c r="EF833" s="153"/>
      <c r="EG833" s="153"/>
      <c r="EH833" s="153"/>
      <c r="EI833" s="153"/>
      <c r="EJ833" s="153"/>
    </row>
    <row r="834" spans="2:140" s="30" customFormat="1" ht="13.5">
      <c r="B834" s="153"/>
      <c r="C834" s="153"/>
      <c r="D834" s="153"/>
      <c r="E834" s="153"/>
      <c r="F834" s="153"/>
      <c r="G834" s="153"/>
      <c r="H834" s="153"/>
      <c r="I834" s="153"/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  <c r="AA834" s="153"/>
      <c r="AB834" s="153"/>
      <c r="AC834" s="153"/>
      <c r="AD834" s="153"/>
      <c r="AE834" s="153"/>
      <c r="AF834" s="153"/>
      <c r="AG834" s="153"/>
      <c r="AH834" s="153"/>
      <c r="AI834" s="153"/>
      <c r="AJ834" s="153"/>
      <c r="AK834" s="153"/>
      <c r="AL834" s="153"/>
      <c r="AM834" s="153"/>
      <c r="AN834" s="153"/>
      <c r="AO834" s="153"/>
      <c r="AP834" s="153"/>
      <c r="AQ834" s="153"/>
      <c r="AR834" s="153"/>
      <c r="AS834" s="153"/>
      <c r="AT834" s="153"/>
      <c r="AU834" s="153"/>
      <c r="AV834" s="153"/>
      <c r="AW834" s="153"/>
      <c r="AX834" s="153"/>
      <c r="AY834" s="153"/>
      <c r="AZ834" s="153"/>
      <c r="BA834" s="153"/>
      <c r="BB834" s="153"/>
      <c r="BC834" s="153"/>
      <c r="BD834" s="153"/>
      <c r="BE834" s="153"/>
      <c r="BF834" s="153"/>
      <c r="BG834" s="153"/>
      <c r="BH834" s="153"/>
      <c r="BI834" s="153"/>
      <c r="BJ834" s="153"/>
      <c r="BK834" s="153"/>
      <c r="BL834" s="153"/>
      <c r="BM834" s="153"/>
      <c r="BN834" s="153"/>
      <c r="BO834" s="153"/>
      <c r="BP834" s="153"/>
      <c r="BQ834" s="153"/>
      <c r="BR834" s="153"/>
      <c r="BS834" s="153"/>
      <c r="BT834" s="153"/>
      <c r="BU834" s="153"/>
      <c r="BV834" s="153"/>
      <c r="BW834" s="153"/>
      <c r="BX834" s="153"/>
      <c r="BY834" s="153"/>
      <c r="BZ834" s="153"/>
      <c r="CA834" s="153"/>
      <c r="CB834" s="153"/>
      <c r="CC834" s="153"/>
      <c r="CD834" s="153"/>
      <c r="CE834" s="153"/>
      <c r="CF834" s="153"/>
      <c r="CG834" s="153"/>
      <c r="CH834" s="153"/>
      <c r="CI834" s="153"/>
      <c r="CJ834" s="153"/>
      <c r="CK834" s="153"/>
      <c r="CL834" s="153"/>
      <c r="CM834" s="153"/>
      <c r="CN834" s="153"/>
      <c r="CO834" s="153"/>
      <c r="CP834" s="153"/>
      <c r="CQ834" s="153"/>
      <c r="CR834" s="153"/>
      <c r="CS834" s="153"/>
      <c r="CT834" s="153"/>
      <c r="CU834" s="153"/>
      <c r="CV834" s="153"/>
      <c r="CW834" s="153"/>
      <c r="CX834" s="153"/>
      <c r="CY834" s="153"/>
      <c r="CZ834" s="153"/>
      <c r="DA834" s="153"/>
      <c r="DB834" s="153"/>
      <c r="DC834" s="153"/>
      <c r="DD834" s="153"/>
      <c r="DE834" s="153"/>
      <c r="DF834" s="153"/>
      <c r="DG834" s="153"/>
      <c r="DH834" s="153"/>
      <c r="DI834" s="153"/>
      <c r="DJ834" s="153"/>
      <c r="DK834" s="153"/>
      <c r="DL834" s="153"/>
      <c r="DM834" s="153"/>
      <c r="DN834" s="153"/>
      <c r="DO834" s="153"/>
      <c r="DP834" s="153"/>
      <c r="DQ834" s="153"/>
      <c r="DR834" s="153"/>
      <c r="DS834" s="153"/>
      <c r="DT834" s="153"/>
      <c r="DU834" s="153"/>
      <c r="DV834" s="153"/>
      <c r="DW834" s="153"/>
      <c r="DX834" s="153"/>
      <c r="DY834" s="153"/>
      <c r="DZ834" s="153"/>
      <c r="EA834" s="153"/>
      <c r="EB834" s="153"/>
      <c r="EC834" s="153"/>
      <c r="ED834" s="153"/>
      <c r="EE834" s="153"/>
      <c r="EF834" s="153"/>
      <c r="EG834" s="153"/>
      <c r="EH834" s="153"/>
      <c r="EI834" s="153"/>
      <c r="EJ834" s="153"/>
    </row>
    <row r="835" spans="2:140" s="30" customFormat="1" ht="13.5">
      <c r="B835" s="153"/>
      <c r="C835" s="153"/>
      <c r="D835" s="153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  <c r="AA835" s="153"/>
      <c r="AB835" s="153"/>
      <c r="AC835" s="153"/>
      <c r="AD835" s="153"/>
      <c r="AE835" s="153"/>
      <c r="AF835" s="153"/>
      <c r="AG835" s="153"/>
      <c r="AH835" s="153"/>
      <c r="AI835" s="153"/>
      <c r="AJ835" s="153"/>
      <c r="AK835" s="153"/>
      <c r="AL835" s="153"/>
      <c r="AM835" s="153"/>
      <c r="AN835" s="153"/>
      <c r="AO835" s="153"/>
      <c r="AP835" s="153"/>
      <c r="AQ835" s="153"/>
      <c r="AR835" s="153"/>
      <c r="AS835" s="153"/>
      <c r="AT835" s="153"/>
      <c r="AU835" s="153"/>
      <c r="AV835" s="153"/>
      <c r="AW835" s="153"/>
      <c r="AX835" s="153"/>
      <c r="AY835" s="153"/>
      <c r="AZ835" s="153"/>
      <c r="BA835" s="153"/>
      <c r="BB835" s="153"/>
      <c r="BC835" s="153"/>
      <c r="BD835" s="153"/>
      <c r="BE835" s="153"/>
      <c r="BF835" s="153"/>
      <c r="BG835" s="153"/>
      <c r="BH835" s="153"/>
      <c r="BI835" s="153"/>
      <c r="BJ835" s="153"/>
      <c r="BK835" s="153"/>
      <c r="BL835" s="153"/>
      <c r="BM835" s="153"/>
      <c r="BN835" s="153"/>
      <c r="BO835" s="153"/>
      <c r="BP835" s="153"/>
      <c r="BQ835" s="153"/>
      <c r="BR835" s="153"/>
      <c r="BS835" s="153"/>
      <c r="BT835" s="153"/>
      <c r="BU835" s="153"/>
      <c r="BV835" s="153"/>
      <c r="BW835" s="153"/>
      <c r="BX835" s="153"/>
      <c r="BY835" s="153"/>
      <c r="BZ835" s="153"/>
      <c r="CA835" s="153"/>
      <c r="CB835" s="153"/>
      <c r="CC835" s="153"/>
      <c r="CD835" s="153"/>
      <c r="CE835" s="153"/>
      <c r="CF835" s="153"/>
      <c r="CG835" s="153"/>
      <c r="CH835" s="153"/>
      <c r="CI835" s="153"/>
      <c r="CJ835" s="153"/>
      <c r="CK835" s="153"/>
      <c r="CL835" s="153"/>
      <c r="CM835" s="153"/>
      <c r="CN835" s="153"/>
      <c r="CO835" s="153"/>
      <c r="CP835" s="153"/>
      <c r="CQ835" s="153"/>
      <c r="CR835" s="153"/>
      <c r="CS835" s="153"/>
      <c r="CT835" s="153"/>
      <c r="CU835" s="153"/>
      <c r="CV835" s="153"/>
      <c r="CW835" s="153"/>
      <c r="CX835" s="153"/>
      <c r="CY835" s="153"/>
      <c r="CZ835" s="153"/>
      <c r="DA835" s="153"/>
      <c r="DB835" s="153"/>
      <c r="DC835" s="153"/>
      <c r="DD835" s="153"/>
      <c r="DE835" s="153"/>
      <c r="DF835" s="153"/>
      <c r="DG835" s="153"/>
      <c r="DH835" s="153"/>
      <c r="DI835" s="153"/>
      <c r="DJ835" s="153"/>
      <c r="DK835" s="153"/>
      <c r="DL835" s="153"/>
      <c r="DM835" s="153"/>
      <c r="DN835" s="153"/>
      <c r="DO835" s="153"/>
      <c r="DP835" s="153"/>
      <c r="DQ835" s="153"/>
      <c r="DR835" s="153"/>
      <c r="DS835" s="153"/>
      <c r="DT835" s="153"/>
      <c r="DU835" s="153"/>
      <c r="DV835" s="153"/>
      <c r="DW835" s="153"/>
      <c r="DX835" s="153"/>
      <c r="DY835" s="153"/>
      <c r="DZ835" s="153"/>
      <c r="EA835" s="153"/>
      <c r="EB835" s="153"/>
      <c r="EC835" s="153"/>
      <c r="ED835" s="153"/>
      <c r="EE835" s="153"/>
      <c r="EF835" s="153"/>
      <c r="EG835" s="153"/>
      <c r="EH835" s="153"/>
      <c r="EI835" s="153"/>
      <c r="EJ835" s="153"/>
    </row>
    <row r="836" spans="2:140" s="30" customFormat="1" ht="13.5">
      <c r="B836" s="153"/>
      <c r="C836" s="153"/>
      <c r="D836" s="153"/>
      <c r="E836" s="153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  <c r="AA836" s="153"/>
      <c r="AB836" s="153"/>
      <c r="AC836" s="153"/>
      <c r="AD836" s="153"/>
      <c r="AE836" s="153"/>
      <c r="AF836" s="153"/>
      <c r="AG836" s="153"/>
      <c r="AH836" s="153"/>
      <c r="AI836" s="153"/>
      <c r="AJ836" s="153"/>
      <c r="AK836" s="153"/>
      <c r="AL836" s="153"/>
      <c r="AM836" s="153"/>
      <c r="AN836" s="153"/>
      <c r="AO836" s="153"/>
      <c r="AP836" s="153"/>
      <c r="AQ836" s="153"/>
      <c r="AR836" s="153"/>
      <c r="AS836" s="153"/>
      <c r="AT836" s="153"/>
      <c r="AU836" s="153"/>
      <c r="AV836" s="153"/>
      <c r="AW836" s="153"/>
      <c r="AX836" s="153"/>
      <c r="AY836" s="153"/>
      <c r="AZ836" s="153"/>
      <c r="BA836" s="153"/>
      <c r="BB836" s="153"/>
      <c r="BC836" s="153"/>
      <c r="BD836" s="153"/>
      <c r="BE836" s="153"/>
      <c r="BF836" s="153"/>
      <c r="BG836" s="153"/>
      <c r="BH836" s="153"/>
      <c r="BI836" s="153"/>
      <c r="BJ836" s="153"/>
      <c r="BK836" s="153"/>
      <c r="BL836" s="153"/>
      <c r="BM836" s="153"/>
      <c r="BN836" s="153"/>
      <c r="BO836" s="153"/>
      <c r="BP836" s="153"/>
      <c r="BQ836" s="153"/>
      <c r="BR836" s="153"/>
      <c r="BS836" s="153"/>
      <c r="BT836" s="153"/>
      <c r="BU836" s="153"/>
      <c r="BV836" s="153"/>
      <c r="BW836" s="153"/>
      <c r="BX836" s="153"/>
      <c r="BY836" s="153"/>
      <c r="BZ836" s="153"/>
      <c r="CA836" s="153"/>
      <c r="CB836" s="153"/>
      <c r="CC836" s="153"/>
      <c r="CD836" s="153"/>
      <c r="CE836" s="153"/>
      <c r="CF836" s="153"/>
      <c r="CG836" s="153"/>
      <c r="CH836" s="153"/>
      <c r="CI836" s="153"/>
      <c r="CJ836" s="153"/>
      <c r="CK836" s="153"/>
      <c r="CL836" s="153"/>
      <c r="CM836" s="153"/>
      <c r="CN836" s="153"/>
      <c r="CO836" s="153"/>
      <c r="CP836" s="153"/>
      <c r="CQ836" s="153"/>
      <c r="CR836" s="153"/>
      <c r="CS836" s="153"/>
      <c r="CT836" s="153"/>
      <c r="CU836" s="153"/>
      <c r="CV836" s="153"/>
      <c r="CW836" s="153"/>
      <c r="CX836" s="153"/>
      <c r="CY836" s="153"/>
      <c r="CZ836" s="153"/>
      <c r="DA836" s="153"/>
      <c r="DB836" s="153"/>
      <c r="DC836" s="153"/>
      <c r="DD836" s="153"/>
      <c r="DE836" s="153"/>
      <c r="DF836" s="153"/>
      <c r="DG836" s="153"/>
      <c r="DH836" s="153"/>
      <c r="DI836" s="153"/>
      <c r="DJ836" s="153"/>
      <c r="DK836" s="153"/>
      <c r="DL836" s="153"/>
      <c r="DM836" s="153"/>
      <c r="DN836" s="153"/>
      <c r="DO836" s="153"/>
      <c r="DP836" s="153"/>
      <c r="DQ836" s="153"/>
      <c r="DR836" s="153"/>
      <c r="DS836" s="153"/>
      <c r="DT836" s="153"/>
      <c r="DU836" s="153"/>
      <c r="DV836" s="153"/>
      <c r="DW836" s="153"/>
      <c r="DX836" s="153"/>
      <c r="DY836" s="153"/>
      <c r="DZ836" s="153"/>
      <c r="EA836" s="153"/>
      <c r="EB836" s="153"/>
      <c r="EC836" s="153"/>
      <c r="ED836" s="153"/>
      <c r="EE836" s="153"/>
      <c r="EF836" s="153"/>
      <c r="EG836" s="153"/>
      <c r="EH836" s="153"/>
      <c r="EI836" s="153"/>
      <c r="EJ836" s="153"/>
    </row>
    <row r="837" spans="2:140" s="30" customFormat="1" ht="13.5">
      <c r="B837" s="153"/>
      <c r="C837" s="153"/>
      <c r="D837" s="153"/>
      <c r="E837" s="153"/>
      <c r="F837" s="153"/>
      <c r="G837" s="153"/>
      <c r="H837" s="153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  <c r="AA837" s="153"/>
      <c r="AB837" s="153"/>
      <c r="AC837" s="153"/>
      <c r="AD837" s="153"/>
      <c r="AE837" s="153"/>
      <c r="AF837" s="153"/>
      <c r="AG837" s="153"/>
      <c r="AH837" s="153"/>
      <c r="AI837" s="153"/>
      <c r="AJ837" s="153"/>
      <c r="AK837" s="153"/>
      <c r="AL837" s="153"/>
      <c r="AM837" s="153"/>
      <c r="AN837" s="153"/>
      <c r="AO837" s="153"/>
      <c r="AP837" s="153"/>
      <c r="AQ837" s="153"/>
      <c r="AR837" s="153"/>
      <c r="AS837" s="153"/>
      <c r="AT837" s="153"/>
      <c r="AU837" s="153"/>
      <c r="AV837" s="153"/>
      <c r="AW837" s="153"/>
      <c r="AX837" s="153"/>
      <c r="AY837" s="153"/>
      <c r="AZ837" s="153"/>
      <c r="BA837" s="153"/>
      <c r="BB837" s="153"/>
      <c r="BC837" s="153"/>
      <c r="BD837" s="153"/>
      <c r="BE837" s="153"/>
      <c r="BF837" s="153"/>
      <c r="BG837" s="153"/>
      <c r="BH837" s="153"/>
      <c r="BI837" s="153"/>
      <c r="BJ837" s="153"/>
      <c r="BK837" s="153"/>
      <c r="BL837" s="153"/>
      <c r="BM837" s="153"/>
      <c r="BN837" s="153"/>
      <c r="BO837" s="153"/>
      <c r="BP837" s="153"/>
      <c r="BQ837" s="153"/>
      <c r="BR837" s="153"/>
      <c r="BS837" s="153"/>
      <c r="BT837" s="153"/>
      <c r="BU837" s="153"/>
      <c r="BV837" s="153"/>
      <c r="BW837" s="153"/>
      <c r="BX837" s="153"/>
      <c r="BY837" s="153"/>
      <c r="BZ837" s="153"/>
      <c r="CA837" s="153"/>
      <c r="CB837" s="153"/>
      <c r="CC837" s="153"/>
      <c r="CD837" s="153"/>
      <c r="CE837" s="153"/>
      <c r="CF837" s="153"/>
      <c r="CG837" s="153"/>
      <c r="CH837" s="153"/>
      <c r="CI837" s="153"/>
      <c r="CJ837" s="153"/>
      <c r="CK837" s="153"/>
      <c r="CL837" s="153"/>
      <c r="CM837" s="153"/>
      <c r="CN837" s="153"/>
      <c r="CO837" s="153"/>
      <c r="CP837" s="153"/>
      <c r="CQ837" s="153"/>
      <c r="CR837" s="153"/>
      <c r="CS837" s="153"/>
      <c r="CT837" s="153"/>
      <c r="CU837" s="153"/>
      <c r="CV837" s="153"/>
      <c r="CW837" s="153"/>
      <c r="CX837" s="153"/>
      <c r="CY837" s="153"/>
      <c r="CZ837" s="153"/>
      <c r="DA837" s="153"/>
      <c r="DB837" s="153"/>
      <c r="DC837" s="153"/>
      <c r="DD837" s="153"/>
      <c r="DE837" s="153"/>
      <c r="DF837" s="153"/>
      <c r="DG837" s="153"/>
      <c r="DH837" s="153"/>
      <c r="DI837" s="153"/>
      <c r="DJ837" s="153"/>
      <c r="DK837" s="153"/>
      <c r="DL837" s="153"/>
      <c r="DM837" s="153"/>
      <c r="DN837" s="153"/>
      <c r="DO837" s="153"/>
      <c r="DP837" s="153"/>
      <c r="DQ837" s="153"/>
      <c r="DR837" s="153"/>
      <c r="DS837" s="153"/>
      <c r="DT837" s="153"/>
      <c r="DU837" s="153"/>
      <c r="DV837" s="153"/>
      <c r="DW837" s="153"/>
      <c r="DX837" s="153"/>
      <c r="DY837" s="153"/>
      <c r="DZ837" s="153"/>
      <c r="EA837" s="153"/>
      <c r="EB837" s="153"/>
      <c r="EC837" s="153"/>
      <c r="ED837" s="153"/>
      <c r="EE837" s="153"/>
      <c r="EF837" s="153"/>
      <c r="EG837" s="153"/>
      <c r="EH837" s="153"/>
      <c r="EI837" s="153"/>
      <c r="EJ837" s="153"/>
    </row>
    <row r="838" spans="2:140" s="30" customFormat="1" ht="13.5">
      <c r="B838" s="153"/>
      <c r="C838" s="153"/>
      <c r="D838" s="153"/>
      <c r="E838" s="153"/>
      <c r="F838" s="153"/>
      <c r="G838" s="153"/>
      <c r="H838" s="153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  <c r="AA838" s="153"/>
      <c r="AB838" s="153"/>
      <c r="AC838" s="153"/>
      <c r="AD838" s="153"/>
      <c r="AE838" s="153"/>
      <c r="AF838" s="153"/>
      <c r="AG838" s="153"/>
      <c r="AH838" s="153"/>
      <c r="AI838" s="153"/>
      <c r="AJ838" s="153"/>
      <c r="AK838" s="153"/>
      <c r="AL838" s="153"/>
      <c r="AM838" s="153"/>
      <c r="AN838" s="153"/>
      <c r="AO838" s="153"/>
      <c r="AP838" s="153"/>
      <c r="AQ838" s="153"/>
      <c r="AR838" s="153"/>
      <c r="AS838" s="153"/>
      <c r="AT838" s="153"/>
      <c r="AU838" s="153"/>
      <c r="AV838" s="153"/>
      <c r="AW838" s="153"/>
      <c r="AX838" s="153"/>
      <c r="AY838" s="153"/>
      <c r="AZ838" s="153"/>
      <c r="BA838" s="153"/>
      <c r="BB838" s="153"/>
      <c r="BC838" s="153"/>
      <c r="BD838" s="153"/>
      <c r="BE838" s="153"/>
      <c r="BF838" s="153"/>
      <c r="BG838" s="153"/>
      <c r="BH838" s="153"/>
      <c r="BI838" s="153"/>
      <c r="BJ838" s="153"/>
      <c r="BK838" s="153"/>
      <c r="BL838" s="153"/>
      <c r="BM838" s="153"/>
      <c r="BN838" s="153"/>
      <c r="BO838" s="153"/>
      <c r="BP838" s="153"/>
      <c r="BQ838" s="153"/>
      <c r="BR838" s="153"/>
      <c r="BS838" s="153"/>
      <c r="BT838" s="153"/>
      <c r="BU838" s="153"/>
      <c r="BV838" s="153"/>
      <c r="BW838" s="153"/>
      <c r="BX838" s="153"/>
      <c r="BY838" s="153"/>
      <c r="BZ838" s="153"/>
      <c r="CA838" s="153"/>
      <c r="CB838" s="153"/>
      <c r="CC838" s="153"/>
      <c r="CD838" s="153"/>
      <c r="CE838" s="153"/>
      <c r="CF838" s="153"/>
      <c r="CG838" s="153"/>
      <c r="CH838" s="153"/>
      <c r="CI838" s="153"/>
      <c r="CJ838" s="153"/>
      <c r="CK838" s="153"/>
      <c r="CL838" s="153"/>
      <c r="CM838" s="153"/>
      <c r="CN838" s="153"/>
      <c r="CO838" s="153"/>
      <c r="CP838" s="153"/>
      <c r="CQ838" s="153"/>
      <c r="CR838" s="153"/>
      <c r="CS838" s="153"/>
      <c r="CT838" s="153"/>
      <c r="CU838" s="153"/>
      <c r="CV838" s="153"/>
      <c r="CW838" s="153"/>
      <c r="CX838" s="153"/>
      <c r="CY838" s="153"/>
      <c r="CZ838" s="153"/>
      <c r="DA838" s="153"/>
      <c r="DB838" s="153"/>
      <c r="DC838" s="153"/>
      <c r="DD838" s="153"/>
      <c r="DE838" s="153"/>
      <c r="DF838" s="153"/>
      <c r="DG838" s="153"/>
      <c r="DH838" s="153"/>
      <c r="DI838" s="153"/>
      <c r="DJ838" s="153"/>
      <c r="DK838" s="153"/>
      <c r="DL838" s="153"/>
      <c r="DM838" s="153"/>
      <c r="DN838" s="153"/>
      <c r="DO838" s="153"/>
      <c r="DP838" s="153"/>
      <c r="DQ838" s="153"/>
      <c r="DR838" s="153"/>
      <c r="DS838" s="153"/>
      <c r="DT838" s="153"/>
      <c r="DU838" s="153"/>
      <c r="DV838" s="153"/>
      <c r="DW838" s="153"/>
      <c r="DX838" s="153"/>
      <c r="DY838" s="153"/>
      <c r="DZ838" s="153"/>
      <c r="EA838" s="153"/>
      <c r="EB838" s="153"/>
      <c r="EC838" s="153"/>
      <c r="ED838" s="153"/>
      <c r="EE838" s="153"/>
      <c r="EF838" s="153"/>
      <c r="EG838" s="153"/>
      <c r="EH838" s="153"/>
      <c r="EI838" s="153"/>
      <c r="EJ838" s="153"/>
    </row>
    <row r="839" spans="2:140" s="30" customFormat="1" ht="13.5">
      <c r="B839" s="153"/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  <c r="AA839" s="153"/>
      <c r="AB839" s="153"/>
      <c r="AC839" s="153"/>
      <c r="AD839" s="153"/>
      <c r="AE839" s="153"/>
      <c r="AF839" s="153"/>
      <c r="AG839" s="153"/>
      <c r="AH839" s="153"/>
      <c r="AI839" s="153"/>
      <c r="AJ839" s="153"/>
      <c r="AK839" s="153"/>
      <c r="AL839" s="153"/>
      <c r="AM839" s="153"/>
      <c r="AN839" s="153"/>
      <c r="AO839" s="153"/>
      <c r="AP839" s="153"/>
      <c r="AQ839" s="153"/>
      <c r="AR839" s="153"/>
      <c r="AS839" s="153"/>
      <c r="AT839" s="153"/>
      <c r="AU839" s="153"/>
      <c r="AV839" s="153"/>
      <c r="AW839" s="153"/>
      <c r="AX839" s="153"/>
      <c r="AY839" s="153"/>
      <c r="AZ839" s="153"/>
      <c r="BA839" s="153"/>
      <c r="BB839" s="153"/>
      <c r="BC839" s="153"/>
      <c r="BD839" s="153"/>
      <c r="BE839" s="153"/>
      <c r="BF839" s="153"/>
      <c r="BG839" s="153"/>
      <c r="BH839" s="153"/>
      <c r="BI839" s="153"/>
      <c r="BJ839" s="153"/>
      <c r="BK839" s="153"/>
      <c r="BL839" s="153"/>
      <c r="BM839" s="153"/>
      <c r="BN839" s="153"/>
      <c r="BO839" s="153"/>
      <c r="BP839" s="153"/>
      <c r="BQ839" s="153"/>
      <c r="BR839" s="153"/>
      <c r="BS839" s="153"/>
      <c r="BT839" s="153"/>
      <c r="BU839" s="153"/>
      <c r="BV839" s="153"/>
      <c r="BW839" s="153"/>
      <c r="BX839" s="153"/>
      <c r="BY839" s="153"/>
      <c r="BZ839" s="153"/>
      <c r="CA839" s="153"/>
      <c r="CB839" s="153"/>
      <c r="CC839" s="153"/>
      <c r="CD839" s="153"/>
      <c r="CE839" s="153"/>
      <c r="CF839" s="153"/>
      <c r="CG839" s="153"/>
      <c r="CH839" s="153"/>
      <c r="CI839" s="153"/>
      <c r="CJ839" s="153"/>
      <c r="CK839" s="153"/>
      <c r="CL839" s="153"/>
      <c r="CM839" s="153"/>
      <c r="CN839" s="153"/>
      <c r="CO839" s="153"/>
      <c r="CP839" s="153"/>
      <c r="CQ839" s="153"/>
      <c r="CR839" s="153"/>
      <c r="CS839" s="153"/>
      <c r="CT839" s="153"/>
      <c r="CU839" s="153"/>
      <c r="CV839" s="153"/>
      <c r="CW839" s="153"/>
      <c r="CX839" s="153"/>
      <c r="CY839" s="153"/>
      <c r="CZ839" s="153"/>
      <c r="DA839" s="153"/>
      <c r="DB839" s="153"/>
      <c r="DC839" s="153"/>
      <c r="DD839" s="153"/>
      <c r="DE839" s="153"/>
      <c r="DF839" s="153"/>
      <c r="DG839" s="153"/>
      <c r="DH839" s="153"/>
      <c r="DI839" s="153"/>
      <c r="DJ839" s="153"/>
      <c r="DK839" s="153"/>
      <c r="DL839" s="153"/>
      <c r="DM839" s="153"/>
      <c r="DN839" s="153"/>
      <c r="DO839" s="153"/>
      <c r="DP839" s="153"/>
      <c r="DQ839" s="153"/>
      <c r="DR839" s="153"/>
      <c r="DS839" s="153"/>
      <c r="DT839" s="153"/>
      <c r="DU839" s="153"/>
      <c r="DV839" s="153"/>
      <c r="DW839" s="153"/>
      <c r="DX839" s="153"/>
      <c r="DY839" s="153"/>
      <c r="DZ839" s="153"/>
      <c r="EA839" s="153"/>
      <c r="EB839" s="153"/>
      <c r="EC839" s="153"/>
      <c r="ED839" s="153"/>
      <c r="EE839" s="153"/>
      <c r="EF839" s="153"/>
      <c r="EG839" s="153"/>
      <c r="EH839" s="153"/>
      <c r="EI839" s="153"/>
      <c r="EJ839" s="153"/>
    </row>
    <row r="840" spans="2:140" s="30" customFormat="1" ht="13.5">
      <c r="B840" s="153"/>
      <c r="C840" s="153"/>
      <c r="D840" s="153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  <c r="AA840" s="153"/>
      <c r="AB840" s="153"/>
      <c r="AC840" s="153"/>
      <c r="AD840" s="153"/>
      <c r="AE840" s="153"/>
      <c r="AF840" s="153"/>
      <c r="AG840" s="153"/>
      <c r="AH840" s="153"/>
      <c r="AI840" s="153"/>
      <c r="AJ840" s="153"/>
      <c r="AK840" s="153"/>
      <c r="AL840" s="153"/>
      <c r="AM840" s="153"/>
      <c r="AN840" s="153"/>
      <c r="AO840" s="153"/>
      <c r="AP840" s="153"/>
      <c r="AQ840" s="153"/>
      <c r="AR840" s="153"/>
      <c r="AS840" s="153"/>
      <c r="AT840" s="153"/>
      <c r="AU840" s="153"/>
      <c r="AV840" s="153"/>
      <c r="AW840" s="153"/>
      <c r="AX840" s="153"/>
      <c r="AY840" s="153"/>
      <c r="AZ840" s="153"/>
      <c r="BA840" s="153"/>
      <c r="BB840" s="153"/>
      <c r="BC840" s="153"/>
      <c r="BD840" s="153"/>
      <c r="BE840" s="153"/>
      <c r="BF840" s="153"/>
      <c r="BG840" s="153"/>
      <c r="BH840" s="153"/>
      <c r="BI840" s="153"/>
      <c r="BJ840" s="153"/>
      <c r="BK840" s="153"/>
      <c r="BL840" s="153"/>
      <c r="BM840" s="153"/>
      <c r="BN840" s="153"/>
      <c r="BO840" s="153"/>
      <c r="BP840" s="153"/>
      <c r="BQ840" s="153"/>
      <c r="BR840" s="153"/>
      <c r="BS840" s="153"/>
      <c r="BT840" s="153"/>
      <c r="BU840" s="153"/>
      <c r="BV840" s="153"/>
      <c r="BW840" s="153"/>
      <c r="BX840" s="153"/>
      <c r="BY840" s="153"/>
      <c r="BZ840" s="153"/>
      <c r="CA840" s="153"/>
      <c r="CB840" s="153"/>
      <c r="CC840" s="153"/>
      <c r="CD840" s="153"/>
      <c r="CE840" s="153"/>
      <c r="CF840" s="153"/>
      <c r="CG840" s="153"/>
      <c r="CH840" s="153"/>
      <c r="CI840" s="153"/>
      <c r="CJ840" s="153"/>
      <c r="CK840" s="153"/>
      <c r="CL840" s="153"/>
      <c r="CM840" s="153"/>
      <c r="CN840" s="153"/>
      <c r="CO840" s="153"/>
      <c r="CP840" s="153"/>
      <c r="CQ840" s="153"/>
      <c r="CR840" s="153"/>
      <c r="CS840" s="153"/>
      <c r="CT840" s="153"/>
      <c r="CU840" s="153"/>
      <c r="CV840" s="153"/>
      <c r="CW840" s="153"/>
      <c r="CX840" s="153"/>
      <c r="CY840" s="153"/>
      <c r="CZ840" s="153"/>
      <c r="DA840" s="153"/>
      <c r="DB840" s="153"/>
      <c r="DC840" s="153"/>
      <c r="DD840" s="153"/>
      <c r="DE840" s="153"/>
      <c r="DF840" s="153"/>
      <c r="DG840" s="153"/>
      <c r="DH840" s="153"/>
      <c r="DI840" s="153"/>
      <c r="DJ840" s="153"/>
      <c r="DK840" s="153"/>
      <c r="DL840" s="153"/>
      <c r="DM840" s="153"/>
      <c r="DN840" s="153"/>
      <c r="DO840" s="153"/>
      <c r="DP840" s="153"/>
      <c r="DQ840" s="153"/>
      <c r="DR840" s="153"/>
      <c r="DS840" s="153"/>
      <c r="DT840" s="153"/>
      <c r="DU840" s="153"/>
      <c r="DV840" s="153"/>
      <c r="DW840" s="153"/>
      <c r="DX840" s="153"/>
      <c r="DY840" s="153"/>
      <c r="DZ840" s="153"/>
      <c r="EA840" s="153"/>
      <c r="EB840" s="153"/>
      <c r="EC840" s="153"/>
      <c r="ED840" s="153"/>
      <c r="EE840" s="153"/>
      <c r="EF840" s="153"/>
      <c r="EG840" s="153"/>
      <c r="EH840" s="153"/>
      <c r="EI840" s="153"/>
      <c r="EJ840" s="153"/>
    </row>
    <row r="841" spans="2:140" s="30" customFormat="1" ht="13.5">
      <c r="B841" s="153"/>
      <c r="C841" s="153"/>
      <c r="D841" s="153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  <c r="AA841" s="153"/>
      <c r="AB841" s="153"/>
      <c r="AC841" s="153"/>
      <c r="AD841" s="153"/>
      <c r="AE841" s="153"/>
      <c r="AF841" s="153"/>
      <c r="AG841" s="153"/>
      <c r="AH841" s="153"/>
      <c r="AI841" s="153"/>
      <c r="AJ841" s="153"/>
      <c r="AK841" s="153"/>
      <c r="AL841" s="153"/>
      <c r="AM841" s="153"/>
      <c r="AN841" s="153"/>
      <c r="AO841" s="153"/>
      <c r="AP841" s="153"/>
      <c r="AQ841" s="153"/>
      <c r="AR841" s="153"/>
      <c r="AS841" s="153"/>
      <c r="AT841" s="153"/>
      <c r="AU841" s="153"/>
      <c r="AV841" s="153"/>
      <c r="AW841" s="153"/>
      <c r="AX841" s="153"/>
      <c r="AY841" s="153"/>
      <c r="AZ841" s="153"/>
      <c r="BA841" s="153"/>
      <c r="BB841" s="153"/>
      <c r="BC841" s="153"/>
      <c r="BD841" s="153"/>
      <c r="BE841" s="153"/>
      <c r="BF841" s="153"/>
      <c r="BG841" s="153"/>
      <c r="BH841" s="153"/>
      <c r="BI841" s="153"/>
      <c r="BJ841" s="153"/>
      <c r="BK841" s="153"/>
      <c r="BL841" s="153"/>
      <c r="BM841" s="153"/>
      <c r="BN841" s="153"/>
      <c r="BO841" s="153"/>
      <c r="BP841" s="153"/>
      <c r="BQ841" s="153"/>
      <c r="BR841" s="153"/>
      <c r="BS841" s="153"/>
      <c r="BT841" s="153"/>
      <c r="BU841" s="153"/>
      <c r="BV841" s="153"/>
      <c r="BW841" s="153"/>
      <c r="BX841" s="153"/>
      <c r="BY841" s="153"/>
      <c r="BZ841" s="153"/>
      <c r="CA841" s="153"/>
      <c r="CB841" s="153"/>
      <c r="CC841" s="153"/>
      <c r="CD841" s="153"/>
      <c r="CE841" s="153"/>
      <c r="CF841" s="153"/>
      <c r="CG841" s="153"/>
      <c r="CH841" s="153"/>
      <c r="CI841" s="153"/>
      <c r="CJ841" s="153"/>
      <c r="CK841" s="153"/>
      <c r="CL841" s="153"/>
      <c r="CM841" s="153"/>
      <c r="CN841" s="153"/>
      <c r="CO841" s="153"/>
      <c r="CP841" s="153"/>
      <c r="CQ841" s="153"/>
      <c r="CR841" s="153"/>
      <c r="CS841" s="153"/>
      <c r="CT841" s="153"/>
      <c r="CU841" s="153"/>
      <c r="CV841" s="153"/>
      <c r="CW841" s="153"/>
      <c r="CX841" s="153"/>
      <c r="CY841" s="153"/>
      <c r="CZ841" s="153"/>
      <c r="DA841" s="153"/>
      <c r="DB841" s="153"/>
      <c r="DC841" s="153"/>
      <c r="DD841" s="153"/>
      <c r="DE841" s="153"/>
      <c r="DF841" s="153"/>
      <c r="DG841" s="153"/>
      <c r="DH841" s="153"/>
      <c r="DI841" s="153"/>
      <c r="DJ841" s="153"/>
      <c r="DK841" s="153"/>
      <c r="DL841" s="153"/>
      <c r="DM841" s="153"/>
      <c r="DN841" s="153"/>
      <c r="DO841" s="153"/>
      <c r="DP841" s="153"/>
      <c r="DQ841" s="153"/>
      <c r="DR841" s="153"/>
      <c r="DS841" s="153"/>
      <c r="DT841" s="153"/>
      <c r="DU841" s="153"/>
      <c r="DV841" s="153"/>
      <c r="DW841" s="153"/>
      <c r="DX841" s="153"/>
      <c r="DY841" s="153"/>
      <c r="DZ841" s="153"/>
      <c r="EA841" s="153"/>
      <c r="EB841" s="153"/>
      <c r="EC841" s="153"/>
      <c r="ED841" s="153"/>
      <c r="EE841" s="153"/>
      <c r="EF841" s="153"/>
      <c r="EG841" s="153"/>
      <c r="EH841" s="153"/>
      <c r="EI841" s="153"/>
      <c r="EJ841" s="153"/>
    </row>
    <row r="842" spans="2:140" s="30" customFormat="1" ht="13.5">
      <c r="B842" s="153"/>
      <c r="C842" s="153"/>
      <c r="D842" s="153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  <c r="AA842" s="153"/>
      <c r="AB842" s="153"/>
      <c r="AC842" s="153"/>
      <c r="AD842" s="153"/>
      <c r="AE842" s="153"/>
      <c r="AF842" s="153"/>
      <c r="AG842" s="153"/>
      <c r="AH842" s="153"/>
      <c r="AI842" s="153"/>
      <c r="AJ842" s="153"/>
      <c r="AK842" s="153"/>
      <c r="AL842" s="153"/>
      <c r="AM842" s="153"/>
      <c r="AN842" s="153"/>
      <c r="AO842" s="153"/>
      <c r="AP842" s="153"/>
      <c r="AQ842" s="153"/>
      <c r="AR842" s="153"/>
      <c r="AS842" s="153"/>
      <c r="AT842" s="153"/>
      <c r="AU842" s="153"/>
      <c r="AV842" s="153"/>
      <c r="AW842" s="153"/>
      <c r="AX842" s="153"/>
      <c r="AY842" s="153"/>
      <c r="AZ842" s="153"/>
      <c r="BA842" s="153"/>
      <c r="BB842" s="153"/>
      <c r="BC842" s="153"/>
      <c r="BD842" s="153"/>
      <c r="BE842" s="153"/>
      <c r="BF842" s="153"/>
      <c r="BG842" s="153"/>
      <c r="BH842" s="153"/>
      <c r="BI842" s="153"/>
      <c r="BJ842" s="153"/>
      <c r="BK842" s="153"/>
      <c r="BL842" s="153"/>
      <c r="BM842" s="153"/>
      <c r="BN842" s="153"/>
      <c r="BO842" s="153"/>
      <c r="BP842" s="153"/>
      <c r="BQ842" s="153"/>
      <c r="BR842" s="153"/>
      <c r="BS842" s="153"/>
      <c r="BT842" s="153"/>
      <c r="BU842" s="153"/>
      <c r="BV842" s="153"/>
      <c r="BW842" s="153"/>
      <c r="BX842" s="153"/>
      <c r="BY842" s="153"/>
      <c r="BZ842" s="153"/>
      <c r="CA842" s="153"/>
      <c r="CB842" s="153"/>
      <c r="CC842" s="153"/>
      <c r="CD842" s="153"/>
      <c r="CE842" s="153"/>
      <c r="CF842" s="153"/>
      <c r="CG842" s="153"/>
      <c r="CH842" s="153"/>
      <c r="CI842" s="153"/>
      <c r="CJ842" s="153"/>
      <c r="CK842" s="153"/>
      <c r="CL842" s="153"/>
      <c r="CM842" s="153"/>
      <c r="CN842" s="153"/>
      <c r="CO842" s="153"/>
      <c r="CP842" s="153"/>
      <c r="CQ842" s="153"/>
      <c r="CR842" s="153"/>
      <c r="CS842" s="153"/>
      <c r="CT842" s="153"/>
      <c r="CU842" s="153"/>
      <c r="CV842" s="153"/>
      <c r="CW842" s="153"/>
      <c r="CX842" s="153"/>
      <c r="CY842" s="153"/>
      <c r="CZ842" s="153"/>
      <c r="DA842" s="153"/>
      <c r="DB842" s="153"/>
      <c r="DC842" s="153"/>
      <c r="DD842" s="153"/>
      <c r="DE842" s="153"/>
      <c r="DF842" s="153"/>
      <c r="DG842" s="153"/>
      <c r="DH842" s="153"/>
      <c r="DI842" s="153"/>
      <c r="DJ842" s="153"/>
      <c r="DK842" s="153"/>
      <c r="DL842" s="153"/>
      <c r="DM842" s="153"/>
      <c r="DN842" s="153"/>
      <c r="DO842" s="153"/>
      <c r="DP842" s="153"/>
      <c r="DQ842" s="153"/>
      <c r="DR842" s="153"/>
      <c r="DS842" s="153"/>
      <c r="DT842" s="153"/>
      <c r="DU842" s="153"/>
      <c r="DV842" s="153"/>
      <c r="DW842" s="153"/>
      <c r="DX842" s="153"/>
      <c r="DY842" s="153"/>
      <c r="DZ842" s="153"/>
      <c r="EA842" s="153"/>
      <c r="EB842" s="153"/>
      <c r="EC842" s="153"/>
      <c r="ED842" s="153"/>
      <c r="EE842" s="153"/>
      <c r="EF842" s="153"/>
      <c r="EG842" s="153"/>
      <c r="EH842" s="153"/>
      <c r="EI842" s="153"/>
      <c r="EJ842" s="153"/>
    </row>
    <row r="843" spans="2:140" s="30" customFormat="1" ht="13.5">
      <c r="B843" s="153"/>
      <c r="C843" s="153"/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  <c r="AA843" s="153"/>
      <c r="AB843" s="153"/>
      <c r="AC843" s="153"/>
      <c r="AD843" s="153"/>
      <c r="AE843" s="153"/>
      <c r="AF843" s="153"/>
      <c r="AG843" s="153"/>
      <c r="AH843" s="153"/>
      <c r="AI843" s="153"/>
      <c r="AJ843" s="153"/>
      <c r="AK843" s="153"/>
      <c r="AL843" s="153"/>
      <c r="AM843" s="153"/>
      <c r="AN843" s="153"/>
      <c r="AO843" s="153"/>
      <c r="AP843" s="153"/>
      <c r="AQ843" s="153"/>
      <c r="AR843" s="153"/>
      <c r="AS843" s="153"/>
      <c r="AT843" s="153"/>
      <c r="AU843" s="153"/>
      <c r="AV843" s="153"/>
      <c r="AW843" s="153"/>
      <c r="AX843" s="153"/>
      <c r="AY843" s="153"/>
      <c r="AZ843" s="153"/>
      <c r="BA843" s="153"/>
      <c r="BB843" s="153"/>
      <c r="BC843" s="153"/>
      <c r="BD843" s="153"/>
      <c r="BE843" s="153"/>
      <c r="BF843" s="153"/>
      <c r="BG843" s="153"/>
      <c r="BH843" s="153"/>
      <c r="BI843" s="153"/>
      <c r="BJ843" s="153"/>
      <c r="BK843" s="153"/>
      <c r="BL843" s="153"/>
      <c r="BM843" s="153"/>
      <c r="BN843" s="153"/>
      <c r="BO843" s="153"/>
      <c r="BP843" s="153"/>
      <c r="BQ843" s="153"/>
      <c r="BR843" s="153"/>
      <c r="BS843" s="153"/>
      <c r="BT843" s="153"/>
      <c r="BU843" s="153"/>
      <c r="BV843" s="153"/>
      <c r="BW843" s="153"/>
      <c r="BX843" s="153"/>
      <c r="BY843" s="153"/>
      <c r="BZ843" s="153"/>
      <c r="CA843" s="153"/>
      <c r="CB843" s="153"/>
      <c r="CC843" s="153"/>
      <c r="CD843" s="153"/>
      <c r="CE843" s="153"/>
      <c r="CF843" s="153"/>
      <c r="CG843" s="153"/>
      <c r="CH843" s="153"/>
      <c r="CI843" s="153"/>
      <c r="CJ843" s="153"/>
      <c r="CK843" s="153"/>
      <c r="CL843" s="153"/>
      <c r="CM843" s="153"/>
      <c r="CN843" s="153"/>
      <c r="CO843" s="153"/>
      <c r="CP843" s="153"/>
      <c r="CQ843" s="153"/>
      <c r="CR843" s="153"/>
      <c r="CS843" s="153"/>
      <c r="CT843" s="153"/>
      <c r="CU843" s="153"/>
      <c r="CV843" s="153"/>
      <c r="CW843" s="153"/>
      <c r="CX843" s="153"/>
      <c r="CY843" s="153"/>
      <c r="CZ843" s="153"/>
      <c r="DA843" s="153"/>
      <c r="DB843" s="153"/>
      <c r="DC843" s="153"/>
      <c r="DD843" s="153"/>
      <c r="DE843" s="153"/>
      <c r="DF843" s="153"/>
      <c r="DG843" s="153"/>
      <c r="DH843" s="153"/>
      <c r="DI843" s="153"/>
      <c r="DJ843" s="153"/>
      <c r="DK843" s="153"/>
      <c r="DL843" s="153"/>
      <c r="DM843" s="153"/>
      <c r="DN843" s="153"/>
      <c r="DO843" s="153"/>
      <c r="DP843" s="153"/>
      <c r="DQ843" s="153"/>
      <c r="DR843" s="153"/>
      <c r="DS843" s="153"/>
      <c r="DT843" s="153"/>
      <c r="DU843" s="153"/>
      <c r="DV843" s="153"/>
      <c r="DW843" s="153"/>
      <c r="DX843" s="153"/>
      <c r="DY843" s="153"/>
      <c r="DZ843" s="153"/>
      <c r="EA843" s="153"/>
      <c r="EB843" s="153"/>
      <c r="EC843" s="153"/>
      <c r="ED843" s="153"/>
      <c r="EE843" s="153"/>
      <c r="EF843" s="153"/>
      <c r="EG843" s="153"/>
      <c r="EH843" s="153"/>
      <c r="EI843" s="153"/>
      <c r="EJ843" s="153"/>
    </row>
    <row r="844" spans="2:140" s="30" customFormat="1" ht="13.5">
      <c r="B844" s="153"/>
      <c r="C844" s="153"/>
      <c r="D844" s="153"/>
      <c r="E844" s="153"/>
      <c r="F844" s="153"/>
      <c r="G844" s="153"/>
      <c r="H844" s="153"/>
      <c r="I844" s="153"/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  <c r="AA844" s="153"/>
      <c r="AB844" s="153"/>
      <c r="AC844" s="153"/>
      <c r="AD844" s="153"/>
      <c r="AE844" s="153"/>
      <c r="AF844" s="153"/>
      <c r="AG844" s="153"/>
      <c r="AH844" s="153"/>
      <c r="AI844" s="153"/>
      <c r="AJ844" s="153"/>
      <c r="AK844" s="153"/>
      <c r="AL844" s="153"/>
      <c r="AM844" s="153"/>
      <c r="AN844" s="153"/>
      <c r="AO844" s="153"/>
      <c r="AP844" s="153"/>
      <c r="AQ844" s="153"/>
      <c r="AR844" s="153"/>
      <c r="AS844" s="153"/>
      <c r="AT844" s="153"/>
      <c r="AU844" s="153"/>
      <c r="AV844" s="153"/>
      <c r="AW844" s="153"/>
      <c r="AX844" s="153"/>
      <c r="AY844" s="153"/>
      <c r="AZ844" s="153"/>
      <c r="BA844" s="153"/>
      <c r="BB844" s="153"/>
      <c r="BC844" s="153"/>
      <c r="BD844" s="153"/>
      <c r="BE844" s="153"/>
      <c r="BF844" s="153"/>
      <c r="BG844" s="153"/>
      <c r="BH844" s="153"/>
      <c r="BI844" s="153"/>
      <c r="BJ844" s="153"/>
      <c r="BK844" s="153"/>
      <c r="BL844" s="153"/>
      <c r="BM844" s="153"/>
      <c r="BN844" s="153"/>
      <c r="BO844" s="153"/>
      <c r="BP844" s="153"/>
      <c r="BQ844" s="153"/>
      <c r="BR844" s="153"/>
      <c r="BS844" s="153"/>
      <c r="BT844" s="153"/>
      <c r="BU844" s="153"/>
      <c r="BV844" s="153"/>
      <c r="BW844" s="153"/>
      <c r="BX844" s="153"/>
      <c r="BY844" s="153"/>
      <c r="BZ844" s="153"/>
      <c r="CA844" s="153"/>
      <c r="CB844" s="153"/>
      <c r="CC844" s="153"/>
      <c r="CD844" s="153"/>
      <c r="CE844" s="153"/>
      <c r="CF844" s="153"/>
      <c r="CG844" s="153"/>
      <c r="CH844" s="153"/>
      <c r="CI844" s="153"/>
      <c r="CJ844" s="153"/>
      <c r="CK844" s="153"/>
      <c r="CL844" s="153"/>
      <c r="CM844" s="153"/>
      <c r="CN844" s="153"/>
      <c r="CO844" s="153"/>
      <c r="CP844" s="153"/>
      <c r="CQ844" s="153"/>
      <c r="CR844" s="153"/>
      <c r="CS844" s="153"/>
      <c r="CT844" s="153"/>
      <c r="CU844" s="153"/>
      <c r="CV844" s="153"/>
      <c r="CW844" s="153"/>
      <c r="CX844" s="153"/>
      <c r="CY844" s="153"/>
      <c r="CZ844" s="153"/>
      <c r="DA844" s="153"/>
      <c r="DB844" s="153"/>
      <c r="DC844" s="153"/>
      <c r="DD844" s="153"/>
      <c r="DE844" s="153"/>
      <c r="DF844" s="153"/>
      <c r="DG844" s="153"/>
      <c r="DH844" s="153"/>
      <c r="DI844" s="153"/>
      <c r="DJ844" s="153"/>
      <c r="DK844" s="153"/>
      <c r="DL844" s="153"/>
      <c r="DM844" s="153"/>
      <c r="DN844" s="153"/>
      <c r="DO844" s="153"/>
      <c r="DP844" s="153"/>
      <c r="DQ844" s="153"/>
      <c r="DR844" s="153"/>
      <c r="DS844" s="153"/>
      <c r="DT844" s="153"/>
      <c r="DU844" s="153"/>
      <c r="DV844" s="153"/>
      <c r="DW844" s="153"/>
      <c r="DX844" s="153"/>
      <c r="DY844" s="153"/>
      <c r="DZ844" s="153"/>
      <c r="EA844" s="153"/>
      <c r="EB844" s="153"/>
      <c r="EC844" s="153"/>
      <c r="ED844" s="153"/>
      <c r="EE844" s="153"/>
      <c r="EF844" s="153"/>
      <c r="EG844" s="153"/>
      <c r="EH844" s="153"/>
      <c r="EI844" s="153"/>
      <c r="EJ844" s="153"/>
    </row>
    <row r="845" spans="2:140" s="30" customFormat="1" ht="13.5">
      <c r="B845" s="153"/>
      <c r="C845" s="153"/>
      <c r="D845" s="153"/>
      <c r="E845" s="153"/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  <c r="AA845" s="153"/>
      <c r="AB845" s="153"/>
      <c r="AC845" s="153"/>
      <c r="AD845" s="153"/>
      <c r="AE845" s="153"/>
      <c r="AF845" s="153"/>
      <c r="AG845" s="153"/>
      <c r="AH845" s="153"/>
      <c r="AI845" s="153"/>
      <c r="AJ845" s="153"/>
      <c r="AK845" s="153"/>
      <c r="AL845" s="153"/>
      <c r="AM845" s="153"/>
      <c r="AN845" s="153"/>
      <c r="AO845" s="153"/>
      <c r="AP845" s="153"/>
      <c r="AQ845" s="153"/>
      <c r="AR845" s="153"/>
      <c r="AS845" s="153"/>
      <c r="AT845" s="153"/>
      <c r="AU845" s="153"/>
      <c r="AV845" s="153"/>
      <c r="AW845" s="153"/>
      <c r="AX845" s="153"/>
      <c r="AY845" s="153"/>
      <c r="AZ845" s="153"/>
      <c r="BA845" s="153"/>
      <c r="BB845" s="153"/>
      <c r="BC845" s="153"/>
      <c r="BD845" s="153"/>
      <c r="BE845" s="153"/>
      <c r="BF845" s="153"/>
      <c r="BG845" s="153"/>
      <c r="BH845" s="153"/>
      <c r="BI845" s="153"/>
      <c r="BJ845" s="153"/>
      <c r="BK845" s="153"/>
      <c r="BL845" s="153"/>
      <c r="BM845" s="153"/>
      <c r="BN845" s="153"/>
      <c r="BO845" s="153"/>
      <c r="BP845" s="153"/>
      <c r="BQ845" s="153"/>
      <c r="BR845" s="153"/>
      <c r="BS845" s="153"/>
      <c r="BT845" s="153"/>
      <c r="BU845" s="153"/>
      <c r="BV845" s="153"/>
      <c r="BW845" s="153"/>
      <c r="BX845" s="153"/>
      <c r="BY845" s="153"/>
      <c r="BZ845" s="153"/>
      <c r="CA845" s="153"/>
      <c r="CB845" s="153"/>
      <c r="CC845" s="153"/>
      <c r="CD845" s="153"/>
      <c r="CE845" s="153"/>
      <c r="CF845" s="153"/>
      <c r="CG845" s="153"/>
      <c r="CH845" s="153"/>
      <c r="CI845" s="153"/>
      <c r="CJ845" s="153"/>
      <c r="CK845" s="153"/>
      <c r="CL845" s="153"/>
      <c r="CM845" s="153"/>
      <c r="CN845" s="153"/>
      <c r="CO845" s="153"/>
      <c r="CP845" s="153"/>
      <c r="CQ845" s="153"/>
      <c r="CR845" s="153"/>
      <c r="CS845" s="153"/>
      <c r="CT845" s="153"/>
      <c r="CU845" s="153"/>
      <c r="CV845" s="153"/>
      <c r="CW845" s="153"/>
      <c r="CX845" s="153"/>
      <c r="CY845" s="153"/>
      <c r="CZ845" s="153"/>
      <c r="DA845" s="153"/>
      <c r="DB845" s="153"/>
      <c r="DC845" s="153"/>
      <c r="DD845" s="153"/>
      <c r="DE845" s="153"/>
      <c r="DF845" s="153"/>
      <c r="DG845" s="153"/>
      <c r="DH845" s="153"/>
      <c r="DI845" s="153"/>
      <c r="DJ845" s="153"/>
      <c r="DK845" s="153"/>
      <c r="DL845" s="153"/>
      <c r="DM845" s="153"/>
      <c r="DN845" s="153"/>
      <c r="DO845" s="153"/>
      <c r="DP845" s="153"/>
      <c r="DQ845" s="153"/>
      <c r="DR845" s="153"/>
      <c r="DS845" s="153"/>
      <c r="DT845" s="153"/>
      <c r="DU845" s="153"/>
      <c r="DV845" s="153"/>
      <c r="DW845" s="153"/>
      <c r="DX845" s="153"/>
      <c r="DY845" s="153"/>
      <c r="DZ845" s="153"/>
      <c r="EA845" s="153"/>
      <c r="EB845" s="153"/>
      <c r="EC845" s="153"/>
      <c r="ED845" s="153"/>
      <c r="EE845" s="153"/>
      <c r="EF845" s="153"/>
      <c r="EG845" s="153"/>
      <c r="EH845" s="153"/>
      <c r="EI845" s="153"/>
      <c r="EJ845" s="153"/>
    </row>
    <row r="846" spans="2:140" s="30" customFormat="1" ht="13.5">
      <c r="B846" s="153"/>
      <c r="C846" s="153"/>
      <c r="D846" s="153"/>
      <c r="E846" s="153"/>
      <c r="F846" s="153"/>
      <c r="G846" s="153"/>
      <c r="H846" s="153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  <c r="AA846" s="153"/>
      <c r="AB846" s="153"/>
      <c r="AC846" s="153"/>
      <c r="AD846" s="153"/>
      <c r="AE846" s="153"/>
      <c r="AF846" s="153"/>
      <c r="AG846" s="153"/>
      <c r="AH846" s="153"/>
      <c r="AI846" s="153"/>
      <c r="AJ846" s="153"/>
      <c r="AK846" s="153"/>
      <c r="AL846" s="153"/>
      <c r="AM846" s="153"/>
      <c r="AN846" s="153"/>
      <c r="AO846" s="153"/>
      <c r="AP846" s="153"/>
      <c r="AQ846" s="153"/>
      <c r="AR846" s="153"/>
      <c r="AS846" s="153"/>
      <c r="AT846" s="153"/>
      <c r="AU846" s="153"/>
      <c r="AV846" s="153"/>
      <c r="AW846" s="153"/>
      <c r="AX846" s="153"/>
      <c r="AY846" s="153"/>
      <c r="AZ846" s="153"/>
      <c r="BA846" s="153"/>
      <c r="BB846" s="153"/>
      <c r="BC846" s="153"/>
      <c r="BD846" s="153"/>
      <c r="BE846" s="153"/>
      <c r="BF846" s="153"/>
      <c r="BG846" s="153"/>
      <c r="BH846" s="153"/>
      <c r="BI846" s="153"/>
      <c r="BJ846" s="153"/>
      <c r="BK846" s="153"/>
      <c r="BL846" s="153"/>
      <c r="BM846" s="153"/>
      <c r="BN846" s="153"/>
      <c r="BO846" s="153"/>
      <c r="BP846" s="153"/>
      <c r="BQ846" s="153"/>
      <c r="BR846" s="153"/>
      <c r="BS846" s="153"/>
      <c r="BT846" s="153"/>
      <c r="BU846" s="153"/>
      <c r="BV846" s="153"/>
      <c r="BW846" s="153"/>
      <c r="BX846" s="153"/>
      <c r="BY846" s="153"/>
      <c r="BZ846" s="153"/>
      <c r="CA846" s="153"/>
      <c r="CB846" s="153"/>
      <c r="CC846" s="153"/>
      <c r="CD846" s="153"/>
      <c r="CE846" s="153"/>
      <c r="CF846" s="153"/>
      <c r="CG846" s="153"/>
      <c r="CH846" s="153"/>
      <c r="CI846" s="153"/>
      <c r="CJ846" s="153"/>
      <c r="CK846" s="153"/>
      <c r="CL846" s="153"/>
      <c r="CM846" s="153"/>
      <c r="CN846" s="153"/>
      <c r="CO846" s="153"/>
      <c r="CP846" s="153"/>
      <c r="CQ846" s="153"/>
      <c r="CR846" s="153"/>
      <c r="CS846" s="153"/>
      <c r="CT846" s="153"/>
      <c r="CU846" s="153"/>
      <c r="CV846" s="153"/>
      <c r="CW846" s="153"/>
      <c r="CX846" s="153"/>
      <c r="CY846" s="153"/>
      <c r="CZ846" s="153"/>
      <c r="DA846" s="153"/>
      <c r="DB846" s="153"/>
      <c r="DC846" s="153"/>
      <c r="DD846" s="153"/>
      <c r="DE846" s="153"/>
      <c r="DF846" s="153"/>
      <c r="DG846" s="153"/>
      <c r="DH846" s="153"/>
      <c r="DI846" s="153"/>
      <c r="DJ846" s="153"/>
      <c r="DK846" s="153"/>
      <c r="DL846" s="153"/>
      <c r="DM846" s="153"/>
      <c r="DN846" s="153"/>
      <c r="DO846" s="153"/>
      <c r="DP846" s="153"/>
      <c r="DQ846" s="153"/>
      <c r="DR846" s="153"/>
      <c r="DS846" s="153"/>
      <c r="DT846" s="153"/>
      <c r="DU846" s="153"/>
      <c r="DV846" s="153"/>
      <c r="DW846" s="153"/>
      <c r="DX846" s="153"/>
      <c r="DY846" s="153"/>
      <c r="DZ846" s="153"/>
      <c r="EA846" s="153"/>
      <c r="EB846" s="153"/>
      <c r="EC846" s="153"/>
      <c r="ED846" s="153"/>
      <c r="EE846" s="153"/>
      <c r="EF846" s="153"/>
      <c r="EG846" s="153"/>
      <c r="EH846" s="153"/>
      <c r="EI846" s="153"/>
      <c r="EJ846" s="153"/>
    </row>
    <row r="847" spans="2:140" s="30" customFormat="1" ht="13.5">
      <c r="B847" s="153"/>
      <c r="C847" s="153"/>
      <c r="D847" s="153"/>
      <c r="E847" s="153"/>
      <c r="F847" s="153"/>
      <c r="G847" s="153"/>
      <c r="H847" s="153"/>
      <c r="I847" s="153"/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  <c r="AA847" s="153"/>
      <c r="AB847" s="153"/>
      <c r="AC847" s="153"/>
      <c r="AD847" s="153"/>
      <c r="AE847" s="153"/>
      <c r="AF847" s="153"/>
      <c r="AG847" s="153"/>
      <c r="AH847" s="153"/>
      <c r="AI847" s="153"/>
      <c r="AJ847" s="153"/>
      <c r="AK847" s="153"/>
      <c r="AL847" s="153"/>
      <c r="AM847" s="153"/>
      <c r="AN847" s="153"/>
      <c r="AO847" s="153"/>
      <c r="AP847" s="153"/>
      <c r="AQ847" s="153"/>
      <c r="AR847" s="153"/>
      <c r="AS847" s="153"/>
      <c r="AT847" s="153"/>
      <c r="AU847" s="153"/>
      <c r="AV847" s="153"/>
      <c r="AW847" s="153"/>
      <c r="AX847" s="153"/>
      <c r="AY847" s="153"/>
      <c r="AZ847" s="153"/>
      <c r="BA847" s="153"/>
      <c r="BB847" s="153"/>
      <c r="BC847" s="153"/>
      <c r="BD847" s="153"/>
      <c r="BE847" s="153"/>
      <c r="BF847" s="153"/>
      <c r="BG847" s="153"/>
      <c r="BH847" s="153"/>
      <c r="BI847" s="153"/>
      <c r="BJ847" s="153"/>
      <c r="BK847" s="153"/>
      <c r="BL847" s="153"/>
      <c r="BM847" s="153"/>
      <c r="BN847" s="153"/>
      <c r="BO847" s="153"/>
      <c r="BP847" s="153"/>
      <c r="BQ847" s="153"/>
      <c r="BR847" s="153"/>
      <c r="BS847" s="153"/>
      <c r="BT847" s="153"/>
      <c r="BU847" s="153"/>
      <c r="BV847" s="153"/>
      <c r="BW847" s="153"/>
      <c r="BX847" s="153"/>
      <c r="BY847" s="153"/>
      <c r="BZ847" s="153"/>
      <c r="CA847" s="153"/>
      <c r="CB847" s="153"/>
      <c r="CC847" s="153"/>
      <c r="CD847" s="153"/>
      <c r="CE847" s="153"/>
      <c r="CF847" s="153"/>
      <c r="CG847" s="153"/>
      <c r="CH847" s="153"/>
      <c r="CI847" s="153"/>
      <c r="CJ847" s="153"/>
      <c r="CK847" s="153"/>
      <c r="CL847" s="153"/>
      <c r="CM847" s="153"/>
      <c r="CN847" s="153"/>
      <c r="CO847" s="153"/>
      <c r="CP847" s="153"/>
      <c r="CQ847" s="153"/>
      <c r="CR847" s="153"/>
      <c r="CS847" s="153"/>
      <c r="CT847" s="153"/>
      <c r="CU847" s="153"/>
      <c r="CV847" s="153"/>
      <c r="CW847" s="153"/>
      <c r="CX847" s="153"/>
      <c r="CY847" s="153"/>
      <c r="CZ847" s="153"/>
      <c r="DA847" s="153"/>
      <c r="DB847" s="153"/>
      <c r="DC847" s="153"/>
      <c r="DD847" s="153"/>
      <c r="DE847" s="153"/>
      <c r="DF847" s="153"/>
      <c r="DG847" s="153"/>
      <c r="DH847" s="153"/>
      <c r="DI847" s="153"/>
      <c r="DJ847" s="153"/>
      <c r="DK847" s="153"/>
      <c r="DL847" s="153"/>
      <c r="DM847" s="153"/>
      <c r="DN847" s="153"/>
      <c r="DO847" s="153"/>
      <c r="DP847" s="153"/>
      <c r="DQ847" s="153"/>
      <c r="DR847" s="153"/>
      <c r="DS847" s="153"/>
      <c r="DT847" s="153"/>
      <c r="DU847" s="153"/>
      <c r="DV847" s="153"/>
      <c r="DW847" s="153"/>
      <c r="DX847" s="153"/>
      <c r="DY847" s="153"/>
      <c r="DZ847" s="153"/>
      <c r="EA847" s="153"/>
      <c r="EB847" s="153"/>
      <c r="EC847" s="153"/>
      <c r="ED847" s="153"/>
      <c r="EE847" s="153"/>
      <c r="EF847" s="153"/>
      <c r="EG847" s="153"/>
      <c r="EH847" s="153"/>
      <c r="EI847" s="153"/>
      <c r="EJ847" s="153"/>
    </row>
    <row r="848" spans="2:140" s="30" customFormat="1" ht="13.5">
      <c r="B848" s="153"/>
      <c r="C848" s="153"/>
      <c r="D848" s="153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  <c r="AA848" s="153"/>
      <c r="AB848" s="153"/>
      <c r="AC848" s="153"/>
      <c r="AD848" s="153"/>
      <c r="AE848" s="153"/>
      <c r="AF848" s="153"/>
      <c r="AG848" s="153"/>
      <c r="AH848" s="153"/>
      <c r="AI848" s="153"/>
      <c r="AJ848" s="153"/>
      <c r="AK848" s="153"/>
      <c r="AL848" s="153"/>
      <c r="AM848" s="153"/>
      <c r="AN848" s="153"/>
      <c r="AO848" s="153"/>
      <c r="AP848" s="153"/>
      <c r="AQ848" s="153"/>
      <c r="AR848" s="153"/>
      <c r="AS848" s="153"/>
      <c r="AT848" s="153"/>
      <c r="AU848" s="153"/>
      <c r="AV848" s="153"/>
      <c r="AW848" s="153"/>
      <c r="AX848" s="153"/>
      <c r="AY848" s="153"/>
      <c r="AZ848" s="153"/>
      <c r="BA848" s="153"/>
      <c r="BB848" s="153"/>
      <c r="BC848" s="153"/>
      <c r="BD848" s="153"/>
      <c r="BE848" s="153"/>
      <c r="BF848" s="153"/>
      <c r="BG848" s="153"/>
      <c r="BH848" s="153"/>
      <c r="BI848" s="153"/>
      <c r="BJ848" s="153"/>
      <c r="BK848" s="153"/>
      <c r="BL848" s="153"/>
      <c r="BM848" s="153"/>
      <c r="BN848" s="153"/>
      <c r="BO848" s="153"/>
      <c r="BP848" s="153"/>
      <c r="BQ848" s="153"/>
      <c r="BR848" s="153"/>
      <c r="BS848" s="153"/>
      <c r="BT848" s="153"/>
      <c r="BU848" s="153"/>
      <c r="BV848" s="153"/>
      <c r="BW848" s="153"/>
      <c r="BX848" s="153"/>
      <c r="BY848" s="153"/>
      <c r="BZ848" s="153"/>
      <c r="CA848" s="153"/>
      <c r="CB848" s="153"/>
      <c r="CC848" s="153"/>
      <c r="CD848" s="153"/>
      <c r="CE848" s="153"/>
      <c r="CF848" s="153"/>
      <c r="CG848" s="153"/>
      <c r="CH848" s="153"/>
      <c r="CI848" s="153"/>
      <c r="CJ848" s="153"/>
      <c r="CK848" s="153"/>
      <c r="CL848" s="153"/>
      <c r="CM848" s="153"/>
      <c r="CN848" s="153"/>
      <c r="CO848" s="153"/>
      <c r="CP848" s="153"/>
      <c r="CQ848" s="153"/>
      <c r="CR848" s="153"/>
      <c r="CS848" s="153"/>
      <c r="CT848" s="153"/>
      <c r="CU848" s="153"/>
      <c r="CV848" s="153"/>
      <c r="CW848" s="153"/>
      <c r="CX848" s="153"/>
      <c r="CY848" s="153"/>
      <c r="CZ848" s="153"/>
      <c r="DA848" s="153"/>
      <c r="DB848" s="153"/>
      <c r="DC848" s="153"/>
      <c r="DD848" s="153"/>
      <c r="DE848" s="153"/>
      <c r="DF848" s="153"/>
      <c r="DG848" s="153"/>
      <c r="DH848" s="153"/>
      <c r="DI848" s="153"/>
      <c r="DJ848" s="153"/>
      <c r="DK848" s="153"/>
      <c r="DL848" s="153"/>
      <c r="DM848" s="153"/>
      <c r="DN848" s="153"/>
      <c r="DO848" s="153"/>
      <c r="DP848" s="153"/>
      <c r="DQ848" s="153"/>
      <c r="DR848" s="153"/>
      <c r="DS848" s="153"/>
      <c r="DT848" s="153"/>
      <c r="DU848" s="153"/>
      <c r="DV848" s="153"/>
      <c r="DW848" s="153"/>
      <c r="DX848" s="153"/>
      <c r="DY848" s="153"/>
      <c r="DZ848" s="153"/>
      <c r="EA848" s="153"/>
      <c r="EB848" s="153"/>
      <c r="EC848" s="153"/>
      <c r="ED848" s="153"/>
      <c r="EE848" s="153"/>
      <c r="EF848" s="153"/>
      <c r="EG848" s="153"/>
      <c r="EH848" s="153"/>
      <c r="EI848" s="153"/>
      <c r="EJ848" s="153"/>
    </row>
    <row r="849" spans="2:140" s="30" customFormat="1" ht="13.5">
      <c r="B849" s="153"/>
      <c r="C849" s="153"/>
      <c r="D849" s="153"/>
      <c r="E849" s="153"/>
      <c r="F849" s="153"/>
      <c r="G849" s="153"/>
      <c r="H849" s="153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  <c r="AA849" s="153"/>
      <c r="AB849" s="153"/>
      <c r="AC849" s="153"/>
      <c r="AD849" s="153"/>
      <c r="AE849" s="153"/>
      <c r="AF849" s="153"/>
      <c r="AG849" s="153"/>
      <c r="AH849" s="153"/>
      <c r="AI849" s="153"/>
      <c r="AJ849" s="153"/>
      <c r="AK849" s="153"/>
      <c r="AL849" s="153"/>
      <c r="AM849" s="153"/>
      <c r="AN849" s="153"/>
      <c r="AO849" s="153"/>
      <c r="AP849" s="153"/>
      <c r="AQ849" s="153"/>
      <c r="AR849" s="153"/>
      <c r="AS849" s="153"/>
      <c r="AT849" s="153"/>
      <c r="AU849" s="153"/>
      <c r="AV849" s="153"/>
      <c r="AW849" s="153"/>
      <c r="AX849" s="153"/>
      <c r="AY849" s="153"/>
      <c r="AZ849" s="153"/>
      <c r="BA849" s="153"/>
      <c r="BB849" s="153"/>
      <c r="BC849" s="153"/>
      <c r="BD849" s="153"/>
      <c r="BE849" s="153"/>
      <c r="BF849" s="153"/>
      <c r="BG849" s="153"/>
      <c r="BH849" s="153"/>
      <c r="BI849" s="153"/>
      <c r="BJ849" s="153"/>
      <c r="BK849" s="153"/>
      <c r="BL849" s="153"/>
      <c r="BM849" s="153"/>
      <c r="BN849" s="153"/>
      <c r="BO849" s="153"/>
      <c r="BP849" s="153"/>
      <c r="BQ849" s="153"/>
      <c r="BR849" s="153"/>
      <c r="BS849" s="153"/>
      <c r="BT849" s="153"/>
      <c r="BU849" s="153"/>
      <c r="BV849" s="153"/>
      <c r="BW849" s="153"/>
      <c r="BX849" s="153"/>
      <c r="BY849" s="153"/>
      <c r="BZ849" s="153"/>
      <c r="CA849" s="153"/>
      <c r="CB849" s="153"/>
      <c r="CC849" s="153"/>
      <c r="CD849" s="153"/>
      <c r="CE849" s="153"/>
      <c r="CF849" s="153"/>
      <c r="CG849" s="153"/>
      <c r="CH849" s="153"/>
      <c r="CI849" s="153"/>
      <c r="CJ849" s="153"/>
      <c r="CK849" s="153"/>
      <c r="CL849" s="153"/>
      <c r="CM849" s="153"/>
      <c r="CN849" s="153"/>
      <c r="CO849" s="153"/>
      <c r="CP849" s="153"/>
      <c r="CQ849" s="153"/>
      <c r="CR849" s="153"/>
      <c r="CS849" s="153"/>
      <c r="CT849" s="153"/>
      <c r="CU849" s="153"/>
      <c r="CV849" s="153"/>
      <c r="CW849" s="153"/>
      <c r="CX849" s="153"/>
      <c r="CY849" s="153"/>
      <c r="CZ849" s="153"/>
      <c r="DA849" s="153"/>
      <c r="DB849" s="153"/>
      <c r="DC849" s="153"/>
      <c r="DD849" s="153"/>
      <c r="DE849" s="153"/>
      <c r="DF849" s="153"/>
      <c r="DG849" s="153"/>
      <c r="DH849" s="153"/>
      <c r="DI849" s="153"/>
      <c r="DJ849" s="153"/>
      <c r="DK849" s="153"/>
      <c r="DL849" s="153"/>
      <c r="DM849" s="153"/>
      <c r="DN849" s="153"/>
      <c r="DO849" s="153"/>
      <c r="DP849" s="153"/>
      <c r="DQ849" s="153"/>
      <c r="DR849" s="153"/>
      <c r="DS849" s="153"/>
      <c r="DT849" s="153"/>
      <c r="DU849" s="153"/>
      <c r="DV849" s="153"/>
      <c r="DW849" s="153"/>
      <c r="DX849" s="153"/>
      <c r="DY849" s="153"/>
      <c r="DZ849" s="153"/>
      <c r="EA849" s="153"/>
      <c r="EB849" s="153"/>
      <c r="EC849" s="153"/>
      <c r="ED849" s="153"/>
      <c r="EE849" s="153"/>
      <c r="EF849" s="153"/>
      <c r="EG849" s="153"/>
      <c r="EH849" s="153"/>
      <c r="EI849" s="153"/>
      <c r="EJ849" s="153"/>
    </row>
    <row r="850" spans="2:140" s="30" customFormat="1" ht="13.5">
      <c r="B850" s="153"/>
      <c r="C850" s="153"/>
      <c r="D850" s="153"/>
      <c r="E850" s="153"/>
      <c r="F850" s="153"/>
      <c r="G850" s="153"/>
      <c r="H850" s="153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  <c r="AA850" s="153"/>
      <c r="AB850" s="153"/>
      <c r="AC850" s="153"/>
      <c r="AD850" s="153"/>
      <c r="AE850" s="153"/>
      <c r="AF850" s="153"/>
      <c r="AG850" s="153"/>
      <c r="AH850" s="153"/>
      <c r="AI850" s="153"/>
      <c r="AJ850" s="153"/>
      <c r="AK850" s="153"/>
      <c r="AL850" s="153"/>
      <c r="AM850" s="153"/>
      <c r="AN850" s="153"/>
      <c r="AO850" s="153"/>
      <c r="AP850" s="153"/>
      <c r="AQ850" s="153"/>
      <c r="AR850" s="153"/>
      <c r="AS850" s="153"/>
      <c r="AT850" s="153"/>
      <c r="AU850" s="153"/>
      <c r="AV850" s="153"/>
      <c r="AW850" s="153"/>
      <c r="AX850" s="153"/>
      <c r="AY850" s="153"/>
      <c r="AZ850" s="153"/>
      <c r="BA850" s="153"/>
      <c r="BB850" s="153"/>
      <c r="BC850" s="153"/>
      <c r="BD850" s="153"/>
      <c r="BE850" s="153"/>
      <c r="BF850" s="153"/>
      <c r="BG850" s="153"/>
      <c r="BH850" s="153"/>
      <c r="BI850" s="153"/>
      <c r="BJ850" s="153"/>
      <c r="BK850" s="153"/>
      <c r="BL850" s="153"/>
      <c r="BM850" s="153"/>
      <c r="BN850" s="153"/>
      <c r="BO850" s="153"/>
      <c r="BP850" s="153"/>
      <c r="BQ850" s="153"/>
      <c r="BR850" s="153"/>
      <c r="BS850" s="153"/>
      <c r="BT850" s="153"/>
      <c r="BU850" s="153"/>
      <c r="BV850" s="153"/>
      <c r="BW850" s="153"/>
      <c r="BX850" s="153"/>
      <c r="BY850" s="153"/>
      <c r="BZ850" s="153"/>
      <c r="CA850" s="153"/>
      <c r="CB850" s="153"/>
      <c r="CC850" s="153"/>
      <c r="CD850" s="153"/>
      <c r="CE850" s="153"/>
      <c r="CF850" s="153"/>
      <c r="CG850" s="153"/>
      <c r="CH850" s="153"/>
      <c r="CI850" s="153"/>
      <c r="CJ850" s="153"/>
      <c r="CK850" s="153"/>
      <c r="CL850" s="153"/>
      <c r="CM850" s="153"/>
      <c r="CN850" s="153"/>
      <c r="CO850" s="153"/>
      <c r="CP850" s="153"/>
      <c r="CQ850" s="153"/>
      <c r="CR850" s="153"/>
      <c r="CS850" s="153"/>
      <c r="CT850" s="153"/>
      <c r="CU850" s="153"/>
      <c r="CV850" s="153"/>
      <c r="CW850" s="153"/>
      <c r="CX850" s="153"/>
      <c r="CY850" s="153"/>
      <c r="CZ850" s="153"/>
      <c r="DA850" s="153"/>
      <c r="DB850" s="153"/>
      <c r="DC850" s="153"/>
      <c r="DD850" s="153"/>
      <c r="DE850" s="153"/>
      <c r="DF850" s="153"/>
      <c r="DG850" s="153"/>
      <c r="DH850" s="153"/>
      <c r="DI850" s="153"/>
      <c r="DJ850" s="153"/>
      <c r="DK850" s="153"/>
      <c r="DL850" s="153"/>
      <c r="DM850" s="153"/>
      <c r="DN850" s="153"/>
      <c r="DO850" s="153"/>
      <c r="DP850" s="153"/>
      <c r="DQ850" s="153"/>
      <c r="DR850" s="153"/>
      <c r="DS850" s="153"/>
      <c r="DT850" s="153"/>
      <c r="DU850" s="153"/>
      <c r="DV850" s="153"/>
      <c r="DW850" s="153"/>
      <c r="DX850" s="153"/>
      <c r="DY850" s="153"/>
      <c r="DZ850" s="153"/>
      <c r="EA850" s="153"/>
      <c r="EB850" s="153"/>
      <c r="EC850" s="153"/>
      <c r="ED850" s="153"/>
      <c r="EE850" s="153"/>
      <c r="EF850" s="153"/>
      <c r="EG850" s="153"/>
      <c r="EH850" s="153"/>
      <c r="EI850" s="153"/>
      <c r="EJ850" s="153"/>
    </row>
    <row r="851" spans="2:140" s="30" customFormat="1" ht="13.5">
      <c r="B851" s="153"/>
      <c r="C851" s="153"/>
      <c r="D851" s="153"/>
      <c r="E851" s="153"/>
      <c r="F851" s="153"/>
      <c r="G851" s="153"/>
      <c r="H851" s="153"/>
      <c r="I851" s="153"/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  <c r="AA851" s="153"/>
      <c r="AB851" s="153"/>
      <c r="AC851" s="153"/>
      <c r="AD851" s="153"/>
      <c r="AE851" s="153"/>
      <c r="AF851" s="153"/>
      <c r="AG851" s="153"/>
      <c r="AH851" s="153"/>
      <c r="AI851" s="153"/>
      <c r="AJ851" s="153"/>
      <c r="AK851" s="153"/>
      <c r="AL851" s="153"/>
      <c r="AM851" s="153"/>
      <c r="AN851" s="153"/>
      <c r="AO851" s="153"/>
      <c r="AP851" s="153"/>
      <c r="AQ851" s="153"/>
      <c r="AR851" s="153"/>
      <c r="AS851" s="153"/>
      <c r="AT851" s="153"/>
      <c r="AU851" s="153"/>
      <c r="AV851" s="153"/>
      <c r="AW851" s="153"/>
      <c r="AX851" s="153"/>
      <c r="AY851" s="153"/>
      <c r="AZ851" s="153"/>
      <c r="BA851" s="153"/>
      <c r="BB851" s="153"/>
      <c r="BC851" s="153"/>
      <c r="BD851" s="153"/>
      <c r="BE851" s="153"/>
      <c r="BF851" s="153"/>
      <c r="BG851" s="153"/>
      <c r="BH851" s="153"/>
      <c r="BI851" s="153"/>
      <c r="BJ851" s="153"/>
      <c r="BK851" s="153"/>
      <c r="BL851" s="153"/>
      <c r="BM851" s="153"/>
      <c r="BN851" s="153"/>
      <c r="BO851" s="153"/>
      <c r="BP851" s="153"/>
      <c r="BQ851" s="153"/>
      <c r="BR851" s="153"/>
      <c r="BS851" s="153"/>
      <c r="BT851" s="153"/>
      <c r="BU851" s="153"/>
      <c r="BV851" s="153"/>
      <c r="BW851" s="153"/>
      <c r="BX851" s="153"/>
      <c r="BY851" s="153"/>
      <c r="BZ851" s="153"/>
      <c r="CA851" s="153"/>
      <c r="CB851" s="153"/>
      <c r="CC851" s="153"/>
      <c r="CD851" s="153"/>
      <c r="CE851" s="153"/>
      <c r="CF851" s="153"/>
      <c r="CG851" s="153"/>
      <c r="CH851" s="153"/>
      <c r="CI851" s="153"/>
      <c r="CJ851" s="153"/>
      <c r="CK851" s="153"/>
      <c r="CL851" s="153"/>
      <c r="CM851" s="153"/>
      <c r="CN851" s="153"/>
      <c r="CO851" s="153"/>
      <c r="CP851" s="153"/>
      <c r="CQ851" s="153"/>
      <c r="CR851" s="153"/>
      <c r="CS851" s="153"/>
      <c r="CT851" s="153"/>
      <c r="CU851" s="153"/>
      <c r="CV851" s="153"/>
      <c r="CW851" s="153"/>
      <c r="CX851" s="153"/>
      <c r="CY851" s="153"/>
      <c r="CZ851" s="153"/>
      <c r="DA851" s="153"/>
      <c r="DB851" s="153"/>
      <c r="DC851" s="153"/>
      <c r="DD851" s="153"/>
      <c r="DE851" s="153"/>
      <c r="DF851" s="153"/>
      <c r="DG851" s="153"/>
      <c r="DH851" s="153"/>
      <c r="DI851" s="153"/>
      <c r="DJ851" s="153"/>
      <c r="DK851" s="153"/>
      <c r="DL851" s="153"/>
      <c r="DM851" s="153"/>
      <c r="DN851" s="153"/>
      <c r="DO851" s="153"/>
      <c r="DP851" s="153"/>
      <c r="DQ851" s="153"/>
      <c r="DR851" s="153"/>
      <c r="DS851" s="153"/>
      <c r="DT851" s="153"/>
      <c r="DU851" s="153"/>
      <c r="DV851" s="153"/>
      <c r="DW851" s="153"/>
      <c r="DX851" s="153"/>
      <c r="DY851" s="153"/>
      <c r="DZ851" s="153"/>
      <c r="EA851" s="153"/>
      <c r="EB851" s="153"/>
      <c r="EC851" s="153"/>
      <c r="ED851" s="153"/>
      <c r="EE851" s="153"/>
      <c r="EF851" s="153"/>
      <c r="EG851" s="153"/>
      <c r="EH851" s="153"/>
      <c r="EI851" s="153"/>
      <c r="EJ851" s="153"/>
    </row>
    <row r="852" spans="2:140" s="30" customFormat="1" ht="13.5">
      <c r="B852" s="153"/>
      <c r="C852" s="153"/>
      <c r="D852" s="153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  <c r="AA852" s="153"/>
      <c r="AB852" s="153"/>
      <c r="AC852" s="153"/>
      <c r="AD852" s="153"/>
      <c r="AE852" s="153"/>
      <c r="AF852" s="153"/>
      <c r="AG852" s="153"/>
      <c r="AH852" s="153"/>
      <c r="AI852" s="153"/>
      <c r="AJ852" s="153"/>
      <c r="AK852" s="153"/>
      <c r="AL852" s="153"/>
      <c r="AM852" s="153"/>
      <c r="AN852" s="153"/>
      <c r="AO852" s="153"/>
      <c r="AP852" s="153"/>
      <c r="AQ852" s="153"/>
      <c r="AR852" s="153"/>
      <c r="AS852" s="153"/>
      <c r="AT852" s="153"/>
      <c r="AU852" s="153"/>
      <c r="AV852" s="153"/>
      <c r="AW852" s="153"/>
      <c r="AX852" s="153"/>
      <c r="AY852" s="153"/>
      <c r="AZ852" s="153"/>
      <c r="BA852" s="153"/>
      <c r="BB852" s="153"/>
      <c r="BC852" s="153"/>
      <c r="BD852" s="153"/>
      <c r="BE852" s="153"/>
      <c r="BF852" s="153"/>
      <c r="BG852" s="153"/>
      <c r="BH852" s="153"/>
      <c r="BI852" s="153"/>
      <c r="BJ852" s="153"/>
      <c r="BK852" s="153"/>
      <c r="BL852" s="153"/>
      <c r="BM852" s="153"/>
      <c r="BN852" s="153"/>
      <c r="BO852" s="153"/>
      <c r="BP852" s="153"/>
      <c r="BQ852" s="153"/>
      <c r="BR852" s="153"/>
      <c r="BS852" s="153"/>
      <c r="BT852" s="153"/>
      <c r="BU852" s="153"/>
      <c r="BV852" s="153"/>
      <c r="BW852" s="153"/>
      <c r="BX852" s="153"/>
      <c r="BY852" s="153"/>
      <c r="BZ852" s="153"/>
      <c r="CA852" s="153"/>
      <c r="CB852" s="153"/>
      <c r="CC852" s="153"/>
      <c r="CD852" s="153"/>
      <c r="CE852" s="153"/>
      <c r="CF852" s="153"/>
      <c r="CG852" s="153"/>
      <c r="CH852" s="153"/>
      <c r="CI852" s="153"/>
      <c r="CJ852" s="153"/>
      <c r="CK852" s="153"/>
      <c r="CL852" s="153"/>
      <c r="CM852" s="153"/>
      <c r="CN852" s="153"/>
      <c r="CO852" s="153"/>
      <c r="CP852" s="153"/>
      <c r="CQ852" s="153"/>
      <c r="CR852" s="153"/>
      <c r="CS852" s="153"/>
      <c r="CT852" s="153"/>
      <c r="CU852" s="153"/>
      <c r="CV852" s="153"/>
      <c r="CW852" s="153"/>
      <c r="CX852" s="153"/>
      <c r="CY852" s="153"/>
      <c r="CZ852" s="153"/>
      <c r="DA852" s="153"/>
      <c r="DB852" s="153"/>
      <c r="DC852" s="153"/>
      <c r="DD852" s="153"/>
      <c r="DE852" s="153"/>
      <c r="DF852" s="153"/>
      <c r="DG852" s="153"/>
      <c r="DH852" s="153"/>
      <c r="DI852" s="153"/>
      <c r="DJ852" s="153"/>
      <c r="DK852" s="153"/>
      <c r="DL852" s="153"/>
      <c r="DM852" s="153"/>
      <c r="DN852" s="153"/>
      <c r="DO852" s="153"/>
      <c r="DP852" s="153"/>
      <c r="DQ852" s="153"/>
      <c r="DR852" s="153"/>
      <c r="DS852" s="153"/>
      <c r="DT852" s="153"/>
      <c r="DU852" s="153"/>
      <c r="DV852" s="153"/>
      <c r="DW852" s="153"/>
      <c r="DX852" s="153"/>
      <c r="DY852" s="153"/>
      <c r="DZ852" s="153"/>
      <c r="EA852" s="153"/>
      <c r="EB852" s="153"/>
      <c r="EC852" s="153"/>
      <c r="ED852" s="153"/>
      <c r="EE852" s="153"/>
      <c r="EF852" s="153"/>
      <c r="EG852" s="153"/>
      <c r="EH852" s="153"/>
      <c r="EI852" s="153"/>
      <c r="EJ852" s="153"/>
    </row>
    <row r="853" spans="2:140" s="30" customFormat="1" ht="13.5">
      <c r="B853" s="153"/>
      <c r="C853" s="153"/>
      <c r="D853" s="153"/>
      <c r="E853" s="153"/>
      <c r="F853" s="153"/>
      <c r="G853" s="153"/>
      <c r="H853" s="153"/>
      <c r="I853" s="153"/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  <c r="AA853" s="153"/>
      <c r="AB853" s="153"/>
      <c r="AC853" s="153"/>
      <c r="AD853" s="153"/>
      <c r="AE853" s="153"/>
      <c r="AF853" s="153"/>
      <c r="AG853" s="153"/>
      <c r="AH853" s="153"/>
      <c r="AI853" s="153"/>
      <c r="AJ853" s="153"/>
      <c r="AK853" s="153"/>
      <c r="AL853" s="153"/>
      <c r="AM853" s="153"/>
      <c r="AN853" s="153"/>
      <c r="AO853" s="153"/>
      <c r="AP853" s="153"/>
      <c r="AQ853" s="153"/>
      <c r="AR853" s="153"/>
      <c r="AS853" s="153"/>
      <c r="AT853" s="153"/>
      <c r="AU853" s="153"/>
      <c r="AV853" s="153"/>
      <c r="AW853" s="153"/>
      <c r="AX853" s="153"/>
      <c r="AY853" s="153"/>
      <c r="AZ853" s="153"/>
      <c r="BA853" s="153"/>
      <c r="BB853" s="153"/>
      <c r="BC853" s="153"/>
      <c r="BD853" s="153"/>
      <c r="BE853" s="153"/>
      <c r="BF853" s="153"/>
      <c r="BG853" s="153"/>
      <c r="BH853" s="153"/>
      <c r="BI853" s="153"/>
      <c r="BJ853" s="153"/>
      <c r="BK853" s="153"/>
      <c r="BL853" s="153"/>
      <c r="BM853" s="153"/>
      <c r="BN853" s="153"/>
      <c r="BO853" s="153"/>
      <c r="BP853" s="153"/>
      <c r="BQ853" s="153"/>
      <c r="BR853" s="153"/>
      <c r="BS853" s="153"/>
      <c r="BT853" s="153"/>
      <c r="BU853" s="153"/>
      <c r="BV853" s="153"/>
      <c r="BW853" s="153"/>
      <c r="BX853" s="153"/>
      <c r="BY853" s="153"/>
      <c r="BZ853" s="153"/>
      <c r="CA853" s="153"/>
      <c r="CB853" s="153"/>
      <c r="CC853" s="153"/>
      <c r="CD853" s="153"/>
      <c r="CE853" s="153"/>
      <c r="CF853" s="153"/>
      <c r="CG853" s="153"/>
      <c r="CH853" s="153"/>
      <c r="CI853" s="153"/>
      <c r="CJ853" s="153"/>
      <c r="CK853" s="153"/>
      <c r="CL853" s="153"/>
      <c r="CM853" s="153"/>
      <c r="CN853" s="153"/>
      <c r="CO853" s="153"/>
      <c r="CP853" s="153"/>
      <c r="CQ853" s="153"/>
      <c r="CR853" s="153"/>
      <c r="CS853" s="153"/>
      <c r="CT853" s="153"/>
      <c r="CU853" s="153"/>
      <c r="CV853" s="153"/>
      <c r="CW853" s="153"/>
      <c r="CX853" s="153"/>
      <c r="CY853" s="153"/>
      <c r="CZ853" s="153"/>
      <c r="DA853" s="153"/>
      <c r="DB853" s="153"/>
      <c r="DC853" s="153"/>
      <c r="DD853" s="153"/>
      <c r="DE853" s="153"/>
      <c r="DF853" s="153"/>
      <c r="DG853" s="153"/>
      <c r="DH853" s="153"/>
      <c r="DI853" s="153"/>
      <c r="DJ853" s="153"/>
      <c r="DK853" s="153"/>
      <c r="DL853" s="153"/>
      <c r="DM853" s="153"/>
      <c r="DN853" s="153"/>
      <c r="DO853" s="153"/>
      <c r="DP853" s="153"/>
      <c r="DQ853" s="153"/>
      <c r="DR853" s="153"/>
      <c r="DS853" s="153"/>
      <c r="DT853" s="153"/>
      <c r="DU853" s="153"/>
      <c r="DV853" s="153"/>
      <c r="DW853" s="153"/>
      <c r="DX853" s="153"/>
      <c r="DY853" s="153"/>
      <c r="DZ853" s="153"/>
      <c r="EA853" s="153"/>
      <c r="EB853" s="153"/>
      <c r="EC853" s="153"/>
      <c r="ED853" s="153"/>
      <c r="EE853" s="153"/>
      <c r="EF853" s="153"/>
      <c r="EG853" s="153"/>
      <c r="EH853" s="153"/>
      <c r="EI853" s="153"/>
      <c r="EJ853" s="153"/>
    </row>
    <row r="854" spans="2:140" s="30" customFormat="1" ht="13.5">
      <c r="B854" s="153"/>
      <c r="C854" s="153"/>
      <c r="D854" s="153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  <c r="AA854" s="153"/>
      <c r="AB854" s="153"/>
      <c r="AC854" s="153"/>
      <c r="AD854" s="153"/>
      <c r="AE854" s="153"/>
      <c r="AF854" s="153"/>
      <c r="AG854" s="153"/>
      <c r="AH854" s="153"/>
      <c r="AI854" s="153"/>
      <c r="AJ854" s="153"/>
      <c r="AK854" s="153"/>
      <c r="AL854" s="153"/>
      <c r="AM854" s="153"/>
      <c r="AN854" s="153"/>
      <c r="AO854" s="153"/>
      <c r="AP854" s="153"/>
      <c r="AQ854" s="153"/>
      <c r="AR854" s="153"/>
      <c r="AS854" s="153"/>
      <c r="AT854" s="153"/>
      <c r="AU854" s="153"/>
      <c r="AV854" s="153"/>
      <c r="AW854" s="153"/>
      <c r="AX854" s="153"/>
      <c r="AY854" s="153"/>
      <c r="AZ854" s="153"/>
      <c r="BA854" s="153"/>
      <c r="BB854" s="153"/>
      <c r="BC854" s="153"/>
      <c r="BD854" s="153"/>
      <c r="BE854" s="153"/>
      <c r="BF854" s="153"/>
      <c r="BG854" s="153"/>
      <c r="BH854" s="153"/>
      <c r="BI854" s="153"/>
      <c r="BJ854" s="153"/>
      <c r="BK854" s="153"/>
      <c r="BL854" s="153"/>
      <c r="BM854" s="153"/>
      <c r="BN854" s="153"/>
      <c r="BO854" s="153"/>
      <c r="BP854" s="153"/>
      <c r="BQ854" s="153"/>
      <c r="BR854" s="153"/>
      <c r="BS854" s="153"/>
      <c r="BT854" s="153"/>
      <c r="BU854" s="153"/>
      <c r="BV854" s="153"/>
      <c r="BW854" s="153"/>
      <c r="BX854" s="153"/>
      <c r="BY854" s="153"/>
      <c r="BZ854" s="153"/>
      <c r="CA854" s="153"/>
      <c r="CB854" s="153"/>
      <c r="CC854" s="153"/>
      <c r="CD854" s="153"/>
      <c r="CE854" s="153"/>
      <c r="CF854" s="153"/>
      <c r="CG854" s="153"/>
      <c r="CH854" s="153"/>
      <c r="CI854" s="153"/>
      <c r="CJ854" s="153"/>
      <c r="CK854" s="153"/>
      <c r="CL854" s="153"/>
      <c r="CM854" s="153"/>
      <c r="CN854" s="153"/>
      <c r="CO854" s="153"/>
      <c r="CP854" s="153"/>
      <c r="CQ854" s="153"/>
      <c r="CR854" s="153"/>
      <c r="CS854" s="153"/>
      <c r="CT854" s="153"/>
      <c r="CU854" s="153"/>
      <c r="CV854" s="153"/>
      <c r="CW854" s="153"/>
      <c r="CX854" s="153"/>
      <c r="CY854" s="153"/>
      <c r="CZ854" s="153"/>
      <c r="DA854" s="153"/>
      <c r="DB854" s="153"/>
      <c r="DC854" s="153"/>
      <c r="DD854" s="153"/>
      <c r="DE854" s="153"/>
      <c r="DF854" s="153"/>
      <c r="DG854" s="153"/>
      <c r="DH854" s="153"/>
      <c r="DI854" s="153"/>
      <c r="DJ854" s="153"/>
      <c r="DK854" s="153"/>
      <c r="DL854" s="153"/>
      <c r="DM854" s="153"/>
      <c r="DN854" s="153"/>
      <c r="DO854" s="153"/>
      <c r="DP854" s="153"/>
      <c r="DQ854" s="153"/>
      <c r="DR854" s="153"/>
      <c r="DS854" s="153"/>
      <c r="DT854" s="153"/>
      <c r="DU854" s="153"/>
      <c r="DV854" s="153"/>
      <c r="DW854" s="153"/>
      <c r="DX854" s="153"/>
      <c r="DY854" s="153"/>
      <c r="DZ854" s="153"/>
      <c r="EA854" s="153"/>
      <c r="EB854" s="153"/>
      <c r="EC854" s="153"/>
      <c r="ED854" s="153"/>
      <c r="EE854" s="153"/>
      <c r="EF854" s="153"/>
      <c r="EG854" s="153"/>
      <c r="EH854" s="153"/>
      <c r="EI854" s="153"/>
      <c r="EJ854" s="153"/>
    </row>
    <row r="855" spans="2:140" s="30" customFormat="1" ht="13.5">
      <c r="B855" s="153"/>
      <c r="C855" s="153"/>
      <c r="D855" s="153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  <c r="AA855" s="153"/>
      <c r="AB855" s="153"/>
      <c r="AC855" s="153"/>
      <c r="AD855" s="153"/>
      <c r="AE855" s="153"/>
      <c r="AF855" s="153"/>
      <c r="AG855" s="153"/>
      <c r="AH855" s="153"/>
      <c r="AI855" s="153"/>
      <c r="AJ855" s="153"/>
      <c r="AK855" s="153"/>
      <c r="AL855" s="153"/>
      <c r="AM855" s="153"/>
      <c r="AN855" s="153"/>
      <c r="AO855" s="153"/>
      <c r="AP855" s="153"/>
      <c r="AQ855" s="153"/>
      <c r="AR855" s="153"/>
      <c r="AS855" s="153"/>
      <c r="AT855" s="153"/>
      <c r="AU855" s="153"/>
      <c r="AV855" s="153"/>
      <c r="AW855" s="153"/>
      <c r="AX855" s="153"/>
      <c r="AY855" s="153"/>
      <c r="AZ855" s="153"/>
      <c r="BA855" s="153"/>
      <c r="BB855" s="153"/>
      <c r="BC855" s="153"/>
      <c r="BD855" s="153"/>
      <c r="BE855" s="153"/>
      <c r="BF855" s="153"/>
      <c r="BG855" s="153"/>
      <c r="BH855" s="153"/>
      <c r="BI855" s="153"/>
      <c r="BJ855" s="153"/>
      <c r="BK855" s="153"/>
      <c r="BL855" s="153"/>
      <c r="BM855" s="153"/>
      <c r="BN855" s="153"/>
      <c r="BO855" s="153"/>
      <c r="BP855" s="153"/>
      <c r="BQ855" s="153"/>
      <c r="BR855" s="153"/>
      <c r="BS855" s="153"/>
      <c r="BT855" s="153"/>
      <c r="BU855" s="153"/>
      <c r="BV855" s="153"/>
      <c r="BW855" s="153"/>
      <c r="BX855" s="153"/>
      <c r="BY855" s="153"/>
      <c r="BZ855" s="153"/>
      <c r="CA855" s="153"/>
      <c r="CB855" s="153"/>
      <c r="CC855" s="153"/>
      <c r="CD855" s="153"/>
      <c r="CE855" s="153"/>
      <c r="CF855" s="153"/>
      <c r="CG855" s="153"/>
      <c r="CH855" s="153"/>
      <c r="CI855" s="153"/>
      <c r="CJ855" s="153"/>
      <c r="CK855" s="153"/>
      <c r="CL855" s="153"/>
      <c r="CM855" s="153"/>
      <c r="CN855" s="153"/>
      <c r="CO855" s="153"/>
      <c r="CP855" s="153"/>
      <c r="CQ855" s="153"/>
      <c r="CR855" s="153"/>
      <c r="CS855" s="153"/>
      <c r="CT855" s="153"/>
      <c r="CU855" s="153"/>
      <c r="CV855" s="153"/>
      <c r="CW855" s="153"/>
      <c r="CX855" s="153"/>
      <c r="CY855" s="153"/>
      <c r="CZ855" s="153"/>
      <c r="DA855" s="153"/>
      <c r="DB855" s="153"/>
      <c r="DC855" s="153"/>
      <c r="DD855" s="153"/>
      <c r="DE855" s="153"/>
      <c r="DF855" s="153"/>
      <c r="DG855" s="153"/>
      <c r="DH855" s="153"/>
      <c r="DI855" s="153"/>
      <c r="DJ855" s="153"/>
      <c r="DK855" s="153"/>
      <c r="DL855" s="153"/>
      <c r="DM855" s="153"/>
      <c r="DN855" s="153"/>
      <c r="DO855" s="153"/>
      <c r="DP855" s="153"/>
      <c r="DQ855" s="153"/>
      <c r="DR855" s="153"/>
      <c r="DS855" s="153"/>
      <c r="DT855" s="153"/>
      <c r="DU855" s="153"/>
      <c r="DV855" s="153"/>
      <c r="DW855" s="153"/>
      <c r="DX855" s="153"/>
      <c r="DY855" s="153"/>
      <c r="DZ855" s="153"/>
      <c r="EA855" s="153"/>
      <c r="EB855" s="153"/>
      <c r="EC855" s="153"/>
      <c r="ED855" s="153"/>
      <c r="EE855" s="153"/>
      <c r="EF855" s="153"/>
      <c r="EG855" s="153"/>
      <c r="EH855" s="153"/>
      <c r="EI855" s="153"/>
      <c r="EJ855" s="153"/>
    </row>
    <row r="856" spans="2:140" s="30" customFormat="1" ht="13.5">
      <c r="B856" s="153"/>
      <c r="C856" s="153"/>
      <c r="D856" s="153"/>
      <c r="E856" s="153"/>
      <c r="F856" s="153"/>
      <c r="G856" s="153"/>
      <c r="H856" s="153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  <c r="AA856" s="153"/>
      <c r="AB856" s="153"/>
      <c r="AC856" s="153"/>
      <c r="AD856" s="153"/>
      <c r="AE856" s="153"/>
      <c r="AF856" s="153"/>
      <c r="AG856" s="153"/>
      <c r="AH856" s="153"/>
      <c r="AI856" s="153"/>
      <c r="AJ856" s="153"/>
      <c r="AK856" s="153"/>
      <c r="AL856" s="153"/>
      <c r="AM856" s="153"/>
      <c r="AN856" s="153"/>
      <c r="AO856" s="153"/>
      <c r="AP856" s="153"/>
      <c r="AQ856" s="153"/>
      <c r="AR856" s="153"/>
      <c r="AS856" s="153"/>
      <c r="AT856" s="153"/>
      <c r="AU856" s="153"/>
      <c r="AV856" s="153"/>
      <c r="AW856" s="153"/>
      <c r="AX856" s="153"/>
      <c r="AY856" s="153"/>
      <c r="AZ856" s="153"/>
      <c r="BA856" s="153"/>
      <c r="BB856" s="153"/>
      <c r="BC856" s="153"/>
      <c r="BD856" s="153"/>
      <c r="BE856" s="153"/>
      <c r="BF856" s="153"/>
      <c r="BG856" s="153"/>
      <c r="BH856" s="153"/>
      <c r="BI856" s="153"/>
      <c r="BJ856" s="153"/>
      <c r="BK856" s="153"/>
      <c r="BL856" s="153"/>
      <c r="BM856" s="153"/>
      <c r="BN856" s="153"/>
      <c r="BO856" s="153"/>
      <c r="BP856" s="153"/>
      <c r="BQ856" s="153"/>
      <c r="BR856" s="153"/>
      <c r="BS856" s="153"/>
      <c r="BT856" s="153"/>
      <c r="BU856" s="153"/>
      <c r="BV856" s="153"/>
      <c r="BW856" s="153"/>
      <c r="BX856" s="153"/>
      <c r="BY856" s="153"/>
      <c r="BZ856" s="153"/>
      <c r="CA856" s="153"/>
      <c r="CB856" s="153"/>
      <c r="CC856" s="153"/>
      <c r="CD856" s="153"/>
      <c r="CE856" s="153"/>
      <c r="CF856" s="153"/>
      <c r="CG856" s="153"/>
      <c r="CH856" s="153"/>
      <c r="CI856" s="153"/>
      <c r="CJ856" s="153"/>
      <c r="CK856" s="153"/>
      <c r="CL856" s="153"/>
      <c r="CM856" s="153"/>
      <c r="CN856" s="153"/>
      <c r="CO856" s="153"/>
      <c r="CP856" s="153"/>
      <c r="CQ856" s="153"/>
      <c r="CR856" s="153"/>
      <c r="CS856" s="153"/>
      <c r="CT856" s="153"/>
      <c r="CU856" s="153"/>
      <c r="CV856" s="153"/>
      <c r="CW856" s="153"/>
      <c r="CX856" s="153"/>
      <c r="CY856" s="153"/>
      <c r="CZ856" s="153"/>
      <c r="DA856" s="153"/>
      <c r="DB856" s="153"/>
      <c r="DC856" s="153"/>
      <c r="DD856" s="153"/>
      <c r="DE856" s="153"/>
      <c r="DF856" s="153"/>
      <c r="DG856" s="153"/>
      <c r="DH856" s="153"/>
      <c r="DI856" s="153"/>
      <c r="DJ856" s="153"/>
      <c r="DK856" s="153"/>
      <c r="DL856" s="153"/>
      <c r="DM856" s="153"/>
      <c r="DN856" s="153"/>
      <c r="DO856" s="153"/>
      <c r="DP856" s="153"/>
      <c r="DQ856" s="153"/>
      <c r="DR856" s="153"/>
      <c r="DS856" s="153"/>
      <c r="DT856" s="153"/>
      <c r="DU856" s="153"/>
      <c r="DV856" s="153"/>
      <c r="DW856" s="153"/>
      <c r="DX856" s="153"/>
      <c r="DY856" s="153"/>
      <c r="DZ856" s="153"/>
      <c r="EA856" s="153"/>
      <c r="EB856" s="153"/>
      <c r="EC856" s="153"/>
      <c r="ED856" s="153"/>
      <c r="EE856" s="153"/>
      <c r="EF856" s="153"/>
      <c r="EG856" s="153"/>
      <c r="EH856" s="153"/>
      <c r="EI856" s="153"/>
      <c r="EJ856" s="153"/>
    </row>
    <row r="857" spans="2:140" s="30" customFormat="1" ht="13.5">
      <c r="B857" s="153"/>
      <c r="C857" s="153"/>
      <c r="D857" s="153"/>
      <c r="E857" s="153"/>
      <c r="F857" s="153"/>
      <c r="G857" s="153"/>
      <c r="H857" s="153"/>
      <c r="I857" s="153"/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  <c r="AA857" s="153"/>
      <c r="AB857" s="153"/>
      <c r="AC857" s="153"/>
      <c r="AD857" s="153"/>
      <c r="AE857" s="153"/>
      <c r="AF857" s="153"/>
      <c r="AG857" s="153"/>
      <c r="AH857" s="153"/>
      <c r="AI857" s="153"/>
      <c r="AJ857" s="153"/>
      <c r="AK857" s="153"/>
      <c r="AL857" s="153"/>
      <c r="AM857" s="153"/>
      <c r="AN857" s="153"/>
      <c r="AO857" s="153"/>
      <c r="AP857" s="153"/>
      <c r="AQ857" s="153"/>
      <c r="AR857" s="153"/>
      <c r="AS857" s="153"/>
      <c r="AT857" s="153"/>
      <c r="AU857" s="153"/>
      <c r="AV857" s="153"/>
      <c r="AW857" s="153"/>
      <c r="AX857" s="153"/>
      <c r="AY857" s="153"/>
      <c r="AZ857" s="153"/>
      <c r="BA857" s="153"/>
      <c r="BB857" s="153"/>
      <c r="BC857" s="153"/>
      <c r="BD857" s="153"/>
      <c r="BE857" s="153"/>
      <c r="BF857" s="153"/>
      <c r="BG857" s="153"/>
      <c r="BH857" s="153"/>
      <c r="BI857" s="153"/>
      <c r="BJ857" s="153"/>
      <c r="BK857" s="153"/>
      <c r="BL857" s="153"/>
      <c r="BM857" s="153"/>
      <c r="BN857" s="153"/>
      <c r="BO857" s="153"/>
      <c r="BP857" s="153"/>
      <c r="BQ857" s="153"/>
      <c r="BR857" s="153"/>
      <c r="BS857" s="153"/>
      <c r="BT857" s="153"/>
      <c r="BU857" s="153"/>
      <c r="BV857" s="153"/>
      <c r="BW857" s="153"/>
      <c r="BX857" s="153"/>
      <c r="BY857" s="153"/>
      <c r="BZ857" s="153"/>
      <c r="CA857" s="153"/>
      <c r="CB857" s="153"/>
      <c r="CC857" s="153"/>
      <c r="CD857" s="153"/>
      <c r="CE857" s="153"/>
      <c r="CF857" s="153"/>
      <c r="CG857" s="153"/>
      <c r="CH857" s="153"/>
      <c r="CI857" s="153"/>
      <c r="CJ857" s="153"/>
      <c r="CK857" s="153"/>
      <c r="CL857" s="153"/>
      <c r="CM857" s="153"/>
      <c r="CN857" s="153"/>
      <c r="CO857" s="153"/>
      <c r="CP857" s="153"/>
      <c r="CQ857" s="153"/>
      <c r="CR857" s="153"/>
      <c r="CS857" s="153"/>
      <c r="CT857" s="153"/>
      <c r="CU857" s="153"/>
      <c r="CV857" s="153"/>
      <c r="CW857" s="153"/>
      <c r="CX857" s="153"/>
      <c r="CY857" s="153"/>
      <c r="CZ857" s="153"/>
      <c r="DA857" s="153"/>
      <c r="DB857" s="153"/>
      <c r="DC857" s="153"/>
      <c r="DD857" s="153"/>
      <c r="DE857" s="153"/>
      <c r="DF857" s="153"/>
      <c r="DG857" s="153"/>
      <c r="DH857" s="153"/>
      <c r="DI857" s="153"/>
      <c r="DJ857" s="153"/>
      <c r="DK857" s="153"/>
      <c r="DL857" s="153"/>
      <c r="DM857" s="153"/>
      <c r="DN857" s="153"/>
      <c r="DO857" s="153"/>
      <c r="DP857" s="153"/>
      <c r="DQ857" s="153"/>
      <c r="DR857" s="153"/>
      <c r="DS857" s="153"/>
      <c r="DT857" s="153"/>
      <c r="DU857" s="153"/>
      <c r="DV857" s="153"/>
      <c r="DW857" s="153"/>
      <c r="DX857" s="153"/>
      <c r="DY857" s="153"/>
      <c r="DZ857" s="153"/>
      <c r="EA857" s="153"/>
      <c r="EB857" s="153"/>
      <c r="EC857" s="153"/>
      <c r="ED857" s="153"/>
      <c r="EE857" s="153"/>
      <c r="EF857" s="153"/>
      <c r="EG857" s="153"/>
      <c r="EH857" s="153"/>
      <c r="EI857" s="153"/>
      <c r="EJ857" s="153"/>
    </row>
    <row r="858" spans="2:140" s="30" customFormat="1" ht="13.5">
      <c r="B858" s="153"/>
      <c r="C858" s="153"/>
      <c r="D858" s="153"/>
      <c r="E858" s="153"/>
      <c r="F858" s="153"/>
      <c r="G858" s="153"/>
      <c r="H858" s="153"/>
      <c r="I858" s="153"/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  <c r="AA858" s="153"/>
      <c r="AB858" s="153"/>
      <c r="AC858" s="153"/>
      <c r="AD858" s="153"/>
      <c r="AE858" s="153"/>
      <c r="AF858" s="153"/>
      <c r="AG858" s="153"/>
      <c r="AH858" s="153"/>
      <c r="AI858" s="153"/>
      <c r="AJ858" s="153"/>
      <c r="AK858" s="153"/>
      <c r="AL858" s="153"/>
      <c r="AM858" s="153"/>
      <c r="AN858" s="153"/>
      <c r="AO858" s="153"/>
      <c r="AP858" s="153"/>
      <c r="AQ858" s="153"/>
      <c r="AR858" s="153"/>
      <c r="AS858" s="153"/>
      <c r="AT858" s="153"/>
      <c r="AU858" s="153"/>
      <c r="AV858" s="153"/>
      <c r="AW858" s="153"/>
      <c r="AX858" s="153"/>
      <c r="AY858" s="153"/>
      <c r="AZ858" s="153"/>
      <c r="BA858" s="153"/>
      <c r="BB858" s="153"/>
      <c r="BC858" s="153"/>
      <c r="BD858" s="153"/>
      <c r="BE858" s="153"/>
      <c r="BF858" s="153"/>
      <c r="BG858" s="153"/>
      <c r="BH858" s="153"/>
      <c r="BI858" s="153"/>
      <c r="BJ858" s="153"/>
      <c r="BK858" s="153"/>
      <c r="BL858" s="153"/>
      <c r="BM858" s="153"/>
      <c r="BN858" s="153"/>
      <c r="BO858" s="153"/>
      <c r="BP858" s="153"/>
      <c r="BQ858" s="153"/>
      <c r="BR858" s="153"/>
      <c r="BS858" s="153"/>
      <c r="BT858" s="153"/>
      <c r="BU858" s="153"/>
      <c r="BV858" s="153"/>
      <c r="BW858" s="153"/>
      <c r="BX858" s="153"/>
      <c r="BY858" s="153"/>
      <c r="BZ858" s="153"/>
      <c r="CA858" s="153"/>
      <c r="CB858" s="153"/>
      <c r="CC858" s="153"/>
      <c r="CD858" s="153"/>
      <c r="CE858" s="153"/>
      <c r="CF858" s="153"/>
      <c r="CG858" s="153"/>
      <c r="CH858" s="153"/>
      <c r="CI858" s="153"/>
      <c r="CJ858" s="153"/>
      <c r="CK858" s="153"/>
      <c r="CL858" s="153"/>
      <c r="CM858" s="153"/>
      <c r="CN858" s="153"/>
      <c r="CO858" s="153"/>
      <c r="CP858" s="153"/>
      <c r="CQ858" s="153"/>
      <c r="CR858" s="153"/>
      <c r="CS858" s="153"/>
      <c r="CT858" s="153"/>
      <c r="CU858" s="153"/>
      <c r="CV858" s="153"/>
      <c r="CW858" s="153"/>
      <c r="CX858" s="153"/>
      <c r="CY858" s="153"/>
      <c r="CZ858" s="153"/>
      <c r="DA858" s="153"/>
      <c r="DB858" s="153"/>
      <c r="DC858" s="153"/>
      <c r="DD858" s="153"/>
      <c r="DE858" s="153"/>
      <c r="DF858" s="153"/>
      <c r="DG858" s="153"/>
      <c r="DH858" s="153"/>
      <c r="DI858" s="153"/>
      <c r="DJ858" s="153"/>
      <c r="DK858" s="153"/>
      <c r="DL858" s="153"/>
      <c r="DM858" s="153"/>
      <c r="DN858" s="153"/>
      <c r="DO858" s="153"/>
      <c r="DP858" s="153"/>
      <c r="DQ858" s="153"/>
      <c r="DR858" s="153"/>
      <c r="DS858" s="153"/>
      <c r="DT858" s="153"/>
      <c r="DU858" s="153"/>
      <c r="DV858" s="153"/>
      <c r="DW858" s="153"/>
      <c r="DX858" s="153"/>
      <c r="DY858" s="153"/>
      <c r="DZ858" s="153"/>
      <c r="EA858" s="153"/>
      <c r="EB858" s="153"/>
      <c r="EC858" s="153"/>
      <c r="ED858" s="153"/>
      <c r="EE858" s="153"/>
      <c r="EF858" s="153"/>
      <c r="EG858" s="153"/>
      <c r="EH858" s="153"/>
      <c r="EI858" s="153"/>
      <c r="EJ858" s="153"/>
    </row>
    <row r="859" spans="2:140" s="30" customFormat="1" ht="13.5">
      <c r="B859" s="153"/>
      <c r="C859" s="153"/>
      <c r="D859" s="153"/>
      <c r="E859" s="153"/>
      <c r="F859" s="153"/>
      <c r="G859" s="153"/>
      <c r="H859" s="153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  <c r="AA859" s="153"/>
      <c r="AB859" s="153"/>
      <c r="AC859" s="153"/>
      <c r="AD859" s="153"/>
      <c r="AE859" s="153"/>
      <c r="AF859" s="153"/>
      <c r="AG859" s="153"/>
      <c r="AH859" s="153"/>
      <c r="AI859" s="153"/>
      <c r="AJ859" s="153"/>
      <c r="AK859" s="153"/>
      <c r="AL859" s="153"/>
      <c r="AM859" s="153"/>
      <c r="AN859" s="153"/>
      <c r="AO859" s="153"/>
      <c r="AP859" s="153"/>
      <c r="AQ859" s="153"/>
      <c r="AR859" s="153"/>
      <c r="AS859" s="153"/>
      <c r="AT859" s="153"/>
      <c r="AU859" s="153"/>
      <c r="AV859" s="153"/>
      <c r="AW859" s="153"/>
      <c r="AX859" s="153"/>
      <c r="AY859" s="153"/>
      <c r="AZ859" s="153"/>
      <c r="BA859" s="153"/>
      <c r="BB859" s="153"/>
      <c r="BC859" s="153"/>
      <c r="BD859" s="153"/>
      <c r="BE859" s="153"/>
      <c r="BF859" s="153"/>
      <c r="BG859" s="153"/>
      <c r="BH859" s="153"/>
      <c r="BI859" s="153"/>
      <c r="BJ859" s="153"/>
      <c r="BK859" s="153"/>
      <c r="BL859" s="153"/>
      <c r="BM859" s="153"/>
      <c r="BN859" s="153"/>
      <c r="BO859" s="153"/>
      <c r="BP859" s="153"/>
      <c r="BQ859" s="153"/>
      <c r="BR859" s="153"/>
      <c r="BS859" s="153"/>
      <c r="BT859" s="153"/>
      <c r="BU859" s="153"/>
      <c r="BV859" s="153"/>
      <c r="BW859" s="153"/>
      <c r="BX859" s="153"/>
      <c r="BY859" s="153"/>
      <c r="BZ859" s="153"/>
      <c r="CA859" s="153"/>
      <c r="CB859" s="153"/>
      <c r="CC859" s="153"/>
      <c r="CD859" s="153"/>
      <c r="CE859" s="153"/>
      <c r="CF859" s="153"/>
      <c r="CG859" s="153"/>
      <c r="CH859" s="153"/>
      <c r="CI859" s="153"/>
      <c r="CJ859" s="153"/>
      <c r="CK859" s="153"/>
      <c r="CL859" s="153"/>
      <c r="CM859" s="153"/>
      <c r="CN859" s="153"/>
      <c r="CO859" s="153"/>
      <c r="CP859" s="153"/>
      <c r="CQ859" s="153"/>
      <c r="CR859" s="153"/>
      <c r="CS859" s="153"/>
      <c r="CT859" s="153"/>
      <c r="CU859" s="153"/>
      <c r="CV859" s="153"/>
      <c r="CW859" s="153"/>
      <c r="CX859" s="153"/>
      <c r="CY859" s="153"/>
      <c r="CZ859" s="153"/>
      <c r="DA859" s="153"/>
      <c r="DB859" s="153"/>
      <c r="DC859" s="153"/>
      <c r="DD859" s="153"/>
      <c r="DE859" s="153"/>
      <c r="DF859" s="153"/>
      <c r="DG859" s="153"/>
      <c r="DH859" s="153"/>
      <c r="DI859" s="153"/>
      <c r="DJ859" s="153"/>
      <c r="DK859" s="153"/>
      <c r="DL859" s="153"/>
      <c r="DM859" s="153"/>
      <c r="DN859" s="153"/>
      <c r="DO859" s="153"/>
      <c r="DP859" s="153"/>
      <c r="DQ859" s="153"/>
      <c r="DR859" s="153"/>
      <c r="DS859" s="153"/>
      <c r="DT859" s="153"/>
      <c r="DU859" s="153"/>
      <c r="DV859" s="153"/>
      <c r="DW859" s="153"/>
      <c r="DX859" s="153"/>
      <c r="DY859" s="153"/>
      <c r="DZ859" s="153"/>
      <c r="EA859" s="153"/>
      <c r="EB859" s="153"/>
      <c r="EC859" s="153"/>
      <c r="ED859" s="153"/>
      <c r="EE859" s="153"/>
      <c r="EF859" s="153"/>
      <c r="EG859" s="153"/>
      <c r="EH859" s="153"/>
      <c r="EI859" s="153"/>
      <c r="EJ859" s="153"/>
    </row>
    <row r="860" spans="2:140" s="30" customFormat="1" ht="13.5">
      <c r="B860" s="153"/>
      <c r="C860" s="153"/>
      <c r="D860" s="153"/>
      <c r="E860" s="153"/>
      <c r="F860" s="153"/>
      <c r="G860" s="153"/>
      <c r="H860" s="153"/>
      <c r="I860" s="153"/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  <c r="AA860" s="153"/>
      <c r="AB860" s="153"/>
      <c r="AC860" s="153"/>
      <c r="AD860" s="153"/>
      <c r="AE860" s="153"/>
      <c r="AF860" s="153"/>
      <c r="AG860" s="153"/>
      <c r="AH860" s="153"/>
      <c r="AI860" s="153"/>
      <c r="AJ860" s="153"/>
      <c r="AK860" s="153"/>
      <c r="AL860" s="153"/>
      <c r="AM860" s="153"/>
      <c r="AN860" s="153"/>
      <c r="AO860" s="153"/>
      <c r="AP860" s="153"/>
      <c r="AQ860" s="153"/>
      <c r="AR860" s="153"/>
      <c r="AS860" s="153"/>
      <c r="AT860" s="153"/>
      <c r="AU860" s="153"/>
      <c r="AV860" s="153"/>
      <c r="AW860" s="153"/>
      <c r="AX860" s="153"/>
      <c r="AY860" s="153"/>
      <c r="AZ860" s="153"/>
      <c r="BA860" s="153"/>
      <c r="BB860" s="153"/>
      <c r="BC860" s="153"/>
      <c r="BD860" s="153"/>
      <c r="BE860" s="153"/>
      <c r="BF860" s="153"/>
      <c r="BG860" s="153"/>
      <c r="BH860" s="153"/>
      <c r="BI860" s="153"/>
      <c r="BJ860" s="153"/>
      <c r="BK860" s="153"/>
      <c r="BL860" s="153"/>
      <c r="BM860" s="153"/>
      <c r="BN860" s="153"/>
      <c r="BO860" s="153"/>
      <c r="BP860" s="153"/>
      <c r="BQ860" s="153"/>
      <c r="BR860" s="153"/>
      <c r="BS860" s="153"/>
      <c r="BT860" s="153"/>
      <c r="BU860" s="153"/>
      <c r="BV860" s="153"/>
      <c r="BW860" s="153"/>
      <c r="BX860" s="153"/>
      <c r="BY860" s="153"/>
      <c r="BZ860" s="153"/>
      <c r="CA860" s="153"/>
      <c r="CB860" s="153"/>
      <c r="CC860" s="153"/>
      <c r="CD860" s="153"/>
      <c r="CE860" s="153"/>
      <c r="CF860" s="153"/>
      <c r="CG860" s="153"/>
      <c r="CH860" s="153"/>
      <c r="CI860" s="153"/>
      <c r="CJ860" s="153"/>
      <c r="CK860" s="153"/>
      <c r="CL860" s="153"/>
      <c r="CM860" s="153"/>
      <c r="CN860" s="153"/>
      <c r="CO860" s="153"/>
      <c r="CP860" s="153"/>
      <c r="CQ860" s="153"/>
      <c r="CR860" s="153"/>
      <c r="CS860" s="153"/>
      <c r="CT860" s="153"/>
      <c r="CU860" s="153"/>
      <c r="CV860" s="153"/>
      <c r="CW860" s="153"/>
      <c r="CX860" s="153"/>
      <c r="CY860" s="153"/>
      <c r="CZ860" s="153"/>
      <c r="DA860" s="153"/>
      <c r="DB860" s="153"/>
      <c r="DC860" s="153"/>
      <c r="DD860" s="153"/>
      <c r="DE860" s="153"/>
      <c r="DF860" s="153"/>
      <c r="DG860" s="153"/>
      <c r="DH860" s="153"/>
      <c r="DI860" s="153"/>
      <c r="DJ860" s="153"/>
      <c r="DK860" s="153"/>
      <c r="DL860" s="153"/>
      <c r="DM860" s="153"/>
      <c r="DN860" s="153"/>
      <c r="DO860" s="153"/>
      <c r="DP860" s="153"/>
      <c r="DQ860" s="153"/>
      <c r="DR860" s="153"/>
      <c r="DS860" s="153"/>
      <c r="DT860" s="153"/>
      <c r="DU860" s="153"/>
      <c r="DV860" s="153"/>
      <c r="DW860" s="153"/>
      <c r="DX860" s="153"/>
      <c r="DY860" s="153"/>
      <c r="DZ860" s="153"/>
      <c r="EA860" s="153"/>
      <c r="EB860" s="153"/>
      <c r="EC860" s="153"/>
      <c r="ED860" s="153"/>
      <c r="EE860" s="153"/>
      <c r="EF860" s="153"/>
      <c r="EG860" s="153"/>
      <c r="EH860" s="153"/>
      <c r="EI860" s="153"/>
      <c r="EJ860" s="153"/>
    </row>
    <row r="861" spans="2:140" s="30" customFormat="1" ht="13.5">
      <c r="B861" s="153"/>
      <c r="C861" s="153"/>
      <c r="D861" s="153"/>
      <c r="E861" s="153"/>
      <c r="F861" s="153"/>
      <c r="G861" s="153"/>
      <c r="H861" s="153"/>
      <c r="I861" s="153"/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  <c r="AA861" s="153"/>
      <c r="AB861" s="153"/>
      <c r="AC861" s="153"/>
      <c r="AD861" s="153"/>
      <c r="AE861" s="153"/>
      <c r="AF861" s="153"/>
      <c r="AG861" s="153"/>
      <c r="AH861" s="153"/>
      <c r="AI861" s="153"/>
      <c r="AJ861" s="153"/>
      <c r="AK861" s="153"/>
      <c r="AL861" s="153"/>
      <c r="AM861" s="153"/>
      <c r="AN861" s="153"/>
      <c r="AO861" s="153"/>
      <c r="AP861" s="153"/>
      <c r="AQ861" s="153"/>
      <c r="AR861" s="153"/>
      <c r="AS861" s="153"/>
      <c r="AT861" s="153"/>
      <c r="AU861" s="153"/>
      <c r="AV861" s="153"/>
      <c r="AW861" s="153"/>
      <c r="AX861" s="153"/>
      <c r="AY861" s="153"/>
      <c r="AZ861" s="153"/>
      <c r="BA861" s="153"/>
      <c r="BB861" s="153"/>
      <c r="BC861" s="153"/>
      <c r="BD861" s="153"/>
      <c r="BE861" s="153"/>
      <c r="BF861" s="153"/>
      <c r="BG861" s="153"/>
      <c r="BH861" s="153"/>
      <c r="BI861" s="153"/>
      <c r="BJ861" s="153"/>
      <c r="BK861" s="153"/>
      <c r="BL861" s="153"/>
      <c r="BM861" s="153"/>
      <c r="BN861" s="153"/>
      <c r="BO861" s="153"/>
      <c r="BP861" s="153"/>
      <c r="BQ861" s="153"/>
      <c r="BR861" s="153"/>
      <c r="BS861" s="153"/>
      <c r="BT861" s="153"/>
      <c r="BU861" s="153"/>
      <c r="BV861" s="153"/>
      <c r="BW861" s="153"/>
      <c r="BX861" s="153"/>
      <c r="BY861" s="153"/>
      <c r="BZ861" s="153"/>
      <c r="CA861" s="153"/>
      <c r="CB861" s="153"/>
      <c r="CC861" s="153"/>
      <c r="CD861" s="153"/>
      <c r="CE861" s="153"/>
      <c r="CF861" s="153"/>
      <c r="CG861" s="153"/>
      <c r="CH861" s="153"/>
      <c r="CI861" s="153"/>
      <c r="CJ861" s="153"/>
      <c r="CK861" s="153"/>
      <c r="CL861" s="153"/>
      <c r="CM861" s="153"/>
      <c r="CN861" s="153"/>
      <c r="CO861" s="153"/>
      <c r="CP861" s="153"/>
      <c r="CQ861" s="153"/>
      <c r="CR861" s="153"/>
      <c r="CS861" s="153"/>
      <c r="CT861" s="153"/>
      <c r="CU861" s="153"/>
      <c r="CV861" s="153"/>
      <c r="CW861" s="153"/>
      <c r="CX861" s="153"/>
      <c r="CY861" s="153"/>
      <c r="CZ861" s="153"/>
      <c r="DA861" s="153"/>
      <c r="DB861" s="153"/>
      <c r="DC861" s="153"/>
      <c r="DD861" s="153"/>
      <c r="DE861" s="153"/>
      <c r="DF861" s="153"/>
      <c r="DG861" s="153"/>
      <c r="DH861" s="153"/>
      <c r="DI861" s="153"/>
      <c r="DJ861" s="153"/>
      <c r="DK861" s="153"/>
      <c r="DL861" s="153"/>
      <c r="DM861" s="153"/>
      <c r="DN861" s="153"/>
      <c r="DO861" s="153"/>
      <c r="DP861" s="153"/>
      <c r="DQ861" s="153"/>
      <c r="DR861" s="153"/>
      <c r="DS861" s="153"/>
      <c r="DT861" s="153"/>
      <c r="DU861" s="153"/>
      <c r="DV861" s="153"/>
      <c r="DW861" s="153"/>
      <c r="DX861" s="153"/>
      <c r="DY861" s="153"/>
      <c r="DZ861" s="153"/>
      <c r="EA861" s="153"/>
      <c r="EB861" s="153"/>
      <c r="EC861" s="153"/>
      <c r="ED861" s="153"/>
      <c r="EE861" s="153"/>
      <c r="EF861" s="153"/>
      <c r="EG861" s="153"/>
      <c r="EH861" s="153"/>
      <c r="EI861" s="153"/>
      <c r="EJ861" s="153"/>
    </row>
    <row r="862" spans="2:140" s="30" customFormat="1" ht="13.5">
      <c r="B862" s="153"/>
      <c r="C862" s="153"/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  <c r="AA862" s="153"/>
      <c r="AB862" s="153"/>
      <c r="AC862" s="153"/>
      <c r="AD862" s="153"/>
      <c r="AE862" s="153"/>
      <c r="AF862" s="153"/>
      <c r="AG862" s="153"/>
      <c r="AH862" s="153"/>
      <c r="AI862" s="153"/>
      <c r="AJ862" s="153"/>
      <c r="AK862" s="153"/>
      <c r="AL862" s="153"/>
      <c r="AM862" s="153"/>
      <c r="AN862" s="153"/>
      <c r="AO862" s="153"/>
      <c r="AP862" s="153"/>
      <c r="AQ862" s="153"/>
      <c r="AR862" s="153"/>
      <c r="AS862" s="153"/>
      <c r="AT862" s="153"/>
      <c r="AU862" s="153"/>
      <c r="AV862" s="153"/>
      <c r="AW862" s="153"/>
      <c r="AX862" s="153"/>
      <c r="AY862" s="153"/>
      <c r="AZ862" s="153"/>
      <c r="BA862" s="153"/>
      <c r="BB862" s="153"/>
      <c r="BC862" s="153"/>
      <c r="BD862" s="153"/>
      <c r="BE862" s="153"/>
      <c r="BF862" s="153"/>
      <c r="BG862" s="153"/>
      <c r="BH862" s="153"/>
      <c r="BI862" s="153"/>
      <c r="BJ862" s="153"/>
      <c r="BK862" s="153"/>
      <c r="BL862" s="153"/>
      <c r="BM862" s="153"/>
      <c r="BN862" s="153"/>
      <c r="BO862" s="153"/>
      <c r="BP862" s="153"/>
      <c r="BQ862" s="153"/>
      <c r="BR862" s="153"/>
      <c r="BS862" s="153"/>
      <c r="BT862" s="153"/>
      <c r="BU862" s="153"/>
      <c r="BV862" s="153"/>
      <c r="BW862" s="153"/>
      <c r="BX862" s="153"/>
      <c r="BY862" s="153"/>
      <c r="BZ862" s="153"/>
      <c r="CA862" s="153"/>
      <c r="CB862" s="153"/>
      <c r="CC862" s="153"/>
      <c r="CD862" s="153"/>
      <c r="CE862" s="153"/>
      <c r="CF862" s="153"/>
      <c r="CG862" s="153"/>
      <c r="CH862" s="153"/>
      <c r="CI862" s="153"/>
      <c r="CJ862" s="153"/>
      <c r="CK862" s="153"/>
      <c r="CL862" s="153"/>
      <c r="CM862" s="153"/>
      <c r="CN862" s="153"/>
      <c r="CO862" s="153"/>
      <c r="CP862" s="153"/>
      <c r="CQ862" s="153"/>
      <c r="CR862" s="153"/>
      <c r="CS862" s="153"/>
      <c r="CT862" s="153"/>
      <c r="CU862" s="153"/>
      <c r="CV862" s="153"/>
      <c r="CW862" s="153"/>
      <c r="CX862" s="153"/>
      <c r="CY862" s="153"/>
      <c r="CZ862" s="153"/>
      <c r="DA862" s="153"/>
      <c r="DB862" s="153"/>
      <c r="DC862" s="153"/>
      <c r="DD862" s="153"/>
      <c r="DE862" s="153"/>
      <c r="DF862" s="153"/>
      <c r="DG862" s="153"/>
      <c r="DH862" s="153"/>
      <c r="DI862" s="153"/>
      <c r="DJ862" s="153"/>
      <c r="DK862" s="153"/>
      <c r="DL862" s="153"/>
      <c r="DM862" s="153"/>
      <c r="DN862" s="153"/>
      <c r="DO862" s="153"/>
      <c r="DP862" s="153"/>
      <c r="DQ862" s="153"/>
      <c r="DR862" s="153"/>
      <c r="DS862" s="153"/>
      <c r="DT862" s="153"/>
      <c r="DU862" s="153"/>
      <c r="DV862" s="153"/>
      <c r="DW862" s="153"/>
      <c r="DX862" s="153"/>
      <c r="DY862" s="153"/>
      <c r="DZ862" s="153"/>
      <c r="EA862" s="153"/>
      <c r="EB862" s="153"/>
      <c r="EC862" s="153"/>
      <c r="ED862" s="153"/>
      <c r="EE862" s="153"/>
      <c r="EF862" s="153"/>
      <c r="EG862" s="153"/>
      <c r="EH862" s="153"/>
      <c r="EI862" s="153"/>
      <c r="EJ862" s="153"/>
    </row>
    <row r="863" spans="2:140" s="30" customFormat="1" ht="13.5">
      <c r="B863" s="153"/>
      <c r="C863" s="153"/>
      <c r="D863" s="153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  <c r="AA863" s="153"/>
      <c r="AB863" s="153"/>
      <c r="AC863" s="153"/>
      <c r="AD863" s="153"/>
      <c r="AE863" s="153"/>
      <c r="AF863" s="153"/>
      <c r="AG863" s="153"/>
      <c r="AH863" s="153"/>
      <c r="AI863" s="153"/>
      <c r="AJ863" s="153"/>
      <c r="AK863" s="153"/>
      <c r="AL863" s="153"/>
      <c r="AM863" s="153"/>
      <c r="AN863" s="153"/>
      <c r="AO863" s="153"/>
      <c r="AP863" s="153"/>
      <c r="AQ863" s="153"/>
      <c r="AR863" s="153"/>
      <c r="AS863" s="153"/>
      <c r="AT863" s="153"/>
      <c r="AU863" s="153"/>
      <c r="AV863" s="153"/>
      <c r="AW863" s="153"/>
      <c r="AX863" s="153"/>
      <c r="AY863" s="153"/>
      <c r="AZ863" s="153"/>
      <c r="BA863" s="153"/>
      <c r="BB863" s="153"/>
      <c r="BC863" s="153"/>
      <c r="BD863" s="153"/>
      <c r="BE863" s="153"/>
      <c r="BF863" s="153"/>
      <c r="BG863" s="153"/>
      <c r="BH863" s="153"/>
      <c r="BI863" s="153"/>
      <c r="BJ863" s="153"/>
      <c r="BK863" s="153"/>
      <c r="BL863" s="153"/>
      <c r="BM863" s="153"/>
      <c r="BN863" s="153"/>
      <c r="BO863" s="153"/>
      <c r="BP863" s="153"/>
      <c r="BQ863" s="153"/>
      <c r="BR863" s="153"/>
      <c r="BS863" s="153"/>
      <c r="BT863" s="153"/>
      <c r="BU863" s="153"/>
      <c r="BV863" s="153"/>
      <c r="BW863" s="153"/>
      <c r="BX863" s="153"/>
      <c r="BY863" s="153"/>
      <c r="BZ863" s="153"/>
      <c r="CA863" s="153"/>
      <c r="CB863" s="153"/>
      <c r="CC863" s="153"/>
      <c r="CD863" s="153"/>
      <c r="CE863" s="153"/>
      <c r="CF863" s="153"/>
      <c r="CG863" s="153"/>
      <c r="CH863" s="153"/>
      <c r="CI863" s="153"/>
      <c r="CJ863" s="153"/>
      <c r="CK863" s="153"/>
      <c r="CL863" s="153"/>
      <c r="CM863" s="153"/>
      <c r="CN863" s="153"/>
      <c r="CO863" s="153"/>
      <c r="CP863" s="153"/>
      <c r="CQ863" s="153"/>
      <c r="CR863" s="153"/>
      <c r="CS863" s="153"/>
      <c r="CT863" s="153"/>
      <c r="CU863" s="153"/>
      <c r="CV863" s="153"/>
      <c r="CW863" s="153"/>
      <c r="CX863" s="153"/>
      <c r="CY863" s="153"/>
      <c r="CZ863" s="153"/>
      <c r="DA863" s="153"/>
      <c r="DB863" s="153"/>
      <c r="DC863" s="153"/>
      <c r="DD863" s="153"/>
      <c r="DE863" s="153"/>
      <c r="DF863" s="153"/>
      <c r="DG863" s="153"/>
      <c r="DH863" s="153"/>
      <c r="DI863" s="153"/>
      <c r="DJ863" s="153"/>
      <c r="DK863" s="153"/>
      <c r="DL863" s="153"/>
      <c r="DM863" s="153"/>
      <c r="DN863" s="153"/>
      <c r="DO863" s="153"/>
      <c r="DP863" s="153"/>
      <c r="DQ863" s="153"/>
      <c r="DR863" s="153"/>
      <c r="DS863" s="153"/>
      <c r="DT863" s="153"/>
      <c r="DU863" s="153"/>
      <c r="DV863" s="153"/>
      <c r="DW863" s="153"/>
      <c r="DX863" s="153"/>
      <c r="DY863" s="153"/>
      <c r="DZ863" s="153"/>
      <c r="EA863" s="153"/>
      <c r="EB863" s="153"/>
      <c r="EC863" s="153"/>
      <c r="ED863" s="153"/>
      <c r="EE863" s="153"/>
      <c r="EF863" s="153"/>
      <c r="EG863" s="153"/>
      <c r="EH863" s="153"/>
      <c r="EI863" s="153"/>
      <c r="EJ863" s="153"/>
    </row>
    <row r="864" spans="2:140" s="30" customFormat="1" ht="13.5">
      <c r="B864" s="153"/>
      <c r="C864" s="153"/>
      <c r="D864" s="153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  <c r="AA864" s="153"/>
      <c r="AB864" s="153"/>
      <c r="AC864" s="153"/>
      <c r="AD864" s="153"/>
      <c r="AE864" s="153"/>
      <c r="AF864" s="153"/>
      <c r="AG864" s="153"/>
      <c r="AH864" s="153"/>
      <c r="AI864" s="153"/>
      <c r="AJ864" s="153"/>
      <c r="AK864" s="153"/>
      <c r="AL864" s="153"/>
      <c r="AM864" s="153"/>
      <c r="AN864" s="153"/>
      <c r="AO864" s="153"/>
      <c r="AP864" s="153"/>
      <c r="AQ864" s="153"/>
      <c r="AR864" s="153"/>
      <c r="AS864" s="153"/>
      <c r="AT864" s="153"/>
      <c r="AU864" s="153"/>
      <c r="AV864" s="153"/>
      <c r="AW864" s="153"/>
      <c r="AX864" s="153"/>
      <c r="AY864" s="153"/>
      <c r="AZ864" s="153"/>
      <c r="BA864" s="153"/>
      <c r="BB864" s="153"/>
      <c r="BC864" s="153"/>
      <c r="BD864" s="153"/>
      <c r="BE864" s="153"/>
      <c r="BF864" s="153"/>
      <c r="BG864" s="153"/>
      <c r="BH864" s="153"/>
      <c r="BI864" s="153"/>
      <c r="BJ864" s="153"/>
      <c r="BK864" s="153"/>
      <c r="BL864" s="153"/>
      <c r="BM864" s="153"/>
      <c r="BN864" s="153"/>
      <c r="BO864" s="153"/>
      <c r="BP864" s="153"/>
      <c r="BQ864" s="153"/>
      <c r="BR864" s="153"/>
      <c r="BS864" s="153"/>
      <c r="BT864" s="153"/>
      <c r="BU864" s="153"/>
      <c r="BV864" s="153"/>
      <c r="BW864" s="153"/>
      <c r="BX864" s="153"/>
      <c r="BY864" s="153"/>
      <c r="BZ864" s="153"/>
      <c r="CA864" s="153"/>
      <c r="CB864" s="153"/>
      <c r="CC864" s="153"/>
      <c r="CD864" s="153"/>
      <c r="CE864" s="153"/>
      <c r="CF864" s="153"/>
      <c r="CG864" s="153"/>
      <c r="CH864" s="153"/>
      <c r="CI864" s="153"/>
      <c r="CJ864" s="153"/>
      <c r="CK864" s="153"/>
      <c r="CL864" s="153"/>
      <c r="CM864" s="153"/>
      <c r="CN864" s="153"/>
      <c r="CO864" s="153"/>
      <c r="CP864" s="153"/>
      <c r="CQ864" s="153"/>
      <c r="CR864" s="153"/>
      <c r="CS864" s="153"/>
      <c r="CT864" s="153"/>
      <c r="CU864" s="153"/>
      <c r="CV864" s="153"/>
      <c r="CW864" s="153"/>
      <c r="CX864" s="153"/>
      <c r="CY864" s="153"/>
      <c r="CZ864" s="153"/>
      <c r="DA864" s="153"/>
      <c r="DB864" s="153"/>
      <c r="DC864" s="153"/>
      <c r="DD864" s="153"/>
      <c r="DE864" s="153"/>
      <c r="DF864" s="153"/>
      <c r="DG864" s="153"/>
      <c r="DH864" s="153"/>
      <c r="DI864" s="153"/>
      <c r="DJ864" s="153"/>
      <c r="DK864" s="153"/>
      <c r="DL864" s="153"/>
      <c r="DM864" s="153"/>
      <c r="DN864" s="153"/>
      <c r="DO864" s="153"/>
      <c r="DP864" s="153"/>
      <c r="DQ864" s="153"/>
      <c r="DR864" s="153"/>
      <c r="DS864" s="153"/>
      <c r="DT864" s="153"/>
      <c r="DU864" s="153"/>
      <c r="DV864" s="153"/>
      <c r="DW864" s="153"/>
      <c r="DX864" s="153"/>
      <c r="DY864" s="153"/>
      <c r="DZ864" s="153"/>
      <c r="EA864" s="153"/>
      <c r="EB864" s="153"/>
      <c r="EC864" s="153"/>
      <c r="ED864" s="153"/>
      <c r="EE864" s="153"/>
      <c r="EF864" s="153"/>
      <c r="EG864" s="153"/>
      <c r="EH864" s="153"/>
      <c r="EI864" s="153"/>
      <c r="EJ864" s="153"/>
    </row>
    <row r="865" spans="2:140" s="30" customFormat="1" ht="13.5">
      <c r="B865" s="153"/>
      <c r="C865" s="153"/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  <c r="AA865" s="153"/>
      <c r="AB865" s="153"/>
      <c r="AC865" s="153"/>
      <c r="AD865" s="153"/>
      <c r="AE865" s="153"/>
      <c r="AF865" s="153"/>
      <c r="AG865" s="153"/>
      <c r="AH865" s="153"/>
      <c r="AI865" s="153"/>
      <c r="AJ865" s="153"/>
      <c r="AK865" s="153"/>
      <c r="AL865" s="153"/>
      <c r="AM865" s="153"/>
      <c r="AN865" s="153"/>
      <c r="AO865" s="153"/>
      <c r="AP865" s="153"/>
      <c r="AQ865" s="153"/>
      <c r="AR865" s="153"/>
      <c r="AS865" s="153"/>
      <c r="AT865" s="153"/>
      <c r="AU865" s="153"/>
      <c r="AV865" s="153"/>
      <c r="AW865" s="153"/>
      <c r="AX865" s="153"/>
      <c r="AY865" s="153"/>
      <c r="AZ865" s="153"/>
      <c r="BA865" s="153"/>
      <c r="BB865" s="153"/>
      <c r="BC865" s="153"/>
      <c r="BD865" s="153"/>
      <c r="BE865" s="153"/>
      <c r="BF865" s="153"/>
      <c r="BG865" s="153"/>
      <c r="BH865" s="153"/>
      <c r="BI865" s="153"/>
      <c r="BJ865" s="153"/>
      <c r="BK865" s="153"/>
      <c r="BL865" s="153"/>
      <c r="BM865" s="153"/>
      <c r="BN865" s="153"/>
      <c r="BO865" s="153"/>
      <c r="BP865" s="153"/>
      <c r="BQ865" s="153"/>
      <c r="BR865" s="153"/>
      <c r="BS865" s="153"/>
      <c r="BT865" s="153"/>
      <c r="BU865" s="153"/>
      <c r="BV865" s="153"/>
      <c r="BW865" s="153"/>
      <c r="BX865" s="153"/>
      <c r="BY865" s="153"/>
      <c r="BZ865" s="153"/>
      <c r="CA865" s="153"/>
      <c r="CB865" s="153"/>
      <c r="CC865" s="153"/>
      <c r="CD865" s="153"/>
      <c r="CE865" s="153"/>
      <c r="CF865" s="153"/>
      <c r="CG865" s="153"/>
      <c r="CH865" s="153"/>
      <c r="CI865" s="153"/>
      <c r="CJ865" s="153"/>
      <c r="CK865" s="153"/>
      <c r="CL865" s="153"/>
      <c r="CM865" s="153"/>
      <c r="CN865" s="153"/>
      <c r="CO865" s="153"/>
      <c r="CP865" s="153"/>
      <c r="CQ865" s="153"/>
      <c r="CR865" s="153"/>
      <c r="CS865" s="153"/>
      <c r="CT865" s="153"/>
      <c r="CU865" s="153"/>
      <c r="CV865" s="153"/>
      <c r="CW865" s="153"/>
      <c r="CX865" s="153"/>
      <c r="CY865" s="153"/>
      <c r="CZ865" s="153"/>
      <c r="DA865" s="153"/>
      <c r="DB865" s="153"/>
      <c r="DC865" s="153"/>
      <c r="DD865" s="153"/>
      <c r="DE865" s="153"/>
      <c r="DF865" s="153"/>
      <c r="DG865" s="153"/>
      <c r="DH865" s="153"/>
      <c r="DI865" s="153"/>
      <c r="DJ865" s="153"/>
      <c r="DK865" s="153"/>
      <c r="DL865" s="153"/>
      <c r="DM865" s="153"/>
      <c r="DN865" s="153"/>
      <c r="DO865" s="153"/>
      <c r="DP865" s="153"/>
      <c r="DQ865" s="153"/>
      <c r="DR865" s="153"/>
      <c r="DS865" s="153"/>
      <c r="DT865" s="153"/>
      <c r="DU865" s="153"/>
      <c r="DV865" s="153"/>
      <c r="DW865" s="153"/>
      <c r="DX865" s="153"/>
      <c r="DY865" s="153"/>
      <c r="DZ865" s="153"/>
      <c r="EA865" s="153"/>
      <c r="EB865" s="153"/>
      <c r="EC865" s="153"/>
      <c r="ED865" s="153"/>
      <c r="EE865" s="153"/>
      <c r="EF865" s="153"/>
      <c r="EG865" s="153"/>
      <c r="EH865" s="153"/>
      <c r="EI865" s="153"/>
      <c r="EJ865" s="153"/>
    </row>
    <row r="866" spans="2:140" s="30" customFormat="1" ht="13.5">
      <c r="B866" s="153"/>
      <c r="C866" s="153"/>
      <c r="D866" s="153"/>
      <c r="E866" s="153"/>
      <c r="F866" s="153"/>
      <c r="G866" s="153"/>
      <c r="H866" s="153"/>
      <c r="I866" s="153"/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  <c r="AA866" s="153"/>
      <c r="AB866" s="153"/>
      <c r="AC866" s="153"/>
      <c r="AD866" s="153"/>
      <c r="AE866" s="153"/>
      <c r="AF866" s="153"/>
      <c r="AG866" s="153"/>
      <c r="AH866" s="153"/>
      <c r="AI866" s="153"/>
      <c r="AJ866" s="153"/>
      <c r="AK866" s="153"/>
      <c r="AL866" s="153"/>
      <c r="AM866" s="153"/>
      <c r="AN866" s="153"/>
      <c r="AO866" s="153"/>
      <c r="AP866" s="153"/>
      <c r="AQ866" s="153"/>
      <c r="AR866" s="153"/>
      <c r="AS866" s="153"/>
      <c r="AT866" s="153"/>
      <c r="AU866" s="153"/>
      <c r="AV866" s="153"/>
      <c r="AW866" s="153"/>
      <c r="AX866" s="153"/>
      <c r="AY866" s="153"/>
      <c r="AZ866" s="153"/>
      <c r="BA866" s="153"/>
      <c r="BB866" s="153"/>
      <c r="BC866" s="153"/>
      <c r="BD866" s="153"/>
      <c r="BE866" s="153"/>
      <c r="BF866" s="153"/>
      <c r="BG866" s="153"/>
      <c r="BH866" s="153"/>
      <c r="BI866" s="153"/>
      <c r="BJ866" s="153"/>
      <c r="BK866" s="153"/>
      <c r="BL866" s="153"/>
      <c r="BM866" s="153"/>
      <c r="BN866" s="153"/>
      <c r="BO866" s="153"/>
      <c r="BP866" s="153"/>
      <c r="BQ866" s="153"/>
      <c r="BR866" s="153"/>
      <c r="BS866" s="153"/>
      <c r="BT866" s="153"/>
      <c r="BU866" s="153"/>
      <c r="BV866" s="153"/>
      <c r="BW866" s="153"/>
      <c r="BX866" s="153"/>
      <c r="BY866" s="153"/>
      <c r="BZ866" s="153"/>
      <c r="CA866" s="153"/>
      <c r="CB866" s="153"/>
      <c r="CC866" s="153"/>
      <c r="CD866" s="153"/>
      <c r="CE866" s="153"/>
      <c r="CF866" s="153"/>
      <c r="CG866" s="153"/>
      <c r="CH866" s="153"/>
      <c r="CI866" s="153"/>
      <c r="CJ866" s="153"/>
      <c r="CK866" s="153"/>
      <c r="CL866" s="153"/>
      <c r="CM866" s="153"/>
      <c r="CN866" s="153"/>
      <c r="CO866" s="153"/>
      <c r="CP866" s="153"/>
      <c r="CQ866" s="153"/>
      <c r="CR866" s="153"/>
      <c r="CS866" s="153"/>
      <c r="CT866" s="153"/>
      <c r="CU866" s="153"/>
      <c r="CV866" s="153"/>
      <c r="CW866" s="153"/>
      <c r="CX866" s="153"/>
      <c r="CY866" s="153"/>
      <c r="CZ866" s="153"/>
      <c r="DA866" s="153"/>
      <c r="DB866" s="153"/>
      <c r="DC866" s="153"/>
      <c r="DD866" s="153"/>
      <c r="DE866" s="153"/>
      <c r="DF866" s="153"/>
      <c r="DG866" s="153"/>
      <c r="DH866" s="153"/>
      <c r="DI866" s="153"/>
      <c r="DJ866" s="153"/>
      <c r="DK866" s="153"/>
      <c r="DL866" s="153"/>
      <c r="DM866" s="153"/>
      <c r="DN866" s="153"/>
      <c r="DO866" s="153"/>
      <c r="DP866" s="153"/>
      <c r="DQ866" s="153"/>
      <c r="DR866" s="153"/>
      <c r="DS866" s="153"/>
      <c r="DT866" s="153"/>
      <c r="DU866" s="153"/>
      <c r="DV866" s="153"/>
      <c r="DW866" s="153"/>
      <c r="DX866" s="153"/>
      <c r="DY866" s="153"/>
      <c r="DZ866" s="153"/>
      <c r="EA866" s="153"/>
      <c r="EB866" s="153"/>
      <c r="EC866" s="153"/>
      <c r="ED866" s="153"/>
      <c r="EE866" s="153"/>
      <c r="EF866" s="153"/>
      <c r="EG866" s="153"/>
      <c r="EH866" s="153"/>
      <c r="EI866" s="153"/>
      <c r="EJ866" s="153"/>
    </row>
    <row r="867" spans="2:140" s="30" customFormat="1" ht="13.5">
      <c r="B867" s="153"/>
      <c r="C867" s="153"/>
      <c r="D867" s="153"/>
      <c r="E867" s="153"/>
      <c r="F867" s="153"/>
      <c r="G867" s="153"/>
      <c r="H867" s="153"/>
      <c r="I867" s="153"/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  <c r="AA867" s="153"/>
      <c r="AB867" s="153"/>
      <c r="AC867" s="153"/>
      <c r="AD867" s="153"/>
      <c r="AE867" s="153"/>
      <c r="AF867" s="153"/>
      <c r="AG867" s="153"/>
      <c r="AH867" s="153"/>
      <c r="AI867" s="153"/>
      <c r="AJ867" s="153"/>
      <c r="AK867" s="153"/>
      <c r="AL867" s="153"/>
      <c r="AM867" s="153"/>
      <c r="AN867" s="153"/>
      <c r="AO867" s="153"/>
      <c r="AP867" s="153"/>
      <c r="AQ867" s="153"/>
      <c r="AR867" s="153"/>
      <c r="AS867" s="153"/>
      <c r="AT867" s="153"/>
      <c r="AU867" s="153"/>
      <c r="AV867" s="153"/>
      <c r="AW867" s="153"/>
      <c r="AX867" s="153"/>
      <c r="AY867" s="153"/>
      <c r="AZ867" s="153"/>
      <c r="BA867" s="153"/>
      <c r="BB867" s="153"/>
      <c r="BC867" s="153"/>
      <c r="BD867" s="153"/>
      <c r="BE867" s="153"/>
      <c r="BF867" s="153"/>
      <c r="BG867" s="153"/>
      <c r="BH867" s="153"/>
      <c r="BI867" s="153"/>
      <c r="BJ867" s="153"/>
      <c r="BK867" s="153"/>
      <c r="BL867" s="153"/>
      <c r="BM867" s="153"/>
      <c r="BN867" s="153"/>
      <c r="BO867" s="153"/>
      <c r="BP867" s="153"/>
      <c r="BQ867" s="153"/>
      <c r="BR867" s="153"/>
      <c r="BS867" s="153"/>
      <c r="BT867" s="153"/>
      <c r="BU867" s="153"/>
      <c r="BV867" s="153"/>
      <c r="BW867" s="153"/>
      <c r="BX867" s="153"/>
      <c r="BY867" s="153"/>
      <c r="BZ867" s="153"/>
      <c r="CA867" s="153"/>
      <c r="CB867" s="153"/>
      <c r="CC867" s="153"/>
      <c r="CD867" s="153"/>
      <c r="CE867" s="153"/>
      <c r="CF867" s="153"/>
      <c r="CG867" s="153"/>
      <c r="CH867" s="153"/>
      <c r="CI867" s="153"/>
      <c r="CJ867" s="153"/>
      <c r="CK867" s="153"/>
      <c r="CL867" s="153"/>
      <c r="CM867" s="153"/>
      <c r="CN867" s="153"/>
      <c r="CO867" s="153"/>
      <c r="CP867" s="153"/>
      <c r="CQ867" s="153"/>
      <c r="CR867" s="153"/>
      <c r="CS867" s="153"/>
      <c r="CT867" s="153"/>
      <c r="CU867" s="153"/>
      <c r="CV867" s="153"/>
      <c r="CW867" s="153"/>
      <c r="CX867" s="153"/>
      <c r="CY867" s="153"/>
      <c r="CZ867" s="153"/>
      <c r="DA867" s="153"/>
      <c r="DB867" s="153"/>
      <c r="DC867" s="153"/>
      <c r="DD867" s="153"/>
      <c r="DE867" s="153"/>
      <c r="DF867" s="153"/>
      <c r="DG867" s="153"/>
      <c r="DH867" s="153"/>
      <c r="DI867" s="153"/>
      <c r="DJ867" s="153"/>
      <c r="DK867" s="153"/>
      <c r="DL867" s="153"/>
      <c r="DM867" s="153"/>
      <c r="DN867" s="153"/>
      <c r="DO867" s="153"/>
      <c r="DP867" s="153"/>
      <c r="DQ867" s="153"/>
      <c r="DR867" s="153"/>
      <c r="DS867" s="153"/>
      <c r="DT867" s="153"/>
      <c r="DU867" s="153"/>
      <c r="DV867" s="153"/>
      <c r="DW867" s="153"/>
      <c r="DX867" s="153"/>
      <c r="DY867" s="153"/>
      <c r="DZ867" s="153"/>
      <c r="EA867" s="153"/>
      <c r="EB867" s="153"/>
      <c r="EC867" s="153"/>
      <c r="ED867" s="153"/>
      <c r="EE867" s="153"/>
      <c r="EF867" s="153"/>
      <c r="EG867" s="153"/>
      <c r="EH867" s="153"/>
      <c r="EI867" s="153"/>
      <c r="EJ867" s="153"/>
    </row>
    <row r="868" spans="2:140" s="30" customFormat="1" ht="13.5">
      <c r="B868" s="153"/>
      <c r="C868" s="153"/>
      <c r="D868" s="153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  <c r="AA868" s="153"/>
      <c r="AB868" s="153"/>
      <c r="AC868" s="153"/>
      <c r="AD868" s="153"/>
      <c r="AE868" s="153"/>
      <c r="AF868" s="153"/>
      <c r="AG868" s="153"/>
      <c r="AH868" s="153"/>
      <c r="AI868" s="153"/>
      <c r="AJ868" s="153"/>
      <c r="AK868" s="153"/>
      <c r="AL868" s="153"/>
      <c r="AM868" s="153"/>
      <c r="AN868" s="153"/>
      <c r="AO868" s="153"/>
      <c r="AP868" s="153"/>
      <c r="AQ868" s="153"/>
      <c r="AR868" s="153"/>
      <c r="AS868" s="153"/>
      <c r="AT868" s="153"/>
      <c r="AU868" s="153"/>
      <c r="AV868" s="153"/>
      <c r="AW868" s="153"/>
      <c r="AX868" s="153"/>
      <c r="AY868" s="153"/>
      <c r="AZ868" s="153"/>
      <c r="BA868" s="153"/>
      <c r="BB868" s="153"/>
      <c r="BC868" s="153"/>
      <c r="BD868" s="153"/>
      <c r="BE868" s="153"/>
      <c r="BF868" s="153"/>
      <c r="BG868" s="153"/>
      <c r="BH868" s="153"/>
      <c r="BI868" s="153"/>
      <c r="BJ868" s="153"/>
      <c r="BK868" s="153"/>
      <c r="BL868" s="153"/>
      <c r="BM868" s="153"/>
      <c r="BN868" s="153"/>
      <c r="BO868" s="153"/>
      <c r="BP868" s="153"/>
      <c r="BQ868" s="153"/>
      <c r="BR868" s="153"/>
      <c r="BS868" s="153"/>
      <c r="BT868" s="153"/>
      <c r="BU868" s="153"/>
      <c r="BV868" s="153"/>
      <c r="BW868" s="153"/>
      <c r="BX868" s="153"/>
      <c r="BY868" s="153"/>
      <c r="BZ868" s="153"/>
      <c r="CA868" s="153"/>
      <c r="CB868" s="153"/>
      <c r="CC868" s="153"/>
      <c r="CD868" s="153"/>
      <c r="CE868" s="153"/>
      <c r="CF868" s="153"/>
      <c r="CG868" s="153"/>
      <c r="CH868" s="153"/>
      <c r="CI868" s="153"/>
      <c r="CJ868" s="153"/>
      <c r="CK868" s="153"/>
      <c r="CL868" s="153"/>
      <c r="CM868" s="153"/>
      <c r="CN868" s="153"/>
      <c r="CO868" s="153"/>
      <c r="CP868" s="153"/>
      <c r="CQ868" s="153"/>
      <c r="CR868" s="153"/>
      <c r="CS868" s="153"/>
      <c r="CT868" s="153"/>
      <c r="CU868" s="153"/>
      <c r="CV868" s="153"/>
      <c r="CW868" s="153"/>
      <c r="CX868" s="153"/>
      <c r="CY868" s="153"/>
      <c r="CZ868" s="153"/>
      <c r="DA868" s="153"/>
      <c r="DB868" s="153"/>
      <c r="DC868" s="153"/>
      <c r="DD868" s="153"/>
      <c r="DE868" s="153"/>
      <c r="DF868" s="153"/>
      <c r="DG868" s="153"/>
      <c r="DH868" s="153"/>
      <c r="DI868" s="153"/>
      <c r="DJ868" s="153"/>
      <c r="DK868" s="153"/>
      <c r="DL868" s="153"/>
      <c r="DM868" s="153"/>
      <c r="DN868" s="153"/>
      <c r="DO868" s="153"/>
      <c r="DP868" s="153"/>
      <c r="DQ868" s="153"/>
      <c r="DR868" s="153"/>
      <c r="DS868" s="153"/>
      <c r="DT868" s="153"/>
      <c r="DU868" s="153"/>
      <c r="DV868" s="153"/>
      <c r="DW868" s="153"/>
      <c r="DX868" s="153"/>
      <c r="DY868" s="153"/>
      <c r="DZ868" s="153"/>
      <c r="EA868" s="153"/>
      <c r="EB868" s="153"/>
      <c r="EC868" s="153"/>
      <c r="ED868" s="153"/>
      <c r="EE868" s="153"/>
      <c r="EF868" s="153"/>
      <c r="EG868" s="153"/>
      <c r="EH868" s="153"/>
      <c r="EI868" s="153"/>
      <c r="EJ868" s="153"/>
    </row>
    <row r="869" spans="2:140" s="30" customFormat="1" ht="13.5">
      <c r="B869" s="153"/>
      <c r="C869" s="153"/>
      <c r="D869" s="153"/>
      <c r="E869" s="153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  <c r="AA869" s="153"/>
      <c r="AB869" s="153"/>
      <c r="AC869" s="153"/>
      <c r="AD869" s="153"/>
      <c r="AE869" s="153"/>
      <c r="AF869" s="153"/>
      <c r="AG869" s="153"/>
      <c r="AH869" s="153"/>
      <c r="AI869" s="153"/>
      <c r="AJ869" s="153"/>
      <c r="AK869" s="153"/>
      <c r="AL869" s="153"/>
      <c r="AM869" s="153"/>
      <c r="AN869" s="153"/>
      <c r="AO869" s="153"/>
      <c r="AP869" s="153"/>
      <c r="AQ869" s="153"/>
      <c r="AR869" s="153"/>
      <c r="AS869" s="153"/>
      <c r="AT869" s="153"/>
      <c r="AU869" s="153"/>
      <c r="AV869" s="153"/>
      <c r="AW869" s="153"/>
      <c r="AX869" s="153"/>
      <c r="AY869" s="153"/>
      <c r="AZ869" s="153"/>
      <c r="BA869" s="153"/>
      <c r="BB869" s="153"/>
      <c r="BC869" s="153"/>
      <c r="BD869" s="153"/>
      <c r="BE869" s="153"/>
      <c r="BF869" s="153"/>
      <c r="BG869" s="153"/>
      <c r="BH869" s="153"/>
      <c r="BI869" s="153"/>
      <c r="BJ869" s="153"/>
      <c r="BK869" s="153"/>
      <c r="BL869" s="153"/>
      <c r="BM869" s="153"/>
      <c r="BN869" s="153"/>
      <c r="BO869" s="153"/>
      <c r="BP869" s="153"/>
      <c r="BQ869" s="153"/>
      <c r="BR869" s="153"/>
      <c r="BS869" s="153"/>
      <c r="BT869" s="153"/>
      <c r="BU869" s="153"/>
      <c r="BV869" s="153"/>
      <c r="BW869" s="153"/>
      <c r="BX869" s="153"/>
      <c r="BY869" s="153"/>
      <c r="BZ869" s="153"/>
      <c r="CA869" s="153"/>
      <c r="CB869" s="153"/>
      <c r="CC869" s="153"/>
      <c r="CD869" s="153"/>
      <c r="CE869" s="153"/>
      <c r="CF869" s="153"/>
      <c r="CG869" s="153"/>
      <c r="CH869" s="153"/>
      <c r="CI869" s="153"/>
      <c r="CJ869" s="153"/>
      <c r="CK869" s="153"/>
      <c r="CL869" s="153"/>
      <c r="CM869" s="153"/>
      <c r="CN869" s="153"/>
      <c r="CO869" s="153"/>
      <c r="CP869" s="153"/>
      <c r="CQ869" s="153"/>
      <c r="CR869" s="153"/>
      <c r="CS869" s="153"/>
      <c r="CT869" s="153"/>
      <c r="CU869" s="153"/>
      <c r="CV869" s="153"/>
      <c r="CW869" s="153"/>
      <c r="CX869" s="153"/>
      <c r="CY869" s="153"/>
      <c r="CZ869" s="153"/>
      <c r="DA869" s="153"/>
      <c r="DB869" s="153"/>
      <c r="DC869" s="153"/>
      <c r="DD869" s="153"/>
      <c r="DE869" s="153"/>
      <c r="DF869" s="153"/>
      <c r="DG869" s="153"/>
      <c r="DH869" s="153"/>
      <c r="DI869" s="153"/>
      <c r="DJ869" s="153"/>
      <c r="DK869" s="153"/>
      <c r="DL869" s="153"/>
      <c r="DM869" s="153"/>
      <c r="DN869" s="153"/>
      <c r="DO869" s="153"/>
      <c r="DP869" s="153"/>
      <c r="DQ869" s="153"/>
      <c r="DR869" s="153"/>
      <c r="DS869" s="153"/>
      <c r="DT869" s="153"/>
      <c r="DU869" s="153"/>
      <c r="DV869" s="153"/>
      <c r="DW869" s="153"/>
      <c r="DX869" s="153"/>
      <c r="DY869" s="153"/>
      <c r="DZ869" s="153"/>
      <c r="EA869" s="153"/>
      <c r="EB869" s="153"/>
      <c r="EC869" s="153"/>
      <c r="ED869" s="153"/>
      <c r="EE869" s="153"/>
      <c r="EF869" s="153"/>
      <c r="EG869" s="153"/>
      <c r="EH869" s="153"/>
      <c r="EI869" s="153"/>
      <c r="EJ869" s="153"/>
    </row>
    <row r="870" spans="2:140" s="30" customFormat="1" ht="13.5">
      <c r="B870" s="153"/>
      <c r="C870" s="153"/>
      <c r="D870" s="153"/>
      <c r="E870" s="153"/>
      <c r="F870" s="153"/>
      <c r="G870" s="153"/>
      <c r="H870" s="153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  <c r="AA870" s="153"/>
      <c r="AB870" s="153"/>
      <c r="AC870" s="153"/>
      <c r="AD870" s="153"/>
      <c r="AE870" s="153"/>
      <c r="AF870" s="153"/>
      <c r="AG870" s="153"/>
      <c r="AH870" s="153"/>
      <c r="AI870" s="153"/>
      <c r="AJ870" s="153"/>
      <c r="AK870" s="153"/>
      <c r="AL870" s="153"/>
      <c r="AM870" s="153"/>
      <c r="AN870" s="153"/>
      <c r="AO870" s="153"/>
      <c r="AP870" s="153"/>
      <c r="AQ870" s="153"/>
      <c r="AR870" s="153"/>
      <c r="AS870" s="153"/>
      <c r="AT870" s="153"/>
      <c r="AU870" s="153"/>
      <c r="AV870" s="153"/>
      <c r="AW870" s="153"/>
      <c r="AX870" s="153"/>
      <c r="AY870" s="153"/>
      <c r="AZ870" s="153"/>
      <c r="BA870" s="153"/>
      <c r="BB870" s="153"/>
      <c r="BC870" s="153"/>
      <c r="BD870" s="153"/>
      <c r="BE870" s="153"/>
      <c r="BF870" s="153"/>
      <c r="BG870" s="153"/>
      <c r="BH870" s="153"/>
      <c r="BI870" s="153"/>
      <c r="BJ870" s="153"/>
      <c r="BK870" s="153"/>
      <c r="BL870" s="153"/>
      <c r="BM870" s="153"/>
      <c r="BN870" s="153"/>
      <c r="BO870" s="153"/>
      <c r="BP870" s="153"/>
      <c r="BQ870" s="153"/>
      <c r="BR870" s="153"/>
      <c r="BS870" s="153"/>
      <c r="BT870" s="153"/>
      <c r="BU870" s="153"/>
      <c r="BV870" s="153"/>
      <c r="BW870" s="153"/>
      <c r="BX870" s="153"/>
      <c r="BY870" s="153"/>
      <c r="BZ870" s="153"/>
      <c r="CA870" s="153"/>
      <c r="CB870" s="153"/>
      <c r="CC870" s="153"/>
      <c r="CD870" s="153"/>
      <c r="CE870" s="153"/>
      <c r="CF870" s="153"/>
      <c r="CG870" s="153"/>
      <c r="CH870" s="153"/>
      <c r="CI870" s="153"/>
      <c r="CJ870" s="153"/>
      <c r="CK870" s="153"/>
      <c r="CL870" s="153"/>
      <c r="CM870" s="153"/>
      <c r="CN870" s="153"/>
      <c r="CO870" s="153"/>
      <c r="CP870" s="153"/>
      <c r="CQ870" s="153"/>
      <c r="CR870" s="153"/>
      <c r="CS870" s="153"/>
      <c r="CT870" s="153"/>
      <c r="CU870" s="153"/>
      <c r="CV870" s="153"/>
      <c r="CW870" s="153"/>
      <c r="CX870" s="153"/>
      <c r="CY870" s="153"/>
      <c r="CZ870" s="153"/>
      <c r="DA870" s="153"/>
      <c r="DB870" s="153"/>
      <c r="DC870" s="153"/>
      <c r="DD870" s="153"/>
      <c r="DE870" s="153"/>
      <c r="DF870" s="153"/>
      <c r="DG870" s="153"/>
      <c r="DH870" s="153"/>
      <c r="DI870" s="153"/>
      <c r="DJ870" s="153"/>
      <c r="DK870" s="153"/>
      <c r="DL870" s="153"/>
      <c r="DM870" s="153"/>
      <c r="DN870" s="153"/>
      <c r="DO870" s="153"/>
      <c r="DP870" s="153"/>
      <c r="DQ870" s="153"/>
      <c r="DR870" s="153"/>
      <c r="DS870" s="153"/>
      <c r="DT870" s="153"/>
      <c r="DU870" s="153"/>
      <c r="DV870" s="153"/>
      <c r="DW870" s="153"/>
      <c r="DX870" s="153"/>
      <c r="DY870" s="153"/>
      <c r="DZ870" s="153"/>
      <c r="EA870" s="153"/>
      <c r="EB870" s="153"/>
      <c r="EC870" s="153"/>
      <c r="ED870" s="153"/>
      <c r="EE870" s="153"/>
      <c r="EF870" s="153"/>
      <c r="EG870" s="153"/>
      <c r="EH870" s="153"/>
      <c r="EI870" s="153"/>
      <c r="EJ870" s="153"/>
    </row>
    <row r="871" spans="2:140" s="30" customFormat="1" ht="13.5">
      <c r="B871" s="153"/>
      <c r="C871" s="153"/>
      <c r="D871" s="153"/>
      <c r="E871" s="153"/>
      <c r="F871" s="153"/>
      <c r="G871" s="153"/>
      <c r="H871" s="153"/>
      <c r="I871" s="153"/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  <c r="AA871" s="153"/>
      <c r="AB871" s="153"/>
      <c r="AC871" s="153"/>
      <c r="AD871" s="153"/>
      <c r="AE871" s="153"/>
      <c r="AF871" s="153"/>
      <c r="AG871" s="153"/>
      <c r="AH871" s="153"/>
      <c r="AI871" s="153"/>
      <c r="AJ871" s="153"/>
      <c r="AK871" s="153"/>
      <c r="AL871" s="153"/>
      <c r="AM871" s="153"/>
      <c r="AN871" s="153"/>
      <c r="AO871" s="153"/>
      <c r="AP871" s="153"/>
      <c r="AQ871" s="153"/>
      <c r="AR871" s="153"/>
      <c r="AS871" s="153"/>
      <c r="AT871" s="153"/>
      <c r="AU871" s="153"/>
      <c r="AV871" s="153"/>
      <c r="AW871" s="153"/>
      <c r="AX871" s="153"/>
      <c r="AY871" s="153"/>
      <c r="AZ871" s="153"/>
      <c r="BA871" s="153"/>
      <c r="BB871" s="153"/>
      <c r="BC871" s="153"/>
      <c r="BD871" s="153"/>
      <c r="BE871" s="153"/>
      <c r="BF871" s="153"/>
      <c r="BG871" s="153"/>
      <c r="BH871" s="153"/>
      <c r="BI871" s="153"/>
      <c r="BJ871" s="153"/>
      <c r="BK871" s="153"/>
      <c r="BL871" s="153"/>
      <c r="BM871" s="153"/>
      <c r="BN871" s="153"/>
      <c r="BO871" s="153"/>
      <c r="BP871" s="153"/>
      <c r="BQ871" s="153"/>
      <c r="BR871" s="153"/>
      <c r="BS871" s="153"/>
      <c r="BT871" s="153"/>
      <c r="BU871" s="153"/>
      <c r="BV871" s="153"/>
      <c r="BW871" s="153"/>
      <c r="BX871" s="153"/>
      <c r="BY871" s="153"/>
      <c r="BZ871" s="153"/>
      <c r="CA871" s="153"/>
      <c r="CB871" s="153"/>
      <c r="CC871" s="153"/>
      <c r="CD871" s="153"/>
      <c r="CE871" s="153"/>
      <c r="CF871" s="153"/>
      <c r="CG871" s="153"/>
      <c r="CH871" s="153"/>
      <c r="CI871" s="153"/>
      <c r="CJ871" s="153"/>
      <c r="CK871" s="153"/>
      <c r="CL871" s="153"/>
      <c r="CM871" s="153"/>
      <c r="CN871" s="153"/>
      <c r="CO871" s="153"/>
      <c r="CP871" s="153"/>
      <c r="CQ871" s="153"/>
      <c r="CR871" s="153"/>
      <c r="CS871" s="153"/>
      <c r="CT871" s="153"/>
      <c r="CU871" s="153"/>
      <c r="CV871" s="153"/>
      <c r="CW871" s="153"/>
      <c r="CX871" s="153"/>
      <c r="CY871" s="153"/>
      <c r="CZ871" s="153"/>
      <c r="DA871" s="153"/>
      <c r="DB871" s="153"/>
      <c r="DC871" s="153"/>
      <c r="DD871" s="153"/>
      <c r="DE871" s="153"/>
      <c r="DF871" s="153"/>
      <c r="DG871" s="153"/>
      <c r="DH871" s="153"/>
      <c r="DI871" s="153"/>
      <c r="DJ871" s="153"/>
      <c r="DK871" s="153"/>
      <c r="DL871" s="153"/>
      <c r="DM871" s="153"/>
      <c r="DN871" s="153"/>
      <c r="DO871" s="153"/>
      <c r="DP871" s="153"/>
      <c r="DQ871" s="153"/>
      <c r="DR871" s="153"/>
      <c r="DS871" s="153"/>
      <c r="DT871" s="153"/>
      <c r="DU871" s="153"/>
      <c r="DV871" s="153"/>
      <c r="DW871" s="153"/>
      <c r="DX871" s="153"/>
      <c r="DY871" s="153"/>
      <c r="DZ871" s="153"/>
      <c r="EA871" s="153"/>
      <c r="EB871" s="153"/>
      <c r="EC871" s="153"/>
      <c r="ED871" s="153"/>
      <c r="EE871" s="153"/>
      <c r="EF871" s="153"/>
      <c r="EG871" s="153"/>
      <c r="EH871" s="153"/>
      <c r="EI871" s="153"/>
      <c r="EJ871" s="153"/>
    </row>
    <row r="872" spans="2:140" s="30" customFormat="1" ht="13.5">
      <c r="B872" s="153"/>
      <c r="C872" s="153"/>
      <c r="D872" s="153"/>
      <c r="E872" s="153"/>
      <c r="F872" s="153"/>
      <c r="G872" s="153"/>
      <c r="H872" s="153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  <c r="AA872" s="153"/>
      <c r="AB872" s="153"/>
      <c r="AC872" s="153"/>
      <c r="AD872" s="153"/>
      <c r="AE872" s="153"/>
      <c r="AF872" s="153"/>
      <c r="AG872" s="153"/>
      <c r="AH872" s="153"/>
      <c r="AI872" s="153"/>
      <c r="AJ872" s="153"/>
      <c r="AK872" s="153"/>
      <c r="AL872" s="153"/>
      <c r="AM872" s="153"/>
      <c r="AN872" s="153"/>
      <c r="AO872" s="153"/>
      <c r="AP872" s="153"/>
      <c r="AQ872" s="153"/>
      <c r="AR872" s="153"/>
      <c r="AS872" s="153"/>
      <c r="AT872" s="153"/>
      <c r="AU872" s="153"/>
      <c r="AV872" s="153"/>
      <c r="AW872" s="153"/>
      <c r="AX872" s="153"/>
      <c r="AY872" s="153"/>
      <c r="AZ872" s="153"/>
      <c r="BA872" s="153"/>
      <c r="BB872" s="153"/>
      <c r="BC872" s="153"/>
      <c r="BD872" s="153"/>
      <c r="BE872" s="153"/>
      <c r="BF872" s="153"/>
      <c r="BG872" s="153"/>
      <c r="BH872" s="153"/>
      <c r="BI872" s="153"/>
      <c r="BJ872" s="153"/>
      <c r="BK872" s="153"/>
      <c r="BL872" s="153"/>
      <c r="BM872" s="153"/>
      <c r="BN872" s="153"/>
      <c r="BO872" s="153"/>
      <c r="BP872" s="153"/>
      <c r="BQ872" s="153"/>
      <c r="BR872" s="153"/>
      <c r="BS872" s="153"/>
      <c r="BT872" s="153"/>
      <c r="BU872" s="153"/>
      <c r="BV872" s="153"/>
      <c r="BW872" s="153"/>
      <c r="BX872" s="153"/>
      <c r="BY872" s="153"/>
      <c r="BZ872" s="153"/>
      <c r="CA872" s="153"/>
      <c r="CB872" s="153"/>
      <c r="CC872" s="153"/>
      <c r="CD872" s="153"/>
      <c r="CE872" s="153"/>
      <c r="CF872" s="153"/>
      <c r="CG872" s="153"/>
      <c r="CH872" s="153"/>
      <c r="CI872" s="153"/>
      <c r="CJ872" s="153"/>
      <c r="CK872" s="153"/>
      <c r="CL872" s="153"/>
      <c r="CM872" s="153"/>
      <c r="CN872" s="153"/>
      <c r="CO872" s="153"/>
      <c r="CP872" s="153"/>
      <c r="CQ872" s="153"/>
      <c r="CR872" s="153"/>
      <c r="CS872" s="153"/>
      <c r="CT872" s="153"/>
      <c r="CU872" s="153"/>
      <c r="CV872" s="153"/>
      <c r="CW872" s="153"/>
      <c r="CX872" s="153"/>
      <c r="CY872" s="153"/>
      <c r="CZ872" s="153"/>
      <c r="DA872" s="153"/>
      <c r="DB872" s="153"/>
      <c r="DC872" s="153"/>
      <c r="DD872" s="153"/>
      <c r="DE872" s="153"/>
      <c r="DF872" s="153"/>
      <c r="DG872" s="153"/>
      <c r="DH872" s="153"/>
      <c r="DI872" s="153"/>
      <c r="DJ872" s="153"/>
      <c r="DK872" s="153"/>
      <c r="DL872" s="153"/>
      <c r="DM872" s="153"/>
      <c r="DN872" s="153"/>
      <c r="DO872" s="153"/>
      <c r="DP872" s="153"/>
      <c r="DQ872" s="153"/>
      <c r="DR872" s="153"/>
      <c r="DS872" s="153"/>
      <c r="DT872" s="153"/>
      <c r="DU872" s="153"/>
      <c r="DV872" s="153"/>
      <c r="DW872" s="153"/>
      <c r="DX872" s="153"/>
      <c r="DY872" s="153"/>
      <c r="DZ872" s="153"/>
      <c r="EA872" s="153"/>
      <c r="EB872" s="153"/>
      <c r="EC872" s="153"/>
      <c r="ED872" s="153"/>
      <c r="EE872" s="153"/>
      <c r="EF872" s="153"/>
      <c r="EG872" s="153"/>
      <c r="EH872" s="153"/>
      <c r="EI872" s="153"/>
      <c r="EJ872" s="153"/>
    </row>
    <row r="873" spans="2:140" s="30" customFormat="1" ht="13.5">
      <c r="B873" s="153"/>
      <c r="C873" s="153"/>
      <c r="D873" s="153"/>
      <c r="E873" s="153"/>
      <c r="F873" s="153"/>
      <c r="G873" s="153"/>
      <c r="H873" s="153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  <c r="AA873" s="153"/>
      <c r="AB873" s="153"/>
      <c r="AC873" s="153"/>
      <c r="AD873" s="153"/>
      <c r="AE873" s="153"/>
      <c r="AF873" s="153"/>
      <c r="AG873" s="153"/>
      <c r="AH873" s="153"/>
      <c r="AI873" s="153"/>
      <c r="AJ873" s="153"/>
      <c r="AK873" s="153"/>
      <c r="AL873" s="153"/>
      <c r="AM873" s="153"/>
      <c r="AN873" s="153"/>
      <c r="AO873" s="153"/>
      <c r="AP873" s="153"/>
      <c r="AQ873" s="153"/>
      <c r="AR873" s="153"/>
      <c r="AS873" s="153"/>
      <c r="AT873" s="153"/>
      <c r="AU873" s="153"/>
      <c r="AV873" s="153"/>
      <c r="AW873" s="153"/>
      <c r="AX873" s="153"/>
      <c r="AY873" s="153"/>
      <c r="AZ873" s="153"/>
      <c r="BA873" s="153"/>
      <c r="BB873" s="153"/>
      <c r="BC873" s="153"/>
      <c r="BD873" s="153"/>
      <c r="BE873" s="153"/>
      <c r="BF873" s="153"/>
      <c r="BG873" s="153"/>
      <c r="BH873" s="153"/>
      <c r="BI873" s="153"/>
      <c r="BJ873" s="153"/>
      <c r="BK873" s="153"/>
      <c r="BL873" s="153"/>
      <c r="BM873" s="153"/>
      <c r="BN873" s="153"/>
      <c r="BO873" s="153"/>
      <c r="BP873" s="153"/>
      <c r="BQ873" s="153"/>
      <c r="BR873" s="153"/>
      <c r="BS873" s="153"/>
      <c r="BT873" s="153"/>
      <c r="BU873" s="153"/>
      <c r="BV873" s="153"/>
      <c r="BW873" s="153"/>
      <c r="BX873" s="153"/>
      <c r="BY873" s="153"/>
      <c r="BZ873" s="153"/>
      <c r="CA873" s="153"/>
      <c r="CB873" s="153"/>
      <c r="CC873" s="153"/>
      <c r="CD873" s="153"/>
      <c r="CE873" s="153"/>
      <c r="CF873" s="153"/>
      <c r="CG873" s="153"/>
      <c r="CH873" s="153"/>
      <c r="CI873" s="153"/>
      <c r="CJ873" s="153"/>
      <c r="CK873" s="153"/>
      <c r="CL873" s="153"/>
      <c r="CM873" s="153"/>
      <c r="CN873" s="153"/>
      <c r="CO873" s="153"/>
      <c r="CP873" s="153"/>
      <c r="CQ873" s="153"/>
      <c r="CR873" s="153"/>
      <c r="CS873" s="153"/>
      <c r="CT873" s="153"/>
      <c r="CU873" s="153"/>
      <c r="CV873" s="153"/>
      <c r="CW873" s="153"/>
      <c r="CX873" s="153"/>
      <c r="CY873" s="153"/>
      <c r="CZ873" s="153"/>
      <c r="DA873" s="153"/>
      <c r="DB873" s="153"/>
      <c r="DC873" s="153"/>
      <c r="DD873" s="153"/>
      <c r="DE873" s="153"/>
      <c r="DF873" s="153"/>
      <c r="DG873" s="153"/>
      <c r="DH873" s="153"/>
      <c r="DI873" s="153"/>
      <c r="DJ873" s="153"/>
      <c r="DK873" s="153"/>
      <c r="DL873" s="153"/>
      <c r="DM873" s="153"/>
      <c r="DN873" s="153"/>
      <c r="DO873" s="153"/>
      <c r="DP873" s="153"/>
      <c r="DQ873" s="153"/>
      <c r="DR873" s="153"/>
      <c r="DS873" s="153"/>
      <c r="DT873" s="153"/>
      <c r="DU873" s="153"/>
      <c r="DV873" s="153"/>
      <c r="DW873" s="153"/>
      <c r="DX873" s="153"/>
      <c r="DY873" s="153"/>
      <c r="DZ873" s="153"/>
      <c r="EA873" s="153"/>
      <c r="EB873" s="153"/>
      <c r="EC873" s="153"/>
      <c r="ED873" s="153"/>
      <c r="EE873" s="153"/>
      <c r="EF873" s="153"/>
      <c r="EG873" s="153"/>
      <c r="EH873" s="153"/>
      <c r="EI873" s="153"/>
      <c r="EJ873" s="153"/>
    </row>
    <row r="874" spans="2:140" s="30" customFormat="1" ht="13.5">
      <c r="B874" s="153"/>
      <c r="C874" s="153"/>
      <c r="D874" s="153"/>
      <c r="E874" s="153"/>
      <c r="F874" s="153"/>
      <c r="G874" s="153"/>
      <c r="H874" s="153"/>
      <c r="I874" s="153"/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  <c r="AA874" s="153"/>
      <c r="AB874" s="153"/>
      <c r="AC874" s="153"/>
      <c r="AD874" s="153"/>
      <c r="AE874" s="153"/>
      <c r="AF874" s="153"/>
      <c r="AG874" s="153"/>
      <c r="AH874" s="153"/>
      <c r="AI874" s="153"/>
      <c r="AJ874" s="153"/>
      <c r="AK874" s="153"/>
      <c r="AL874" s="153"/>
      <c r="AM874" s="153"/>
      <c r="AN874" s="153"/>
      <c r="AO874" s="153"/>
      <c r="AP874" s="153"/>
      <c r="AQ874" s="153"/>
      <c r="AR874" s="153"/>
      <c r="AS874" s="153"/>
      <c r="AT874" s="153"/>
      <c r="AU874" s="153"/>
      <c r="AV874" s="153"/>
      <c r="AW874" s="153"/>
      <c r="AX874" s="153"/>
      <c r="AY874" s="153"/>
      <c r="AZ874" s="153"/>
      <c r="BA874" s="153"/>
      <c r="BB874" s="153"/>
      <c r="BC874" s="153"/>
      <c r="BD874" s="153"/>
      <c r="BE874" s="153"/>
      <c r="BF874" s="153"/>
      <c r="BG874" s="153"/>
      <c r="BH874" s="153"/>
      <c r="BI874" s="153"/>
      <c r="BJ874" s="153"/>
      <c r="BK874" s="153"/>
      <c r="BL874" s="153"/>
      <c r="BM874" s="153"/>
      <c r="BN874" s="153"/>
      <c r="BO874" s="153"/>
      <c r="BP874" s="153"/>
      <c r="BQ874" s="153"/>
      <c r="BR874" s="153"/>
      <c r="BS874" s="153"/>
      <c r="BT874" s="153"/>
      <c r="BU874" s="153"/>
      <c r="BV874" s="153"/>
      <c r="BW874" s="153"/>
      <c r="BX874" s="153"/>
      <c r="BY874" s="153"/>
      <c r="BZ874" s="153"/>
      <c r="CA874" s="153"/>
      <c r="CB874" s="153"/>
      <c r="CC874" s="153"/>
      <c r="CD874" s="153"/>
      <c r="CE874" s="153"/>
      <c r="CF874" s="153"/>
      <c r="CG874" s="153"/>
      <c r="CH874" s="153"/>
      <c r="CI874" s="153"/>
      <c r="CJ874" s="153"/>
      <c r="CK874" s="153"/>
      <c r="CL874" s="153"/>
      <c r="CM874" s="153"/>
      <c r="CN874" s="153"/>
      <c r="CO874" s="153"/>
      <c r="CP874" s="153"/>
      <c r="CQ874" s="153"/>
      <c r="CR874" s="153"/>
      <c r="CS874" s="153"/>
      <c r="CT874" s="153"/>
      <c r="CU874" s="153"/>
      <c r="CV874" s="153"/>
      <c r="CW874" s="153"/>
      <c r="CX874" s="153"/>
      <c r="CY874" s="153"/>
      <c r="CZ874" s="153"/>
      <c r="DA874" s="153"/>
      <c r="DB874" s="153"/>
      <c r="DC874" s="153"/>
      <c r="DD874" s="153"/>
      <c r="DE874" s="153"/>
      <c r="DF874" s="153"/>
      <c r="DG874" s="153"/>
      <c r="DH874" s="153"/>
      <c r="DI874" s="153"/>
      <c r="DJ874" s="153"/>
      <c r="DK874" s="153"/>
      <c r="DL874" s="153"/>
      <c r="DM874" s="153"/>
      <c r="DN874" s="153"/>
      <c r="DO874" s="153"/>
      <c r="DP874" s="153"/>
      <c r="DQ874" s="153"/>
      <c r="DR874" s="153"/>
      <c r="DS874" s="153"/>
      <c r="DT874" s="153"/>
      <c r="DU874" s="153"/>
      <c r="DV874" s="153"/>
      <c r="DW874" s="153"/>
      <c r="DX874" s="153"/>
      <c r="DY874" s="153"/>
      <c r="DZ874" s="153"/>
      <c r="EA874" s="153"/>
      <c r="EB874" s="153"/>
      <c r="EC874" s="153"/>
      <c r="ED874" s="153"/>
      <c r="EE874" s="153"/>
      <c r="EF874" s="153"/>
      <c r="EG874" s="153"/>
      <c r="EH874" s="153"/>
      <c r="EI874" s="153"/>
      <c r="EJ874" s="153"/>
    </row>
    <row r="875" spans="2:140" s="30" customFormat="1" ht="13.5">
      <c r="B875" s="153"/>
      <c r="C875" s="153"/>
      <c r="D875" s="153"/>
      <c r="E875" s="153"/>
      <c r="F875" s="153"/>
      <c r="G875" s="153"/>
      <c r="H875" s="153"/>
      <c r="I875" s="153"/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  <c r="AA875" s="153"/>
      <c r="AB875" s="153"/>
      <c r="AC875" s="153"/>
      <c r="AD875" s="153"/>
      <c r="AE875" s="153"/>
      <c r="AF875" s="153"/>
      <c r="AG875" s="153"/>
      <c r="AH875" s="153"/>
      <c r="AI875" s="153"/>
      <c r="AJ875" s="153"/>
      <c r="AK875" s="153"/>
      <c r="AL875" s="153"/>
      <c r="AM875" s="153"/>
      <c r="AN875" s="153"/>
      <c r="AO875" s="153"/>
      <c r="AP875" s="153"/>
      <c r="AQ875" s="153"/>
      <c r="AR875" s="153"/>
      <c r="AS875" s="153"/>
      <c r="AT875" s="153"/>
      <c r="AU875" s="153"/>
      <c r="AV875" s="153"/>
      <c r="AW875" s="153"/>
      <c r="AX875" s="153"/>
      <c r="AY875" s="153"/>
      <c r="AZ875" s="153"/>
      <c r="BA875" s="153"/>
      <c r="BB875" s="153"/>
      <c r="BC875" s="153"/>
      <c r="BD875" s="153"/>
      <c r="BE875" s="153"/>
      <c r="BF875" s="153"/>
      <c r="BG875" s="153"/>
      <c r="BH875" s="153"/>
      <c r="BI875" s="153"/>
      <c r="BJ875" s="153"/>
      <c r="BK875" s="153"/>
      <c r="BL875" s="153"/>
      <c r="BM875" s="153"/>
      <c r="BN875" s="153"/>
      <c r="BO875" s="153"/>
      <c r="BP875" s="153"/>
      <c r="BQ875" s="153"/>
      <c r="BR875" s="153"/>
      <c r="BS875" s="153"/>
      <c r="BT875" s="153"/>
      <c r="BU875" s="153"/>
      <c r="BV875" s="153"/>
      <c r="BW875" s="153"/>
      <c r="BX875" s="153"/>
      <c r="BY875" s="153"/>
      <c r="BZ875" s="153"/>
      <c r="CA875" s="153"/>
      <c r="CB875" s="153"/>
      <c r="CC875" s="153"/>
      <c r="CD875" s="153"/>
      <c r="CE875" s="153"/>
      <c r="CF875" s="153"/>
      <c r="CG875" s="153"/>
      <c r="CH875" s="153"/>
      <c r="CI875" s="153"/>
      <c r="CJ875" s="153"/>
      <c r="CK875" s="153"/>
      <c r="CL875" s="153"/>
      <c r="CM875" s="153"/>
      <c r="CN875" s="153"/>
      <c r="CO875" s="153"/>
      <c r="CP875" s="153"/>
      <c r="CQ875" s="153"/>
      <c r="CR875" s="153"/>
      <c r="CS875" s="153"/>
      <c r="CT875" s="153"/>
      <c r="CU875" s="153"/>
      <c r="CV875" s="153"/>
      <c r="CW875" s="153"/>
      <c r="CX875" s="153"/>
      <c r="CY875" s="153"/>
      <c r="CZ875" s="153"/>
      <c r="DA875" s="153"/>
      <c r="DB875" s="153"/>
      <c r="DC875" s="153"/>
      <c r="DD875" s="153"/>
      <c r="DE875" s="153"/>
      <c r="DF875" s="153"/>
      <c r="DG875" s="153"/>
      <c r="DH875" s="153"/>
      <c r="DI875" s="153"/>
      <c r="DJ875" s="153"/>
      <c r="DK875" s="153"/>
      <c r="DL875" s="153"/>
      <c r="DM875" s="153"/>
      <c r="DN875" s="153"/>
      <c r="DO875" s="153"/>
      <c r="DP875" s="153"/>
      <c r="DQ875" s="153"/>
      <c r="DR875" s="153"/>
      <c r="DS875" s="153"/>
      <c r="DT875" s="153"/>
      <c r="DU875" s="153"/>
      <c r="DV875" s="153"/>
      <c r="DW875" s="153"/>
      <c r="DX875" s="153"/>
      <c r="DY875" s="153"/>
      <c r="DZ875" s="153"/>
      <c r="EA875" s="153"/>
      <c r="EB875" s="153"/>
      <c r="EC875" s="153"/>
      <c r="ED875" s="153"/>
      <c r="EE875" s="153"/>
      <c r="EF875" s="153"/>
      <c r="EG875" s="153"/>
      <c r="EH875" s="153"/>
      <c r="EI875" s="153"/>
      <c r="EJ875" s="153"/>
    </row>
    <row r="876" spans="2:140" s="30" customFormat="1" ht="13.5">
      <c r="B876" s="153"/>
      <c r="C876" s="153"/>
      <c r="D876" s="153"/>
      <c r="E876" s="153"/>
      <c r="F876" s="153"/>
      <c r="G876" s="153"/>
      <c r="H876" s="153"/>
      <c r="I876" s="153"/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  <c r="AA876" s="153"/>
      <c r="AB876" s="153"/>
      <c r="AC876" s="153"/>
      <c r="AD876" s="153"/>
      <c r="AE876" s="153"/>
      <c r="AF876" s="153"/>
      <c r="AG876" s="153"/>
      <c r="AH876" s="153"/>
      <c r="AI876" s="153"/>
      <c r="AJ876" s="153"/>
      <c r="AK876" s="153"/>
      <c r="AL876" s="153"/>
      <c r="AM876" s="153"/>
      <c r="AN876" s="153"/>
      <c r="AO876" s="153"/>
      <c r="AP876" s="153"/>
      <c r="AQ876" s="153"/>
      <c r="AR876" s="153"/>
      <c r="AS876" s="153"/>
      <c r="AT876" s="153"/>
      <c r="AU876" s="153"/>
      <c r="AV876" s="153"/>
      <c r="AW876" s="153"/>
      <c r="AX876" s="153"/>
      <c r="AY876" s="153"/>
      <c r="AZ876" s="153"/>
      <c r="BA876" s="153"/>
      <c r="BB876" s="153"/>
      <c r="BC876" s="153"/>
      <c r="BD876" s="153"/>
      <c r="BE876" s="153"/>
      <c r="BF876" s="153"/>
      <c r="BG876" s="153"/>
      <c r="BH876" s="153"/>
      <c r="BI876" s="153"/>
      <c r="BJ876" s="153"/>
      <c r="BK876" s="153"/>
      <c r="BL876" s="153"/>
      <c r="BM876" s="153"/>
      <c r="BN876" s="153"/>
      <c r="BO876" s="153"/>
      <c r="BP876" s="153"/>
      <c r="BQ876" s="153"/>
      <c r="BR876" s="153"/>
      <c r="BS876" s="153"/>
      <c r="BT876" s="153"/>
      <c r="BU876" s="153"/>
      <c r="BV876" s="153"/>
      <c r="BW876" s="153"/>
      <c r="BX876" s="153"/>
      <c r="BY876" s="153"/>
      <c r="BZ876" s="153"/>
      <c r="CA876" s="153"/>
      <c r="CB876" s="153"/>
      <c r="CC876" s="153"/>
      <c r="CD876" s="153"/>
      <c r="CE876" s="153"/>
      <c r="CF876" s="153"/>
      <c r="CG876" s="153"/>
      <c r="CH876" s="153"/>
      <c r="CI876" s="153"/>
      <c r="CJ876" s="153"/>
      <c r="CK876" s="153"/>
      <c r="CL876" s="153"/>
      <c r="CM876" s="153"/>
      <c r="CN876" s="153"/>
      <c r="CO876" s="153"/>
      <c r="CP876" s="153"/>
      <c r="CQ876" s="153"/>
      <c r="CR876" s="153"/>
      <c r="CS876" s="153"/>
      <c r="CT876" s="153"/>
      <c r="CU876" s="153"/>
      <c r="CV876" s="153"/>
      <c r="CW876" s="153"/>
      <c r="CX876" s="153"/>
      <c r="CY876" s="153"/>
      <c r="CZ876" s="153"/>
      <c r="DA876" s="153"/>
      <c r="DB876" s="153"/>
      <c r="DC876" s="153"/>
      <c r="DD876" s="153"/>
      <c r="DE876" s="153"/>
      <c r="DF876" s="153"/>
      <c r="DG876" s="153"/>
      <c r="DH876" s="153"/>
      <c r="DI876" s="153"/>
      <c r="DJ876" s="153"/>
      <c r="DK876" s="153"/>
      <c r="DL876" s="153"/>
      <c r="DM876" s="153"/>
      <c r="DN876" s="153"/>
      <c r="DO876" s="153"/>
      <c r="DP876" s="153"/>
      <c r="DQ876" s="153"/>
      <c r="DR876" s="153"/>
      <c r="DS876" s="153"/>
      <c r="DT876" s="153"/>
      <c r="DU876" s="153"/>
      <c r="DV876" s="153"/>
      <c r="DW876" s="153"/>
      <c r="DX876" s="153"/>
      <c r="DY876" s="153"/>
      <c r="DZ876" s="153"/>
      <c r="EA876" s="153"/>
      <c r="EB876" s="153"/>
      <c r="EC876" s="153"/>
      <c r="ED876" s="153"/>
      <c r="EE876" s="153"/>
      <c r="EF876" s="153"/>
      <c r="EG876" s="153"/>
      <c r="EH876" s="153"/>
      <c r="EI876" s="153"/>
      <c r="EJ876" s="153"/>
    </row>
    <row r="877" spans="2:140" s="30" customFormat="1" ht="13.5">
      <c r="B877" s="153"/>
      <c r="C877" s="153"/>
      <c r="D877" s="153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  <c r="AA877" s="153"/>
      <c r="AB877" s="153"/>
      <c r="AC877" s="153"/>
      <c r="AD877" s="153"/>
      <c r="AE877" s="153"/>
      <c r="AF877" s="153"/>
      <c r="AG877" s="153"/>
      <c r="AH877" s="153"/>
      <c r="AI877" s="153"/>
      <c r="AJ877" s="153"/>
      <c r="AK877" s="153"/>
      <c r="AL877" s="153"/>
      <c r="AM877" s="153"/>
      <c r="AN877" s="153"/>
      <c r="AO877" s="153"/>
      <c r="AP877" s="153"/>
      <c r="AQ877" s="153"/>
      <c r="AR877" s="153"/>
      <c r="AS877" s="153"/>
      <c r="AT877" s="153"/>
      <c r="AU877" s="153"/>
      <c r="AV877" s="153"/>
      <c r="AW877" s="153"/>
      <c r="AX877" s="153"/>
      <c r="AY877" s="153"/>
      <c r="AZ877" s="153"/>
      <c r="BA877" s="153"/>
      <c r="BB877" s="153"/>
      <c r="BC877" s="153"/>
      <c r="BD877" s="153"/>
      <c r="BE877" s="153"/>
      <c r="BF877" s="153"/>
      <c r="BG877" s="153"/>
      <c r="BH877" s="153"/>
      <c r="BI877" s="153"/>
      <c r="BJ877" s="153"/>
      <c r="BK877" s="153"/>
      <c r="BL877" s="153"/>
      <c r="BM877" s="153"/>
      <c r="BN877" s="153"/>
      <c r="BO877" s="153"/>
      <c r="BP877" s="153"/>
      <c r="BQ877" s="153"/>
      <c r="BR877" s="153"/>
      <c r="BS877" s="153"/>
      <c r="BT877" s="153"/>
      <c r="BU877" s="153"/>
      <c r="BV877" s="153"/>
      <c r="BW877" s="153"/>
      <c r="BX877" s="153"/>
      <c r="BY877" s="153"/>
      <c r="BZ877" s="153"/>
      <c r="CA877" s="153"/>
      <c r="CB877" s="153"/>
      <c r="CC877" s="153"/>
      <c r="CD877" s="153"/>
      <c r="CE877" s="153"/>
      <c r="CF877" s="153"/>
      <c r="CG877" s="153"/>
      <c r="CH877" s="153"/>
      <c r="CI877" s="153"/>
      <c r="CJ877" s="153"/>
      <c r="CK877" s="153"/>
      <c r="CL877" s="153"/>
      <c r="CM877" s="153"/>
      <c r="CN877" s="153"/>
      <c r="CO877" s="153"/>
      <c r="CP877" s="153"/>
      <c r="CQ877" s="153"/>
      <c r="CR877" s="153"/>
      <c r="CS877" s="153"/>
      <c r="CT877" s="153"/>
      <c r="CU877" s="153"/>
      <c r="CV877" s="153"/>
      <c r="CW877" s="153"/>
      <c r="CX877" s="153"/>
      <c r="CY877" s="153"/>
      <c r="CZ877" s="153"/>
      <c r="DA877" s="153"/>
      <c r="DB877" s="153"/>
      <c r="DC877" s="153"/>
      <c r="DD877" s="153"/>
      <c r="DE877" s="153"/>
      <c r="DF877" s="153"/>
      <c r="DG877" s="153"/>
      <c r="DH877" s="153"/>
      <c r="DI877" s="153"/>
      <c r="DJ877" s="153"/>
      <c r="DK877" s="153"/>
      <c r="DL877" s="153"/>
      <c r="DM877" s="153"/>
      <c r="DN877" s="153"/>
      <c r="DO877" s="153"/>
      <c r="DP877" s="153"/>
      <c r="DQ877" s="153"/>
      <c r="DR877" s="153"/>
      <c r="DS877" s="153"/>
      <c r="DT877" s="153"/>
      <c r="DU877" s="153"/>
      <c r="DV877" s="153"/>
      <c r="DW877" s="153"/>
      <c r="DX877" s="153"/>
      <c r="DY877" s="153"/>
      <c r="DZ877" s="153"/>
      <c r="EA877" s="153"/>
      <c r="EB877" s="153"/>
      <c r="EC877" s="153"/>
      <c r="ED877" s="153"/>
      <c r="EE877" s="153"/>
      <c r="EF877" s="153"/>
      <c r="EG877" s="153"/>
      <c r="EH877" s="153"/>
      <c r="EI877" s="153"/>
      <c r="EJ877" s="153"/>
    </row>
    <row r="878" spans="2:140" s="30" customFormat="1" ht="13.5">
      <c r="B878" s="153"/>
      <c r="C878" s="153"/>
      <c r="D878" s="153"/>
      <c r="E878" s="153"/>
      <c r="F878" s="153"/>
      <c r="G878" s="153"/>
      <c r="H878" s="153"/>
      <c r="I878" s="153"/>
      <c r="J878" s="153"/>
      <c r="K878" s="153"/>
      <c r="L878" s="153"/>
      <c r="M878" s="153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  <c r="AA878" s="153"/>
      <c r="AB878" s="153"/>
      <c r="AC878" s="153"/>
      <c r="AD878" s="153"/>
      <c r="AE878" s="153"/>
      <c r="AF878" s="153"/>
      <c r="AG878" s="153"/>
      <c r="AH878" s="153"/>
      <c r="AI878" s="153"/>
      <c r="AJ878" s="153"/>
      <c r="AK878" s="153"/>
      <c r="AL878" s="153"/>
      <c r="AM878" s="153"/>
      <c r="AN878" s="153"/>
      <c r="AO878" s="153"/>
      <c r="AP878" s="153"/>
      <c r="AQ878" s="153"/>
      <c r="AR878" s="153"/>
      <c r="AS878" s="153"/>
      <c r="AT878" s="153"/>
      <c r="AU878" s="153"/>
      <c r="AV878" s="153"/>
      <c r="AW878" s="153"/>
      <c r="AX878" s="153"/>
      <c r="AY878" s="153"/>
      <c r="AZ878" s="153"/>
      <c r="BA878" s="153"/>
      <c r="BB878" s="153"/>
      <c r="BC878" s="153"/>
      <c r="BD878" s="153"/>
      <c r="BE878" s="153"/>
      <c r="BF878" s="153"/>
      <c r="BG878" s="153"/>
      <c r="BH878" s="153"/>
      <c r="BI878" s="153"/>
      <c r="BJ878" s="153"/>
      <c r="BK878" s="153"/>
      <c r="BL878" s="153"/>
      <c r="BM878" s="153"/>
      <c r="BN878" s="153"/>
      <c r="BO878" s="153"/>
      <c r="BP878" s="153"/>
      <c r="BQ878" s="153"/>
      <c r="BR878" s="153"/>
      <c r="BS878" s="153"/>
      <c r="BT878" s="153"/>
      <c r="BU878" s="153"/>
      <c r="BV878" s="153"/>
      <c r="BW878" s="153"/>
      <c r="BX878" s="153"/>
      <c r="BY878" s="153"/>
      <c r="BZ878" s="153"/>
      <c r="CA878" s="153"/>
      <c r="CB878" s="153"/>
      <c r="CC878" s="153"/>
      <c r="CD878" s="153"/>
      <c r="CE878" s="153"/>
      <c r="CF878" s="153"/>
      <c r="CG878" s="153"/>
      <c r="CH878" s="153"/>
      <c r="CI878" s="153"/>
      <c r="CJ878" s="153"/>
      <c r="CK878" s="153"/>
      <c r="CL878" s="153"/>
      <c r="CM878" s="153"/>
      <c r="CN878" s="153"/>
      <c r="CO878" s="153"/>
      <c r="CP878" s="153"/>
      <c r="CQ878" s="153"/>
      <c r="CR878" s="153"/>
      <c r="CS878" s="153"/>
      <c r="CT878" s="153"/>
      <c r="CU878" s="153"/>
      <c r="CV878" s="153"/>
      <c r="CW878" s="153"/>
      <c r="CX878" s="153"/>
      <c r="CY878" s="153"/>
      <c r="CZ878" s="153"/>
      <c r="DA878" s="153"/>
      <c r="DB878" s="153"/>
      <c r="DC878" s="153"/>
      <c r="DD878" s="153"/>
      <c r="DE878" s="153"/>
      <c r="DF878" s="153"/>
      <c r="DG878" s="153"/>
      <c r="DH878" s="153"/>
      <c r="DI878" s="153"/>
      <c r="DJ878" s="153"/>
      <c r="DK878" s="153"/>
      <c r="DL878" s="153"/>
      <c r="DM878" s="153"/>
      <c r="DN878" s="153"/>
      <c r="DO878" s="153"/>
      <c r="DP878" s="153"/>
      <c r="DQ878" s="153"/>
      <c r="DR878" s="153"/>
      <c r="DS878" s="153"/>
      <c r="DT878" s="153"/>
      <c r="DU878" s="153"/>
      <c r="DV878" s="153"/>
      <c r="DW878" s="153"/>
      <c r="DX878" s="153"/>
      <c r="DY878" s="153"/>
      <c r="DZ878" s="153"/>
      <c r="EA878" s="153"/>
      <c r="EB878" s="153"/>
      <c r="EC878" s="153"/>
      <c r="ED878" s="153"/>
      <c r="EE878" s="153"/>
      <c r="EF878" s="153"/>
      <c r="EG878" s="153"/>
      <c r="EH878" s="153"/>
      <c r="EI878" s="153"/>
      <c r="EJ878" s="153"/>
    </row>
    <row r="879" spans="2:140" s="30" customFormat="1" ht="13.5">
      <c r="B879" s="153"/>
      <c r="C879" s="153"/>
      <c r="D879" s="153"/>
      <c r="E879" s="153"/>
      <c r="F879" s="153"/>
      <c r="G879" s="153"/>
      <c r="H879" s="153"/>
      <c r="I879" s="153"/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  <c r="AA879" s="153"/>
      <c r="AB879" s="153"/>
      <c r="AC879" s="153"/>
      <c r="AD879" s="153"/>
      <c r="AE879" s="153"/>
      <c r="AF879" s="153"/>
      <c r="AG879" s="153"/>
      <c r="AH879" s="153"/>
      <c r="AI879" s="153"/>
      <c r="AJ879" s="153"/>
      <c r="AK879" s="153"/>
      <c r="AL879" s="153"/>
      <c r="AM879" s="153"/>
      <c r="AN879" s="153"/>
      <c r="AO879" s="153"/>
      <c r="AP879" s="153"/>
      <c r="AQ879" s="153"/>
      <c r="AR879" s="153"/>
      <c r="AS879" s="153"/>
      <c r="AT879" s="153"/>
      <c r="AU879" s="153"/>
      <c r="AV879" s="153"/>
      <c r="AW879" s="153"/>
      <c r="AX879" s="153"/>
      <c r="AY879" s="153"/>
      <c r="AZ879" s="153"/>
      <c r="BA879" s="153"/>
      <c r="BB879" s="153"/>
      <c r="BC879" s="153"/>
      <c r="BD879" s="153"/>
      <c r="BE879" s="153"/>
      <c r="BF879" s="153"/>
      <c r="BG879" s="153"/>
      <c r="BH879" s="153"/>
      <c r="BI879" s="153"/>
      <c r="BJ879" s="153"/>
      <c r="BK879" s="153"/>
      <c r="BL879" s="153"/>
      <c r="BM879" s="153"/>
      <c r="BN879" s="153"/>
      <c r="BO879" s="153"/>
      <c r="BP879" s="153"/>
      <c r="BQ879" s="153"/>
      <c r="BR879" s="153"/>
      <c r="BS879" s="153"/>
      <c r="BT879" s="153"/>
      <c r="BU879" s="153"/>
      <c r="BV879" s="153"/>
      <c r="BW879" s="153"/>
      <c r="BX879" s="153"/>
      <c r="BY879" s="153"/>
      <c r="BZ879" s="153"/>
      <c r="CA879" s="153"/>
      <c r="CB879" s="153"/>
      <c r="CC879" s="153"/>
      <c r="CD879" s="153"/>
      <c r="CE879" s="153"/>
      <c r="CF879" s="153"/>
      <c r="CG879" s="153"/>
      <c r="CH879" s="153"/>
      <c r="CI879" s="153"/>
      <c r="CJ879" s="153"/>
      <c r="CK879" s="153"/>
      <c r="CL879" s="153"/>
      <c r="CM879" s="153"/>
      <c r="CN879" s="153"/>
      <c r="CO879" s="153"/>
      <c r="CP879" s="153"/>
      <c r="CQ879" s="153"/>
      <c r="CR879" s="153"/>
      <c r="CS879" s="153"/>
      <c r="CT879" s="153"/>
      <c r="CU879" s="153"/>
      <c r="CV879" s="153"/>
      <c r="CW879" s="153"/>
      <c r="CX879" s="153"/>
      <c r="CY879" s="153"/>
      <c r="CZ879" s="153"/>
      <c r="DA879" s="153"/>
      <c r="DB879" s="153"/>
      <c r="DC879" s="153"/>
      <c r="DD879" s="153"/>
      <c r="DE879" s="153"/>
      <c r="DF879" s="153"/>
      <c r="DG879" s="153"/>
      <c r="DH879" s="153"/>
      <c r="DI879" s="153"/>
      <c r="DJ879" s="153"/>
      <c r="DK879" s="153"/>
      <c r="DL879" s="153"/>
      <c r="DM879" s="153"/>
      <c r="DN879" s="153"/>
      <c r="DO879" s="153"/>
      <c r="DP879" s="153"/>
      <c r="DQ879" s="153"/>
      <c r="DR879" s="153"/>
      <c r="DS879" s="153"/>
      <c r="DT879" s="153"/>
      <c r="DU879" s="153"/>
      <c r="DV879" s="153"/>
      <c r="DW879" s="153"/>
      <c r="DX879" s="153"/>
      <c r="DY879" s="153"/>
      <c r="DZ879" s="153"/>
      <c r="EA879" s="153"/>
      <c r="EB879" s="153"/>
      <c r="EC879" s="153"/>
      <c r="ED879" s="153"/>
      <c r="EE879" s="153"/>
      <c r="EF879" s="153"/>
      <c r="EG879" s="153"/>
      <c r="EH879" s="153"/>
      <c r="EI879" s="153"/>
      <c r="EJ879" s="153"/>
    </row>
    <row r="880" spans="2:140" s="30" customFormat="1" ht="13.5">
      <c r="B880" s="153"/>
      <c r="C880" s="153"/>
      <c r="D880" s="153"/>
      <c r="E880" s="153"/>
      <c r="F880" s="153"/>
      <c r="G880" s="153"/>
      <c r="H880" s="153"/>
      <c r="I880" s="153"/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  <c r="AA880" s="153"/>
      <c r="AB880" s="153"/>
      <c r="AC880" s="153"/>
      <c r="AD880" s="153"/>
      <c r="AE880" s="153"/>
      <c r="AF880" s="153"/>
      <c r="AG880" s="153"/>
      <c r="AH880" s="153"/>
      <c r="AI880" s="153"/>
      <c r="AJ880" s="153"/>
      <c r="AK880" s="153"/>
      <c r="AL880" s="153"/>
      <c r="AM880" s="153"/>
      <c r="AN880" s="153"/>
      <c r="AO880" s="153"/>
      <c r="AP880" s="153"/>
      <c r="AQ880" s="153"/>
      <c r="AR880" s="153"/>
      <c r="AS880" s="153"/>
      <c r="AT880" s="153"/>
      <c r="AU880" s="153"/>
      <c r="AV880" s="153"/>
      <c r="AW880" s="153"/>
      <c r="AX880" s="153"/>
      <c r="AY880" s="153"/>
      <c r="AZ880" s="153"/>
      <c r="BA880" s="153"/>
      <c r="BB880" s="153"/>
      <c r="BC880" s="153"/>
      <c r="BD880" s="153"/>
      <c r="BE880" s="153"/>
      <c r="BF880" s="153"/>
      <c r="BG880" s="153"/>
      <c r="BH880" s="153"/>
      <c r="BI880" s="153"/>
      <c r="BJ880" s="153"/>
      <c r="BK880" s="153"/>
      <c r="BL880" s="153"/>
      <c r="BM880" s="153"/>
      <c r="BN880" s="153"/>
      <c r="BO880" s="153"/>
      <c r="BP880" s="153"/>
      <c r="BQ880" s="153"/>
      <c r="BR880" s="153"/>
      <c r="BS880" s="153"/>
      <c r="BT880" s="153"/>
      <c r="BU880" s="153"/>
      <c r="BV880" s="153"/>
      <c r="BW880" s="153"/>
      <c r="BX880" s="153"/>
      <c r="BY880" s="153"/>
      <c r="BZ880" s="153"/>
      <c r="CA880" s="153"/>
      <c r="CB880" s="153"/>
      <c r="CC880" s="153"/>
      <c r="CD880" s="153"/>
      <c r="CE880" s="153"/>
      <c r="CF880" s="153"/>
      <c r="CG880" s="153"/>
      <c r="CH880" s="153"/>
      <c r="CI880" s="153"/>
      <c r="CJ880" s="153"/>
      <c r="CK880" s="153"/>
      <c r="CL880" s="153"/>
      <c r="CM880" s="153"/>
      <c r="CN880" s="153"/>
      <c r="CO880" s="153"/>
      <c r="CP880" s="153"/>
      <c r="CQ880" s="153"/>
      <c r="CR880" s="153"/>
      <c r="CS880" s="153"/>
      <c r="CT880" s="153"/>
      <c r="CU880" s="153"/>
      <c r="CV880" s="153"/>
      <c r="CW880" s="153"/>
      <c r="CX880" s="153"/>
      <c r="CY880" s="153"/>
      <c r="CZ880" s="153"/>
      <c r="DA880" s="153"/>
      <c r="DB880" s="153"/>
      <c r="DC880" s="153"/>
      <c r="DD880" s="153"/>
      <c r="DE880" s="153"/>
      <c r="DF880" s="153"/>
      <c r="DG880" s="153"/>
      <c r="DH880" s="153"/>
      <c r="DI880" s="153"/>
      <c r="DJ880" s="153"/>
      <c r="DK880" s="153"/>
      <c r="DL880" s="153"/>
      <c r="DM880" s="153"/>
      <c r="DN880" s="153"/>
      <c r="DO880" s="153"/>
      <c r="DP880" s="153"/>
      <c r="DQ880" s="153"/>
      <c r="DR880" s="153"/>
      <c r="DS880" s="153"/>
      <c r="DT880" s="153"/>
      <c r="DU880" s="153"/>
      <c r="DV880" s="153"/>
      <c r="DW880" s="153"/>
      <c r="DX880" s="153"/>
      <c r="DY880" s="153"/>
      <c r="DZ880" s="153"/>
      <c r="EA880" s="153"/>
      <c r="EB880" s="153"/>
      <c r="EC880" s="153"/>
      <c r="ED880" s="153"/>
      <c r="EE880" s="153"/>
      <c r="EF880" s="153"/>
      <c r="EG880" s="153"/>
      <c r="EH880" s="153"/>
      <c r="EI880" s="153"/>
      <c r="EJ880" s="153"/>
    </row>
    <row r="881" spans="2:140" s="30" customFormat="1" ht="13.5">
      <c r="B881" s="153"/>
      <c r="C881" s="153"/>
      <c r="D881" s="153"/>
      <c r="E881" s="153"/>
      <c r="F881" s="153"/>
      <c r="G881" s="153"/>
      <c r="H881" s="153"/>
      <c r="I881" s="153"/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  <c r="AA881" s="153"/>
      <c r="AB881" s="153"/>
      <c r="AC881" s="153"/>
      <c r="AD881" s="153"/>
      <c r="AE881" s="153"/>
      <c r="AF881" s="153"/>
      <c r="AG881" s="153"/>
      <c r="AH881" s="153"/>
      <c r="AI881" s="153"/>
      <c r="AJ881" s="153"/>
      <c r="AK881" s="153"/>
      <c r="AL881" s="153"/>
      <c r="AM881" s="153"/>
      <c r="AN881" s="153"/>
      <c r="AO881" s="153"/>
      <c r="AP881" s="153"/>
      <c r="AQ881" s="153"/>
      <c r="AR881" s="153"/>
      <c r="AS881" s="153"/>
      <c r="AT881" s="153"/>
      <c r="AU881" s="153"/>
      <c r="AV881" s="153"/>
      <c r="AW881" s="153"/>
      <c r="AX881" s="153"/>
      <c r="AY881" s="153"/>
      <c r="AZ881" s="153"/>
      <c r="BA881" s="153"/>
      <c r="BB881" s="153"/>
      <c r="BC881" s="153"/>
      <c r="BD881" s="153"/>
      <c r="BE881" s="153"/>
      <c r="BF881" s="153"/>
      <c r="BG881" s="153"/>
      <c r="BH881" s="153"/>
      <c r="BI881" s="153"/>
      <c r="BJ881" s="153"/>
      <c r="BK881" s="153"/>
      <c r="BL881" s="153"/>
      <c r="BM881" s="153"/>
      <c r="BN881" s="153"/>
      <c r="BO881" s="153"/>
      <c r="BP881" s="153"/>
      <c r="BQ881" s="153"/>
      <c r="BR881" s="153"/>
      <c r="BS881" s="153"/>
      <c r="BT881" s="153"/>
      <c r="BU881" s="153"/>
      <c r="BV881" s="153"/>
      <c r="BW881" s="153"/>
      <c r="BX881" s="153"/>
      <c r="BY881" s="153"/>
      <c r="BZ881" s="153"/>
      <c r="CA881" s="153"/>
      <c r="CB881" s="153"/>
      <c r="CC881" s="153"/>
      <c r="CD881" s="153"/>
      <c r="CE881" s="153"/>
      <c r="CF881" s="153"/>
      <c r="CG881" s="153"/>
      <c r="CH881" s="153"/>
      <c r="CI881" s="153"/>
      <c r="CJ881" s="153"/>
      <c r="CK881" s="153"/>
      <c r="CL881" s="153"/>
      <c r="CM881" s="153"/>
      <c r="CN881" s="153"/>
      <c r="CO881" s="153"/>
      <c r="CP881" s="153"/>
      <c r="CQ881" s="153"/>
      <c r="CR881" s="153"/>
      <c r="CS881" s="153"/>
      <c r="CT881" s="153"/>
      <c r="CU881" s="153"/>
      <c r="CV881" s="153"/>
      <c r="CW881" s="153"/>
      <c r="CX881" s="153"/>
      <c r="CY881" s="153"/>
      <c r="CZ881" s="153"/>
      <c r="DA881" s="153"/>
      <c r="DB881" s="153"/>
      <c r="DC881" s="153"/>
      <c r="DD881" s="153"/>
      <c r="DE881" s="153"/>
      <c r="DF881" s="153"/>
      <c r="DG881" s="153"/>
      <c r="DH881" s="153"/>
      <c r="DI881" s="153"/>
      <c r="DJ881" s="153"/>
      <c r="DK881" s="153"/>
      <c r="DL881" s="153"/>
      <c r="DM881" s="153"/>
      <c r="DN881" s="153"/>
      <c r="DO881" s="153"/>
      <c r="DP881" s="153"/>
      <c r="DQ881" s="153"/>
      <c r="DR881" s="153"/>
      <c r="DS881" s="153"/>
      <c r="DT881" s="153"/>
      <c r="DU881" s="153"/>
      <c r="DV881" s="153"/>
      <c r="DW881" s="153"/>
      <c r="DX881" s="153"/>
      <c r="DY881" s="153"/>
      <c r="DZ881" s="153"/>
      <c r="EA881" s="153"/>
      <c r="EB881" s="153"/>
      <c r="EC881" s="153"/>
      <c r="ED881" s="153"/>
      <c r="EE881" s="153"/>
      <c r="EF881" s="153"/>
      <c r="EG881" s="153"/>
      <c r="EH881" s="153"/>
      <c r="EI881" s="153"/>
      <c r="EJ881" s="153"/>
    </row>
    <row r="882" spans="2:140" s="30" customFormat="1" ht="13.5">
      <c r="B882" s="153"/>
      <c r="C882" s="153"/>
      <c r="D882" s="153"/>
      <c r="E882" s="153"/>
      <c r="F882" s="153"/>
      <c r="G882" s="153"/>
      <c r="H882" s="153"/>
      <c r="I882" s="153"/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  <c r="AA882" s="153"/>
      <c r="AB882" s="153"/>
      <c r="AC882" s="153"/>
      <c r="AD882" s="153"/>
      <c r="AE882" s="153"/>
      <c r="AF882" s="153"/>
      <c r="AG882" s="153"/>
      <c r="AH882" s="153"/>
      <c r="AI882" s="153"/>
      <c r="AJ882" s="153"/>
      <c r="AK882" s="153"/>
      <c r="AL882" s="153"/>
      <c r="AM882" s="153"/>
      <c r="AN882" s="153"/>
      <c r="AO882" s="153"/>
      <c r="AP882" s="153"/>
      <c r="AQ882" s="153"/>
      <c r="AR882" s="153"/>
      <c r="AS882" s="153"/>
      <c r="AT882" s="153"/>
      <c r="AU882" s="153"/>
      <c r="AV882" s="153"/>
      <c r="AW882" s="153"/>
      <c r="AX882" s="153"/>
      <c r="AY882" s="153"/>
      <c r="AZ882" s="153"/>
      <c r="BA882" s="153"/>
      <c r="BB882" s="153"/>
      <c r="BC882" s="153"/>
      <c r="BD882" s="153"/>
      <c r="BE882" s="153"/>
      <c r="BF882" s="153"/>
      <c r="BG882" s="153"/>
      <c r="BH882" s="153"/>
      <c r="BI882" s="153"/>
      <c r="BJ882" s="153"/>
      <c r="BK882" s="153"/>
      <c r="BL882" s="153"/>
      <c r="BM882" s="153"/>
      <c r="BN882" s="153"/>
      <c r="BO882" s="153"/>
      <c r="BP882" s="153"/>
      <c r="BQ882" s="153"/>
      <c r="BR882" s="153"/>
      <c r="BS882" s="153"/>
      <c r="BT882" s="153"/>
      <c r="BU882" s="153"/>
      <c r="BV882" s="153"/>
      <c r="BW882" s="153"/>
      <c r="BX882" s="153"/>
      <c r="BY882" s="153"/>
      <c r="BZ882" s="153"/>
      <c r="CA882" s="153"/>
      <c r="CB882" s="153"/>
      <c r="CC882" s="153"/>
      <c r="CD882" s="153"/>
      <c r="CE882" s="153"/>
      <c r="CF882" s="153"/>
      <c r="CG882" s="153"/>
      <c r="CH882" s="153"/>
      <c r="CI882" s="153"/>
      <c r="CJ882" s="153"/>
      <c r="CK882" s="153"/>
      <c r="CL882" s="153"/>
      <c r="CM882" s="153"/>
      <c r="CN882" s="153"/>
      <c r="CO882" s="153"/>
      <c r="CP882" s="153"/>
      <c r="CQ882" s="153"/>
      <c r="CR882" s="153"/>
      <c r="CS882" s="153"/>
      <c r="CT882" s="153"/>
      <c r="CU882" s="153"/>
      <c r="CV882" s="153"/>
      <c r="CW882" s="153"/>
      <c r="CX882" s="153"/>
      <c r="CY882" s="153"/>
      <c r="CZ882" s="153"/>
      <c r="DA882" s="153"/>
      <c r="DB882" s="153"/>
      <c r="DC882" s="153"/>
      <c r="DD882" s="153"/>
      <c r="DE882" s="153"/>
      <c r="DF882" s="153"/>
      <c r="DG882" s="153"/>
      <c r="DH882" s="153"/>
      <c r="DI882" s="153"/>
      <c r="DJ882" s="153"/>
      <c r="DK882" s="153"/>
      <c r="DL882" s="153"/>
      <c r="DM882" s="153"/>
      <c r="DN882" s="153"/>
      <c r="DO882" s="153"/>
      <c r="DP882" s="153"/>
      <c r="DQ882" s="153"/>
      <c r="DR882" s="153"/>
      <c r="DS882" s="153"/>
      <c r="DT882" s="153"/>
      <c r="DU882" s="153"/>
      <c r="DV882" s="153"/>
      <c r="DW882" s="153"/>
      <c r="DX882" s="153"/>
      <c r="DY882" s="153"/>
      <c r="DZ882" s="153"/>
      <c r="EA882" s="153"/>
      <c r="EB882" s="153"/>
      <c r="EC882" s="153"/>
      <c r="ED882" s="153"/>
      <c r="EE882" s="153"/>
      <c r="EF882" s="153"/>
      <c r="EG882" s="153"/>
      <c r="EH882" s="153"/>
      <c r="EI882" s="153"/>
      <c r="EJ882" s="153"/>
    </row>
    <row r="883" spans="2:140" s="30" customFormat="1" ht="13.5">
      <c r="B883" s="153"/>
      <c r="C883" s="153"/>
      <c r="D883" s="153"/>
      <c r="E883" s="153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  <c r="AA883" s="153"/>
      <c r="AB883" s="153"/>
      <c r="AC883" s="153"/>
      <c r="AD883" s="153"/>
      <c r="AE883" s="153"/>
      <c r="AF883" s="153"/>
      <c r="AG883" s="153"/>
      <c r="AH883" s="153"/>
      <c r="AI883" s="153"/>
      <c r="AJ883" s="153"/>
      <c r="AK883" s="153"/>
      <c r="AL883" s="153"/>
      <c r="AM883" s="153"/>
      <c r="AN883" s="153"/>
      <c r="AO883" s="153"/>
      <c r="AP883" s="153"/>
      <c r="AQ883" s="153"/>
      <c r="AR883" s="153"/>
      <c r="AS883" s="153"/>
      <c r="AT883" s="153"/>
      <c r="AU883" s="153"/>
      <c r="AV883" s="153"/>
      <c r="AW883" s="153"/>
      <c r="AX883" s="153"/>
      <c r="AY883" s="153"/>
      <c r="AZ883" s="153"/>
      <c r="BA883" s="153"/>
      <c r="BB883" s="153"/>
      <c r="BC883" s="153"/>
      <c r="BD883" s="153"/>
      <c r="BE883" s="153"/>
      <c r="BF883" s="153"/>
      <c r="BG883" s="153"/>
      <c r="BH883" s="153"/>
      <c r="BI883" s="153"/>
      <c r="BJ883" s="153"/>
      <c r="BK883" s="153"/>
      <c r="BL883" s="153"/>
      <c r="BM883" s="153"/>
      <c r="BN883" s="153"/>
      <c r="BO883" s="153"/>
      <c r="BP883" s="153"/>
      <c r="BQ883" s="153"/>
      <c r="BR883" s="153"/>
      <c r="BS883" s="153"/>
      <c r="BT883" s="153"/>
      <c r="BU883" s="153"/>
      <c r="BV883" s="153"/>
      <c r="BW883" s="153"/>
      <c r="BX883" s="153"/>
      <c r="BY883" s="153"/>
      <c r="BZ883" s="153"/>
      <c r="CA883" s="153"/>
      <c r="CB883" s="153"/>
      <c r="CC883" s="153"/>
      <c r="CD883" s="153"/>
      <c r="CE883" s="153"/>
      <c r="CF883" s="153"/>
      <c r="CG883" s="153"/>
      <c r="CH883" s="153"/>
      <c r="CI883" s="153"/>
      <c r="CJ883" s="153"/>
      <c r="CK883" s="153"/>
      <c r="CL883" s="153"/>
      <c r="CM883" s="153"/>
      <c r="CN883" s="153"/>
      <c r="CO883" s="153"/>
      <c r="CP883" s="153"/>
      <c r="CQ883" s="153"/>
      <c r="CR883" s="153"/>
      <c r="CS883" s="153"/>
      <c r="CT883" s="153"/>
      <c r="CU883" s="153"/>
      <c r="CV883" s="153"/>
      <c r="CW883" s="153"/>
      <c r="CX883" s="153"/>
      <c r="CY883" s="153"/>
      <c r="CZ883" s="153"/>
      <c r="DA883" s="153"/>
      <c r="DB883" s="153"/>
      <c r="DC883" s="153"/>
      <c r="DD883" s="153"/>
      <c r="DE883" s="153"/>
      <c r="DF883" s="153"/>
      <c r="DG883" s="153"/>
      <c r="DH883" s="153"/>
      <c r="DI883" s="153"/>
      <c r="DJ883" s="153"/>
      <c r="DK883" s="153"/>
      <c r="DL883" s="153"/>
      <c r="DM883" s="153"/>
      <c r="DN883" s="153"/>
      <c r="DO883" s="153"/>
      <c r="DP883" s="153"/>
      <c r="DQ883" s="153"/>
      <c r="DR883" s="153"/>
      <c r="DS883" s="153"/>
      <c r="DT883" s="153"/>
      <c r="DU883" s="153"/>
      <c r="DV883" s="153"/>
      <c r="DW883" s="153"/>
      <c r="DX883" s="153"/>
      <c r="DY883" s="153"/>
      <c r="DZ883" s="153"/>
      <c r="EA883" s="153"/>
      <c r="EB883" s="153"/>
      <c r="EC883" s="153"/>
      <c r="ED883" s="153"/>
      <c r="EE883" s="153"/>
      <c r="EF883" s="153"/>
      <c r="EG883" s="153"/>
      <c r="EH883" s="153"/>
      <c r="EI883" s="153"/>
      <c r="EJ883" s="153"/>
    </row>
    <row r="884" spans="2:140" s="30" customFormat="1" ht="13.5">
      <c r="B884" s="153"/>
      <c r="C884" s="153"/>
      <c r="D884" s="153"/>
      <c r="E884" s="153"/>
      <c r="F884" s="153"/>
      <c r="G884" s="153"/>
      <c r="H884" s="153"/>
      <c r="I884" s="153"/>
      <c r="J884" s="153"/>
      <c r="K884" s="153"/>
      <c r="L884" s="153"/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  <c r="AA884" s="153"/>
      <c r="AB884" s="153"/>
      <c r="AC884" s="153"/>
      <c r="AD884" s="153"/>
      <c r="AE884" s="153"/>
      <c r="AF884" s="153"/>
      <c r="AG884" s="153"/>
      <c r="AH884" s="153"/>
      <c r="AI884" s="153"/>
      <c r="AJ884" s="153"/>
      <c r="AK884" s="153"/>
      <c r="AL884" s="153"/>
      <c r="AM884" s="153"/>
      <c r="AN884" s="153"/>
      <c r="AO884" s="153"/>
      <c r="AP884" s="153"/>
      <c r="AQ884" s="153"/>
      <c r="AR884" s="153"/>
      <c r="AS884" s="153"/>
      <c r="AT884" s="153"/>
      <c r="AU884" s="153"/>
      <c r="AV884" s="153"/>
      <c r="AW884" s="153"/>
      <c r="AX884" s="153"/>
      <c r="AY884" s="153"/>
      <c r="AZ884" s="153"/>
      <c r="BA884" s="153"/>
      <c r="BB884" s="153"/>
      <c r="BC884" s="153"/>
      <c r="BD884" s="153"/>
      <c r="BE884" s="153"/>
      <c r="BF884" s="153"/>
      <c r="BG884" s="153"/>
      <c r="BH884" s="153"/>
      <c r="BI884" s="153"/>
      <c r="BJ884" s="153"/>
      <c r="BK884" s="153"/>
      <c r="BL884" s="153"/>
      <c r="BM884" s="153"/>
      <c r="BN884" s="153"/>
      <c r="BO884" s="153"/>
      <c r="BP884" s="153"/>
      <c r="BQ884" s="153"/>
      <c r="BR884" s="153"/>
      <c r="BS884" s="153"/>
      <c r="BT884" s="153"/>
      <c r="BU884" s="153"/>
      <c r="BV884" s="153"/>
      <c r="BW884" s="153"/>
      <c r="BX884" s="153"/>
      <c r="BY884" s="153"/>
      <c r="BZ884" s="153"/>
      <c r="CA884" s="153"/>
      <c r="CB884" s="153"/>
      <c r="CC884" s="153"/>
      <c r="CD884" s="153"/>
      <c r="CE884" s="153"/>
      <c r="CF884" s="153"/>
      <c r="CG884" s="153"/>
      <c r="CH884" s="153"/>
      <c r="CI884" s="153"/>
      <c r="CJ884" s="153"/>
      <c r="CK884" s="153"/>
      <c r="CL884" s="153"/>
      <c r="CM884" s="153"/>
      <c r="CN884" s="153"/>
      <c r="CO884" s="153"/>
      <c r="CP884" s="153"/>
      <c r="CQ884" s="153"/>
      <c r="CR884" s="153"/>
      <c r="CS884" s="153"/>
      <c r="CT884" s="153"/>
      <c r="CU884" s="153"/>
      <c r="CV884" s="153"/>
      <c r="CW884" s="153"/>
      <c r="CX884" s="153"/>
      <c r="CY884" s="153"/>
      <c r="CZ884" s="153"/>
      <c r="DA884" s="153"/>
      <c r="DB884" s="153"/>
      <c r="DC884" s="153"/>
      <c r="DD884" s="153"/>
      <c r="DE884" s="153"/>
      <c r="DF884" s="153"/>
      <c r="DG884" s="153"/>
      <c r="DH884" s="153"/>
      <c r="DI884" s="153"/>
      <c r="DJ884" s="153"/>
      <c r="DK884" s="153"/>
      <c r="DL884" s="153"/>
      <c r="DM884" s="153"/>
      <c r="DN884" s="153"/>
      <c r="DO884" s="153"/>
      <c r="DP884" s="153"/>
      <c r="DQ884" s="153"/>
      <c r="DR884" s="153"/>
      <c r="DS884" s="153"/>
      <c r="DT884" s="153"/>
      <c r="DU884" s="153"/>
      <c r="DV884" s="153"/>
      <c r="DW884" s="153"/>
      <c r="DX884" s="153"/>
      <c r="DY884" s="153"/>
      <c r="DZ884" s="153"/>
      <c r="EA884" s="153"/>
      <c r="EB884" s="153"/>
      <c r="EC884" s="153"/>
      <c r="ED884" s="153"/>
      <c r="EE884" s="153"/>
      <c r="EF884" s="153"/>
      <c r="EG884" s="153"/>
      <c r="EH884" s="153"/>
      <c r="EI884" s="153"/>
      <c r="EJ884" s="153"/>
    </row>
    <row r="885" spans="2:140" s="30" customFormat="1" ht="13.5">
      <c r="B885" s="153"/>
      <c r="C885" s="153"/>
      <c r="D885" s="153"/>
      <c r="E885" s="153"/>
      <c r="F885" s="153"/>
      <c r="G885" s="153"/>
      <c r="H885" s="153"/>
      <c r="I885" s="153"/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  <c r="AA885" s="153"/>
      <c r="AB885" s="153"/>
      <c r="AC885" s="153"/>
      <c r="AD885" s="153"/>
      <c r="AE885" s="153"/>
      <c r="AF885" s="153"/>
      <c r="AG885" s="153"/>
      <c r="AH885" s="153"/>
      <c r="AI885" s="153"/>
      <c r="AJ885" s="153"/>
      <c r="AK885" s="153"/>
      <c r="AL885" s="153"/>
      <c r="AM885" s="153"/>
      <c r="AN885" s="153"/>
      <c r="AO885" s="153"/>
      <c r="AP885" s="153"/>
      <c r="AQ885" s="153"/>
      <c r="AR885" s="153"/>
      <c r="AS885" s="153"/>
      <c r="AT885" s="153"/>
      <c r="AU885" s="153"/>
      <c r="AV885" s="153"/>
      <c r="AW885" s="153"/>
      <c r="AX885" s="153"/>
      <c r="AY885" s="153"/>
      <c r="AZ885" s="153"/>
      <c r="BA885" s="153"/>
      <c r="BB885" s="153"/>
      <c r="BC885" s="153"/>
      <c r="BD885" s="153"/>
      <c r="BE885" s="153"/>
      <c r="BF885" s="153"/>
      <c r="BG885" s="153"/>
      <c r="BH885" s="153"/>
      <c r="BI885" s="153"/>
      <c r="BJ885" s="153"/>
      <c r="BK885" s="153"/>
      <c r="BL885" s="153"/>
      <c r="BM885" s="153"/>
      <c r="BN885" s="153"/>
      <c r="BO885" s="153"/>
      <c r="BP885" s="153"/>
      <c r="BQ885" s="153"/>
      <c r="BR885" s="153"/>
      <c r="BS885" s="153"/>
      <c r="BT885" s="153"/>
      <c r="BU885" s="153"/>
      <c r="BV885" s="153"/>
      <c r="BW885" s="153"/>
      <c r="BX885" s="153"/>
      <c r="BY885" s="153"/>
      <c r="BZ885" s="153"/>
      <c r="CA885" s="153"/>
      <c r="CB885" s="153"/>
      <c r="CC885" s="153"/>
      <c r="CD885" s="153"/>
      <c r="CE885" s="153"/>
      <c r="CF885" s="153"/>
      <c r="CG885" s="153"/>
      <c r="CH885" s="153"/>
      <c r="CI885" s="153"/>
      <c r="CJ885" s="153"/>
      <c r="CK885" s="153"/>
      <c r="CL885" s="153"/>
      <c r="CM885" s="153"/>
      <c r="CN885" s="153"/>
      <c r="CO885" s="153"/>
      <c r="CP885" s="153"/>
      <c r="CQ885" s="153"/>
      <c r="CR885" s="153"/>
      <c r="CS885" s="153"/>
      <c r="CT885" s="153"/>
      <c r="CU885" s="153"/>
      <c r="CV885" s="153"/>
      <c r="CW885" s="153"/>
      <c r="CX885" s="153"/>
      <c r="CY885" s="153"/>
      <c r="CZ885" s="153"/>
      <c r="DA885" s="153"/>
      <c r="DB885" s="153"/>
      <c r="DC885" s="153"/>
      <c r="DD885" s="153"/>
      <c r="DE885" s="153"/>
      <c r="DF885" s="153"/>
      <c r="DG885" s="153"/>
      <c r="DH885" s="153"/>
      <c r="DI885" s="153"/>
      <c r="DJ885" s="153"/>
      <c r="DK885" s="153"/>
      <c r="DL885" s="153"/>
      <c r="DM885" s="153"/>
      <c r="DN885" s="153"/>
      <c r="DO885" s="153"/>
      <c r="DP885" s="153"/>
      <c r="DQ885" s="153"/>
      <c r="DR885" s="153"/>
      <c r="DS885" s="153"/>
      <c r="DT885" s="153"/>
      <c r="DU885" s="153"/>
      <c r="DV885" s="153"/>
      <c r="DW885" s="153"/>
      <c r="DX885" s="153"/>
      <c r="DY885" s="153"/>
      <c r="DZ885" s="153"/>
      <c r="EA885" s="153"/>
      <c r="EB885" s="153"/>
      <c r="EC885" s="153"/>
      <c r="ED885" s="153"/>
      <c r="EE885" s="153"/>
      <c r="EF885" s="153"/>
      <c r="EG885" s="153"/>
      <c r="EH885" s="153"/>
      <c r="EI885" s="153"/>
      <c r="EJ885" s="153"/>
    </row>
    <row r="886" spans="2:140" s="30" customFormat="1" ht="13.5">
      <c r="B886" s="153"/>
      <c r="C886" s="153"/>
      <c r="D886" s="153"/>
      <c r="E886" s="153"/>
      <c r="F886" s="153"/>
      <c r="G886" s="153"/>
      <c r="H886" s="153"/>
      <c r="I886" s="153"/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  <c r="AA886" s="153"/>
      <c r="AB886" s="153"/>
      <c r="AC886" s="153"/>
      <c r="AD886" s="153"/>
      <c r="AE886" s="153"/>
      <c r="AF886" s="153"/>
      <c r="AG886" s="153"/>
      <c r="AH886" s="153"/>
      <c r="AI886" s="153"/>
      <c r="AJ886" s="153"/>
      <c r="AK886" s="153"/>
      <c r="AL886" s="153"/>
      <c r="AM886" s="153"/>
      <c r="AN886" s="153"/>
      <c r="AO886" s="153"/>
      <c r="AP886" s="153"/>
      <c r="AQ886" s="153"/>
      <c r="AR886" s="153"/>
      <c r="AS886" s="153"/>
      <c r="AT886" s="153"/>
      <c r="AU886" s="153"/>
      <c r="AV886" s="153"/>
      <c r="AW886" s="153"/>
      <c r="AX886" s="153"/>
      <c r="AY886" s="153"/>
      <c r="AZ886" s="153"/>
      <c r="BA886" s="153"/>
      <c r="BB886" s="153"/>
      <c r="BC886" s="153"/>
      <c r="BD886" s="153"/>
      <c r="BE886" s="153"/>
      <c r="BF886" s="153"/>
      <c r="BG886" s="153"/>
      <c r="BH886" s="153"/>
      <c r="BI886" s="153"/>
      <c r="BJ886" s="153"/>
      <c r="BK886" s="153"/>
      <c r="BL886" s="153"/>
      <c r="BM886" s="153"/>
      <c r="BN886" s="153"/>
      <c r="BO886" s="153"/>
      <c r="BP886" s="153"/>
      <c r="BQ886" s="153"/>
      <c r="BR886" s="153"/>
      <c r="BS886" s="153"/>
      <c r="BT886" s="153"/>
      <c r="BU886" s="153"/>
      <c r="BV886" s="153"/>
      <c r="BW886" s="153"/>
      <c r="BX886" s="153"/>
      <c r="BY886" s="153"/>
      <c r="BZ886" s="153"/>
      <c r="CA886" s="153"/>
      <c r="CB886" s="153"/>
      <c r="CC886" s="153"/>
      <c r="CD886" s="153"/>
      <c r="CE886" s="153"/>
      <c r="CF886" s="153"/>
      <c r="CG886" s="153"/>
      <c r="CH886" s="153"/>
      <c r="CI886" s="153"/>
      <c r="CJ886" s="153"/>
      <c r="CK886" s="153"/>
      <c r="CL886" s="153"/>
      <c r="CM886" s="153"/>
      <c r="CN886" s="153"/>
      <c r="CO886" s="153"/>
      <c r="CP886" s="153"/>
      <c r="CQ886" s="153"/>
      <c r="CR886" s="153"/>
      <c r="CS886" s="153"/>
      <c r="CT886" s="153"/>
      <c r="CU886" s="153"/>
      <c r="CV886" s="153"/>
      <c r="CW886" s="153"/>
      <c r="CX886" s="153"/>
      <c r="CY886" s="153"/>
      <c r="CZ886" s="153"/>
      <c r="DA886" s="153"/>
      <c r="DB886" s="153"/>
      <c r="DC886" s="153"/>
      <c r="DD886" s="153"/>
      <c r="DE886" s="153"/>
      <c r="DF886" s="153"/>
      <c r="DG886" s="153"/>
      <c r="DH886" s="153"/>
      <c r="DI886" s="153"/>
      <c r="DJ886" s="153"/>
      <c r="DK886" s="153"/>
      <c r="DL886" s="153"/>
      <c r="DM886" s="153"/>
      <c r="DN886" s="153"/>
      <c r="DO886" s="153"/>
      <c r="DP886" s="153"/>
      <c r="DQ886" s="153"/>
      <c r="DR886" s="153"/>
      <c r="DS886" s="153"/>
      <c r="DT886" s="153"/>
      <c r="DU886" s="153"/>
      <c r="DV886" s="153"/>
      <c r="DW886" s="153"/>
      <c r="DX886" s="153"/>
      <c r="DY886" s="153"/>
      <c r="DZ886" s="153"/>
      <c r="EA886" s="153"/>
      <c r="EB886" s="153"/>
      <c r="EC886" s="153"/>
      <c r="ED886" s="153"/>
      <c r="EE886" s="153"/>
      <c r="EF886" s="153"/>
      <c r="EG886" s="153"/>
      <c r="EH886" s="153"/>
      <c r="EI886" s="153"/>
      <c r="EJ886" s="153"/>
    </row>
    <row r="887" spans="2:140" s="30" customFormat="1" ht="13.5">
      <c r="B887" s="153"/>
      <c r="C887" s="153"/>
      <c r="D887" s="153"/>
      <c r="E887" s="153"/>
      <c r="F887" s="153"/>
      <c r="G887" s="153"/>
      <c r="H887" s="153"/>
      <c r="I887" s="153"/>
      <c r="J887" s="153"/>
      <c r="K887" s="153"/>
      <c r="L887" s="153"/>
      <c r="M887" s="153"/>
      <c r="N887" s="153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  <c r="AA887" s="153"/>
      <c r="AB887" s="153"/>
      <c r="AC887" s="153"/>
      <c r="AD887" s="153"/>
      <c r="AE887" s="153"/>
      <c r="AF887" s="153"/>
      <c r="AG887" s="153"/>
      <c r="AH887" s="153"/>
      <c r="AI887" s="153"/>
      <c r="AJ887" s="153"/>
      <c r="AK887" s="153"/>
      <c r="AL887" s="153"/>
      <c r="AM887" s="153"/>
      <c r="AN887" s="153"/>
      <c r="AO887" s="153"/>
      <c r="AP887" s="153"/>
      <c r="AQ887" s="153"/>
      <c r="AR887" s="153"/>
      <c r="AS887" s="153"/>
      <c r="AT887" s="153"/>
      <c r="AU887" s="153"/>
      <c r="AV887" s="153"/>
      <c r="AW887" s="153"/>
      <c r="AX887" s="153"/>
      <c r="AY887" s="153"/>
      <c r="AZ887" s="153"/>
      <c r="BA887" s="153"/>
      <c r="BB887" s="153"/>
      <c r="BC887" s="153"/>
      <c r="BD887" s="153"/>
      <c r="BE887" s="153"/>
      <c r="BF887" s="153"/>
      <c r="BG887" s="153"/>
      <c r="BH887" s="153"/>
      <c r="BI887" s="153"/>
      <c r="BJ887" s="153"/>
      <c r="BK887" s="153"/>
      <c r="BL887" s="153"/>
      <c r="BM887" s="153"/>
      <c r="BN887" s="153"/>
      <c r="BO887" s="153"/>
      <c r="BP887" s="153"/>
      <c r="BQ887" s="153"/>
      <c r="BR887" s="153"/>
      <c r="BS887" s="153"/>
      <c r="BT887" s="153"/>
      <c r="BU887" s="153"/>
      <c r="BV887" s="153"/>
      <c r="BW887" s="153"/>
      <c r="BX887" s="153"/>
      <c r="BY887" s="153"/>
      <c r="BZ887" s="153"/>
      <c r="CA887" s="153"/>
      <c r="CB887" s="153"/>
      <c r="CC887" s="153"/>
      <c r="CD887" s="153"/>
      <c r="CE887" s="153"/>
      <c r="CF887" s="153"/>
      <c r="CG887" s="153"/>
      <c r="CH887" s="153"/>
      <c r="CI887" s="153"/>
      <c r="CJ887" s="153"/>
      <c r="CK887" s="153"/>
      <c r="CL887" s="153"/>
      <c r="CM887" s="153"/>
      <c r="CN887" s="153"/>
      <c r="CO887" s="153"/>
      <c r="CP887" s="153"/>
      <c r="CQ887" s="153"/>
      <c r="CR887" s="153"/>
      <c r="CS887" s="153"/>
      <c r="CT887" s="153"/>
      <c r="CU887" s="153"/>
      <c r="CV887" s="153"/>
      <c r="CW887" s="153"/>
      <c r="CX887" s="153"/>
      <c r="CY887" s="153"/>
      <c r="CZ887" s="153"/>
      <c r="DA887" s="153"/>
      <c r="DB887" s="153"/>
      <c r="DC887" s="153"/>
      <c r="DD887" s="153"/>
      <c r="DE887" s="153"/>
      <c r="DF887" s="153"/>
      <c r="DG887" s="153"/>
      <c r="DH887" s="153"/>
      <c r="DI887" s="153"/>
      <c r="DJ887" s="153"/>
      <c r="DK887" s="153"/>
      <c r="DL887" s="153"/>
      <c r="DM887" s="153"/>
      <c r="DN887" s="153"/>
      <c r="DO887" s="153"/>
      <c r="DP887" s="153"/>
      <c r="DQ887" s="153"/>
      <c r="DR887" s="153"/>
      <c r="DS887" s="153"/>
      <c r="DT887" s="153"/>
      <c r="DU887" s="153"/>
      <c r="DV887" s="153"/>
      <c r="DW887" s="153"/>
      <c r="DX887" s="153"/>
      <c r="DY887" s="153"/>
      <c r="DZ887" s="153"/>
      <c r="EA887" s="153"/>
      <c r="EB887" s="153"/>
      <c r="EC887" s="153"/>
      <c r="ED887" s="153"/>
      <c r="EE887" s="153"/>
      <c r="EF887" s="153"/>
      <c r="EG887" s="153"/>
      <c r="EH887" s="153"/>
      <c r="EI887" s="153"/>
      <c r="EJ887" s="153"/>
    </row>
    <row r="888" spans="2:140" s="30" customFormat="1" ht="13.5">
      <c r="B888" s="153"/>
      <c r="C888" s="153"/>
      <c r="D888" s="153"/>
      <c r="E888" s="153"/>
      <c r="F888" s="153"/>
      <c r="G888" s="153"/>
      <c r="H888" s="153"/>
      <c r="I888" s="153"/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  <c r="AA888" s="153"/>
      <c r="AB888" s="153"/>
      <c r="AC888" s="153"/>
      <c r="AD888" s="153"/>
      <c r="AE888" s="153"/>
      <c r="AF888" s="153"/>
      <c r="AG888" s="153"/>
      <c r="AH888" s="153"/>
      <c r="AI888" s="153"/>
      <c r="AJ888" s="153"/>
      <c r="AK888" s="153"/>
      <c r="AL888" s="153"/>
      <c r="AM888" s="153"/>
      <c r="AN888" s="153"/>
      <c r="AO888" s="153"/>
      <c r="AP888" s="153"/>
      <c r="AQ888" s="153"/>
      <c r="AR888" s="153"/>
      <c r="AS888" s="153"/>
      <c r="AT888" s="153"/>
      <c r="AU888" s="153"/>
      <c r="AV888" s="153"/>
      <c r="AW888" s="153"/>
      <c r="AX888" s="153"/>
      <c r="AY888" s="153"/>
      <c r="AZ888" s="153"/>
      <c r="BA888" s="153"/>
      <c r="BB888" s="153"/>
      <c r="BC888" s="153"/>
      <c r="BD888" s="153"/>
      <c r="BE888" s="153"/>
      <c r="BF888" s="153"/>
      <c r="BG888" s="153"/>
      <c r="BH888" s="153"/>
      <c r="BI888" s="153"/>
      <c r="BJ888" s="153"/>
      <c r="BK888" s="153"/>
      <c r="BL888" s="153"/>
      <c r="BM888" s="153"/>
      <c r="BN888" s="153"/>
      <c r="BO888" s="153"/>
      <c r="BP888" s="153"/>
      <c r="BQ888" s="153"/>
      <c r="BR888" s="153"/>
      <c r="BS888" s="153"/>
      <c r="BT888" s="153"/>
      <c r="BU888" s="153"/>
      <c r="BV888" s="153"/>
      <c r="BW888" s="153"/>
      <c r="BX888" s="153"/>
      <c r="BY888" s="153"/>
      <c r="BZ888" s="153"/>
      <c r="CA888" s="153"/>
      <c r="CB888" s="153"/>
      <c r="CC888" s="153"/>
      <c r="CD888" s="153"/>
      <c r="CE888" s="153"/>
      <c r="CF888" s="153"/>
      <c r="CG888" s="153"/>
      <c r="CH888" s="153"/>
      <c r="CI888" s="153"/>
      <c r="CJ888" s="153"/>
      <c r="CK888" s="153"/>
      <c r="CL888" s="153"/>
      <c r="CM888" s="153"/>
      <c r="CN888" s="153"/>
      <c r="CO888" s="153"/>
      <c r="CP888" s="153"/>
      <c r="CQ888" s="153"/>
      <c r="CR888" s="153"/>
      <c r="CS888" s="153"/>
      <c r="CT888" s="153"/>
      <c r="CU888" s="153"/>
      <c r="CV888" s="153"/>
      <c r="CW888" s="153"/>
      <c r="CX888" s="153"/>
      <c r="CY888" s="153"/>
      <c r="CZ888" s="153"/>
      <c r="DA888" s="153"/>
      <c r="DB888" s="153"/>
      <c r="DC888" s="153"/>
      <c r="DD888" s="153"/>
      <c r="DE888" s="153"/>
      <c r="DF888" s="153"/>
      <c r="DG888" s="153"/>
      <c r="DH888" s="153"/>
      <c r="DI888" s="153"/>
      <c r="DJ888" s="153"/>
      <c r="DK888" s="153"/>
      <c r="DL888" s="153"/>
      <c r="DM888" s="153"/>
      <c r="DN888" s="153"/>
      <c r="DO888" s="153"/>
      <c r="DP888" s="153"/>
      <c r="DQ888" s="153"/>
      <c r="DR888" s="153"/>
      <c r="DS888" s="153"/>
      <c r="DT888" s="153"/>
      <c r="DU888" s="153"/>
      <c r="DV888" s="153"/>
      <c r="DW888" s="153"/>
      <c r="DX888" s="153"/>
      <c r="DY888" s="153"/>
      <c r="DZ888" s="153"/>
      <c r="EA888" s="153"/>
      <c r="EB888" s="153"/>
      <c r="EC888" s="153"/>
      <c r="ED888" s="153"/>
      <c r="EE888" s="153"/>
      <c r="EF888" s="153"/>
      <c r="EG888" s="153"/>
      <c r="EH888" s="153"/>
      <c r="EI888" s="153"/>
      <c r="EJ888" s="153"/>
    </row>
    <row r="889" spans="2:140" s="30" customFormat="1" ht="13.5">
      <c r="B889" s="153"/>
      <c r="C889" s="153"/>
      <c r="D889" s="153"/>
      <c r="E889" s="153"/>
      <c r="F889" s="153"/>
      <c r="G889" s="153"/>
      <c r="H889" s="153"/>
      <c r="I889" s="153"/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  <c r="AA889" s="153"/>
      <c r="AB889" s="153"/>
      <c r="AC889" s="153"/>
      <c r="AD889" s="153"/>
      <c r="AE889" s="153"/>
      <c r="AF889" s="153"/>
      <c r="AG889" s="153"/>
      <c r="AH889" s="153"/>
      <c r="AI889" s="153"/>
      <c r="AJ889" s="153"/>
      <c r="AK889" s="153"/>
      <c r="AL889" s="153"/>
      <c r="AM889" s="153"/>
      <c r="AN889" s="153"/>
      <c r="AO889" s="153"/>
      <c r="AP889" s="153"/>
      <c r="AQ889" s="153"/>
      <c r="AR889" s="153"/>
      <c r="AS889" s="153"/>
      <c r="AT889" s="153"/>
      <c r="AU889" s="153"/>
      <c r="AV889" s="153"/>
      <c r="AW889" s="153"/>
      <c r="AX889" s="153"/>
      <c r="AY889" s="153"/>
      <c r="AZ889" s="153"/>
      <c r="BA889" s="153"/>
      <c r="BB889" s="153"/>
      <c r="BC889" s="153"/>
      <c r="BD889" s="153"/>
      <c r="BE889" s="153"/>
      <c r="BF889" s="153"/>
      <c r="BG889" s="153"/>
      <c r="BH889" s="153"/>
      <c r="BI889" s="153"/>
      <c r="BJ889" s="153"/>
      <c r="BK889" s="153"/>
      <c r="BL889" s="153"/>
      <c r="BM889" s="153"/>
      <c r="BN889" s="153"/>
      <c r="BO889" s="153"/>
      <c r="BP889" s="153"/>
      <c r="BQ889" s="153"/>
      <c r="BR889" s="153"/>
      <c r="BS889" s="153"/>
      <c r="BT889" s="153"/>
      <c r="BU889" s="153"/>
      <c r="BV889" s="153"/>
      <c r="BW889" s="153"/>
      <c r="BX889" s="153"/>
      <c r="BY889" s="153"/>
      <c r="BZ889" s="153"/>
      <c r="CA889" s="153"/>
      <c r="CB889" s="153"/>
      <c r="CC889" s="153"/>
      <c r="CD889" s="153"/>
      <c r="CE889" s="153"/>
      <c r="CF889" s="153"/>
      <c r="CG889" s="153"/>
      <c r="CH889" s="153"/>
      <c r="CI889" s="153"/>
      <c r="CJ889" s="153"/>
      <c r="CK889" s="153"/>
      <c r="CL889" s="153"/>
      <c r="CM889" s="153"/>
      <c r="CN889" s="153"/>
      <c r="CO889" s="153"/>
      <c r="CP889" s="153"/>
      <c r="CQ889" s="153"/>
      <c r="CR889" s="153"/>
      <c r="CS889" s="153"/>
      <c r="CT889" s="153"/>
      <c r="CU889" s="153"/>
      <c r="CV889" s="153"/>
      <c r="CW889" s="153"/>
      <c r="CX889" s="153"/>
      <c r="CY889" s="153"/>
      <c r="CZ889" s="153"/>
      <c r="DA889" s="153"/>
      <c r="DB889" s="153"/>
      <c r="DC889" s="153"/>
      <c r="DD889" s="153"/>
      <c r="DE889" s="153"/>
      <c r="DF889" s="153"/>
      <c r="DG889" s="153"/>
      <c r="DH889" s="153"/>
      <c r="DI889" s="153"/>
      <c r="DJ889" s="153"/>
      <c r="DK889" s="153"/>
      <c r="DL889" s="153"/>
      <c r="DM889" s="153"/>
      <c r="DN889" s="153"/>
      <c r="DO889" s="153"/>
      <c r="DP889" s="153"/>
      <c r="DQ889" s="153"/>
      <c r="DR889" s="153"/>
      <c r="DS889" s="153"/>
      <c r="DT889" s="153"/>
      <c r="DU889" s="153"/>
      <c r="DV889" s="153"/>
      <c r="DW889" s="153"/>
      <c r="DX889" s="153"/>
      <c r="DY889" s="153"/>
      <c r="DZ889" s="153"/>
      <c r="EA889" s="153"/>
      <c r="EB889" s="153"/>
      <c r="EC889" s="153"/>
      <c r="ED889" s="153"/>
      <c r="EE889" s="153"/>
      <c r="EF889" s="153"/>
      <c r="EG889" s="153"/>
      <c r="EH889" s="153"/>
      <c r="EI889" s="153"/>
      <c r="EJ889" s="153"/>
    </row>
    <row r="890" spans="2:140" s="30" customFormat="1" ht="13.5">
      <c r="B890" s="153"/>
      <c r="C890" s="153"/>
      <c r="D890" s="153"/>
      <c r="E890" s="153"/>
      <c r="F890" s="153"/>
      <c r="G890" s="153"/>
      <c r="H890" s="153"/>
      <c r="I890" s="153"/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  <c r="AA890" s="153"/>
      <c r="AB890" s="153"/>
      <c r="AC890" s="153"/>
      <c r="AD890" s="153"/>
      <c r="AE890" s="153"/>
      <c r="AF890" s="153"/>
      <c r="AG890" s="153"/>
      <c r="AH890" s="153"/>
      <c r="AI890" s="153"/>
      <c r="AJ890" s="153"/>
      <c r="AK890" s="153"/>
      <c r="AL890" s="153"/>
      <c r="AM890" s="153"/>
      <c r="AN890" s="153"/>
      <c r="AO890" s="153"/>
      <c r="AP890" s="153"/>
      <c r="AQ890" s="153"/>
      <c r="AR890" s="153"/>
      <c r="AS890" s="153"/>
      <c r="AT890" s="153"/>
      <c r="AU890" s="153"/>
      <c r="AV890" s="153"/>
      <c r="AW890" s="153"/>
      <c r="AX890" s="153"/>
      <c r="AY890" s="153"/>
      <c r="AZ890" s="153"/>
      <c r="BA890" s="153"/>
      <c r="BB890" s="153"/>
      <c r="BC890" s="153"/>
      <c r="BD890" s="153"/>
      <c r="BE890" s="153"/>
      <c r="BF890" s="153"/>
      <c r="BG890" s="153"/>
      <c r="BH890" s="153"/>
      <c r="BI890" s="153"/>
      <c r="BJ890" s="153"/>
      <c r="BK890" s="153"/>
      <c r="BL890" s="153"/>
      <c r="BM890" s="153"/>
      <c r="BN890" s="153"/>
      <c r="BO890" s="153"/>
      <c r="BP890" s="153"/>
      <c r="BQ890" s="153"/>
      <c r="BR890" s="153"/>
      <c r="BS890" s="153"/>
      <c r="BT890" s="153"/>
      <c r="BU890" s="153"/>
      <c r="BV890" s="153"/>
      <c r="BW890" s="153"/>
      <c r="BX890" s="153"/>
      <c r="BY890" s="153"/>
      <c r="BZ890" s="153"/>
      <c r="CA890" s="153"/>
      <c r="CB890" s="153"/>
      <c r="CC890" s="153"/>
      <c r="CD890" s="153"/>
      <c r="CE890" s="153"/>
      <c r="CF890" s="153"/>
      <c r="CG890" s="153"/>
      <c r="CH890" s="153"/>
      <c r="CI890" s="153"/>
      <c r="CJ890" s="153"/>
      <c r="CK890" s="153"/>
      <c r="CL890" s="153"/>
      <c r="CM890" s="153"/>
      <c r="CN890" s="153"/>
      <c r="CO890" s="153"/>
      <c r="CP890" s="153"/>
      <c r="CQ890" s="153"/>
      <c r="CR890" s="153"/>
      <c r="CS890" s="153"/>
      <c r="CT890" s="153"/>
      <c r="CU890" s="153"/>
      <c r="CV890" s="153"/>
      <c r="CW890" s="153"/>
      <c r="CX890" s="153"/>
      <c r="CY890" s="153"/>
      <c r="CZ890" s="153"/>
      <c r="DA890" s="153"/>
      <c r="DB890" s="153"/>
      <c r="DC890" s="153"/>
      <c r="DD890" s="153"/>
      <c r="DE890" s="153"/>
      <c r="DF890" s="153"/>
      <c r="DG890" s="153"/>
      <c r="DH890" s="153"/>
      <c r="DI890" s="153"/>
      <c r="DJ890" s="153"/>
      <c r="DK890" s="153"/>
      <c r="DL890" s="153"/>
      <c r="DM890" s="153"/>
      <c r="DN890" s="153"/>
      <c r="DO890" s="153"/>
      <c r="DP890" s="153"/>
      <c r="DQ890" s="153"/>
      <c r="DR890" s="153"/>
      <c r="DS890" s="153"/>
      <c r="DT890" s="153"/>
      <c r="DU890" s="153"/>
      <c r="DV890" s="153"/>
      <c r="DW890" s="153"/>
      <c r="DX890" s="153"/>
      <c r="DY890" s="153"/>
      <c r="DZ890" s="153"/>
      <c r="EA890" s="153"/>
      <c r="EB890" s="153"/>
      <c r="EC890" s="153"/>
      <c r="ED890" s="153"/>
      <c r="EE890" s="153"/>
      <c r="EF890" s="153"/>
      <c r="EG890" s="153"/>
      <c r="EH890" s="153"/>
      <c r="EI890" s="153"/>
      <c r="EJ890" s="153"/>
    </row>
    <row r="891" spans="2:140" s="30" customFormat="1" ht="13.5">
      <c r="B891" s="153"/>
      <c r="C891" s="153"/>
      <c r="D891" s="153"/>
      <c r="E891" s="153"/>
      <c r="F891" s="153"/>
      <c r="G891" s="153"/>
      <c r="H891" s="153"/>
      <c r="I891" s="153"/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  <c r="AA891" s="153"/>
      <c r="AB891" s="153"/>
      <c r="AC891" s="153"/>
      <c r="AD891" s="153"/>
      <c r="AE891" s="153"/>
      <c r="AF891" s="153"/>
      <c r="AG891" s="153"/>
      <c r="AH891" s="153"/>
      <c r="AI891" s="153"/>
      <c r="AJ891" s="153"/>
      <c r="AK891" s="153"/>
      <c r="AL891" s="153"/>
      <c r="AM891" s="153"/>
      <c r="AN891" s="153"/>
      <c r="AO891" s="153"/>
      <c r="AP891" s="153"/>
      <c r="AQ891" s="153"/>
      <c r="AR891" s="153"/>
      <c r="AS891" s="153"/>
      <c r="AT891" s="153"/>
      <c r="AU891" s="153"/>
      <c r="AV891" s="153"/>
      <c r="AW891" s="153"/>
      <c r="AX891" s="153"/>
      <c r="AY891" s="153"/>
      <c r="AZ891" s="153"/>
      <c r="BA891" s="153"/>
      <c r="BB891" s="153"/>
      <c r="BC891" s="153"/>
      <c r="BD891" s="153"/>
      <c r="BE891" s="153"/>
      <c r="BF891" s="153"/>
      <c r="BG891" s="153"/>
      <c r="BH891" s="153"/>
      <c r="BI891" s="153"/>
      <c r="BJ891" s="153"/>
      <c r="BK891" s="153"/>
      <c r="BL891" s="153"/>
      <c r="BM891" s="153"/>
      <c r="BN891" s="153"/>
      <c r="BO891" s="153"/>
      <c r="BP891" s="153"/>
      <c r="BQ891" s="153"/>
      <c r="BR891" s="153"/>
      <c r="BS891" s="153"/>
      <c r="BT891" s="153"/>
      <c r="BU891" s="153"/>
      <c r="BV891" s="153"/>
      <c r="BW891" s="153"/>
      <c r="BX891" s="153"/>
      <c r="BY891" s="153"/>
      <c r="BZ891" s="153"/>
      <c r="CA891" s="153"/>
      <c r="CB891" s="153"/>
      <c r="CC891" s="153"/>
      <c r="CD891" s="153"/>
      <c r="CE891" s="153"/>
      <c r="CF891" s="153"/>
      <c r="CG891" s="153"/>
      <c r="CH891" s="153"/>
      <c r="CI891" s="153"/>
      <c r="CJ891" s="153"/>
      <c r="CK891" s="153"/>
      <c r="CL891" s="153"/>
      <c r="CM891" s="153"/>
      <c r="CN891" s="153"/>
      <c r="CO891" s="153"/>
      <c r="CP891" s="153"/>
      <c r="CQ891" s="153"/>
      <c r="CR891" s="153"/>
      <c r="CS891" s="153"/>
      <c r="CT891" s="153"/>
      <c r="CU891" s="153"/>
      <c r="CV891" s="153"/>
      <c r="CW891" s="153"/>
      <c r="CX891" s="153"/>
      <c r="CY891" s="153"/>
      <c r="CZ891" s="153"/>
      <c r="DA891" s="153"/>
      <c r="DB891" s="153"/>
      <c r="DC891" s="153"/>
      <c r="DD891" s="153"/>
      <c r="DE891" s="153"/>
      <c r="DF891" s="153"/>
      <c r="DG891" s="153"/>
      <c r="DH891" s="153"/>
      <c r="DI891" s="153"/>
      <c r="DJ891" s="153"/>
      <c r="DK891" s="153"/>
      <c r="DL891" s="153"/>
      <c r="DM891" s="153"/>
      <c r="DN891" s="153"/>
      <c r="DO891" s="153"/>
      <c r="DP891" s="153"/>
      <c r="DQ891" s="153"/>
      <c r="DR891" s="153"/>
      <c r="DS891" s="153"/>
      <c r="DT891" s="153"/>
      <c r="DU891" s="153"/>
      <c r="DV891" s="153"/>
      <c r="DW891" s="153"/>
      <c r="DX891" s="153"/>
      <c r="DY891" s="153"/>
      <c r="DZ891" s="153"/>
      <c r="EA891" s="153"/>
      <c r="EB891" s="153"/>
      <c r="EC891" s="153"/>
      <c r="ED891" s="153"/>
      <c r="EE891" s="153"/>
      <c r="EF891" s="153"/>
      <c r="EG891" s="153"/>
      <c r="EH891" s="153"/>
      <c r="EI891" s="153"/>
      <c r="EJ891" s="153"/>
    </row>
    <row r="892" spans="2:140" s="30" customFormat="1" ht="13.5">
      <c r="B892" s="153"/>
      <c r="C892" s="153"/>
      <c r="D892" s="153"/>
      <c r="E892" s="153"/>
      <c r="F892" s="153"/>
      <c r="G892" s="153"/>
      <c r="H892" s="153"/>
      <c r="I892" s="153"/>
      <c r="J892" s="153"/>
      <c r="K892" s="153"/>
      <c r="L892" s="153"/>
      <c r="M892" s="153"/>
      <c r="N892" s="153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  <c r="AA892" s="153"/>
      <c r="AB892" s="153"/>
      <c r="AC892" s="153"/>
      <c r="AD892" s="153"/>
      <c r="AE892" s="153"/>
      <c r="AF892" s="153"/>
      <c r="AG892" s="153"/>
      <c r="AH892" s="153"/>
      <c r="AI892" s="153"/>
      <c r="AJ892" s="153"/>
      <c r="AK892" s="153"/>
      <c r="AL892" s="153"/>
      <c r="AM892" s="153"/>
      <c r="AN892" s="153"/>
      <c r="AO892" s="153"/>
      <c r="AP892" s="153"/>
      <c r="AQ892" s="153"/>
      <c r="AR892" s="153"/>
      <c r="AS892" s="153"/>
      <c r="AT892" s="153"/>
      <c r="AU892" s="153"/>
      <c r="AV892" s="153"/>
      <c r="AW892" s="153"/>
      <c r="AX892" s="153"/>
      <c r="AY892" s="153"/>
      <c r="AZ892" s="153"/>
      <c r="BA892" s="153"/>
      <c r="BB892" s="153"/>
      <c r="BC892" s="153"/>
      <c r="BD892" s="153"/>
      <c r="BE892" s="153"/>
      <c r="BF892" s="153"/>
      <c r="BG892" s="153"/>
      <c r="BH892" s="153"/>
      <c r="BI892" s="153"/>
      <c r="BJ892" s="153"/>
      <c r="BK892" s="153"/>
      <c r="BL892" s="153"/>
      <c r="BM892" s="153"/>
      <c r="BN892" s="153"/>
      <c r="BO892" s="153"/>
      <c r="BP892" s="153"/>
      <c r="BQ892" s="153"/>
      <c r="BR892" s="153"/>
      <c r="BS892" s="153"/>
      <c r="BT892" s="153"/>
      <c r="BU892" s="153"/>
      <c r="BV892" s="153"/>
      <c r="BW892" s="153"/>
      <c r="BX892" s="153"/>
      <c r="BY892" s="153"/>
      <c r="BZ892" s="153"/>
      <c r="CA892" s="153"/>
      <c r="CB892" s="153"/>
      <c r="CC892" s="153"/>
      <c r="CD892" s="153"/>
      <c r="CE892" s="153"/>
      <c r="CF892" s="153"/>
      <c r="CG892" s="153"/>
      <c r="CH892" s="153"/>
      <c r="CI892" s="153"/>
      <c r="CJ892" s="153"/>
      <c r="CK892" s="153"/>
      <c r="CL892" s="153"/>
      <c r="CM892" s="153"/>
      <c r="CN892" s="153"/>
      <c r="CO892" s="153"/>
      <c r="CP892" s="153"/>
      <c r="CQ892" s="153"/>
      <c r="CR892" s="153"/>
      <c r="CS892" s="153"/>
      <c r="CT892" s="153"/>
      <c r="CU892" s="153"/>
      <c r="CV892" s="153"/>
      <c r="CW892" s="153"/>
      <c r="CX892" s="153"/>
      <c r="CY892" s="153"/>
      <c r="CZ892" s="153"/>
      <c r="DA892" s="153"/>
      <c r="DB892" s="153"/>
      <c r="DC892" s="153"/>
      <c r="DD892" s="153"/>
      <c r="DE892" s="153"/>
      <c r="DF892" s="153"/>
      <c r="DG892" s="153"/>
      <c r="DH892" s="153"/>
      <c r="DI892" s="153"/>
      <c r="DJ892" s="153"/>
      <c r="DK892" s="153"/>
      <c r="DL892" s="153"/>
      <c r="DM892" s="153"/>
      <c r="DN892" s="153"/>
      <c r="DO892" s="153"/>
      <c r="DP892" s="153"/>
      <c r="DQ892" s="153"/>
      <c r="DR892" s="153"/>
      <c r="DS892" s="153"/>
      <c r="DT892" s="153"/>
      <c r="DU892" s="153"/>
      <c r="DV892" s="153"/>
      <c r="DW892" s="153"/>
      <c r="DX892" s="153"/>
      <c r="DY892" s="153"/>
      <c r="DZ892" s="153"/>
      <c r="EA892" s="153"/>
      <c r="EB892" s="153"/>
      <c r="EC892" s="153"/>
      <c r="ED892" s="153"/>
      <c r="EE892" s="153"/>
      <c r="EF892" s="153"/>
      <c r="EG892" s="153"/>
      <c r="EH892" s="153"/>
      <c r="EI892" s="153"/>
      <c r="EJ892" s="153"/>
    </row>
    <row r="893" spans="2:140" s="30" customFormat="1" ht="13.5">
      <c r="B893" s="153"/>
      <c r="C893" s="153"/>
      <c r="D893" s="153"/>
      <c r="E893" s="153"/>
      <c r="F893" s="153"/>
      <c r="G893" s="153"/>
      <c r="H893" s="153"/>
      <c r="I893" s="153"/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  <c r="AA893" s="153"/>
      <c r="AB893" s="153"/>
      <c r="AC893" s="153"/>
      <c r="AD893" s="153"/>
      <c r="AE893" s="153"/>
      <c r="AF893" s="153"/>
      <c r="AG893" s="153"/>
      <c r="AH893" s="153"/>
      <c r="AI893" s="153"/>
      <c r="AJ893" s="153"/>
      <c r="AK893" s="153"/>
      <c r="AL893" s="153"/>
      <c r="AM893" s="153"/>
      <c r="AN893" s="153"/>
      <c r="AO893" s="153"/>
      <c r="AP893" s="153"/>
      <c r="AQ893" s="153"/>
      <c r="AR893" s="153"/>
      <c r="AS893" s="153"/>
      <c r="AT893" s="153"/>
      <c r="AU893" s="153"/>
      <c r="AV893" s="153"/>
      <c r="AW893" s="153"/>
      <c r="AX893" s="153"/>
      <c r="AY893" s="153"/>
      <c r="AZ893" s="153"/>
      <c r="BA893" s="153"/>
      <c r="BB893" s="153"/>
      <c r="BC893" s="153"/>
      <c r="BD893" s="153"/>
      <c r="BE893" s="153"/>
      <c r="BF893" s="153"/>
      <c r="BG893" s="153"/>
      <c r="BH893" s="153"/>
      <c r="BI893" s="153"/>
      <c r="BJ893" s="153"/>
      <c r="BK893" s="153"/>
      <c r="BL893" s="153"/>
      <c r="BM893" s="153"/>
      <c r="BN893" s="153"/>
      <c r="BO893" s="153"/>
      <c r="BP893" s="153"/>
      <c r="BQ893" s="153"/>
      <c r="BR893" s="153"/>
      <c r="BS893" s="153"/>
      <c r="BT893" s="153"/>
      <c r="BU893" s="153"/>
      <c r="BV893" s="153"/>
      <c r="BW893" s="153"/>
      <c r="BX893" s="153"/>
      <c r="BY893" s="153"/>
      <c r="BZ893" s="153"/>
      <c r="CA893" s="153"/>
      <c r="CB893" s="153"/>
      <c r="CC893" s="153"/>
      <c r="CD893" s="153"/>
      <c r="CE893" s="153"/>
      <c r="CF893" s="153"/>
      <c r="CG893" s="153"/>
      <c r="CH893" s="153"/>
      <c r="CI893" s="153"/>
      <c r="CJ893" s="153"/>
      <c r="CK893" s="153"/>
      <c r="CL893" s="153"/>
      <c r="CM893" s="153"/>
      <c r="CN893" s="153"/>
      <c r="CO893" s="153"/>
      <c r="CP893" s="153"/>
      <c r="CQ893" s="153"/>
      <c r="CR893" s="153"/>
      <c r="CS893" s="153"/>
      <c r="CT893" s="153"/>
      <c r="CU893" s="153"/>
      <c r="CV893" s="153"/>
      <c r="CW893" s="153"/>
      <c r="CX893" s="153"/>
      <c r="CY893" s="153"/>
      <c r="CZ893" s="153"/>
      <c r="DA893" s="153"/>
      <c r="DB893" s="153"/>
      <c r="DC893" s="153"/>
      <c r="DD893" s="153"/>
      <c r="DE893" s="153"/>
      <c r="DF893" s="153"/>
      <c r="DG893" s="153"/>
      <c r="DH893" s="153"/>
      <c r="DI893" s="153"/>
      <c r="DJ893" s="153"/>
      <c r="DK893" s="153"/>
      <c r="DL893" s="153"/>
      <c r="DM893" s="153"/>
      <c r="DN893" s="153"/>
      <c r="DO893" s="153"/>
      <c r="DP893" s="153"/>
      <c r="DQ893" s="153"/>
      <c r="DR893" s="153"/>
      <c r="DS893" s="153"/>
      <c r="DT893" s="153"/>
      <c r="DU893" s="153"/>
      <c r="DV893" s="153"/>
      <c r="DW893" s="153"/>
      <c r="DX893" s="153"/>
      <c r="DY893" s="153"/>
      <c r="DZ893" s="153"/>
      <c r="EA893" s="153"/>
      <c r="EB893" s="153"/>
      <c r="EC893" s="153"/>
      <c r="ED893" s="153"/>
      <c r="EE893" s="153"/>
      <c r="EF893" s="153"/>
      <c r="EG893" s="153"/>
      <c r="EH893" s="153"/>
      <c r="EI893" s="153"/>
      <c r="EJ893" s="153"/>
    </row>
    <row r="894" spans="2:140" s="30" customFormat="1" ht="13.5">
      <c r="B894" s="153"/>
      <c r="C894" s="153"/>
      <c r="D894" s="153"/>
      <c r="E894" s="153"/>
      <c r="F894" s="153"/>
      <c r="G894" s="153"/>
      <c r="H894" s="153"/>
      <c r="I894" s="153"/>
      <c r="J894" s="153"/>
      <c r="K894" s="153"/>
      <c r="L894" s="153"/>
      <c r="M894" s="153"/>
      <c r="N894" s="153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  <c r="AA894" s="153"/>
      <c r="AB894" s="153"/>
      <c r="AC894" s="153"/>
      <c r="AD894" s="153"/>
      <c r="AE894" s="153"/>
      <c r="AF894" s="153"/>
      <c r="AG894" s="153"/>
      <c r="AH894" s="153"/>
      <c r="AI894" s="153"/>
      <c r="AJ894" s="153"/>
      <c r="AK894" s="153"/>
      <c r="AL894" s="153"/>
      <c r="AM894" s="153"/>
      <c r="AN894" s="153"/>
      <c r="AO894" s="153"/>
      <c r="AP894" s="153"/>
      <c r="AQ894" s="153"/>
      <c r="AR894" s="153"/>
      <c r="AS894" s="153"/>
      <c r="AT894" s="153"/>
      <c r="AU894" s="153"/>
      <c r="AV894" s="153"/>
      <c r="AW894" s="153"/>
      <c r="AX894" s="153"/>
      <c r="AY894" s="153"/>
      <c r="AZ894" s="153"/>
      <c r="BA894" s="153"/>
      <c r="BB894" s="153"/>
      <c r="BC894" s="153"/>
      <c r="BD894" s="153"/>
      <c r="BE894" s="153"/>
      <c r="BF894" s="153"/>
      <c r="BG894" s="153"/>
      <c r="BH894" s="153"/>
      <c r="BI894" s="153"/>
      <c r="BJ894" s="153"/>
      <c r="BK894" s="153"/>
      <c r="BL894" s="153"/>
      <c r="BM894" s="153"/>
      <c r="BN894" s="153"/>
      <c r="BO894" s="153"/>
      <c r="BP894" s="153"/>
      <c r="BQ894" s="153"/>
      <c r="BR894" s="153"/>
      <c r="BS894" s="153"/>
      <c r="BT894" s="153"/>
      <c r="BU894" s="153"/>
      <c r="BV894" s="153"/>
      <c r="BW894" s="153"/>
      <c r="BX894" s="153"/>
      <c r="BY894" s="153"/>
      <c r="BZ894" s="153"/>
      <c r="CA894" s="153"/>
      <c r="CB894" s="153"/>
      <c r="CC894" s="153"/>
      <c r="CD894" s="153"/>
      <c r="CE894" s="153"/>
      <c r="CF894" s="153"/>
      <c r="CG894" s="153"/>
      <c r="CH894" s="153"/>
      <c r="CI894" s="153"/>
      <c r="CJ894" s="153"/>
      <c r="CK894" s="153"/>
      <c r="CL894" s="153"/>
      <c r="CM894" s="153"/>
      <c r="CN894" s="153"/>
      <c r="CO894" s="153"/>
      <c r="CP894" s="153"/>
      <c r="CQ894" s="153"/>
      <c r="CR894" s="153"/>
      <c r="CS894" s="153"/>
      <c r="CT894" s="153"/>
      <c r="CU894" s="153"/>
      <c r="CV894" s="153"/>
      <c r="CW894" s="153"/>
      <c r="CX894" s="153"/>
      <c r="CY894" s="153"/>
      <c r="CZ894" s="153"/>
      <c r="DA894" s="153"/>
      <c r="DB894" s="153"/>
      <c r="DC894" s="153"/>
      <c r="DD894" s="153"/>
      <c r="DE894" s="153"/>
      <c r="DF894" s="153"/>
      <c r="DG894" s="153"/>
      <c r="DH894" s="153"/>
      <c r="DI894" s="153"/>
      <c r="DJ894" s="153"/>
      <c r="DK894" s="153"/>
      <c r="DL894" s="153"/>
      <c r="DM894" s="153"/>
      <c r="DN894" s="153"/>
      <c r="DO894" s="153"/>
      <c r="DP894" s="153"/>
      <c r="DQ894" s="153"/>
      <c r="DR894" s="153"/>
      <c r="DS894" s="153"/>
      <c r="DT894" s="153"/>
      <c r="DU894" s="153"/>
      <c r="DV894" s="153"/>
      <c r="DW894" s="153"/>
      <c r="DX894" s="153"/>
      <c r="DY894" s="153"/>
      <c r="DZ894" s="153"/>
      <c r="EA894" s="153"/>
      <c r="EB894" s="153"/>
      <c r="EC894" s="153"/>
      <c r="ED894" s="153"/>
      <c r="EE894" s="153"/>
      <c r="EF894" s="153"/>
      <c r="EG894" s="153"/>
      <c r="EH894" s="153"/>
      <c r="EI894" s="153"/>
      <c r="EJ894" s="153"/>
    </row>
    <row r="895" spans="2:140" s="30" customFormat="1" ht="13.5">
      <c r="B895" s="153"/>
      <c r="C895" s="153"/>
      <c r="D895" s="153"/>
      <c r="E895" s="153"/>
      <c r="F895" s="153"/>
      <c r="G895" s="153"/>
      <c r="H895" s="153"/>
      <c r="I895" s="153"/>
      <c r="J895" s="153"/>
      <c r="K895" s="153"/>
      <c r="L895" s="153"/>
      <c r="M895" s="153"/>
      <c r="N895" s="153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  <c r="AA895" s="153"/>
      <c r="AB895" s="153"/>
      <c r="AC895" s="153"/>
      <c r="AD895" s="153"/>
      <c r="AE895" s="153"/>
      <c r="AF895" s="153"/>
      <c r="AG895" s="153"/>
      <c r="AH895" s="153"/>
      <c r="AI895" s="153"/>
      <c r="AJ895" s="153"/>
      <c r="AK895" s="153"/>
      <c r="AL895" s="153"/>
      <c r="AM895" s="153"/>
      <c r="AN895" s="153"/>
      <c r="AO895" s="153"/>
      <c r="AP895" s="153"/>
      <c r="AQ895" s="153"/>
      <c r="AR895" s="153"/>
      <c r="AS895" s="153"/>
      <c r="AT895" s="153"/>
      <c r="AU895" s="153"/>
      <c r="AV895" s="153"/>
      <c r="AW895" s="153"/>
      <c r="AX895" s="153"/>
      <c r="AY895" s="153"/>
      <c r="AZ895" s="153"/>
      <c r="BA895" s="153"/>
      <c r="BB895" s="153"/>
      <c r="BC895" s="153"/>
      <c r="BD895" s="153"/>
      <c r="BE895" s="153"/>
      <c r="BF895" s="153"/>
      <c r="BG895" s="153"/>
      <c r="BH895" s="153"/>
      <c r="BI895" s="153"/>
      <c r="BJ895" s="153"/>
      <c r="BK895" s="153"/>
      <c r="BL895" s="153"/>
      <c r="BM895" s="153"/>
      <c r="BN895" s="153"/>
      <c r="BO895" s="153"/>
      <c r="BP895" s="153"/>
      <c r="BQ895" s="153"/>
      <c r="BR895" s="153"/>
      <c r="BS895" s="153"/>
      <c r="BT895" s="153"/>
      <c r="BU895" s="153"/>
      <c r="BV895" s="153"/>
      <c r="BW895" s="153"/>
      <c r="BX895" s="153"/>
      <c r="BY895" s="153"/>
      <c r="BZ895" s="153"/>
      <c r="CA895" s="153"/>
      <c r="CB895" s="153"/>
      <c r="CC895" s="153"/>
      <c r="CD895" s="153"/>
      <c r="CE895" s="153"/>
      <c r="CF895" s="153"/>
      <c r="CG895" s="153"/>
      <c r="CH895" s="153"/>
      <c r="CI895" s="153"/>
      <c r="CJ895" s="153"/>
      <c r="CK895" s="153"/>
      <c r="CL895" s="153"/>
      <c r="CM895" s="153"/>
      <c r="CN895" s="153"/>
      <c r="CO895" s="153"/>
      <c r="CP895" s="153"/>
      <c r="CQ895" s="153"/>
      <c r="CR895" s="153"/>
      <c r="CS895" s="153"/>
      <c r="CT895" s="153"/>
      <c r="CU895" s="153"/>
      <c r="CV895" s="153"/>
      <c r="CW895" s="153"/>
      <c r="CX895" s="153"/>
      <c r="CY895" s="153"/>
      <c r="CZ895" s="153"/>
      <c r="DA895" s="153"/>
      <c r="DB895" s="153"/>
      <c r="DC895" s="153"/>
      <c r="DD895" s="153"/>
      <c r="DE895" s="153"/>
      <c r="DF895" s="153"/>
      <c r="DG895" s="153"/>
      <c r="DH895" s="153"/>
      <c r="DI895" s="153"/>
      <c r="DJ895" s="153"/>
      <c r="DK895" s="153"/>
      <c r="DL895" s="153"/>
      <c r="DM895" s="153"/>
      <c r="DN895" s="153"/>
      <c r="DO895" s="153"/>
      <c r="DP895" s="153"/>
      <c r="DQ895" s="153"/>
      <c r="DR895" s="153"/>
      <c r="DS895" s="153"/>
      <c r="DT895" s="153"/>
      <c r="DU895" s="153"/>
      <c r="DV895" s="153"/>
      <c r="DW895" s="153"/>
      <c r="DX895" s="153"/>
      <c r="DY895" s="153"/>
      <c r="DZ895" s="153"/>
      <c r="EA895" s="153"/>
      <c r="EB895" s="153"/>
      <c r="EC895" s="153"/>
      <c r="ED895" s="153"/>
      <c r="EE895" s="153"/>
      <c r="EF895" s="153"/>
      <c r="EG895" s="153"/>
      <c r="EH895" s="153"/>
      <c r="EI895" s="153"/>
      <c r="EJ895" s="153"/>
    </row>
    <row r="896" spans="2:140" s="30" customFormat="1" ht="13.5">
      <c r="B896" s="153"/>
      <c r="C896" s="153"/>
      <c r="D896" s="153"/>
      <c r="E896" s="153"/>
      <c r="F896" s="153"/>
      <c r="G896" s="153"/>
      <c r="H896" s="153"/>
      <c r="I896" s="153"/>
      <c r="J896" s="153"/>
      <c r="K896" s="153"/>
      <c r="L896" s="153"/>
      <c r="M896" s="153"/>
      <c r="N896" s="153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  <c r="AA896" s="153"/>
      <c r="AB896" s="153"/>
      <c r="AC896" s="153"/>
      <c r="AD896" s="153"/>
      <c r="AE896" s="153"/>
      <c r="AF896" s="153"/>
      <c r="AG896" s="153"/>
      <c r="AH896" s="153"/>
      <c r="AI896" s="153"/>
      <c r="AJ896" s="153"/>
      <c r="AK896" s="153"/>
      <c r="AL896" s="153"/>
      <c r="AM896" s="153"/>
      <c r="AN896" s="153"/>
      <c r="AO896" s="153"/>
      <c r="AP896" s="153"/>
      <c r="AQ896" s="153"/>
      <c r="AR896" s="153"/>
      <c r="AS896" s="153"/>
      <c r="AT896" s="153"/>
      <c r="AU896" s="153"/>
      <c r="AV896" s="153"/>
      <c r="AW896" s="153"/>
      <c r="AX896" s="153"/>
      <c r="AY896" s="153"/>
      <c r="AZ896" s="153"/>
      <c r="BA896" s="153"/>
      <c r="BB896" s="153"/>
      <c r="BC896" s="153"/>
      <c r="BD896" s="153"/>
      <c r="BE896" s="153"/>
      <c r="BF896" s="153"/>
      <c r="BG896" s="153"/>
      <c r="BH896" s="153"/>
      <c r="BI896" s="153"/>
      <c r="BJ896" s="153"/>
      <c r="BK896" s="153"/>
      <c r="BL896" s="153"/>
      <c r="BM896" s="153"/>
      <c r="BN896" s="153"/>
      <c r="BO896" s="153"/>
      <c r="BP896" s="153"/>
      <c r="BQ896" s="153"/>
      <c r="BR896" s="153"/>
      <c r="BS896" s="153"/>
      <c r="BT896" s="153"/>
      <c r="BU896" s="153"/>
      <c r="BV896" s="153"/>
      <c r="BW896" s="153"/>
      <c r="BX896" s="153"/>
      <c r="BY896" s="153"/>
      <c r="BZ896" s="153"/>
      <c r="CA896" s="153"/>
      <c r="CB896" s="153"/>
      <c r="CC896" s="153"/>
      <c r="CD896" s="153"/>
      <c r="CE896" s="153"/>
      <c r="CF896" s="153"/>
      <c r="CG896" s="153"/>
      <c r="CH896" s="153"/>
      <c r="CI896" s="153"/>
      <c r="CJ896" s="153"/>
      <c r="CK896" s="153"/>
      <c r="CL896" s="153"/>
      <c r="CM896" s="153"/>
      <c r="CN896" s="153"/>
      <c r="CO896" s="153"/>
      <c r="CP896" s="153"/>
      <c r="CQ896" s="153"/>
      <c r="CR896" s="153"/>
      <c r="CS896" s="153"/>
      <c r="CT896" s="153"/>
      <c r="CU896" s="153"/>
      <c r="CV896" s="153"/>
      <c r="CW896" s="153"/>
      <c r="CX896" s="153"/>
      <c r="CY896" s="153"/>
      <c r="CZ896" s="153"/>
      <c r="DA896" s="153"/>
      <c r="DB896" s="153"/>
      <c r="DC896" s="153"/>
      <c r="DD896" s="153"/>
      <c r="DE896" s="153"/>
      <c r="DF896" s="153"/>
      <c r="DG896" s="153"/>
      <c r="DH896" s="153"/>
      <c r="DI896" s="153"/>
      <c r="DJ896" s="153"/>
      <c r="DK896" s="153"/>
      <c r="DL896" s="153"/>
      <c r="DM896" s="153"/>
      <c r="DN896" s="153"/>
      <c r="DO896" s="153"/>
      <c r="DP896" s="153"/>
      <c r="DQ896" s="153"/>
      <c r="DR896" s="153"/>
      <c r="DS896" s="153"/>
      <c r="DT896" s="153"/>
      <c r="DU896" s="153"/>
      <c r="DV896" s="153"/>
      <c r="DW896" s="153"/>
      <c r="DX896" s="153"/>
      <c r="DY896" s="153"/>
      <c r="DZ896" s="153"/>
      <c r="EA896" s="153"/>
      <c r="EB896" s="153"/>
      <c r="EC896" s="153"/>
      <c r="ED896" s="153"/>
      <c r="EE896" s="153"/>
      <c r="EF896" s="153"/>
      <c r="EG896" s="153"/>
      <c r="EH896" s="153"/>
      <c r="EI896" s="153"/>
      <c r="EJ896" s="153"/>
    </row>
    <row r="897" spans="2:140" s="30" customFormat="1" ht="13.5">
      <c r="B897" s="153"/>
      <c r="C897" s="153"/>
      <c r="D897" s="153"/>
      <c r="E897" s="153"/>
      <c r="F897" s="153"/>
      <c r="G897" s="153"/>
      <c r="H897" s="153"/>
      <c r="I897" s="153"/>
      <c r="J897" s="153"/>
      <c r="K897" s="153"/>
      <c r="L897" s="153"/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  <c r="AA897" s="153"/>
      <c r="AB897" s="153"/>
      <c r="AC897" s="153"/>
      <c r="AD897" s="153"/>
      <c r="AE897" s="153"/>
      <c r="AF897" s="153"/>
      <c r="AG897" s="153"/>
      <c r="AH897" s="153"/>
      <c r="AI897" s="153"/>
      <c r="AJ897" s="153"/>
      <c r="AK897" s="153"/>
      <c r="AL897" s="153"/>
      <c r="AM897" s="153"/>
      <c r="AN897" s="153"/>
      <c r="AO897" s="153"/>
      <c r="AP897" s="153"/>
      <c r="AQ897" s="153"/>
      <c r="AR897" s="153"/>
      <c r="AS897" s="153"/>
      <c r="AT897" s="153"/>
      <c r="AU897" s="153"/>
      <c r="AV897" s="153"/>
      <c r="AW897" s="153"/>
      <c r="AX897" s="153"/>
      <c r="AY897" s="153"/>
      <c r="AZ897" s="153"/>
      <c r="BA897" s="153"/>
      <c r="BB897" s="153"/>
      <c r="BC897" s="153"/>
      <c r="BD897" s="153"/>
      <c r="BE897" s="153"/>
      <c r="BF897" s="153"/>
      <c r="BG897" s="153"/>
      <c r="BH897" s="153"/>
      <c r="BI897" s="153"/>
      <c r="BJ897" s="153"/>
      <c r="BK897" s="153"/>
      <c r="BL897" s="153"/>
      <c r="BM897" s="153"/>
      <c r="BN897" s="153"/>
      <c r="BO897" s="153"/>
      <c r="BP897" s="153"/>
      <c r="BQ897" s="153"/>
      <c r="BR897" s="153"/>
      <c r="BS897" s="153"/>
      <c r="BT897" s="153"/>
      <c r="BU897" s="153"/>
      <c r="BV897" s="153"/>
      <c r="BW897" s="153"/>
      <c r="BX897" s="153"/>
      <c r="BY897" s="153"/>
      <c r="BZ897" s="153"/>
      <c r="CA897" s="153"/>
      <c r="CB897" s="153"/>
      <c r="CC897" s="153"/>
      <c r="CD897" s="153"/>
      <c r="CE897" s="153"/>
      <c r="CF897" s="153"/>
      <c r="CG897" s="153"/>
      <c r="CH897" s="153"/>
      <c r="CI897" s="153"/>
      <c r="CJ897" s="153"/>
      <c r="CK897" s="153"/>
      <c r="CL897" s="153"/>
      <c r="CM897" s="153"/>
      <c r="CN897" s="153"/>
      <c r="CO897" s="153"/>
      <c r="CP897" s="153"/>
      <c r="CQ897" s="153"/>
      <c r="CR897" s="153"/>
      <c r="CS897" s="153"/>
      <c r="CT897" s="153"/>
      <c r="CU897" s="153"/>
      <c r="CV897" s="153"/>
      <c r="CW897" s="153"/>
      <c r="CX897" s="153"/>
      <c r="CY897" s="153"/>
      <c r="CZ897" s="153"/>
      <c r="DA897" s="153"/>
      <c r="DB897" s="153"/>
      <c r="DC897" s="153"/>
      <c r="DD897" s="153"/>
      <c r="DE897" s="153"/>
      <c r="DF897" s="153"/>
      <c r="DG897" s="153"/>
      <c r="DH897" s="153"/>
      <c r="DI897" s="153"/>
      <c r="DJ897" s="153"/>
      <c r="DK897" s="153"/>
      <c r="DL897" s="153"/>
      <c r="DM897" s="153"/>
      <c r="DN897" s="153"/>
      <c r="DO897" s="153"/>
      <c r="DP897" s="153"/>
      <c r="DQ897" s="153"/>
      <c r="DR897" s="153"/>
      <c r="DS897" s="153"/>
      <c r="DT897" s="153"/>
      <c r="DU897" s="153"/>
      <c r="DV897" s="153"/>
      <c r="DW897" s="153"/>
      <c r="DX897" s="153"/>
      <c r="DY897" s="153"/>
      <c r="DZ897" s="153"/>
      <c r="EA897" s="153"/>
      <c r="EB897" s="153"/>
      <c r="EC897" s="153"/>
      <c r="ED897" s="153"/>
      <c r="EE897" s="153"/>
      <c r="EF897" s="153"/>
      <c r="EG897" s="153"/>
      <c r="EH897" s="153"/>
      <c r="EI897" s="153"/>
      <c r="EJ897" s="153"/>
    </row>
    <row r="898" spans="2:140" s="30" customFormat="1" ht="13.5">
      <c r="B898" s="153"/>
      <c r="C898" s="153"/>
      <c r="D898" s="153"/>
      <c r="E898" s="153"/>
      <c r="F898" s="153"/>
      <c r="G898" s="153"/>
      <c r="H898" s="153"/>
      <c r="I898" s="153"/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  <c r="AA898" s="153"/>
      <c r="AB898" s="153"/>
      <c r="AC898" s="153"/>
      <c r="AD898" s="153"/>
      <c r="AE898" s="153"/>
      <c r="AF898" s="153"/>
      <c r="AG898" s="153"/>
      <c r="AH898" s="153"/>
      <c r="AI898" s="153"/>
      <c r="AJ898" s="153"/>
      <c r="AK898" s="153"/>
      <c r="AL898" s="153"/>
      <c r="AM898" s="153"/>
      <c r="AN898" s="153"/>
      <c r="AO898" s="153"/>
      <c r="AP898" s="153"/>
      <c r="AQ898" s="153"/>
      <c r="AR898" s="153"/>
      <c r="AS898" s="153"/>
      <c r="AT898" s="153"/>
      <c r="AU898" s="153"/>
      <c r="AV898" s="153"/>
      <c r="AW898" s="153"/>
      <c r="AX898" s="153"/>
      <c r="AY898" s="153"/>
      <c r="AZ898" s="153"/>
      <c r="BA898" s="153"/>
      <c r="BB898" s="153"/>
      <c r="BC898" s="153"/>
      <c r="BD898" s="153"/>
      <c r="BE898" s="153"/>
      <c r="BF898" s="153"/>
      <c r="BG898" s="153"/>
      <c r="BH898" s="153"/>
      <c r="BI898" s="153"/>
      <c r="BJ898" s="153"/>
      <c r="BK898" s="153"/>
      <c r="BL898" s="153"/>
      <c r="BM898" s="153"/>
      <c r="BN898" s="153"/>
      <c r="BO898" s="153"/>
      <c r="BP898" s="153"/>
      <c r="BQ898" s="153"/>
      <c r="BR898" s="153"/>
      <c r="BS898" s="153"/>
      <c r="BT898" s="153"/>
      <c r="BU898" s="153"/>
      <c r="BV898" s="153"/>
      <c r="BW898" s="153"/>
      <c r="BX898" s="153"/>
      <c r="BY898" s="153"/>
      <c r="BZ898" s="153"/>
      <c r="CA898" s="153"/>
      <c r="CB898" s="153"/>
      <c r="CC898" s="153"/>
      <c r="CD898" s="153"/>
      <c r="CE898" s="153"/>
      <c r="CF898" s="153"/>
      <c r="CG898" s="153"/>
      <c r="CH898" s="153"/>
      <c r="CI898" s="153"/>
      <c r="CJ898" s="153"/>
      <c r="CK898" s="153"/>
      <c r="CL898" s="153"/>
      <c r="CM898" s="153"/>
      <c r="CN898" s="153"/>
      <c r="CO898" s="153"/>
      <c r="CP898" s="153"/>
      <c r="CQ898" s="153"/>
      <c r="CR898" s="153"/>
      <c r="CS898" s="153"/>
      <c r="CT898" s="153"/>
      <c r="CU898" s="153"/>
      <c r="CV898" s="153"/>
      <c r="CW898" s="153"/>
      <c r="CX898" s="153"/>
      <c r="CY898" s="153"/>
      <c r="CZ898" s="153"/>
      <c r="DA898" s="153"/>
      <c r="DB898" s="153"/>
      <c r="DC898" s="153"/>
      <c r="DD898" s="153"/>
      <c r="DE898" s="153"/>
      <c r="DF898" s="153"/>
      <c r="DG898" s="153"/>
      <c r="DH898" s="153"/>
      <c r="DI898" s="153"/>
      <c r="DJ898" s="153"/>
      <c r="DK898" s="153"/>
      <c r="DL898" s="153"/>
      <c r="DM898" s="153"/>
      <c r="DN898" s="153"/>
      <c r="DO898" s="153"/>
      <c r="DP898" s="153"/>
      <c r="DQ898" s="153"/>
      <c r="DR898" s="153"/>
      <c r="DS898" s="153"/>
      <c r="DT898" s="153"/>
      <c r="DU898" s="153"/>
      <c r="DV898" s="153"/>
      <c r="DW898" s="153"/>
      <c r="DX898" s="153"/>
      <c r="DY898" s="153"/>
      <c r="DZ898" s="153"/>
      <c r="EA898" s="153"/>
      <c r="EB898" s="153"/>
      <c r="EC898" s="153"/>
      <c r="ED898" s="153"/>
      <c r="EE898" s="153"/>
      <c r="EF898" s="153"/>
      <c r="EG898" s="153"/>
      <c r="EH898" s="153"/>
      <c r="EI898" s="153"/>
      <c r="EJ898" s="153"/>
    </row>
    <row r="899" spans="2:140" s="30" customFormat="1" ht="13.5">
      <c r="B899" s="153"/>
      <c r="C899" s="153"/>
      <c r="D899" s="153"/>
      <c r="E899" s="153"/>
      <c r="F899" s="153"/>
      <c r="G899" s="153"/>
      <c r="H899" s="153"/>
      <c r="I899" s="153"/>
      <c r="J899" s="153"/>
      <c r="K899" s="153"/>
      <c r="L899" s="153"/>
      <c r="M899" s="153"/>
      <c r="N899" s="153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  <c r="AA899" s="153"/>
      <c r="AB899" s="153"/>
      <c r="AC899" s="153"/>
      <c r="AD899" s="153"/>
      <c r="AE899" s="153"/>
      <c r="AF899" s="153"/>
      <c r="AG899" s="153"/>
      <c r="AH899" s="153"/>
      <c r="AI899" s="153"/>
      <c r="AJ899" s="153"/>
      <c r="AK899" s="153"/>
      <c r="AL899" s="153"/>
      <c r="AM899" s="153"/>
      <c r="AN899" s="153"/>
      <c r="AO899" s="153"/>
      <c r="AP899" s="153"/>
      <c r="AQ899" s="153"/>
      <c r="AR899" s="153"/>
      <c r="AS899" s="153"/>
      <c r="AT899" s="153"/>
      <c r="AU899" s="153"/>
      <c r="AV899" s="153"/>
      <c r="AW899" s="153"/>
      <c r="AX899" s="153"/>
      <c r="AY899" s="153"/>
      <c r="AZ899" s="153"/>
      <c r="BA899" s="153"/>
      <c r="BB899" s="153"/>
      <c r="BC899" s="153"/>
      <c r="BD899" s="153"/>
      <c r="BE899" s="153"/>
      <c r="BF899" s="153"/>
      <c r="BG899" s="153"/>
      <c r="BH899" s="153"/>
      <c r="BI899" s="153"/>
      <c r="BJ899" s="153"/>
      <c r="BK899" s="153"/>
      <c r="BL899" s="153"/>
      <c r="BM899" s="153"/>
      <c r="BN899" s="153"/>
      <c r="BO899" s="153"/>
      <c r="BP899" s="153"/>
      <c r="BQ899" s="153"/>
      <c r="BR899" s="153"/>
      <c r="BS899" s="153"/>
      <c r="BT899" s="153"/>
      <c r="BU899" s="153"/>
      <c r="BV899" s="153"/>
      <c r="BW899" s="153"/>
      <c r="BX899" s="153"/>
      <c r="BY899" s="153"/>
      <c r="BZ899" s="153"/>
      <c r="CA899" s="153"/>
      <c r="CB899" s="153"/>
      <c r="CC899" s="153"/>
      <c r="CD899" s="153"/>
      <c r="CE899" s="153"/>
      <c r="CF899" s="153"/>
      <c r="CG899" s="153"/>
      <c r="CH899" s="153"/>
      <c r="CI899" s="153"/>
      <c r="CJ899" s="153"/>
      <c r="CK899" s="153"/>
      <c r="CL899" s="153"/>
      <c r="CM899" s="153"/>
      <c r="CN899" s="153"/>
      <c r="CO899" s="153"/>
      <c r="CP899" s="153"/>
      <c r="CQ899" s="153"/>
      <c r="CR899" s="153"/>
      <c r="CS899" s="153"/>
      <c r="CT899" s="153"/>
      <c r="CU899" s="153"/>
      <c r="CV899" s="153"/>
      <c r="CW899" s="153"/>
      <c r="CX899" s="153"/>
      <c r="CY899" s="153"/>
      <c r="CZ899" s="153"/>
      <c r="DA899" s="153"/>
      <c r="DB899" s="153"/>
      <c r="DC899" s="153"/>
      <c r="DD899" s="153"/>
      <c r="DE899" s="153"/>
      <c r="DF899" s="153"/>
      <c r="DG899" s="153"/>
      <c r="DH899" s="153"/>
      <c r="DI899" s="153"/>
      <c r="DJ899" s="153"/>
      <c r="DK899" s="153"/>
      <c r="DL899" s="153"/>
      <c r="DM899" s="153"/>
      <c r="DN899" s="153"/>
      <c r="DO899" s="153"/>
      <c r="DP899" s="153"/>
      <c r="DQ899" s="153"/>
      <c r="DR899" s="153"/>
      <c r="DS899" s="153"/>
      <c r="DT899" s="153"/>
      <c r="DU899" s="153"/>
      <c r="DV899" s="153"/>
      <c r="DW899" s="153"/>
      <c r="DX899" s="153"/>
      <c r="DY899" s="153"/>
      <c r="DZ899" s="153"/>
      <c r="EA899" s="153"/>
      <c r="EB899" s="153"/>
      <c r="EC899" s="153"/>
      <c r="ED899" s="153"/>
      <c r="EE899" s="153"/>
      <c r="EF899" s="153"/>
      <c r="EG899" s="153"/>
      <c r="EH899" s="153"/>
      <c r="EI899" s="153"/>
      <c r="EJ899" s="153"/>
    </row>
    <row r="900" spans="2:140" s="30" customFormat="1" ht="13.5">
      <c r="B900" s="153"/>
      <c r="C900" s="153"/>
      <c r="D900" s="153"/>
      <c r="E900" s="153"/>
      <c r="F900" s="153"/>
      <c r="G900" s="153"/>
      <c r="H900" s="153"/>
      <c r="I900" s="153"/>
      <c r="J900" s="153"/>
      <c r="K900" s="153"/>
      <c r="L900" s="153"/>
      <c r="M900" s="153"/>
      <c r="N900" s="153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  <c r="AA900" s="153"/>
      <c r="AB900" s="153"/>
      <c r="AC900" s="153"/>
      <c r="AD900" s="153"/>
      <c r="AE900" s="153"/>
      <c r="AF900" s="153"/>
      <c r="AG900" s="153"/>
      <c r="AH900" s="153"/>
      <c r="AI900" s="153"/>
      <c r="AJ900" s="153"/>
      <c r="AK900" s="153"/>
      <c r="AL900" s="153"/>
      <c r="AM900" s="153"/>
      <c r="AN900" s="153"/>
      <c r="AO900" s="153"/>
      <c r="AP900" s="153"/>
      <c r="AQ900" s="153"/>
      <c r="AR900" s="153"/>
      <c r="AS900" s="153"/>
      <c r="AT900" s="153"/>
      <c r="AU900" s="153"/>
      <c r="AV900" s="153"/>
      <c r="AW900" s="153"/>
      <c r="AX900" s="153"/>
      <c r="AY900" s="153"/>
      <c r="AZ900" s="153"/>
      <c r="BA900" s="153"/>
      <c r="BB900" s="153"/>
      <c r="BC900" s="153"/>
      <c r="BD900" s="153"/>
      <c r="BE900" s="153"/>
      <c r="BF900" s="153"/>
      <c r="BG900" s="153"/>
      <c r="BH900" s="153"/>
      <c r="BI900" s="153"/>
      <c r="BJ900" s="153"/>
      <c r="BK900" s="153"/>
      <c r="BL900" s="153"/>
      <c r="BM900" s="153"/>
      <c r="BN900" s="153"/>
      <c r="BO900" s="153"/>
      <c r="BP900" s="153"/>
      <c r="BQ900" s="153"/>
      <c r="BR900" s="153"/>
      <c r="BS900" s="153"/>
      <c r="BT900" s="153"/>
      <c r="BU900" s="153"/>
      <c r="BV900" s="153"/>
      <c r="BW900" s="153"/>
      <c r="BX900" s="153"/>
      <c r="BY900" s="153"/>
      <c r="BZ900" s="153"/>
      <c r="CA900" s="153"/>
      <c r="CB900" s="153"/>
      <c r="CC900" s="153"/>
      <c r="CD900" s="153"/>
      <c r="CE900" s="153"/>
      <c r="CF900" s="153"/>
      <c r="CG900" s="153"/>
      <c r="CH900" s="153"/>
      <c r="CI900" s="153"/>
      <c r="CJ900" s="153"/>
      <c r="CK900" s="153"/>
      <c r="CL900" s="153"/>
      <c r="CM900" s="153"/>
      <c r="CN900" s="153"/>
      <c r="CO900" s="153"/>
      <c r="CP900" s="153"/>
      <c r="CQ900" s="153"/>
      <c r="CR900" s="153"/>
      <c r="CS900" s="153"/>
      <c r="CT900" s="153"/>
      <c r="CU900" s="153"/>
      <c r="CV900" s="153"/>
      <c r="CW900" s="153"/>
      <c r="CX900" s="153"/>
      <c r="CY900" s="153"/>
      <c r="CZ900" s="153"/>
      <c r="DA900" s="153"/>
      <c r="DB900" s="153"/>
      <c r="DC900" s="153"/>
      <c r="DD900" s="153"/>
      <c r="DE900" s="153"/>
      <c r="DF900" s="153"/>
      <c r="DG900" s="153"/>
      <c r="DH900" s="153"/>
      <c r="DI900" s="153"/>
      <c r="DJ900" s="153"/>
      <c r="DK900" s="153"/>
      <c r="DL900" s="153"/>
      <c r="DM900" s="153"/>
      <c r="DN900" s="153"/>
      <c r="DO900" s="153"/>
      <c r="DP900" s="153"/>
      <c r="DQ900" s="153"/>
      <c r="DR900" s="153"/>
      <c r="DS900" s="153"/>
      <c r="DT900" s="153"/>
      <c r="DU900" s="153"/>
      <c r="DV900" s="153"/>
      <c r="DW900" s="153"/>
      <c r="DX900" s="153"/>
      <c r="DY900" s="153"/>
      <c r="DZ900" s="153"/>
      <c r="EA900" s="153"/>
      <c r="EB900" s="153"/>
      <c r="EC900" s="153"/>
      <c r="ED900" s="153"/>
      <c r="EE900" s="153"/>
      <c r="EF900" s="153"/>
      <c r="EG900" s="153"/>
      <c r="EH900" s="153"/>
      <c r="EI900" s="153"/>
      <c r="EJ900" s="153"/>
    </row>
    <row r="901" spans="2:140" s="30" customFormat="1" ht="13.5">
      <c r="B901" s="153"/>
      <c r="C901" s="153"/>
      <c r="D901" s="153"/>
      <c r="E901" s="153"/>
      <c r="F901" s="153"/>
      <c r="G901" s="153"/>
      <c r="H901" s="153"/>
      <c r="I901" s="153"/>
      <c r="J901" s="153"/>
      <c r="K901" s="153"/>
      <c r="L901" s="153"/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  <c r="AA901" s="153"/>
      <c r="AB901" s="153"/>
      <c r="AC901" s="153"/>
      <c r="AD901" s="153"/>
      <c r="AE901" s="153"/>
      <c r="AF901" s="153"/>
      <c r="AG901" s="153"/>
      <c r="AH901" s="153"/>
      <c r="AI901" s="153"/>
      <c r="AJ901" s="153"/>
      <c r="AK901" s="153"/>
      <c r="AL901" s="153"/>
      <c r="AM901" s="153"/>
      <c r="AN901" s="153"/>
      <c r="AO901" s="153"/>
      <c r="AP901" s="153"/>
      <c r="AQ901" s="153"/>
      <c r="AR901" s="153"/>
      <c r="AS901" s="153"/>
      <c r="AT901" s="153"/>
      <c r="AU901" s="153"/>
      <c r="AV901" s="153"/>
      <c r="AW901" s="153"/>
      <c r="AX901" s="153"/>
      <c r="AY901" s="153"/>
      <c r="AZ901" s="153"/>
      <c r="BA901" s="153"/>
      <c r="BB901" s="153"/>
      <c r="BC901" s="153"/>
      <c r="BD901" s="153"/>
      <c r="BE901" s="153"/>
      <c r="BF901" s="153"/>
      <c r="BG901" s="153"/>
      <c r="BH901" s="153"/>
      <c r="BI901" s="153"/>
      <c r="BJ901" s="153"/>
      <c r="BK901" s="153"/>
      <c r="BL901" s="153"/>
      <c r="BM901" s="153"/>
      <c r="BN901" s="153"/>
      <c r="BO901" s="153"/>
      <c r="BP901" s="153"/>
      <c r="BQ901" s="153"/>
      <c r="BR901" s="153"/>
      <c r="BS901" s="153"/>
      <c r="BT901" s="153"/>
      <c r="BU901" s="153"/>
      <c r="BV901" s="153"/>
      <c r="BW901" s="153"/>
      <c r="BX901" s="153"/>
      <c r="BY901" s="153"/>
      <c r="BZ901" s="153"/>
      <c r="CA901" s="153"/>
      <c r="CB901" s="153"/>
      <c r="CC901" s="153"/>
      <c r="CD901" s="153"/>
      <c r="CE901" s="153"/>
      <c r="CF901" s="153"/>
      <c r="CG901" s="153"/>
      <c r="CH901" s="153"/>
      <c r="CI901" s="153"/>
      <c r="CJ901" s="153"/>
      <c r="CK901" s="153"/>
      <c r="CL901" s="153"/>
      <c r="CM901" s="153"/>
      <c r="CN901" s="153"/>
      <c r="CO901" s="153"/>
      <c r="CP901" s="153"/>
      <c r="CQ901" s="153"/>
      <c r="CR901" s="153"/>
      <c r="CS901" s="153"/>
      <c r="CT901" s="153"/>
      <c r="CU901" s="153"/>
      <c r="CV901" s="153"/>
      <c r="CW901" s="153"/>
      <c r="CX901" s="153"/>
      <c r="CY901" s="153"/>
      <c r="CZ901" s="153"/>
      <c r="DA901" s="153"/>
      <c r="DB901" s="153"/>
      <c r="DC901" s="153"/>
      <c r="DD901" s="153"/>
      <c r="DE901" s="153"/>
      <c r="DF901" s="153"/>
      <c r="DG901" s="153"/>
      <c r="DH901" s="153"/>
      <c r="DI901" s="153"/>
      <c r="DJ901" s="153"/>
      <c r="DK901" s="153"/>
      <c r="DL901" s="153"/>
      <c r="DM901" s="153"/>
      <c r="DN901" s="153"/>
      <c r="DO901" s="153"/>
      <c r="DP901" s="153"/>
      <c r="DQ901" s="153"/>
      <c r="DR901" s="153"/>
      <c r="DS901" s="153"/>
      <c r="DT901" s="153"/>
      <c r="DU901" s="153"/>
      <c r="DV901" s="153"/>
      <c r="DW901" s="153"/>
      <c r="DX901" s="153"/>
      <c r="DY901" s="153"/>
      <c r="DZ901" s="153"/>
      <c r="EA901" s="153"/>
      <c r="EB901" s="153"/>
      <c r="EC901" s="153"/>
      <c r="ED901" s="153"/>
      <c r="EE901" s="153"/>
      <c r="EF901" s="153"/>
      <c r="EG901" s="153"/>
      <c r="EH901" s="153"/>
      <c r="EI901" s="153"/>
      <c r="EJ901" s="153"/>
    </row>
    <row r="902" spans="2:140" s="30" customFormat="1" ht="13.5">
      <c r="B902" s="153"/>
      <c r="C902" s="153"/>
      <c r="D902" s="153"/>
      <c r="E902" s="153"/>
      <c r="F902" s="153"/>
      <c r="G902" s="153"/>
      <c r="H902" s="153"/>
      <c r="I902" s="153"/>
      <c r="J902" s="153"/>
      <c r="K902" s="153"/>
      <c r="L902" s="153"/>
      <c r="M902" s="153"/>
      <c r="N902" s="153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  <c r="AA902" s="153"/>
      <c r="AB902" s="153"/>
      <c r="AC902" s="153"/>
      <c r="AD902" s="153"/>
      <c r="AE902" s="153"/>
      <c r="AF902" s="153"/>
      <c r="AG902" s="153"/>
      <c r="AH902" s="153"/>
      <c r="AI902" s="153"/>
      <c r="AJ902" s="153"/>
      <c r="AK902" s="153"/>
      <c r="AL902" s="153"/>
      <c r="AM902" s="153"/>
      <c r="AN902" s="153"/>
      <c r="AO902" s="153"/>
      <c r="AP902" s="153"/>
      <c r="AQ902" s="153"/>
      <c r="AR902" s="153"/>
      <c r="AS902" s="153"/>
      <c r="AT902" s="153"/>
      <c r="AU902" s="153"/>
      <c r="AV902" s="153"/>
      <c r="AW902" s="153"/>
      <c r="AX902" s="153"/>
      <c r="AY902" s="153"/>
      <c r="AZ902" s="153"/>
      <c r="BA902" s="153"/>
      <c r="BB902" s="153"/>
      <c r="BC902" s="153"/>
      <c r="BD902" s="153"/>
      <c r="BE902" s="153"/>
      <c r="BF902" s="153"/>
      <c r="BG902" s="153"/>
      <c r="BH902" s="153"/>
      <c r="BI902" s="153"/>
      <c r="BJ902" s="153"/>
      <c r="BK902" s="153"/>
      <c r="BL902" s="153"/>
      <c r="BM902" s="153"/>
      <c r="BN902" s="153"/>
      <c r="BO902" s="153"/>
      <c r="BP902" s="153"/>
      <c r="BQ902" s="153"/>
      <c r="BR902" s="153"/>
      <c r="BS902" s="153"/>
      <c r="BT902" s="153"/>
      <c r="BU902" s="153"/>
      <c r="BV902" s="153"/>
      <c r="BW902" s="153"/>
      <c r="BX902" s="153"/>
      <c r="BY902" s="153"/>
      <c r="BZ902" s="153"/>
      <c r="CA902" s="153"/>
      <c r="CB902" s="153"/>
      <c r="CC902" s="153"/>
      <c r="CD902" s="153"/>
      <c r="CE902" s="153"/>
      <c r="CF902" s="153"/>
      <c r="CG902" s="153"/>
      <c r="CH902" s="153"/>
      <c r="CI902" s="153"/>
      <c r="CJ902" s="153"/>
      <c r="CK902" s="153"/>
      <c r="CL902" s="153"/>
      <c r="CM902" s="153"/>
      <c r="CN902" s="153"/>
      <c r="CO902" s="153"/>
      <c r="CP902" s="153"/>
      <c r="CQ902" s="153"/>
      <c r="CR902" s="153"/>
      <c r="CS902" s="153"/>
      <c r="CT902" s="153"/>
      <c r="CU902" s="153"/>
      <c r="CV902" s="153"/>
      <c r="CW902" s="153"/>
      <c r="CX902" s="153"/>
      <c r="CY902" s="153"/>
      <c r="CZ902" s="153"/>
      <c r="DA902" s="153"/>
      <c r="DB902" s="153"/>
      <c r="DC902" s="153"/>
      <c r="DD902" s="153"/>
      <c r="DE902" s="153"/>
      <c r="DF902" s="153"/>
      <c r="DG902" s="153"/>
      <c r="DH902" s="153"/>
      <c r="DI902" s="153"/>
      <c r="DJ902" s="153"/>
      <c r="DK902" s="153"/>
      <c r="DL902" s="153"/>
      <c r="DM902" s="153"/>
      <c r="DN902" s="153"/>
      <c r="DO902" s="153"/>
      <c r="DP902" s="153"/>
      <c r="DQ902" s="153"/>
      <c r="DR902" s="153"/>
      <c r="DS902" s="153"/>
      <c r="DT902" s="153"/>
      <c r="DU902" s="153"/>
      <c r="DV902" s="153"/>
      <c r="DW902" s="153"/>
      <c r="DX902" s="153"/>
      <c r="DY902" s="153"/>
      <c r="DZ902" s="153"/>
      <c r="EA902" s="153"/>
      <c r="EB902" s="153"/>
      <c r="EC902" s="153"/>
      <c r="ED902" s="153"/>
      <c r="EE902" s="153"/>
      <c r="EF902" s="153"/>
      <c r="EG902" s="153"/>
      <c r="EH902" s="153"/>
      <c r="EI902" s="153"/>
      <c r="EJ902" s="153"/>
    </row>
    <row r="903" spans="2:140" s="30" customFormat="1" ht="13.5">
      <c r="B903" s="153"/>
      <c r="C903" s="153"/>
      <c r="D903" s="153"/>
      <c r="E903" s="153"/>
      <c r="F903" s="153"/>
      <c r="G903" s="153"/>
      <c r="H903" s="153"/>
      <c r="I903" s="153"/>
      <c r="J903" s="153"/>
      <c r="K903" s="153"/>
      <c r="L903" s="153"/>
      <c r="M903" s="153"/>
      <c r="N903" s="153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  <c r="AA903" s="153"/>
      <c r="AB903" s="153"/>
      <c r="AC903" s="153"/>
      <c r="AD903" s="153"/>
      <c r="AE903" s="153"/>
      <c r="AF903" s="153"/>
      <c r="AG903" s="153"/>
      <c r="AH903" s="153"/>
      <c r="AI903" s="153"/>
      <c r="AJ903" s="153"/>
      <c r="AK903" s="153"/>
      <c r="AL903" s="153"/>
      <c r="AM903" s="153"/>
      <c r="AN903" s="153"/>
      <c r="AO903" s="153"/>
      <c r="AP903" s="153"/>
      <c r="AQ903" s="153"/>
      <c r="AR903" s="153"/>
      <c r="AS903" s="153"/>
      <c r="AT903" s="153"/>
      <c r="AU903" s="153"/>
      <c r="AV903" s="153"/>
      <c r="AW903" s="153"/>
      <c r="AX903" s="153"/>
      <c r="AY903" s="153"/>
      <c r="AZ903" s="153"/>
      <c r="BA903" s="153"/>
      <c r="BB903" s="153"/>
      <c r="BC903" s="153"/>
      <c r="BD903" s="153"/>
      <c r="BE903" s="153"/>
      <c r="BF903" s="153"/>
      <c r="BG903" s="153"/>
      <c r="BH903" s="153"/>
      <c r="BI903" s="153"/>
      <c r="BJ903" s="153"/>
      <c r="BK903" s="153"/>
      <c r="BL903" s="153"/>
      <c r="BM903" s="153"/>
      <c r="BN903" s="153"/>
      <c r="BO903" s="153"/>
      <c r="BP903" s="153"/>
      <c r="BQ903" s="153"/>
      <c r="BR903" s="153"/>
      <c r="BS903" s="153"/>
      <c r="BT903" s="153"/>
      <c r="BU903" s="153"/>
      <c r="BV903" s="153"/>
      <c r="BW903" s="153"/>
      <c r="BX903" s="153"/>
      <c r="BY903" s="153"/>
      <c r="BZ903" s="153"/>
      <c r="CA903" s="153"/>
      <c r="CB903" s="153"/>
      <c r="CC903" s="153"/>
      <c r="CD903" s="153"/>
      <c r="CE903" s="153"/>
      <c r="CF903" s="153"/>
      <c r="CG903" s="153"/>
      <c r="CH903" s="153"/>
      <c r="CI903" s="153"/>
      <c r="CJ903" s="153"/>
      <c r="CK903" s="153"/>
      <c r="CL903" s="153"/>
      <c r="CM903" s="153"/>
      <c r="CN903" s="153"/>
      <c r="CO903" s="153"/>
      <c r="CP903" s="153"/>
      <c r="CQ903" s="153"/>
      <c r="CR903" s="153"/>
      <c r="CS903" s="153"/>
      <c r="CT903" s="153"/>
      <c r="CU903" s="153"/>
      <c r="CV903" s="153"/>
      <c r="CW903" s="153"/>
      <c r="CX903" s="153"/>
      <c r="CY903" s="153"/>
      <c r="CZ903" s="153"/>
      <c r="DA903" s="153"/>
      <c r="DB903" s="153"/>
      <c r="DC903" s="153"/>
      <c r="DD903" s="153"/>
      <c r="DE903" s="153"/>
      <c r="DF903" s="153"/>
      <c r="DG903" s="153"/>
      <c r="DH903" s="153"/>
      <c r="DI903" s="153"/>
      <c r="DJ903" s="153"/>
      <c r="DK903" s="153"/>
      <c r="DL903" s="153"/>
      <c r="DM903" s="153"/>
      <c r="DN903" s="153"/>
      <c r="DO903" s="153"/>
      <c r="DP903" s="153"/>
      <c r="DQ903" s="153"/>
      <c r="DR903" s="153"/>
      <c r="DS903" s="153"/>
      <c r="DT903" s="153"/>
      <c r="DU903" s="153"/>
      <c r="DV903" s="153"/>
      <c r="DW903" s="153"/>
      <c r="DX903" s="153"/>
      <c r="DY903" s="153"/>
      <c r="DZ903" s="153"/>
      <c r="EA903" s="153"/>
      <c r="EB903" s="153"/>
      <c r="EC903" s="153"/>
      <c r="ED903" s="153"/>
      <c r="EE903" s="153"/>
      <c r="EF903" s="153"/>
      <c r="EG903" s="153"/>
      <c r="EH903" s="153"/>
      <c r="EI903" s="153"/>
      <c r="EJ903" s="153"/>
    </row>
    <row r="904" spans="2:140" s="30" customFormat="1" ht="13.5">
      <c r="B904" s="153"/>
      <c r="C904" s="153"/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  <c r="AA904" s="153"/>
      <c r="AB904" s="153"/>
      <c r="AC904" s="153"/>
      <c r="AD904" s="153"/>
      <c r="AE904" s="153"/>
      <c r="AF904" s="153"/>
      <c r="AG904" s="153"/>
      <c r="AH904" s="153"/>
      <c r="AI904" s="153"/>
      <c r="AJ904" s="153"/>
      <c r="AK904" s="153"/>
      <c r="AL904" s="153"/>
      <c r="AM904" s="153"/>
      <c r="AN904" s="153"/>
      <c r="AO904" s="153"/>
      <c r="AP904" s="153"/>
      <c r="AQ904" s="153"/>
      <c r="AR904" s="153"/>
      <c r="AS904" s="153"/>
      <c r="AT904" s="153"/>
      <c r="AU904" s="153"/>
      <c r="AV904" s="153"/>
      <c r="AW904" s="153"/>
      <c r="AX904" s="153"/>
      <c r="AY904" s="153"/>
      <c r="AZ904" s="153"/>
      <c r="BA904" s="153"/>
      <c r="BB904" s="153"/>
      <c r="BC904" s="153"/>
      <c r="BD904" s="153"/>
      <c r="BE904" s="153"/>
      <c r="BF904" s="153"/>
      <c r="BG904" s="153"/>
      <c r="BH904" s="153"/>
      <c r="BI904" s="153"/>
      <c r="BJ904" s="153"/>
      <c r="BK904" s="153"/>
      <c r="BL904" s="153"/>
      <c r="BM904" s="153"/>
      <c r="BN904" s="153"/>
      <c r="BO904" s="153"/>
      <c r="BP904" s="153"/>
      <c r="BQ904" s="153"/>
      <c r="BR904" s="153"/>
      <c r="BS904" s="153"/>
      <c r="BT904" s="153"/>
      <c r="BU904" s="153"/>
      <c r="BV904" s="153"/>
      <c r="BW904" s="153"/>
      <c r="BX904" s="153"/>
      <c r="BY904" s="153"/>
      <c r="BZ904" s="153"/>
      <c r="CA904" s="153"/>
      <c r="CB904" s="153"/>
      <c r="CC904" s="153"/>
      <c r="CD904" s="153"/>
      <c r="CE904" s="153"/>
      <c r="CF904" s="153"/>
      <c r="CG904" s="153"/>
      <c r="CH904" s="153"/>
      <c r="CI904" s="153"/>
      <c r="CJ904" s="153"/>
      <c r="CK904" s="153"/>
      <c r="CL904" s="153"/>
      <c r="CM904" s="153"/>
      <c r="CN904" s="153"/>
      <c r="CO904" s="153"/>
      <c r="CP904" s="153"/>
      <c r="CQ904" s="153"/>
      <c r="CR904" s="153"/>
      <c r="CS904" s="153"/>
      <c r="CT904" s="153"/>
      <c r="CU904" s="153"/>
      <c r="CV904" s="153"/>
      <c r="CW904" s="153"/>
      <c r="CX904" s="153"/>
      <c r="CY904" s="153"/>
      <c r="CZ904" s="153"/>
      <c r="DA904" s="153"/>
      <c r="DB904" s="153"/>
      <c r="DC904" s="153"/>
      <c r="DD904" s="153"/>
      <c r="DE904" s="153"/>
      <c r="DF904" s="153"/>
      <c r="DG904" s="153"/>
      <c r="DH904" s="153"/>
      <c r="DI904" s="153"/>
      <c r="DJ904" s="153"/>
      <c r="DK904" s="153"/>
      <c r="DL904" s="153"/>
      <c r="DM904" s="153"/>
      <c r="DN904" s="153"/>
      <c r="DO904" s="153"/>
      <c r="DP904" s="153"/>
      <c r="DQ904" s="153"/>
      <c r="DR904" s="153"/>
      <c r="DS904" s="153"/>
      <c r="DT904" s="153"/>
      <c r="DU904" s="153"/>
      <c r="DV904" s="153"/>
      <c r="DW904" s="153"/>
      <c r="DX904" s="153"/>
      <c r="DY904" s="153"/>
      <c r="DZ904" s="153"/>
      <c r="EA904" s="153"/>
      <c r="EB904" s="153"/>
      <c r="EC904" s="153"/>
      <c r="ED904" s="153"/>
      <c r="EE904" s="153"/>
      <c r="EF904" s="153"/>
      <c r="EG904" s="153"/>
      <c r="EH904" s="153"/>
      <c r="EI904" s="153"/>
      <c r="EJ904" s="153"/>
    </row>
    <row r="905" spans="2:140" s="30" customFormat="1" ht="13.5">
      <c r="B905" s="153"/>
      <c r="C905" s="153"/>
      <c r="D905" s="153"/>
      <c r="E905" s="153"/>
      <c r="F905" s="153"/>
      <c r="G905" s="153"/>
      <c r="H905" s="153"/>
      <c r="I905" s="153"/>
      <c r="J905" s="153"/>
      <c r="K905" s="153"/>
      <c r="L905" s="153"/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  <c r="AA905" s="153"/>
      <c r="AB905" s="153"/>
      <c r="AC905" s="153"/>
      <c r="AD905" s="153"/>
      <c r="AE905" s="153"/>
      <c r="AF905" s="153"/>
      <c r="AG905" s="153"/>
      <c r="AH905" s="153"/>
      <c r="AI905" s="153"/>
      <c r="AJ905" s="153"/>
      <c r="AK905" s="153"/>
      <c r="AL905" s="153"/>
      <c r="AM905" s="153"/>
      <c r="AN905" s="153"/>
      <c r="AO905" s="153"/>
      <c r="AP905" s="153"/>
      <c r="AQ905" s="153"/>
      <c r="AR905" s="153"/>
      <c r="AS905" s="153"/>
      <c r="AT905" s="153"/>
      <c r="AU905" s="153"/>
      <c r="AV905" s="153"/>
      <c r="AW905" s="153"/>
      <c r="AX905" s="153"/>
      <c r="AY905" s="153"/>
      <c r="AZ905" s="153"/>
      <c r="BA905" s="153"/>
      <c r="BB905" s="153"/>
      <c r="BC905" s="153"/>
      <c r="BD905" s="153"/>
      <c r="BE905" s="153"/>
      <c r="BF905" s="153"/>
      <c r="BG905" s="153"/>
      <c r="BH905" s="153"/>
      <c r="BI905" s="153"/>
      <c r="BJ905" s="153"/>
      <c r="BK905" s="153"/>
      <c r="BL905" s="153"/>
      <c r="BM905" s="153"/>
      <c r="BN905" s="153"/>
      <c r="BO905" s="153"/>
      <c r="BP905" s="153"/>
      <c r="BQ905" s="153"/>
      <c r="BR905" s="153"/>
      <c r="BS905" s="153"/>
      <c r="BT905" s="153"/>
      <c r="BU905" s="153"/>
      <c r="BV905" s="153"/>
      <c r="BW905" s="153"/>
      <c r="BX905" s="153"/>
      <c r="BY905" s="153"/>
      <c r="BZ905" s="153"/>
      <c r="CA905" s="153"/>
      <c r="CB905" s="153"/>
      <c r="CC905" s="153"/>
      <c r="CD905" s="153"/>
      <c r="CE905" s="153"/>
      <c r="CF905" s="153"/>
      <c r="CG905" s="153"/>
      <c r="CH905" s="153"/>
      <c r="CI905" s="153"/>
      <c r="CJ905" s="153"/>
      <c r="CK905" s="153"/>
      <c r="CL905" s="153"/>
      <c r="CM905" s="153"/>
      <c r="CN905" s="153"/>
      <c r="CO905" s="153"/>
      <c r="CP905" s="153"/>
      <c r="CQ905" s="153"/>
      <c r="CR905" s="153"/>
      <c r="CS905" s="153"/>
      <c r="CT905" s="153"/>
      <c r="CU905" s="153"/>
      <c r="CV905" s="153"/>
      <c r="CW905" s="153"/>
      <c r="CX905" s="153"/>
      <c r="CY905" s="153"/>
      <c r="CZ905" s="153"/>
      <c r="DA905" s="153"/>
      <c r="DB905" s="153"/>
      <c r="DC905" s="153"/>
      <c r="DD905" s="153"/>
      <c r="DE905" s="153"/>
      <c r="DF905" s="153"/>
      <c r="DG905" s="153"/>
      <c r="DH905" s="153"/>
      <c r="DI905" s="153"/>
      <c r="DJ905" s="153"/>
      <c r="DK905" s="153"/>
      <c r="DL905" s="153"/>
      <c r="DM905" s="153"/>
      <c r="DN905" s="153"/>
      <c r="DO905" s="153"/>
      <c r="DP905" s="153"/>
      <c r="DQ905" s="153"/>
      <c r="DR905" s="153"/>
      <c r="DS905" s="153"/>
      <c r="DT905" s="153"/>
      <c r="DU905" s="153"/>
      <c r="DV905" s="153"/>
      <c r="DW905" s="153"/>
      <c r="DX905" s="153"/>
      <c r="DY905" s="153"/>
      <c r="DZ905" s="153"/>
      <c r="EA905" s="153"/>
      <c r="EB905" s="153"/>
      <c r="EC905" s="153"/>
      <c r="ED905" s="153"/>
      <c r="EE905" s="153"/>
      <c r="EF905" s="153"/>
      <c r="EG905" s="153"/>
      <c r="EH905" s="153"/>
      <c r="EI905" s="153"/>
      <c r="EJ905" s="153"/>
    </row>
    <row r="906" spans="2:140" s="30" customFormat="1" ht="13.5">
      <c r="B906" s="153"/>
      <c r="C906" s="153"/>
      <c r="D906" s="153"/>
      <c r="E906" s="153"/>
      <c r="F906" s="153"/>
      <c r="G906" s="153"/>
      <c r="H906" s="153"/>
      <c r="I906" s="153"/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  <c r="AA906" s="153"/>
      <c r="AB906" s="153"/>
      <c r="AC906" s="153"/>
      <c r="AD906" s="153"/>
      <c r="AE906" s="153"/>
      <c r="AF906" s="153"/>
      <c r="AG906" s="153"/>
      <c r="AH906" s="153"/>
      <c r="AI906" s="153"/>
      <c r="AJ906" s="153"/>
      <c r="AK906" s="153"/>
      <c r="AL906" s="153"/>
      <c r="AM906" s="153"/>
      <c r="AN906" s="153"/>
      <c r="AO906" s="153"/>
      <c r="AP906" s="153"/>
      <c r="AQ906" s="153"/>
      <c r="AR906" s="153"/>
      <c r="AS906" s="153"/>
      <c r="AT906" s="153"/>
      <c r="AU906" s="153"/>
      <c r="AV906" s="153"/>
      <c r="AW906" s="153"/>
      <c r="AX906" s="153"/>
      <c r="AY906" s="153"/>
      <c r="AZ906" s="153"/>
      <c r="BA906" s="153"/>
      <c r="BB906" s="153"/>
      <c r="BC906" s="153"/>
      <c r="BD906" s="153"/>
      <c r="BE906" s="153"/>
      <c r="BF906" s="153"/>
      <c r="BG906" s="153"/>
      <c r="BH906" s="153"/>
      <c r="BI906" s="153"/>
      <c r="BJ906" s="153"/>
      <c r="BK906" s="153"/>
      <c r="BL906" s="153"/>
      <c r="BM906" s="153"/>
      <c r="BN906" s="153"/>
      <c r="BO906" s="153"/>
      <c r="BP906" s="153"/>
      <c r="BQ906" s="153"/>
      <c r="BR906" s="153"/>
      <c r="BS906" s="153"/>
      <c r="BT906" s="153"/>
      <c r="BU906" s="153"/>
      <c r="BV906" s="153"/>
      <c r="BW906" s="153"/>
      <c r="BX906" s="153"/>
      <c r="BY906" s="153"/>
      <c r="BZ906" s="153"/>
      <c r="CA906" s="153"/>
      <c r="CB906" s="153"/>
      <c r="CC906" s="153"/>
      <c r="CD906" s="153"/>
      <c r="CE906" s="153"/>
      <c r="CF906" s="153"/>
      <c r="CG906" s="153"/>
      <c r="CH906" s="153"/>
      <c r="CI906" s="153"/>
      <c r="CJ906" s="153"/>
      <c r="CK906" s="153"/>
      <c r="CL906" s="153"/>
      <c r="CM906" s="153"/>
      <c r="CN906" s="153"/>
      <c r="CO906" s="153"/>
      <c r="CP906" s="153"/>
      <c r="CQ906" s="153"/>
      <c r="CR906" s="153"/>
      <c r="CS906" s="153"/>
      <c r="CT906" s="153"/>
      <c r="CU906" s="153"/>
      <c r="CV906" s="153"/>
      <c r="CW906" s="153"/>
      <c r="CX906" s="153"/>
      <c r="CY906" s="153"/>
      <c r="CZ906" s="153"/>
      <c r="DA906" s="153"/>
      <c r="DB906" s="153"/>
      <c r="DC906" s="153"/>
      <c r="DD906" s="153"/>
      <c r="DE906" s="153"/>
      <c r="DF906" s="153"/>
      <c r="DG906" s="153"/>
      <c r="DH906" s="153"/>
      <c r="DI906" s="153"/>
      <c r="DJ906" s="153"/>
      <c r="DK906" s="153"/>
      <c r="DL906" s="153"/>
      <c r="DM906" s="153"/>
      <c r="DN906" s="153"/>
      <c r="DO906" s="153"/>
      <c r="DP906" s="153"/>
      <c r="DQ906" s="153"/>
      <c r="DR906" s="153"/>
      <c r="DS906" s="153"/>
      <c r="DT906" s="153"/>
      <c r="DU906" s="153"/>
      <c r="DV906" s="153"/>
      <c r="DW906" s="153"/>
      <c r="DX906" s="153"/>
      <c r="DY906" s="153"/>
      <c r="DZ906" s="153"/>
      <c r="EA906" s="153"/>
      <c r="EB906" s="153"/>
      <c r="EC906" s="153"/>
      <c r="ED906" s="153"/>
      <c r="EE906" s="153"/>
      <c r="EF906" s="153"/>
      <c r="EG906" s="153"/>
      <c r="EH906" s="153"/>
      <c r="EI906" s="153"/>
      <c r="EJ906" s="153"/>
    </row>
    <row r="907" spans="2:140" s="30" customFormat="1" ht="13.5">
      <c r="B907" s="153"/>
      <c r="C907" s="153"/>
      <c r="D907" s="153"/>
      <c r="E907" s="153"/>
      <c r="F907" s="153"/>
      <c r="G907" s="153"/>
      <c r="H907" s="153"/>
      <c r="I907" s="153"/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  <c r="AA907" s="153"/>
      <c r="AB907" s="153"/>
      <c r="AC907" s="153"/>
      <c r="AD907" s="153"/>
      <c r="AE907" s="153"/>
      <c r="AF907" s="153"/>
      <c r="AG907" s="153"/>
      <c r="AH907" s="153"/>
      <c r="AI907" s="153"/>
      <c r="AJ907" s="153"/>
      <c r="AK907" s="153"/>
      <c r="AL907" s="153"/>
      <c r="AM907" s="153"/>
      <c r="AN907" s="153"/>
      <c r="AO907" s="153"/>
      <c r="AP907" s="153"/>
      <c r="AQ907" s="153"/>
      <c r="AR907" s="153"/>
      <c r="AS907" s="153"/>
      <c r="AT907" s="153"/>
      <c r="AU907" s="153"/>
      <c r="AV907" s="153"/>
      <c r="AW907" s="153"/>
      <c r="AX907" s="153"/>
      <c r="AY907" s="153"/>
      <c r="AZ907" s="153"/>
      <c r="BA907" s="153"/>
      <c r="BB907" s="153"/>
      <c r="BC907" s="153"/>
      <c r="BD907" s="153"/>
      <c r="BE907" s="153"/>
      <c r="BF907" s="153"/>
      <c r="BG907" s="153"/>
      <c r="BH907" s="153"/>
      <c r="BI907" s="153"/>
      <c r="BJ907" s="153"/>
      <c r="BK907" s="153"/>
      <c r="BL907" s="153"/>
      <c r="BM907" s="153"/>
      <c r="BN907" s="153"/>
      <c r="BO907" s="153"/>
      <c r="BP907" s="153"/>
      <c r="BQ907" s="153"/>
      <c r="BR907" s="153"/>
      <c r="BS907" s="153"/>
      <c r="BT907" s="153"/>
      <c r="BU907" s="153"/>
      <c r="BV907" s="153"/>
      <c r="BW907" s="153"/>
      <c r="BX907" s="153"/>
      <c r="BY907" s="153"/>
      <c r="BZ907" s="153"/>
      <c r="CA907" s="153"/>
      <c r="CB907" s="153"/>
      <c r="CC907" s="153"/>
      <c r="CD907" s="153"/>
      <c r="CE907" s="153"/>
      <c r="CF907" s="153"/>
      <c r="CG907" s="153"/>
      <c r="CH907" s="153"/>
      <c r="CI907" s="153"/>
      <c r="CJ907" s="153"/>
      <c r="CK907" s="153"/>
      <c r="CL907" s="153"/>
      <c r="CM907" s="153"/>
      <c r="CN907" s="153"/>
      <c r="CO907" s="153"/>
      <c r="CP907" s="153"/>
      <c r="CQ907" s="153"/>
      <c r="CR907" s="153"/>
      <c r="CS907" s="153"/>
      <c r="CT907" s="153"/>
      <c r="CU907" s="153"/>
      <c r="CV907" s="153"/>
      <c r="CW907" s="153"/>
      <c r="CX907" s="153"/>
      <c r="CY907" s="153"/>
      <c r="CZ907" s="153"/>
      <c r="DA907" s="153"/>
      <c r="DB907" s="153"/>
      <c r="DC907" s="153"/>
      <c r="DD907" s="153"/>
      <c r="DE907" s="153"/>
      <c r="DF907" s="153"/>
      <c r="DG907" s="153"/>
      <c r="DH907" s="153"/>
      <c r="DI907" s="153"/>
      <c r="DJ907" s="153"/>
      <c r="DK907" s="153"/>
      <c r="DL907" s="153"/>
      <c r="DM907" s="153"/>
      <c r="DN907" s="153"/>
      <c r="DO907" s="153"/>
      <c r="DP907" s="153"/>
      <c r="DQ907" s="153"/>
      <c r="DR907" s="153"/>
      <c r="DS907" s="153"/>
      <c r="DT907" s="153"/>
      <c r="DU907" s="153"/>
      <c r="DV907" s="153"/>
      <c r="DW907" s="153"/>
      <c r="DX907" s="153"/>
      <c r="DY907" s="153"/>
      <c r="DZ907" s="153"/>
      <c r="EA907" s="153"/>
      <c r="EB907" s="153"/>
      <c r="EC907" s="153"/>
      <c r="ED907" s="153"/>
      <c r="EE907" s="153"/>
      <c r="EF907" s="153"/>
      <c r="EG907" s="153"/>
      <c r="EH907" s="153"/>
      <c r="EI907" s="153"/>
      <c r="EJ907" s="153"/>
    </row>
    <row r="908" spans="2:140" s="30" customFormat="1" ht="13.5">
      <c r="B908" s="153"/>
      <c r="C908" s="153"/>
      <c r="D908" s="153"/>
      <c r="E908" s="153"/>
      <c r="F908" s="153"/>
      <c r="G908" s="153"/>
      <c r="H908" s="153"/>
      <c r="I908" s="153"/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  <c r="AA908" s="153"/>
      <c r="AB908" s="153"/>
      <c r="AC908" s="153"/>
      <c r="AD908" s="153"/>
      <c r="AE908" s="153"/>
      <c r="AF908" s="153"/>
      <c r="AG908" s="153"/>
      <c r="AH908" s="153"/>
      <c r="AI908" s="153"/>
      <c r="AJ908" s="153"/>
      <c r="AK908" s="153"/>
      <c r="AL908" s="153"/>
      <c r="AM908" s="153"/>
      <c r="AN908" s="153"/>
      <c r="AO908" s="153"/>
      <c r="AP908" s="153"/>
      <c r="AQ908" s="153"/>
      <c r="AR908" s="153"/>
      <c r="AS908" s="153"/>
      <c r="AT908" s="153"/>
      <c r="AU908" s="153"/>
      <c r="AV908" s="153"/>
      <c r="AW908" s="153"/>
      <c r="AX908" s="153"/>
      <c r="AY908" s="153"/>
      <c r="AZ908" s="153"/>
      <c r="BA908" s="153"/>
      <c r="BB908" s="153"/>
      <c r="BC908" s="153"/>
      <c r="BD908" s="153"/>
      <c r="BE908" s="153"/>
      <c r="BF908" s="153"/>
      <c r="BG908" s="153"/>
      <c r="BH908" s="153"/>
      <c r="BI908" s="153"/>
      <c r="BJ908" s="153"/>
      <c r="BK908" s="153"/>
      <c r="BL908" s="153"/>
      <c r="BM908" s="153"/>
      <c r="BN908" s="153"/>
      <c r="BO908" s="153"/>
      <c r="BP908" s="153"/>
      <c r="BQ908" s="153"/>
      <c r="BR908" s="153"/>
      <c r="BS908" s="153"/>
      <c r="BT908" s="153"/>
      <c r="BU908" s="153"/>
      <c r="BV908" s="153"/>
      <c r="BW908" s="153"/>
      <c r="BX908" s="153"/>
      <c r="BY908" s="153"/>
      <c r="BZ908" s="153"/>
      <c r="CA908" s="153"/>
      <c r="CB908" s="153"/>
      <c r="CC908" s="153"/>
      <c r="CD908" s="153"/>
      <c r="CE908" s="153"/>
      <c r="CF908" s="153"/>
      <c r="CG908" s="153"/>
      <c r="CH908" s="153"/>
      <c r="CI908" s="153"/>
      <c r="CJ908" s="153"/>
      <c r="CK908" s="153"/>
      <c r="CL908" s="153"/>
      <c r="CM908" s="153"/>
      <c r="CN908" s="153"/>
      <c r="CO908" s="153"/>
      <c r="CP908" s="153"/>
      <c r="CQ908" s="153"/>
      <c r="CR908" s="153"/>
      <c r="CS908" s="153"/>
      <c r="CT908" s="153"/>
      <c r="CU908" s="153"/>
      <c r="CV908" s="153"/>
      <c r="CW908" s="153"/>
      <c r="CX908" s="153"/>
      <c r="CY908" s="153"/>
      <c r="CZ908" s="153"/>
      <c r="DA908" s="153"/>
      <c r="DB908" s="153"/>
      <c r="DC908" s="153"/>
      <c r="DD908" s="153"/>
      <c r="DE908" s="153"/>
      <c r="DF908" s="153"/>
      <c r="DG908" s="153"/>
      <c r="DH908" s="153"/>
      <c r="DI908" s="153"/>
      <c r="DJ908" s="153"/>
      <c r="DK908" s="153"/>
      <c r="DL908" s="153"/>
      <c r="DM908" s="153"/>
      <c r="DN908" s="153"/>
      <c r="DO908" s="153"/>
      <c r="DP908" s="153"/>
      <c r="DQ908" s="153"/>
      <c r="DR908" s="153"/>
      <c r="DS908" s="153"/>
      <c r="DT908" s="153"/>
      <c r="DU908" s="153"/>
      <c r="DV908" s="153"/>
      <c r="DW908" s="153"/>
      <c r="DX908" s="153"/>
      <c r="DY908" s="153"/>
      <c r="DZ908" s="153"/>
      <c r="EA908" s="153"/>
      <c r="EB908" s="153"/>
      <c r="EC908" s="153"/>
      <c r="ED908" s="153"/>
      <c r="EE908" s="153"/>
      <c r="EF908" s="153"/>
      <c r="EG908" s="153"/>
      <c r="EH908" s="153"/>
      <c r="EI908" s="153"/>
      <c r="EJ908" s="153"/>
    </row>
    <row r="909" spans="2:140" s="30" customFormat="1" ht="13.5">
      <c r="B909" s="153"/>
      <c r="C909" s="153"/>
      <c r="D909" s="153"/>
      <c r="E909" s="153"/>
      <c r="F909" s="153"/>
      <c r="G909" s="153"/>
      <c r="H909" s="153"/>
      <c r="I909" s="153"/>
      <c r="J909" s="153"/>
      <c r="K909" s="153"/>
      <c r="L909" s="153"/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  <c r="AA909" s="153"/>
      <c r="AB909" s="153"/>
      <c r="AC909" s="153"/>
      <c r="AD909" s="153"/>
      <c r="AE909" s="153"/>
      <c r="AF909" s="153"/>
      <c r="AG909" s="153"/>
      <c r="AH909" s="153"/>
      <c r="AI909" s="153"/>
      <c r="AJ909" s="153"/>
      <c r="AK909" s="153"/>
      <c r="AL909" s="153"/>
      <c r="AM909" s="153"/>
      <c r="AN909" s="153"/>
      <c r="AO909" s="153"/>
      <c r="AP909" s="153"/>
      <c r="AQ909" s="153"/>
      <c r="AR909" s="153"/>
      <c r="AS909" s="153"/>
      <c r="AT909" s="153"/>
      <c r="AU909" s="153"/>
      <c r="AV909" s="153"/>
      <c r="AW909" s="153"/>
      <c r="AX909" s="153"/>
      <c r="AY909" s="153"/>
      <c r="AZ909" s="153"/>
      <c r="BA909" s="153"/>
      <c r="BB909" s="153"/>
      <c r="BC909" s="153"/>
      <c r="BD909" s="153"/>
      <c r="BE909" s="153"/>
      <c r="BF909" s="153"/>
      <c r="BG909" s="153"/>
      <c r="BH909" s="153"/>
      <c r="BI909" s="153"/>
      <c r="BJ909" s="153"/>
      <c r="BK909" s="153"/>
      <c r="BL909" s="153"/>
      <c r="BM909" s="153"/>
      <c r="BN909" s="153"/>
      <c r="BO909" s="153"/>
      <c r="BP909" s="153"/>
      <c r="BQ909" s="153"/>
      <c r="BR909" s="153"/>
      <c r="BS909" s="153"/>
      <c r="BT909" s="153"/>
      <c r="BU909" s="153"/>
      <c r="BV909" s="153"/>
      <c r="BW909" s="153"/>
      <c r="BX909" s="153"/>
      <c r="BY909" s="153"/>
      <c r="BZ909" s="153"/>
      <c r="CA909" s="153"/>
      <c r="CB909" s="153"/>
      <c r="CC909" s="153"/>
      <c r="CD909" s="153"/>
      <c r="CE909" s="153"/>
      <c r="CF909" s="153"/>
      <c r="CG909" s="153"/>
      <c r="CH909" s="153"/>
      <c r="CI909" s="153"/>
      <c r="CJ909" s="153"/>
      <c r="CK909" s="153"/>
      <c r="CL909" s="153"/>
      <c r="CM909" s="153"/>
      <c r="CN909" s="153"/>
      <c r="CO909" s="153"/>
      <c r="CP909" s="153"/>
      <c r="CQ909" s="153"/>
      <c r="CR909" s="153"/>
      <c r="CS909" s="153"/>
      <c r="CT909" s="153"/>
      <c r="CU909" s="153"/>
      <c r="CV909" s="153"/>
      <c r="CW909" s="153"/>
      <c r="CX909" s="153"/>
      <c r="CY909" s="153"/>
      <c r="CZ909" s="153"/>
      <c r="DA909" s="153"/>
      <c r="DB909" s="153"/>
      <c r="DC909" s="153"/>
      <c r="DD909" s="153"/>
      <c r="DE909" s="153"/>
      <c r="DF909" s="153"/>
      <c r="DG909" s="153"/>
      <c r="DH909" s="153"/>
      <c r="DI909" s="153"/>
      <c r="DJ909" s="153"/>
      <c r="DK909" s="153"/>
      <c r="DL909" s="153"/>
      <c r="DM909" s="153"/>
      <c r="DN909" s="153"/>
      <c r="DO909" s="153"/>
      <c r="DP909" s="153"/>
      <c r="DQ909" s="153"/>
      <c r="DR909" s="153"/>
      <c r="DS909" s="153"/>
      <c r="DT909" s="153"/>
      <c r="DU909" s="153"/>
      <c r="DV909" s="153"/>
      <c r="DW909" s="153"/>
      <c r="DX909" s="153"/>
      <c r="DY909" s="153"/>
      <c r="DZ909" s="153"/>
      <c r="EA909" s="153"/>
      <c r="EB909" s="153"/>
      <c r="EC909" s="153"/>
      <c r="ED909" s="153"/>
      <c r="EE909" s="153"/>
      <c r="EF909" s="153"/>
      <c r="EG909" s="153"/>
      <c r="EH909" s="153"/>
      <c r="EI909" s="153"/>
      <c r="EJ909" s="153"/>
    </row>
    <row r="910" spans="2:140" s="30" customFormat="1" ht="13.5">
      <c r="B910" s="153"/>
      <c r="C910" s="153"/>
      <c r="D910" s="153"/>
      <c r="E910" s="153"/>
      <c r="F910" s="153"/>
      <c r="G910" s="153"/>
      <c r="H910" s="153"/>
      <c r="I910" s="153"/>
      <c r="J910" s="153"/>
      <c r="K910" s="153"/>
      <c r="L910" s="153"/>
      <c r="M910" s="153"/>
      <c r="N910" s="153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  <c r="AA910" s="153"/>
      <c r="AB910" s="153"/>
      <c r="AC910" s="153"/>
      <c r="AD910" s="153"/>
      <c r="AE910" s="153"/>
      <c r="AF910" s="153"/>
      <c r="AG910" s="153"/>
      <c r="AH910" s="153"/>
      <c r="AI910" s="153"/>
      <c r="AJ910" s="153"/>
      <c r="AK910" s="153"/>
      <c r="AL910" s="153"/>
      <c r="AM910" s="153"/>
      <c r="AN910" s="153"/>
      <c r="AO910" s="153"/>
      <c r="AP910" s="153"/>
      <c r="AQ910" s="153"/>
      <c r="AR910" s="153"/>
      <c r="AS910" s="153"/>
      <c r="AT910" s="153"/>
      <c r="AU910" s="153"/>
      <c r="AV910" s="153"/>
      <c r="AW910" s="153"/>
      <c r="AX910" s="153"/>
      <c r="AY910" s="153"/>
      <c r="AZ910" s="153"/>
      <c r="BA910" s="153"/>
      <c r="BB910" s="153"/>
      <c r="BC910" s="153"/>
      <c r="BD910" s="153"/>
      <c r="BE910" s="153"/>
      <c r="BF910" s="153"/>
      <c r="BG910" s="153"/>
      <c r="BH910" s="153"/>
      <c r="BI910" s="153"/>
      <c r="BJ910" s="153"/>
      <c r="BK910" s="153"/>
      <c r="BL910" s="153"/>
      <c r="BM910" s="153"/>
      <c r="BN910" s="153"/>
      <c r="BO910" s="153"/>
      <c r="BP910" s="153"/>
      <c r="BQ910" s="153"/>
      <c r="BR910" s="153"/>
      <c r="BS910" s="153"/>
      <c r="BT910" s="153"/>
      <c r="BU910" s="153"/>
      <c r="BV910" s="153"/>
      <c r="BW910" s="153"/>
      <c r="BX910" s="153"/>
      <c r="BY910" s="153"/>
      <c r="BZ910" s="153"/>
      <c r="CA910" s="153"/>
      <c r="CB910" s="153"/>
      <c r="CC910" s="153"/>
      <c r="CD910" s="153"/>
      <c r="CE910" s="153"/>
      <c r="CF910" s="153"/>
      <c r="CG910" s="153"/>
      <c r="CH910" s="153"/>
      <c r="CI910" s="153"/>
      <c r="CJ910" s="153"/>
      <c r="CK910" s="153"/>
      <c r="CL910" s="153"/>
      <c r="CM910" s="153"/>
      <c r="CN910" s="153"/>
      <c r="CO910" s="153"/>
      <c r="CP910" s="153"/>
      <c r="CQ910" s="153"/>
      <c r="CR910" s="153"/>
      <c r="CS910" s="153"/>
      <c r="CT910" s="153"/>
      <c r="CU910" s="153"/>
      <c r="CV910" s="153"/>
      <c r="CW910" s="153"/>
      <c r="CX910" s="153"/>
      <c r="CY910" s="153"/>
      <c r="CZ910" s="153"/>
      <c r="DA910" s="153"/>
      <c r="DB910" s="153"/>
      <c r="DC910" s="153"/>
      <c r="DD910" s="153"/>
      <c r="DE910" s="153"/>
      <c r="DF910" s="153"/>
      <c r="DG910" s="153"/>
      <c r="DH910" s="153"/>
      <c r="DI910" s="153"/>
      <c r="DJ910" s="153"/>
      <c r="DK910" s="153"/>
      <c r="DL910" s="153"/>
      <c r="DM910" s="153"/>
      <c r="DN910" s="153"/>
      <c r="DO910" s="153"/>
      <c r="DP910" s="153"/>
      <c r="DQ910" s="153"/>
      <c r="DR910" s="153"/>
      <c r="DS910" s="153"/>
      <c r="DT910" s="153"/>
      <c r="DU910" s="153"/>
      <c r="DV910" s="153"/>
      <c r="DW910" s="153"/>
      <c r="DX910" s="153"/>
      <c r="DY910" s="153"/>
      <c r="DZ910" s="153"/>
      <c r="EA910" s="153"/>
      <c r="EB910" s="153"/>
      <c r="EC910" s="153"/>
      <c r="ED910" s="153"/>
      <c r="EE910" s="153"/>
      <c r="EF910" s="153"/>
      <c r="EG910" s="153"/>
      <c r="EH910" s="153"/>
      <c r="EI910" s="153"/>
      <c r="EJ910" s="153"/>
    </row>
    <row r="911" spans="2:140" s="30" customFormat="1" ht="13.5">
      <c r="B911" s="153"/>
      <c r="C911" s="153"/>
      <c r="D911" s="153"/>
      <c r="E911" s="153"/>
      <c r="F911" s="153"/>
      <c r="G911" s="153"/>
      <c r="H911" s="153"/>
      <c r="I911" s="153"/>
      <c r="J911" s="153"/>
      <c r="K911" s="153"/>
      <c r="L911" s="153"/>
      <c r="M911" s="153"/>
      <c r="N911" s="153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  <c r="AA911" s="153"/>
      <c r="AB911" s="153"/>
      <c r="AC911" s="153"/>
      <c r="AD911" s="153"/>
      <c r="AE911" s="153"/>
      <c r="AF911" s="153"/>
      <c r="AG911" s="153"/>
      <c r="AH911" s="153"/>
      <c r="AI911" s="153"/>
      <c r="AJ911" s="153"/>
      <c r="AK911" s="153"/>
      <c r="AL911" s="153"/>
      <c r="AM911" s="153"/>
      <c r="AN911" s="153"/>
      <c r="AO911" s="153"/>
      <c r="AP911" s="153"/>
      <c r="AQ911" s="153"/>
      <c r="AR911" s="153"/>
      <c r="AS911" s="153"/>
      <c r="AT911" s="153"/>
      <c r="AU911" s="153"/>
      <c r="AV911" s="153"/>
      <c r="AW911" s="153"/>
      <c r="AX911" s="153"/>
      <c r="AY911" s="153"/>
      <c r="AZ911" s="153"/>
      <c r="BA911" s="153"/>
      <c r="BB911" s="153"/>
      <c r="BC911" s="153"/>
      <c r="BD911" s="153"/>
      <c r="BE911" s="153"/>
      <c r="BF911" s="153"/>
      <c r="BG911" s="153"/>
      <c r="BH911" s="153"/>
      <c r="BI911" s="153"/>
      <c r="BJ911" s="153"/>
      <c r="BK911" s="153"/>
      <c r="BL911" s="153"/>
      <c r="BM911" s="153"/>
      <c r="BN911" s="153"/>
      <c r="BO911" s="153"/>
      <c r="BP911" s="153"/>
      <c r="BQ911" s="153"/>
      <c r="BR911" s="153"/>
      <c r="BS911" s="153"/>
      <c r="BT911" s="153"/>
      <c r="BU911" s="153"/>
      <c r="BV911" s="153"/>
      <c r="BW911" s="153"/>
      <c r="BX911" s="153"/>
      <c r="BY911" s="153"/>
      <c r="BZ911" s="153"/>
      <c r="CA911" s="153"/>
      <c r="CB911" s="153"/>
      <c r="CC911" s="153"/>
      <c r="CD911" s="153"/>
      <c r="CE911" s="153"/>
      <c r="CF911" s="153"/>
      <c r="CG911" s="153"/>
      <c r="CH911" s="153"/>
      <c r="CI911" s="153"/>
      <c r="CJ911" s="153"/>
      <c r="CK911" s="153"/>
      <c r="CL911" s="153"/>
      <c r="CM911" s="153"/>
      <c r="CN911" s="153"/>
      <c r="CO911" s="153"/>
      <c r="CP911" s="153"/>
      <c r="CQ911" s="153"/>
      <c r="CR911" s="153"/>
      <c r="CS911" s="153"/>
      <c r="CT911" s="153"/>
      <c r="CU911" s="153"/>
      <c r="CV911" s="153"/>
      <c r="CW911" s="153"/>
      <c r="CX911" s="153"/>
      <c r="CY911" s="153"/>
      <c r="CZ911" s="153"/>
      <c r="DA911" s="153"/>
      <c r="DB911" s="153"/>
      <c r="DC911" s="153"/>
      <c r="DD911" s="153"/>
      <c r="DE911" s="153"/>
      <c r="DF911" s="153"/>
      <c r="DG911" s="153"/>
      <c r="DH911" s="153"/>
      <c r="DI911" s="153"/>
      <c r="DJ911" s="153"/>
      <c r="DK911" s="153"/>
      <c r="DL911" s="153"/>
      <c r="DM911" s="153"/>
      <c r="DN911" s="153"/>
      <c r="DO911" s="153"/>
      <c r="DP911" s="153"/>
      <c r="DQ911" s="153"/>
      <c r="DR911" s="153"/>
      <c r="DS911" s="153"/>
      <c r="DT911" s="153"/>
      <c r="DU911" s="153"/>
      <c r="DV911" s="153"/>
      <c r="DW911" s="153"/>
      <c r="DX911" s="153"/>
      <c r="DY911" s="153"/>
      <c r="DZ911" s="153"/>
      <c r="EA911" s="153"/>
      <c r="EB911" s="153"/>
      <c r="EC911" s="153"/>
      <c r="ED911" s="153"/>
      <c r="EE911" s="153"/>
      <c r="EF911" s="153"/>
      <c r="EG911" s="153"/>
      <c r="EH911" s="153"/>
      <c r="EI911" s="153"/>
      <c r="EJ911" s="153"/>
    </row>
    <row r="912" spans="2:140" s="30" customFormat="1" ht="13.5">
      <c r="B912" s="153"/>
      <c r="C912" s="153"/>
      <c r="D912" s="153"/>
      <c r="E912" s="153"/>
      <c r="F912" s="153"/>
      <c r="G912" s="153"/>
      <c r="H912" s="153"/>
      <c r="I912" s="153"/>
      <c r="J912" s="153"/>
      <c r="K912" s="153"/>
      <c r="L912" s="153"/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  <c r="AA912" s="153"/>
      <c r="AB912" s="153"/>
      <c r="AC912" s="153"/>
      <c r="AD912" s="153"/>
      <c r="AE912" s="153"/>
      <c r="AF912" s="153"/>
      <c r="AG912" s="153"/>
      <c r="AH912" s="153"/>
      <c r="AI912" s="153"/>
      <c r="AJ912" s="153"/>
      <c r="AK912" s="153"/>
      <c r="AL912" s="153"/>
      <c r="AM912" s="153"/>
      <c r="AN912" s="153"/>
      <c r="AO912" s="153"/>
      <c r="AP912" s="153"/>
      <c r="AQ912" s="153"/>
      <c r="AR912" s="153"/>
      <c r="AS912" s="153"/>
      <c r="AT912" s="153"/>
      <c r="AU912" s="153"/>
      <c r="AV912" s="153"/>
      <c r="AW912" s="153"/>
      <c r="AX912" s="153"/>
      <c r="AY912" s="153"/>
      <c r="AZ912" s="153"/>
      <c r="BA912" s="153"/>
      <c r="BB912" s="153"/>
      <c r="BC912" s="153"/>
      <c r="BD912" s="153"/>
      <c r="BE912" s="153"/>
      <c r="BF912" s="153"/>
      <c r="BG912" s="153"/>
      <c r="BH912" s="153"/>
      <c r="BI912" s="153"/>
      <c r="BJ912" s="153"/>
      <c r="BK912" s="153"/>
      <c r="BL912" s="153"/>
      <c r="BM912" s="153"/>
      <c r="BN912" s="153"/>
      <c r="BO912" s="153"/>
      <c r="BP912" s="153"/>
      <c r="BQ912" s="153"/>
      <c r="BR912" s="153"/>
      <c r="BS912" s="153"/>
      <c r="BT912" s="153"/>
      <c r="BU912" s="153"/>
      <c r="BV912" s="153"/>
      <c r="BW912" s="153"/>
      <c r="BX912" s="153"/>
      <c r="BY912" s="153"/>
      <c r="BZ912" s="153"/>
      <c r="CA912" s="153"/>
      <c r="CB912" s="153"/>
      <c r="CC912" s="153"/>
      <c r="CD912" s="153"/>
      <c r="CE912" s="153"/>
      <c r="CF912" s="153"/>
      <c r="CG912" s="153"/>
      <c r="CH912" s="153"/>
      <c r="CI912" s="153"/>
      <c r="CJ912" s="153"/>
      <c r="CK912" s="153"/>
      <c r="CL912" s="153"/>
      <c r="CM912" s="153"/>
      <c r="CN912" s="153"/>
      <c r="CO912" s="153"/>
      <c r="CP912" s="153"/>
      <c r="CQ912" s="153"/>
      <c r="CR912" s="153"/>
      <c r="CS912" s="153"/>
      <c r="CT912" s="153"/>
      <c r="CU912" s="153"/>
      <c r="CV912" s="153"/>
      <c r="CW912" s="153"/>
      <c r="CX912" s="153"/>
      <c r="CY912" s="153"/>
      <c r="CZ912" s="153"/>
      <c r="DA912" s="153"/>
      <c r="DB912" s="153"/>
      <c r="DC912" s="153"/>
      <c r="DD912" s="153"/>
      <c r="DE912" s="153"/>
      <c r="DF912" s="153"/>
      <c r="DG912" s="153"/>
      <c r="DH912" s="153"/>
      <c r="DI912" s="153"/>
      <c r="DJ912" s="153"/>
      <c r="DK912" s="153"/>
      <c r="DL912" s="153"/>
      <c r="DM912" s="153"/>
      <c r="DN912" s="153"/>
      <c r="DO912" s="153"/>
      <c r="DP912" s="153"/>
      <c r="DQ912" s="153"/>
      <c r="DR912" s="153"/>
      <c r="DS912" s="153"/>
      <c r="DT912" s="153"/>
      <c r="DU912" s="153"/>
      <c r="DV912" s="153"/>
      <c r="DW912" s="153"/>
      <c r="DX912" s="153"/>
      <c r="DY912" s="153"/>
      <c r="DZ912" s="153"/>
      <c r="EA912" s="153"/>
      <c r="EB912" s="153"/>
      <c r="EC912" s="153"/>
      <c r="ED912" s="153"/>
      <c r="EE912" s="153"/>
      <c r="EF912" s="153"/>
      <c r="EG912" s="153"/>
      <c r="EH912" s="153"/>
      <c r="EI912" s="153"/>
      <c r="EJ912" s="153"/>
    </row>
    <row r="913" spans="2:140" s="30" customFormat="1" ht="13.5">
      <c r="B913" s="153"/>
      <c r="C913" s="153"/>
      <c r="D913" s="153"/>
      <c r="E913" s="153"/>
      <c r="F913" s="153"/>
      <c r="G913" s="153"/>
      <c r="H913" s="153"/>
      <c r="I913" s="153"/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  <c r="AA913" s="153"/>
      <c r="AB913" s="153"/>
      <c r="AC913" s="153"/>
      <c r="AD913" s="153"/>
      <c r="AE913" s="153"/>
      <c r="AF913" s="153"/>
      <c r="AG913" s="153"/>
      <c r="AH913" s="153"/>
      <c r="AI913" s="153"/>
      <c r="AJ913" s="153"/>
      <c r="AK913" s="153"/>
      <c r="AL913" s="153"/>
      <c r="AM913" s="153"/>
      <c r="AN913" s="153"/>
      <c r="AO913" s="153"/>
      <c r="AP913" s="153"/>
      <c r="AQ913" s="153"/>
      <c r="AR913" s="153"/>
      <c r="AS913" s="153"/>
      <c r="AT913" s="153"/>
      <c r="AU913" s="153"/>
      <c r="AV913" s="153"/>
      <c r="AW913" s="153"/>
      <c r="AX913" s="153"/>
      <c r="AY913" s="153"/>
      <c r="AZ913" s="153"/>
      <c r="BA913" s="153"/>
      <c r="BB913" s="153"/>
      <c r="BC913" s="153"/>
      <c r="BD913" s="153"/>
      <c r="BE913" s="153"/>
      <c r="BF913" s="153"/>
      <c r="BG913" s="153"/>
      <c r="BH913" s="153"/>
      <c r="BI913" s="153"/>
      <c r="BJ913" s="153"/>
      <c r="BK913" s="153"/>
      <c r="BL913" s="153"/>
      <c r="BM913" s="153"/>
      <c r="BN913" s="153"/>
      <c r="BO913" s="153"/>
      <c r="BP913" s="153"/>
      <c r="BQ913" s="153"/>
      <c r="BR913" s="153"/>
      <c r="BS913" s="153"/>
      <c r="BT913" s="153"/>
      <c r="BU913" s="153"/>
      <c r="BV913" s="153"/>
      <c r="BW913" s="153"/>
      <c r="BX913" s="153"/>
      <c r="BY913" s="153"/>
      <c r="BZ913" s="153"/>
      <c r="CA913" s="153"/>
      <c r="CB913" s="153"/>
      <c r="CC913" s="153"/>
      <c r="CD913" s="153"/>
      <c r="CE913" s="153"/>
      <c r="CF913" s="153"/>
      <c r="CG913" s="153"/>
      <c r="CH913" s="153"/>
      <c r="CI913" s="153"/>
      <c r="CJ913" s="153"/>
      <c r="CK913" s="153"/>
      <c r="CL913" s="153"/>
      <c r="CM913" s="153"/>
      <c r="CN913" s="153"/>
      <c r="CO913" s="153"/>
      <c r="CP913" s="153"/>
      <c r="CQ913" s="153"/>
      <c r="CR913" s="153"/>
      <c r="CS913" s="153"/>
      <c r="CT913" s="153"/>
      <c r="CU913" s="153"/>
      <c r="CV913" s="153"/>
      <c r="CW913" s="153"/>
      <c r="CX913" s="153"/>
      <c r="CY913" s="153"/>
      <c r="CZ913" s="153"/>
      <c r="DA913" s="153"/>
      <c r="DB913" s="153"/>
      <c r="DC913" s="153"/>
      <c r="DD913" s="153"/>
      <c r="DE913" s="153"/>
      <c r="DF913" s="153"/>
      <c r="DG913" s="153"/>
      <c r="DH913" s="153"/>
      <c r="DI913" s="153"/>
      <c r="DJ913" s="153"/>
      <c r="DK913" s="153"/>
      <c r="DL913" s="153"/>
      <c r="DM913" s="153"/>
      <c r="DN913" s="153"/>
      <c r="DO913" s="153"/>
      <c r="DP913" s="153"/>
      <c r="DQ913" s="153"/>
      <c r="DR913" s="153"/>
      <c r="DS913" s="153"/>
      <c r="DT913" s="153"/>
      <c r="DU913" s="153"/>
      <c r="DV913" s="153"/>
      <c r="DW913" s="153"/>
      <c r="DX913" s="153"/>
      <c r="DY913" s="153"/>
      <c r="DZ913" s="153"/>
      <c r="EA913" s="153"/>
      <c r="EB913" s="153"/>
      <c r="EC913" s="153"/>
      <c r="ED913" s="153"/>
      <c r="EE913" s="153"/>
      <c r="EF913" s="153"/>
      <c r="EG913" s="153"/>
      <c r="EH913" s="153"/>
      <c r="EI913" s="153"/>
      <c r="EJ913" s="153"/>
    </row>
    <row r="914" spans="2:140" s="30" customFormat="1" ht="13.5">
      <c r="B914" s="153"/>
      <c r="C914" s="153"/>
      <c r="D914" s="153"/>
      <c r="E914" s="153"/>
      <c r="F914" s="153"/>
      <c r="G914" s="153"/>
      <c r="H914" s="153"/>
      <c r="I914" s="153"/>
      <c r="J914" s="153"/>
      <c r="K914" s="153"/>
      <c r="L914" s="153"/>
      <c r="M914" s="153"/>
      <c r="N914" s="153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  <c r="AA914" s="153"/>
      <c r="AB914" s="153"/>
      <c r="AC914" s="153"/>
      <c r="AD914" s="153"/>
      <c r="AE914" s="153"/>
      <c r="AF914" s="153"/>
      <c r="AG914" s="153"/>
      <c r="AH914" s="153"/>
      <c r="AI914" s="153"/>
      <c r="AJ914" s="153"/>
      <c r="AK914" s="153"/>
      <c r="AL914" s="153"/>
      <c r="AM914" s="153"/>
      <c r="AN914" s="153"/>
      <c r="AO914" s="153"/>
      <c r="AP914" s="153"/>
      <c r="AQ914" s="153"/>
      <c r="AR914" s="153"/>
      <c r="AS914" s="153"/>
      <c r="AT914" s="153"/>
      <c r="AU914" s="153"/>
      <c r="AV914" s="153"/>
      <c r="AW914" s="153"/>
      <c r="AX914" s="153"/>
      <c r="AY914" s="153"/>
      <c r="AZ914" s="153"/>
      <c r="BA914" s="153"/>
      <c r="BB914" s="153"/>
      <c r="BC914" s="153"/>
      <c r="BD914" s="153"/>
      <c r="BE914" s="153"/>
      <c r="BF914" s="153"/>
      <c r="BG914" s="153"/>
      <c r="BH914" s="153"/>
      <c r="BI914" s="153"/>
      <c r="BJ914" s="153"/>
      <c r="BK914" s="153"/>
      <c r="BL914" s="153"/>
      <c r="BM914" s="153"/>
      <c r="BN914" s="153"/>
      <c r="BO914" s="153"/>
      <c r="BP914" s="153"/>
      <c r="BQ914" s="153"/>
      <c r="BR914" s="153"/>
      <c r="BS914" s="153"/>
      <c r="BT914" s="153"/>
      <c r="BU914" s="153"/>
      <c r="BV914" s="153"/>
      <c r="BW914" s="153"/>
      <c r="BX914" s="153"/>
      <c r="BY914" s="153"/>
      <c r="BZ914" s="153"/>
      <c r="CA914" s="153"/>
      <c r="CB914" s="153"/>
      <c r="CC914" s="153"/>
      <c r="CD914" s="153"/>
      <c r="CE914" s="153"/>
      <c r="CF914" s="153"/>
      <c r="CG914" s="153"/>
      <c r="CH914" s="153"/>
      <c r="CI914" s="153"/>
      <c r="CJ914" s="153"/>
      <c r="CK914" s="153"/>
      <c r="CL914" s="153"/>
      <c r="CM914" s="153"/>
      <c r="CN914" s="153"/>
      <c r="CO914" s="153"/>
      <c r="CP914" s="153"/>
      <c r="CQ914" s="153"/>
      <c r="CR914" s="153"/>
      <c r="CS914" s="153"/>
      <c r="CT914" s="153"/>
      <c r="CU914" s="153"/>
      <c r="CV914" s="153"/>
      <c r="CW914" s="153"/>
      <c r="CX914" s="153"/>
      <c r="CY914" s="153"/>
      <c r="CZ914" s="153"/>
      <c r="DA914" s="153"/>
      <c r="DB914" s="153"/>
      <c r="DC914" s="153"/>
      <c r="DD914" s="153"/>
      <c r="DE914" s="153"/>
      <c r="DF914" s="153"/>
      <c r="DG914" s="153"/>
      <c r="DH914" s="153"/>
      <c r="DI914" s="153"/>
      <c r="DJ914" s="153"/>
      <c r="DK914" s="153"/>
      <c r="DL914" s="153"/>
      <c r="DM914" s="153"/>
      <c r="DN914" s="153"/>
      <c r="DO914" s="153"/>
      <c r="DP914" s="153"/>
      <c r="DQ914" s="153"/>
      <c r="DR914" s="153"/>
      <c r="DS914" s="153"/>
      <c r="DT914" s="153"/>
      <c r="DU914" s="153"/>
      <c r="DV914" s="153"/>
      <c r="DW914" s="153"/>
      <c r="DX914" s="153"/>
      <c r="DY914" s="153"/>
      <c r="DZ914" s="153"/>
      <c r="EA914" s="153"/>
      <c r="EB914" s="153"/>
      <c r="EC914" s="153"/>
      <c r="ED914" s="153"/>
      <c r="EE914" s="153"/>
      <c r="EF914" s="153"/>
      <c r="EG914" s="153"/>
      <c r="EH914" s="153"/>
      <c r="EI914" s="153"/>
      <c r="EJ914" s="153"/>
    </row>
    <row r="915" spans="2:140" s="30" customFormat="1" ht="13.5">
      <c r="B915" s="153"/>
      <c r="C915" s="153"/>
      <c r="D915" s="153"/>
      <c r="E915" s="153"/>
      <c r="F915" s="153"/>
      <c r="G915" s="153"/>
      <c r="H915" s="153"/>
      <c r="I915" s="153"/>
      <c r="J915" s="153"/>
      <c r="K915" s="153"/>
      <c r="L915" s="153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  <c r="AA915" s="153"/>
      <c r="AB915" s="153"/>
      <c r="AC915" s="153"/>
      <c r="AD915" s="153"/>
      <c r="AE915" s="153"/>
      <c r="AF915" s="153"/>
      <c r="AG915" s="153"/>
      <c r="AH915" s="153"/>
      <c r="AI915" s="153"/>
      <c r="AJ915" s="153"/>
      <c r="AK915" s="153"/>
      <c r="AL915" s="153"/>
      <c r="AM915" s="153"/>
      <c r="AN915" s="153"/>
      <c r="AO915" s="153"/>
      <c r="AP915" s="153"/>
      <c r="AQ915" s="153"/>
      <c r="AR915" s="153"/>
      <c r="AS915" s="153"/>
      <c r="AT915" s="153"/>
      <c r="AU915" s="153"/>
      <c r="AV915" s="153"/>
      <c r="AW915" s="153"/>
      <c r="AX915" s="153"/>
      <c r="AY915" s="153"/>
      <c r="AZ915" s="153"/>
      <c r="BA915" s="153"/>
      <c r="BB915" s="153"/>
      <c r="BC915" s="153"/>
      <c r="BD915" s="153"/>
      <c r="BE915" s="153"/>
      <c r="BF915" s="153"/>
      <c r="BG915" s="153"/>
      <c r="BH915" s="153"/>
      <c r="BI915" s="153"/>
      <c r="BJ915" s="153"/>
      <c r="BK915" s="153"/>
      <c r="BL915" s="153"/>
      <c r="BM915" s="153"/>
      <c r="BN915" s="153"/>
      <c r="BO915" s="153"/>
      <c r="BP915" s="153"/>
      <c r="BQ915" s="153"/>
      <c r="BR915" s="153"/>
      <c r="BS915" s="153"/>
      <c r="BT915" s="153"/>
      <c r="BU915" s="153"/>
      <c r="BV915" s="153"/>
      <c r="BW915" s="153"/>
      <c r="BX915" s="153"/>
      <c r="BY915" s="153"/>
      <c r="BZ915" s="153"/>
      <c r="CA915" s="153"/>
      <c r="CB915" s="153"/>
      <c r="CC915" s="153"/>
      <c r="CD915" s="153"/>
      <c r="CE915" s="153"/>
      <c r="CF915" s="153"/>
      <c r="CG915" s="153"/>
      <c r="CH915" s="153"/>
      <c r="CI915" s="153"/>
      <c r="CJ915" s="153"/>
      <c r="CK915" s="153"/>
      <c r="CL915" s="153"/>
      <c r="CM915" s="153"/>
      <c r="CN915" s="153"/>
      <c r="CO915" s="153"/>
      <c r="CP915" s="153"/>
      <c r="CQ915" s="153"/>
      <c r="CR915" s="153"/>
      <c r="CS915" s="153"/>
      <c r="CT915" s="153"/>
      <c r="CU915" s="153"/>
      <c r="CV915" s="153"/>
      <c r="CW915" s="153"/>
      <c r="CX915" s="153"/>
      <c r="CY915" s="153"/>
      <c r="CZ915" s="153"/>
      <c r="DA915" s="153"/>
      <c r="DB915" s="153"/>
      <c r="DC915" s="153"/>
      <c r="DD915" s="153"/>
      <c r="DE915" s="153"/>
      <c r="DF915" s="153"/>
      <c r="DG915" s="153"/>
      <c r="DH915" s="153"/>
      <c r="DI915" s="153"/>
      <c r="DJ915" s="153"/>
      <c r="DK915" s="153"/>
      <c r="DL915" s="153"/>
      <c r="DM915" s="153"/>
      <c r="DN915" s="153"/>
      <c r="DO915" s="153"/>
      <c r="DP915" s="153"/>
      <c r="DQ915" s="153"/>
      <c r="DR915" s="153"/>
      <c r="DS915" s="153"/>
      <c r="DT915" s="153"/>
      <c r="DU915" s="153"/>
      <c r="DV915" s="153"/>
      <c r="DW915" s="153"/>
      <c r="DX915" s="153"/>
      <c r="DY915" s="153"/>
      <c r="DZ915" s="153"/>
      <c r="EA915" s="153"/>
      <c r="EB915" s="153"/>
      <c r="EC915" s="153"/>
      <c r="ED915" s="153"/>
      <c r="EE915" s="153"/>
      <c r="EF915" s="153"/>
      <c r="EG915" s="153"/>
      <c r="EH915" s="153"/>
      <c r="EI915" s="153"/>
      <c r="EJ915" s="153"/>
    </row>
    <row r="916" spans="2:140" s="30" customFormat="1" ht="13.5">
      <c r="B916" s="153"/>
      <c r="C916" s="153"/>
      <c r="D916" s="153"/>
      <c r="E916" s="153"/>
      <c r="F916" s="153"/>
      <c r="G916" s="153"/>
      <c r="H916" s="153"/>
      <c r="I916" s="153"/>
      <c r="J916" s="153"/>
      <c r="K916" s="153"/>
      <c r="L916" s="153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  <c r="AA916" s="153"/>
      <c r="AB916" s="153"/>
      <c r="AC916" s="153"/>
      <c r="AD916" s="153"/>
      <c r="AE916" s="153"/>
      <c r="AF916" s="153"/>
      <c r="AG916" s="153"/>
      <c r="AH916" s="153"/>
      <c r="AI916" s="153"/>
      <c r="AJ916" s="153"/>
      <c r="AK916" s="153"/>
      <c r="AL916" s="153"/>
      <c r="AM916" s="153"/>
      <c r="AN916" s="153"/>
      <c r="AO916" s="153"/>
      <c r="AP916" s="153"/>
      <c r="AQ916" s="153"/>
      <c r="AR916" s="153"/>
      <c r="AS916" s="153"/>
      <c r="AT916" s="153"/>
      <c r="AU916" s="153"/>
      <c r="AV916" s="153"/>
      <c r="AW916" s="153"/>
      <c r="AX916" s="153"/>
      <c r="AY916" s="153"/>
      <c r="AZ916" s="153"/>
      <c r="BA916" s="153"/>
      <c r="BB916" s="153"/>
      <c r="BC916" s="153"/>
      <c r="BD916" s="153"/>
      <c r="BE916" s="153"/>
      <c r="BF916" s="153"/>
      <c r="BG916" s="153"/>
      <c r="BH916" s="153"/>
      <c r="BI916" s="153"/>
      <c r="BJ916" s="153"/>
      <c r="BK916" s="153"/>
      <c r="BL916" s="153"/>
      <c r="BM916" s="153"/>
      <c r="BN916" s="153"/>
      <c r="BO916" s="153"/>
      <c r="BP916" s="153"/>
      <c r="BQ916" s="153"/>
      <c r="BR916" s="153"/>
      <c r="BS916" s="153"/>
      <c r="BT916" s="153"/>
      <c r="BU916" s="153"/>
      <c r="BV916" s="153"/>
      <c r="BW916" s="153"/>
      <c r="BX916" s="153"/>
      <c r="BY916" s="153"/>
      <c r="BZ916" s="153"/>
      <c r="CA916" s="153"/>
      <c r="CB916" s="153"/>
      <c r="CC916" s="153"/>
      <c r="CD916" s="153"/>
      <c r="CE916" s="153"/>
      <c r="CF916" s="153"/>
      <c r="CG916" s="153"/>
      <c r="CH916" s="153"/>
      <c r="CI916" s="153"/>
      <c r="CJ916" s="153"/>
      <c r="CK916" s="153"/>
      <c r="CL916" s="153"/>
      <c r="CM916" s="153"/>
      <c r="CN916" s="153"/>
      <c r="CO916" s="153"/>
      <c r="CP916" s="153"/>
      <c r="CQ916" s="153"/>
      <c r="CR916" s="153"/>
      <c r="CS916" s="153"/>
      <c r="CT916" s="153"/>
      <c r="CU916" s="153"/>
      <c r="CV916" s="153"/>
      <c r="CW916" s="153"/>
      <c r="CX916" s="153"/>
      <c r="CY916" s="153"/>
      <c r="CZ916" s="153"/>
      <c r="DA916" s="153"/>
      <c r="DB916" s="153"/>
      <c r="DC916" s="153"/>
      <c r="DD916" s="153"/>
      <c r="DE916" s="153"/>
      <c r="DF916" s="153"/>
      <c r="DG916" s="153"/>
      <c r="DH916" s="153"/>
      <c r="DI916" s="153"/>
      <c r="DJ916" s="153"/>
      <c r="DK916" s="153"/>
      <c r="DL916" s="153"/>
      <c r="DM916" s="153"/>
      <c r="DN916" s="153"/>
      <c r="DO916" s="153"/>
      <c r="DP916" s="153"/>
      <c r="DQ916" s="153"/>
      <c r="DR916" s="153"/>
      <c r="DS916" s="153"/>
      <c r="DT916" s="153"/>
      <c r="DU916" s="153"/>
      <c r="DV916" s="153"/>
      <c r="DW916" s="153"/>
      <c r="DX916" s="153"/>
      <c r="DY916" s="153"/>
      <c r="DZ916" s="153"/>
      <c r="EA916" s="153"/>
      <c r="EB916" s="153"/>
      <c r="EC916" s="153"/>
      <c r="ED916" s="153"/>
      <c r="EE916" s="153"/>
      <c r="EF916" s="153"/>
      <c r="EG916" s="153"/>
      <c r="EH916" s="153"/>
      <c r="EI916" s="153"/>
      <c r="EJ916" s="153"/>
    </row>
    <row r="917" spans="2:140" s="30" customFormat="1" ht="13.5">
      <c r="B917" s="153"/>
      <c r="C917" s="153"/>
      <c r="D917" s="153"/>
      <c r="E917" s="153"/>
      <c r="F917" s="153"/>
      <c r="G917" s="153"/>
      <c r="H917" s="153"/>
      <c r="I917" s="153"/>
      <c r="J917" s="153"/>
      <c r="K917" s="153"/>
      <c r="L917" s="153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  <c r="AA917" s="153"/>
      <c r="AB917" s="153"/>
      <c r="AC917" s="153"/>
      <c r="AD917" s="153"/>
      <c r="AE917" s="153"/>
      <c r="AF917" s="153"/>
      <c r="AG917" s="153"/>
      <c r="AH917" s="153"/>
      <c r="AI917" s="153"/>
      <c r="AJ917" s="153"/>
      <c r="AK917" s="153"/>
      <c r="AL917" s="153"/>
      <c r="AM917" s="153"/>
      <c r="AN917" s="153"/>
      <c r="AO917" s="153"/>
      <c r="AP917" s="153"/>
      <c r="AQ917" s="153"/>
      <c r="AR917" s="153"/>
      <c r="AS917" s="153"/>
      <c r="AT917" s="153"/>
      <c r="AU917" s="153"/>
      <c r="AV917" s="153"/>
      <c r="AW917" s="153"/>
      <c r="AX917" s="153"/>
      <c r="AY917" s="153"/>
      <c r="AZ917" s="153"/>
      <c r="BA917" s="153"/>
      <c r="BB917" s="153"/>
      <c r="BC917" s="153"/>
      <c r="BD917" s="153"/>
      <c r="BE917" s="153"/>
      <c r="BF917" s="153"/>
      <c r="BG917" s="153"/>
      <c r="BH917" s="153"/>
      <c r="BI917" s="153"/>
      <c r="BJ917" s="153"/>
      <c r="BK917" s="153"/>
      <c r="BL917" s="153"/>
      <c r="BM917" s="153"/>
      <c r="BN917" s="153"/>
      <c r="BO917" s="153"/>
      <c r="BP917" s="153"/>
      <c r="BQ917" s="153"/>
      <c r="BR917" s="153"/>
      <c r="BS917" s="153"/>
      <c r="BT917" s="153"/>
      <c r="BU917" s="153"/>
      <c r="BV917" s="153"/>
      <c r="BW917" s="153"/>
      <c r="BX917" s="153"/>
      <c r="BY917" s="153"/>
      <c r="BZ917" s="153"/>
      <c r="CA917" s="153"/>
      <c r="CB917" s="153"/>
      <c r="CC917" s="153"/>
      <c r="CD917" s="153"/>
      <c r="CE917" s="153"/>
      <c r="CF917" s="153"/>
      <c r="CG917" s="153"/>
      <c r="CH917" s="153"/>
      <c r="CI917" s="153"/>
      <c r="CJ917" s="153"/>
      <c r="CK917" s="153"/>
      <c r="CL917" s="153"/>
      <c r="CM917" s="153"/>
      <c r="CN917" s="153"/>
      <c r="CO917" s="153"/>
      <c r="CP917" s="153"/>
      <c r="CQ917" s="153"/>
      <c r="CR917" s="153"/>
      <c r="CS917" s="153"/>
      <c r="CT917" s="153"/>
      <c r="CU917" s="153"/>
      <c r="CV917" s="153"/>
      <c r="CW917" s="153"/>
      <c r="CX917" s="153"/>
      <c r="CY917" s="153"/>
      <c r="CZ917" s="153"/>
      <c r="DA917" s="153"/>
      <c r="DB917" s="153"/>
      <c r="DC917" s="153"/>
      <c r="DD917" s="153"/>
      <c r="DE917" s="153"/>
      <c r="DF917" s="153"/>
      <c r="DG917" s="153"/>
      <c r="DH917" s="153"/>
      <c r="DI917" s="153"/>
      <c r="DJ917" s="153"/>
      <c r="DK917" s="153"/>
      <c r="DL917" s="153"/>
      <c r="DM917" s="153"/>
      <c r="DN917" s="153"/>
      <c r="DO917" s="153"/>
      <c r="DP917" s="153"/>
      <c r="DQ917" s="153"/>
      <c r="DR917" s="153"/>
      <c r="DS917" s="153"/>
      <c r="DT917" s="153"/>
      <c r="DU917" s="153"/>
      <c r="DV917" s="153"/>
      <c r="DW917" s="153"/>
      <c r="DX917" s="153"/>
      <c r="DY917" s="153"/>
      <c r="DZ917" s="153"/>
      <c r="EA917" s="153"/>
      <c r="EB917" s="153"/>
      <c r="EC917" s="153"/>
      <c r="ED917" s="153"/>
      <c r="EE917" s="153"/>
      <c r="EF917" s="153"/>
      <c r="EG917" s="153"/>
      <c r="EH917" s="153"/>
      <c r="EI917" s="153"/>
      <c r="EJ917" s="153"/>
    </row>
    <row r="918" spans="2:140" s="30" customFormat="1" ht="13.5">
      <c r="B918" s="153"/>
      <c r="C918" s="153"/>
      <c r="D918" s="153"/>
      <c r="E918" s="153"/>
      <c r="F918" s="153"/>
      <c r="G918" s="153"/>
      <c r="H918" s="153"/>
      <c r="I918" s="153"/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  <c r="AA918" s="153"/>
      <c r="AB918" s="153"/>
      <c r="AC918" s="153"/>
      <c r="AD918" s="153"/>
      <c r="AE918" s="153"/>
      <c r="AF918" s="153"/>
      <c r="AG918" s="153"/>
      <c r="AH918" s="153"/>
      <c r="AI918" s="153"/>
      <c r="AJ918" s="153"/>
      <c r="AK918" s="153"/>
      <c r="AL918" s="153"/>
      <c r="AM918" s="153"/>
      <c r="AN918" s="153"/>
      <c r="AO918" s="153"/>
      <c r="AP918" s="153"/>
      <c r="AQ918" s="153"/>
      <c r="AR918" s="153"/>
      <c r="AS918" s="153"/>
      <c r="AT918" s="153"/>
      <c r="AU918" s="153"/>
      <c r="AV918" s="153"/>
      <c r="AW918" s="153"/>
      <c r="AX918" s="153"/>
      <c r="AY918" s="153"/>
      <c r="AZ918" s="153"/>
      <c r="BA918" s="153"/>
      <c r="BB918" s="153"/>
      <c r="BC918" s="153"/>
      <c r="BD918" s="153"/>
      <c r="BE918" s="153"/>
      <c r="BF918" s="153"/>
      <c r="BG918" s="153"/>
      <c r="BH918" s="153"/>
      <c r="BI918" s="153"/>
      <c r="BJ918" s="153"/>
      <c r="BK918" s="153"/>
      <c r="BL918" s="153"/>
      <c r="BM918" s="153"/>
      <c r="BN918" s="153"/>
      <c r="BO918" s="153"/>
      <c r="BP918" s="153"/>
      <c r="BQ918" s="153"/>
      <c r="BR918" s="153"/>
      <c r="BS918" s="153"/>
      <c r="BT918" s="153"/>
      <c r="BU918" s="153"/>
      <c r="BV918" s="153"/>
      <c r="BW918" s="153"/>
      <c r="BX918" s="153"/>
      <c r="BY918" s="153"/>
      <c r="BZ918" s="153"/>
      <c r="CA918" s="153"/>
      <c r="CB918" s="153"/>
      <c r="CC918" s="153"/>
      <c r="CD918" s="153"/>
      <c r="CE918" s="153"/>
      <c r="CF918" s="153"/>
      <c r="CG918" s="153"/>
      <c r="CH918" s="153"/>
      <c r="CI918" s="153"/>
      <c r="CJ918" s="153"/>
      <c r="CK918" s="153"/>
      <c r="CL918" s="153"/>
      <c r="CM918" s="153"/>
      <c r="CN918" s="153"/>
      <c r="CO918" s="153"/>
      <c r="CP918" s="153"/>
      <c r="CQ918" s="153"/>
      <c r="CR918" s="153"/>
      <c r="CS918" s="153"/>
      <c r="CT918" s="153"/>
      <c r="CU918" s="153"/>
      <c r="CV918" s="153"/>
      <c r="CW918" s="153"/>
      <c r="CX918" s="153"/>
      <c r="CY918" s="153"/>
      <c r="CZ918" s="153"/>
      <c r="DA918" s="153"/>
      <c r="DB918" s="153"/>
      <c r="DC918" s="153"/>
      <c r="DD918" s="153"/>
      <c r="DE918" s="153"/>
      <c r="DF918" s="153"/>
      <c r="DG918" s="153"/>
      <c r="DH918" s="153"/>
      <c r="DI918" s="153"/>
      <c r="DJ918" s="153"/>
      <c r="DK918" s="153"/>
      <c r="DL918" s="153"/>
      <c r="DM918" s="153"/>
      <c r="DN918" s="153"/>
      <c r="DO918" s="153"/>
      <c r="DP918" s="153"/>
      <c r="DQ918" s="153"/>
      <c r="DR918" s="153"/>
      <c r="DS918" s="153"/>
      <c r="DT918" s="153"/>
      <c r="DU918" s="153"/>
      <c r="DV918" s="153"/>
      <c r="DW918" s="153"/>
      <c r="DX918" s="153"/>
      <c r="DY918" s="153"/>
      <c r="DZ918" s="153"/>
      <c r="EA918" s="153"/>
      <c r="EB918" s="153"/>
      <c r="EC918" s="153"/>
      <c r="ED918" s="153"/>
      <c r="EE918" s="153"/>
      <c r="EF918" s="153"/>
      <c r="EG918" s="153"/>
      <c r="EH918" s="153"/>
      <c r="EI918" s="153"/>
      <c r="EJ918" s="153"/>
    </row>
    <row r="919" spans="2:140" s="30" customFormat="1" ht="13.5">
      <c r="B919" s="153"/>
      <c r="C919" s="153"/>
      <c r="D919" s="153"/>
      <c r="E919" s="153"/>
      <c r="F919" s="153"/>
      <c r="G919" s="153"/>
      <c r="H919" s="153"/>
      <c r="I919" s="153"/>
      <c r="J919" s="153"/>
      <c r="K919" s="153"/>
      <c r="L919" s="153"/>
      <c r="M919" s="153"/>
      <c r="N919" s="153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  <c r="AA919" s="153"/>
      <c r="AB919" s="153"/>
      <c r="AC919" s="153"/>
      <c r="AD919" s="153"/>
      <c r="AE919" s="153"/>
      <c r="AF919" s="153"/>
      <c r="AG919" s="153"/>
      <c r="AH919" s="153"/>
      <c r="AI919" s="153"/>
      <c r="AJ919" s="153"/>
      <c r="AK919" s="153"/>
      <c r="AL919" s="153"/>
      <c r="AM919" s="153"/>
      <c r="AN919" s="153"/>
      <c r="AO919" s="153"/>
      <c r="AP919" s="153"/>
      <c r="AQ919" s="153"/>
      <c r="AR919" s="153"/>
      <c r="AS919" s="153"/>
      <c r="AT919" s="153"/>
      <c r="AU919" s="153"/>
      <c r="AV919" s="153"/>
      <c r="AW919" s="153"/>
      <c r="AX919" s="153"/>
      <c r="AY919" s="153"/>
      <c r="AZ919" s="153"/>
      <c r="BA919" s="153"/>
      <c r="BB919" s="153"/>
      <c r="BC919" s="153"/>
      <c r="BD919" s="153"/>
      <c r="BE919" s="153"/>
      <c r="BF919" s="153"/>
      <c r="BG919" s="153"/>
      <c r="BH919" s="153"/>
      <c r="BI919" s="153"/>
      <c r="BJ919" s="153"/>
      <c r="BK919" s="153"/>
      <c r="BL919" s="153"/>
      <c r="BM919" s="153"/>
      <c r="BN919" s="153"/>
      <c r="BO919" s="153"/>
      <c r="BP919" s="153"/>
      <c r="BQ919" s="153"/>
      <c r="BR919" s="153"/>
      <c r="BS919" s="153"/>
      <c r="BT919" s="153"/>
      <c r="BU919" s="153"/>
      <c r="BV919" s="153"/>
      <c r="BW919" s="153"/>
      <c r="BX919" s="153"/>
      <c r="BY919" s="153"/>
      <c r="BZ919" s="153"/>
      <c r="CA919" s="153"/>
      <c r="CB919" s="153"/>
      <c r="CC919" s="153"/>
      <c r="CD919" s="153"/>
      <c r="CE919" s="153"/>
      <c r="CF919" s="153"/>
      <c r="CG919" s="153"/>
      <c r="CH919" s="153"/>
      <c r="CI919" s="153"/>
      <c r="CJ919" s="153"/>
      <c r="CK919" s="153"/>
      <c r="CL919" s="153"/>
      <c r="CM919" s="153"/>
      <c r="CN919" s="153"/>
      <c r="CO919" s="153"/>
      <c r="CP919" s="153"/>
      <c r="CQ919" s="153"/>
      <c r="CR919" s="153"/>
      <c r="CS919" s="153"/>
      <c r="CT919" s="153"/>
      <c r="CU919" s="153"/>
      <c r="CV919" s="153"/>
      <c r="CW919" s="153"/>
      <c r="CX919" s="153"/>
      <c r="CY919" s="153"/>
      <c r="CZ919" s="153"/>
      <c r="DA919" s="153"/>
      <c r="DB919" s="153"/>
      <c r="DC919" s="153"/>
      <c r="DD919" s="153"/>
      <c r="DE919" s="153"/>
      <c r="DF919" s="153"/>
      <c r="DG919" s="153"/>
      <c r="DH919" s="153"/>
      <c r="DI919" s="153"/>
      <c r="DJ919" s="153"/>
      <c r="DK919" s="153"/>
      <c r="DL919" s="153"/>
      <c r="DM919" s="153"/>
      <c r="DN919" s="153"/>
      <c r="DO919" s="153"/>
      <c r="DP919" s="153"/>
      <c r="DQ919" s="153"/>
      <c r="DR919" s="153"/>
      <c r="DS919" s="153"/>
      <c r="DT919" s="153"/>
      <c r="DU919" s="153"/>
      <c r="DV919" s="153"/>
      <c r="DW919" s="153"/>
      <c r="DX919" s="153"/>
      <c r="DY919" s="153"/>
      <c r="DZ919" s="153"/>
      <c r="EA919" s="153"/>
      <c r="EB919" s="153"/>
      <c r="EC919" s="153"/>
      <c r="ED919" s="153"/>
      <c r="EE919" s="153"/>
      <c r="EF919" s="153"/>
      <c r="EG919" s="153"/>
      <c r="EH919" s="153"/>
      <c r="EI919" s="153"/>
      <c r="EJ919" s="153"/>
    </row>
    <row r="920" spans="2:140" s="30" customFormat="1" ht="13.5">
      <c r="B920" s="153"/>
      <c r="C920" s="153"/>
      <c r="D920" s="153"/>
      <c r="E920" s="153"/>
      <c r="F920" s="153"/>
      <c r="G920" s="153"/>
      <c r="H920" s="153"/>
      <c r="I920" s="153"/>
      <c r="J920" s="153"/>
      <c r="K920" s="153"/>
      <c r="L920" s="153"/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  <c r="AA920" s="153"/>
      <c r="AB920" s="153"/>
      <c r="AC920" s="153"/>
      <c r="AD920" s="153"/>
      <c r="AE920" s="153"/>
      <c r="AF920" s="153"/>
      <c r="AG920" s="153"/>
      <c r="AH920" s="153"/>
      <c r="AI920" s="153"/>
      <c r="AJ920" s="153"/>
      <c r="AK920" s="153"/>
      <c r="AL920" s="153"/>
      <c r="AM920" s="153"/>
      <c r="AN920" s="153"/>
      <c r="AO920" s="153"/>
      <c r="AP920" s="153"/>
      <c r="AQ920" s="153"/>
      <c r="AR920" s="153"/>
      <c r="AS920" s="153"/>
      <c r="AT920" s="153"/>
      <c r="AU920" s="153"/>
      <c r="AV920" s="153"/>
      <c r="AW920" s="153"/>
      <c r="AX920" s="153"/>
      <c r="AY920" s="153"/>
      <c r="AZ920" s="153"/>
      <c r="BA920" s="153"/>
      <c r="BB920" s="153"/>
      <c r="BC920" s="153"/>
      <c r="BD920" s="153"/>
      <c r="BE920" s="153"/>
      <c r="BF920" s="153"/>
      <c r="BG920" s="153"/>
      <c r="BH920" s="153"/>
      <c r="BI920" s="153"/>
      <c r="BJ920" s="153"/>
      <c r="BK920" s="153"/>
      <c r="BL920" s="153"/>
      <c r="BM920" s="153"/>
      <c r="BN920" s="153"/>
      <c r="BO920" s="153"/>
      <c r="BP920" s="153"/>
      <c r="BQ920" s="153"/>
      <c r="BR920" s="153"/>
      <c r="BS920" s="153"/>
      <c r="BT920" s="153"/>
      <c r="BU920" s="153"/>
      <c r="BV920" s="153"/>
      <c r="BW920" s="153"/>
      <c r="BX920" s="153"/>
      <c r="BY920" s="153"/>
      <c r="BZ920" s="153"/>
      <c r="CA920" s="153"/>
      <c r="CB920" s="153"/>
      <c r="CC920" s="153"/>
      <c r="CD920" s="153"/>
      <c r="CE920" s="153"/>
      <c r="CF920" s="153"/>
      <c r="CG920" s="153"/>
      <c r="CH920" s="153"/>
      <c r="CI920" s="153"/>
      <c r="CJ920" s="153"/>
      <c r="CK920" s="153"/>
      <c r="CL920" s="153"/>
      <c r="CM920" s="153"/>
      <c r="CN920" s="153"/>
      <c r="CO920" s="153"/>
      <c r="CP920" s="153"/>
      <c r="CQ920" s="153"/>
      <c r="CR920" s="153"/>
      <c r="CS920" s="153"/>
      <c r="CT920" s="153"/>
      <c r="CU920" s="153"/>
      <c r="CV920" s="153"/>
      <c r="CW920" s="153"/>
      <c r="CX920" s="153"/>
      <c r="CY920" s="153"/>
      <c r="CZ920" s="153"/>
      <c r="DA920" s="153"/>
      <c r="DB920" s="153"/>
      <c r="DC920" s="153"/>
      <c r="DD920" s="153"/>
      <c r="DE920" s="153"/>
      <c r="DF920" s="153"/>
      <c r="DG920" s="153"/>
      <c r="DH920" s="153"/>
      <c r="DI920" s="153"/>
      <c r="DJ920" s="153"/>
      <c r="DK920" s="153"/>
      <c r="DL920" s="153"/>
      <c r="DM920" s="153"/>
      <c r="DN920" s="153"/>
      <c r="DO920" s="153"/>
      <c r="DP920" s="153"/>
      <c r="DQ920" s="153"/>
      <c r="DR920" s="153"/>
      <c r="DS920" s="153"/>
      <c r="DT920" s="153"/>
      <c r="DU920" s="153"/>
      <c r="DV920" s="153"/>
      <c r="DW920" s="153"/>
      <c r="DX920" s="153"/>
      <c r="DY920" s="153"/>
      <c r="DZ920" s="153"/>
      <c r="EA920" s="153"/>
      <c r="EB920" s="153"/>
      <c r="EC920" s="153"/>
      <c r="ED920" s="153"/>
      <c r="EE920" s="153"/>
      <c r="EF920" s="153"/>
      <c r="EG920" s="153"/>
      <c r="EH920" s="153"/>
      <c r="EI920" s="153"/>
      <c r="EJ920" s="153"/>
    </row>
    <row r="921" spans="2:140" s="30" customFormat="1" ht="13.5">
      <c r="B921" s="153"/>
      <c r="C921" s="153"/>
      <c r="D921" s="153"/>
      <c r="E921" s="153"/>
      <c r="F921" s="153"/>
      <c r="G921" s="153"/>
      <c r="H921" s="153"/>
      <c r="I921" s="153"/>
      <c r="J921" s="153"/>
      <c r="K921" s="153"/>
      <c r="L921" s="153"/>
      <c r="M921" s="153"/>
      <c r="N921" s="153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  <c r="AA921" s="153"/>
      <c r="AB921" s="153"/>
      <c r="AC921" s="153"/>
      <c r="AD921" s="153"/>
      <c r="AE921" s="153"/>
      <c r="AF921" s="153"/>
      <c r="AG921" s="153"/>
      <c r="AH921" s="153"/>
      <c r="AI921" s="153"/>
      <c r="AJ921" s="153"/>
      <c r="AK921" s="153"/>
      <c r="AL921" s="153"/>
      <c r="AM921" s="153"/>
      <c r="AN921" s="153"/>
      <c r="AO921" s="153"/>
      <c r="AP921" s="153"/>
      <c r="AQ921" s="153"/>
      <c r="AR921" s="153"/>
      <c r="AS921" s="153"/>
      <c r="AT921" s="153"/>
      <c r="AU921" s="153"/>
      <c r="AV921" s="153"/>
      <c r="AW921" s="153"/>
      <c r="AX921" s="153"/>
      <c r="AY921" s="153"/>
      <c r="AZ921" s="153"/>
      <c r="BA921" s="153"/>
      <c r="BB921" s="153"/>
      <c r="BC921" s="153"/>
      <c r="BD921" s="153"/>
      <c r="BE921" s="153"/>
      <c r="BF921" s="153"/>
      <c r="BG921" s="153"/>
      <c r="BH921" s="153"/>
      <c r="BI921" s="153"/>
      <c r="BJ921" s="153"/>
      <c r="BK921" s="153"/>
      <c r="BL921" s="153"/>
      <c r="BM921" s="153"/>
      <c r="BN921" s="153"/>
      <c r="BO921" s="153"/>
      <c r="BP921" s="153"/>
      <c r="BQ921" s="153"/>
      <c r="BR921" s="153"/>
      <c r="BS921" s="153"/>
      <c r="BT921" s="153"/>
      <c r="BU921" s="153"/>
      <c r="BV921" s="153"/>
      <c r="BW921" s="153"/>
      <c r="BX921" s="153"/>
      <c r="BY921" s="153"/>
      <c r="BZ921" s="153"/>
      <c r="CA921" s="153"/>
      <c r="CB921" s="153"/>
      <c r="CC921" s="153"/>
      <c r="CD921" s="153"/>
      <c r="CE921" s="153"/>
      <c r="CF921" s="153"/>
      <c r="CG921" s="153"/>
      <c r="CH921" s="153"/>
      <c r="CI921" s="153"/>
      <c r="CJ921" s="153"/>
      <c r="CK921" s="153"/>
      <c r="CL921" s="153"/>
      <c r="CM921" s="153"/>
      <c r="CN921" s="153"/>
      <c r="CO921" s="153"/>
      <c r="CP921" s="153"/>
      <c r="CQ921" s="153"/>
      <c r="CR921" s="153"/>
      <c r="CS921" s="153"/>
      <c r="CT921" s="153"/>
      <c r="CU921" s="153"/>
      <c r="CV921" s="153"/>
      <c r="CW921" s="153"/>
      <c r="CX921" s="153"/>
      <c r="CY921" s="153"/>
      <c r="CZ921" s="153"/>
      <c r="DA921" s="153"/>
      <c r="DB921" s="153"/>
      <c r="DC921" s="153"/>
      <c r="DD921" s="153"/>
      <c r="DE921" s="153"/>
      <c r="DF921" s="153"/>
      <c r="DG921" s="153"/>
      <c r="DH921" s="153"/>
      <c r="DI921" s="153"/>
      <c r="DJ921" s="153"/>
      <c r="DK921" s="153"/>
      <c r="DL921" s="153"/>
      <c r="DM921" s="153"/>
      <c r="DN921" s="153"/>
      <c r="DO921" s="153"/>
      <c r="DP921" s="153"/>
      <c r="DQ921" s="153"/>
      <c r="DR921" s="153"/>
      <c r="DS921" s="153"/>
      <c r="DT921" s="153"/>
      <c r="DU921" s="153"/>
      <c r="DV921" s="153"/>
      <c r="DW921" s="153"/>
      <c r="DX921" s="153"/>
      <c r="DY921" s="153"/>
      <c r="DZ921" s="153"/>
      <c r="EA921" s="153"/>
      <c r="EB921" s="153"/>
      <c r="EC921" s="153"/>
      <c r="ED921" s="153"/>
      <c r="EE921" s="153"/>
      <c r="EF921" s="153"/>
      <c r="EG921" s="153"/>
      <c r="EH921" s="153"/>
      <c r="EI921" s="153"/>
      <c r="EJ921" s="153"/>
    </row>
    <row r="922" spans="2:140" s="30" customFormat="1" ht="13.5">
      <c r="B922" s="153"/>
      <c r="C922" s="153"/>
      <c r="D922" s="153"/>
      <c r="E922" s="153"/>
      <c r="F922" s="153"/>
      <c r="G922" s="153"/>
      <c r="H922" s="153"/>
      <c r="I922" s="153"/>
      <c r="J922" s="153"/>
      <c r="K922" s="153"/>
      <c r="L922" s="153"/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  <c r="Y922" s="153"/>
      <c r="Z922" s="153"/>
      <c r="AA922" s="153"/>
      <c r="AB922" s="153"/>
      <c r="AC922" s="153"/>
      <c r="AD922" s="153"/>
      <c r="AE922" s="153"/>
      <c r="AF922" s="153"/>
      <c r="AG922" s="153"/>
      <c r="AH922" s="153"/>
      <c r="AI922" s="153"/>
      <c r="AJ922" s="153"/>
      <c r="AK922" s="153"/>
      <c r="AL922" s="153"/>
      <c r="AM922" s="153"/>
      <c r="AN922" s="153"/>
      <c r="AO922" s="153"/>
      <c r="AP922" s="153"/>
      <c r="AQ922" s="153"/>
      <c r="AR922" s="153"/>
      <c r="AS922" s="153"/>
      <c r="AT922" s="153"/>
      <c r="AU922" s="153"/>
      <c r="AV922" s="153"/>
      <c r="AW922" s="153"/>
      <c r="AX922" s="153"/>
      <c r="AY922" s="153"/>
      <c r="AZ922" s="153"/>
      <c r="BA922" s="153"/>
      <c r="BB922" s="153"/>
      <c r="BC922" s="153"/>
      <c r="BD922" s="153"/>
      <c r="BE922" s="153"/>
      <c r="BF922" s="153"/>
      <c r="BG922" s="153"/>
      <c r="BH922" s="153"/>
      <c r="BI922" s="153"/>
      <c r="BJ922" s="153"/>
      <c r="BK922" s="153"/>
      <c r="BL922" s="153"/>
      <c r="BM922" s="153"/>
      <c r="BN922" s="153"/>
      <c r="BO922" s="153"/>
      <c r="BP922" s="153"/>
      <c r="BQ922" s="153"/>
      <c r="BR922" s="153"/>
      <c r="BS922" s="153"/>
      <c r="BT922" s="153"/>
      <c r="BU922" s="153"/>
      <c r="BV922" s="153"/>
      <c r="BW922" s="153"/>
      <c r="BX922" s="153"/>
      <c r="BY922" s="153"/>
      <c r="BZ922" s="153"/>
      <c r="CA922" s="153"/>
      <c r="CB922" s="153"/>
      <c r="CC922" s="153"/>
      <c r="CD922" s="153"/>
      <c r="CE922" s="153"/>
      <c r="CF922" s="153"/>
      <c r="CG922" s="153"/>
      <c r="CH922" s="153"/>
      <c r="CI922" s="153"/>
      <c r="CJ922" s="153"/>
      <c r="CK922" s="153"/>
      <c r="CL922" s="153"/>
      <c r="CM922" s="153"/>
      <c r="CN922" s="153"/>
      <c r="CO922" s="153"/>
      <c r="CP922" s="153"/>
      <c r="CQ922" s="153"/>
      <c r="CR922" s="153"/>
      <c r="CS922" s="153"/>
      <c r="CT922" s="153"/>
      <c r="CU922" s="153"/>
      <c r="CV922" s="153"/>
      <c r="CW922" s="153"/>
      <c r="CX922" s="153"/>
      <c r="CY922" s="153"/>
      <c r="CZ922" s="153"/>
      <c r="DA922" s="153"/>
      <c r="DB922" s="153"/>
      <c r="DC922" s="153"/>
      <c r="DD922" s="153"/>
      <c r="DE922" s="153"/>
      <c r="DF922" s="153"/>
      <c r="DG922" s="153"/>
      <c r="DH922" s="153"/>
      <c r="DI922" s="153"/>
      <c r="DJ922" s="153"/>
      <c r="DK922" s="153"/>
      <c r="DL922" s="153"/>
      <c r="DM922" s="153"/>
      <c r="DN922" s="153"/>
      <c r="DO922" s="153"/>
      <c r="DP922" s="153"/>
      <c r="DQ922" s="153"/>
      <c r="DR922" s="153"/>
      <c r="DS922" s="153"/>
      <c r="DT922" s="153"/>
      <c r="DU922" s="153"/>
      <c r="DV922" s="153"/>
      <c r="DW922" s="153"/>
      <c r="DX922" s="153"/>
      <c r="DY922" s="153"/>
      <c r="DZ922" s="153"/>
      <c r="EA922" s="153"/>
      <c r="EB922" s="153"/>
      <c r="EC922" s="153"/>
      <c r="ED922" s="153"/>
      <c r="EE922" s="153"/>
      <c r="EF922" s="153"/>
      <c r="EG922" s="153"/>
      <c r="EH922" s="153"/>
      <c r="EI922" s="153"/>
      <c r="EJ922" s="153"/>
    </row>
    <row r="2111" spans="12:12">
      <c r="L2111" s="112" t="e">
        <f>#REF!*('Koszty jendostkowe'!$G$372*'Koszty jendostkowe'!$F$631*'Koszty jendostkowe'!$F$632*'Koszty jendostkowe'!$F$633*'Koszty jendostkowe'!$F$634*'Koszty jendostkowe'!$F$635*'Koszty jendostkowe'!$F$636*'Koszty jendostkowe'!$F$637*'Koszty jendostkowe'!$F$638*'Koszty jendostkowe'!$F$639*'Koszty jendostkowe'!$F$640*'Koszty jendostkowe'!$F$641*'Koszty jendostkowe'!$F$642*'Koszty jendostkowe'!$F$643*'Koszty jendostkowe'!$F$644*'Koszty jendostkowe'!$F$645*'Koszty jendostkowe'!$F$646*'Koszty jendostkowe'!$F$647*'Koszty jendostkowe'!$F$648*'Koszty jendostkowe'!$F$649*'Koszty jendostkowe'!$F$650*'Koszty jendostkowe'!$F$651*'Koszty jendostkowe'!$F$652*'Koszty jendostkowe'!$F$653*'Koszty jendostkowe'!$F$654*'Koszty jendostkowe'!$F$655*'Koszty jendostkowe'!$F$656)+#REF!*('Koszty jendostkowe'!$G$402*'Koszty jendostkowe'!$F$631*'Koszty jendostkowe'!$F$632*'Koszty jendostkowe'!$F$633*'Koszty jendostkowe'!$F$634*'Koszty jendostkowe'!$F$635*'Koszty jendostkowe'!$F$636*'Koszty jendostkowe'!$F$637*'Koszty jendostkowe'!$F$638*'Koszty jendostkowe'!$F$639*'Koszty jendostkowe'!$F$640*'Koszty jendostkowe'!$F$641*'Koszty jendostkowe'!$F$642*'Koszty jendostkowe'!$F$643*'Koszty jendostkowe'!$F$644*'Koszty jendostkowe'!$F$645*'Koszty jendostkowe'!$F$646*'Koszty jendostkowe'!$F$647*'Koszty jendostkowe'!$F$648*'Koszty jendostkowe'!$F$649*'Koszty jendostkowe'!$F$650*'Koszty jendostkowe'!$F$651*'Koszty jendostkowe'!$F$652*'Koszty jendostkowe'!$F$653*'Koszty jendostkowe'!$F$654*'Koszty jendostkowe'!$F$655)</f>
        <v>#REF!</v>
      </c>
    </row>
  </sheetData>
  <mergeCells count="120">
    <mergeCell ref="B21:E21"/>
    <mergeCell ref="B23:D23"/>
    <mergeCell ref="B25:C25"/>
    <mergeCell ref="B129:B130"/>
    <mergeCell ref="C129:E129"/>
    <mergeCell ref="B123:C123"/>
    <mergeCell ref="B95:D95"/>
    <mergeCell ref="B122:C122"/>
    <mergeCell ref="B74:H74"/>
    <mergeCell ref="B112:H112"/>
    <mergeCell ref="B77:D77"/>
    <mergeCell ref="B76:D76"/>
    <mergeCell ref="F77:H77"/>
    <mergeCell ref="B96:D96"/>
    <mergeCell ref="F95:H95"/>
    <mergeCell ref="B106:D106"/>
    <mergeCell ref="B114:D114"/>
    <mergeCell ref="F76:H76"/>
    <mergeCell ref="B128:E128"/>
    <mergeCell ref="G128:J128"/>
    <mergeCell ref="F96:H96"/>
    <mergeCell ref="C115:D115"/>
    <mergeCell ref="B115:B116"/>
    <mergeCell ref="H129:J129"/>
    <mergeCell ref="B31:C31"/>
    <mergeCell ref="C143:F143"/>
    <mergeCell ref="B142:F142"/>
    <mergeCell ref="C136:E136"/>
    <mergeCell ref="G129:G130"/>
    <mergeCell ref="B141:F141"/>
    <mergeCell ref="F676:H676"/>
    <mergeCell ref="B540:D540"/>
    <mergeCell ref="F540:H540"/>
    <mergeCell ref="B676:D676"/>
    <mergeCell ref="C487:C488"/>
    <mergeCell ref="B538:H538"/>
    <mergeCell ref="D487:D488"/>
    <mergeCell ref="B381:D381"/>
    <mergeCell ref="B369:D369"/>
    <mergeCell ref="F351:H351"/>
    <mergeCell ref="B410:D410"/>
    <mergeCell ref="B674:H674"/>
    <mergeCell ref="C623:D623"/>
    <mergeCell ref="E623:F623"/>
    <mergeCell ref="F370:H370"/>
    <mergeCell ref="B208:K208"/>
    <mergeCell ref="B218:K218"/>
    <mergeCell ref="B235:H235"/>
    <mergeCell ref="J549:L549"/>
    <mergeCell ref="B541:D541"/>
    <mergeCell ref="F541:H541"/>
    <mergeCell ref="B589:F589"/>
    <mergeCell ref="B593:F593"/>
    <mergeCell ref="B596:P596"/>
    <mergeCell ref="B599:P599"/>
    <mergeCell ref="C626:C671"/>
    <mergeCell ref="E626:E671"/>
    <mergeCell ref="B614:G614"/>
    <mergeCell ref="B603:G603"/>
    <mergeCell ref="B607:H607"/>
    <mergeCell ref="J563:L563"/>
    <mergeCell ref="B585:H585"/>
    <mergeCell ref="B6:D6"/>
    <mergeCell ref="B1:H1"/>
    <mergeCell ref="B4:H4"/>
    <mergeCell ref="B399:D399"/>
    <mergeCell ref="B380:D380"/>
    <mergeCell ref="B400:D400"/>
    <mergeCell ref="F380:H380"/>
    <mergeCell ref="F381:H381"/>
    <mergeCell ref="F399:H399"/>
    <mergeCell ref="F400:H400"/>
    <mergeCell ref="B350:D350"/>
    <mergeCell ref="B351:D351"/>
    <mergeCell ref="F350:H350"/>
    <mergeCell ref="B223:H223"/>
    <mergeCell ref="B225:H225"/>
    <mergeCell ref="B198:K198"/>
    <mergeCell ref="B250:D250"/>
    <mergeCell ref="B194:H194"/>
    <mergeCell ref="B135:E135"/>
    <mergeCell ref="B136:B137"/>
    <mergeCell ref="B196:H196"/>
    <mergeCell ref="J399:L399"/>
    <mergeCell ref="J400:L400"/>
    <mergeCell ref="J370:L370"/>
    <mergeCell ref="B240:H240"/>
    <mergeCell ref="B213:K213"/>
    <mergeCell ref="I300:J301"/>
    <mergeCell ref="B245:H245"/>
    <mergeCell ref="B295:F295"/>
    <mergeCell ref="F369:H369"/>
    <mergeCell ref="J350:L350"/>
    <mergeCell ref="J351:L351"/>
    <mergeCell ref="B348:H348"/>
    <mergeCell ref="I297:J297"/>
    <mergeCell ref="J380:L380"/>
    <mergeCell ref="J381:L381"/>
    <mergeCell ref="B2:H2"/>
    <mergeCell ref="B725:C725"/>
    <mergeCell ref="F725:G725"/>
    <mergeCell ref="J95:L95"/>
    <mergeCell ref="J96:L96"/>
    <mergeCell ref="B20:D20"/>
    <mergeCell ref="J439:L439"/>
    <mergeCell ref="F438:H438"/>
    <mergeCell ref="B487:B488"/>
    <mergeCell ref="B438:D438"/>
    <mergeCell ref="B370:D370"/>
    <mergeCell ref="B419:D419"/>
    <mergeCell ref="F419:H419"/>
    <mergeCell ref="F420:H420"/>
    <mergeCell ref="B455:C455"/>
    <mergeCell ref="B449:D449"/>
    <mergeCell ref="J438:L438"/>
    <mergeCell ref="B439:D439"/>
    <mergeCell ref="B420:D420"/>
    <mergeCell ref="F439:H439"/>
    <mergeCell ref="B417:H417"/>
    <mergeCell ref="J369:L369"/>
  </mergeCells>
  <phoneticPr fontId="5" type="noConversion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ignoredErrors>
    <ignoredError sqref="C372:D376 G372:H376 K372:L376 C402:D406 G402:H406 C441:D446 G441:H446 C98:D103 G98:H103 C407:D407 G407:H407 C377:D377 G377:H377 K377" formulaRange="1"/>
    <ignoredError sqref="F354 B354 J354 B384 F384 J384 B423 F423 F80 B8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B74E7AF74B224FA560B84EB27EF666" ma:contentTypeVersion="1" ma:contentTypeDescription="Utwórz nowy dokument." ma:contentTypeScope="" ma:versionID="32b3a98a8d7415784bba4ffb1406ca3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b4971fcb9050fa1cf25f67892763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773BEC-CDA2-4343-B756-084F3D3459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C2BC17-2ADF-4964-965C-0EA872579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8BB2C-7989-4EF8-A3BC-00735F2BA47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6C6BB41-E551-4D3E-B40C-7D69383E5B4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Koszty jendostkowe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Danuta Palonek</dc:creator>
  <cp:keywords/>
  <dc:description/>
  <cp:lastModifiedBy>Palonek Danuta</cp:lastModifiedBy>
  <cp:lastPrinted>2015-05-14T06:21:46Z</cp:lastPrinted>
  <dcterms:created xsi:type="dcterms:W3CDTF">2009-09-15T11:50:17Z</dcterms:created>
  <dcterms:modified xsi:type="dcterms:W3CDTF">2024-01-30T13:38:17Z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0x01010099B74E7AF74B224FA560B84EB27EF666</vt:lpwstr>
  </property>
</Properties>
</file>