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zialy\DRIM\Projekty Z\05. Zamówienia PCP\03_Biogazownia\04_Dokumentacja konkursowa\@Dokumenty do publikacji\"/>
    </mc:Choice>
  </mc:AlternateContent>
  <bookViews>
    <workbookView xWindow="0" yWindow="0" windowWidth="23040" windowHeight="8616"/>
  </bookViews>
  <sheets>
    <sheet name="DCF" sheetId="2" r:id="rId1"/>
    <sheet name="Informacje" sheetId="10" r:id="rId2"/>
    <sheet name="A. Sprzedaż" sheetId="3" r:id="rId3"/>
    <sheet name="B.1. Substraty" sheetId="1" r:id="rId4"/>
    <sheet name="B.2. Koszty materiałowe" sheetId="4" r:id="rId5"/>
    <sheet name="B.3. Koszty energii obcej" sheetId="5" r:id="rId6"/>
    <sheet name="B.4. Koszty usług obcych" sheetId="6" r:id="rId7"/>
    <sheet name="B.5. Koszty pracy" sheetId="7" r:id="rId8"/>
    <sheet name="B.6. Pozostałe koszty" sheetId="8" r:id="rId9"/>
    <sheet name="C. CAPEX" sheetId="9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D13" i="1" s="1"/>
  <c r="E13" i="1" s="1"/>
  <c r="I35" i="1"/>
  <c r="D12" i="1" s="1"/>
  <c r="E12" i="1" s="1"/>
  <c r="I34" i="1"/>
  <c r="D11" i="1" s="1"/>
  <c r="E11" i="1" s="1"/>
  <c r="I33" i="1"/>
  <c r="D10" i="1" s="1"/>
  <c r="E10" i="1" s="1"/>
  <c r="I32" i="1"/>
  <c r="D9" i="1" s="1"/>
  <c r="I31" i="1"/>
  <c r="D8" i="1" s="1"/>
  <c r="I30" i="1"/>
  <c r="D7" i="1" s="1"/>
  <c r="I29" i="1"/>
  <c r="D6" i="1" s="1"/>
  <c r="E9" i="9" l="1"/>
  <c r="F9" i="9"/>
  <c r="G9" i="9"/>
  <c r="H9" i="9"/>
  <c r="I9" i="9"/>
  <c r="J9" i="9"/>
  <c r="K9" i="9"/>
  <c r="L9" i="9"/>
  <c r="M9" i="9"/>
  <c r="N9" i="9"/>
  <c r="E13" i="9"/>
  <c r="F13" i="9"/>
  <c r="G13" i="9"/>
  <c r="H13" i="9"/>
  <c r="I13" i="9"/>
  <c r="J13" i="9"/>
  <c r="K13" i="9"/>
  <c r="L13" i="9"/>
  <c r="M13" i="9"/>
  <c r="N13" i="9"/>
  <c r="E17" i="9"/>
  <c r="F17" i="9"/>
  <c r="G17" i="9"/>
  <c r="H17" i="9"/>
  <c r="I17" i="9"/>
  <c r="J17" i="9"/>
  <c r="K17" i="9"/>
  <c r="L17" i="9"/>
  <c r="M17" i="9"/>
  <c r="N17" i="9"/>
  <c r="G9" i="8"/>
  <c r="H9" i="8"/>
  <c r="I9" i="8"/>
  <c r="J9" i="8"/>
  <c r="K9" i="8"/>
  <c r="L9" i="8"/>
  <c r="M9" i="8"/>
  <c r="N9" i="8"/>
  <c r="G13" i="8"/>
  <c r="H13" i="8"/>
  <c r="I13" i="8"/>
  <c r="J13" i="8"/>
  <c r="K13" i="8"/>
  <c r="L13" i="8"/>
  <c r="M13" i="8"/>
  <c r="N13" i="8"/>
  <c r="G17" i="8"/>
  <c r="H17" i="8"/>
  <c r="I17" i="8"/>
  <c r="J17" i="8"/>
  <c r="K17" i="8"/>
  <c r="L17" i="8"/>
  <c r="M17" i="8"/>
  <c r="N17" i="8"/>
  <c r="G9" i="7"/>
  <c r="H9" i="7"/>
  <c r="I9" i="7"/>
  <c r="J9" i="7"/>
  <c r="K9" i="7"/>
  <c r="L9" i="7"/>
  <c r="M9" i="7"/>
  <c r="N9" i="7"/>
  <c r="N13" i="7"/>
  <c r="G13" i="7"/>
  <c r="H13" i="7"/>
  <c r="I13" i="7"/>
  <c r="J13" i="7"/>
  <c r="K13" i="7"/>
  <c r="L13" i="7"/>
  <c r="M13" i="7"/>
  <c r="G17" i="7"/>
  <c r="H17" i="7"/>
  <c r="I17" i="7"/>
  <c r="J17" i="7"/>
  <c r="K17" i="7"/>
  <c r="L17" i="7"/>
  <c r="M17" i="7"/>
  <c r="N17" i="7"/>
  <c r="F9" i="7"/>
  <c r="H19" i="7"/>
  <c r="G17" i="2" s="1"/>
  <c r="F13" i="7"/>
  <c r="F17" i="7"/>
  <c r="E17" i="7"/>
  <c r="F9" i="6"/>
  <c r="G9" i="6"/>
  <c r="H9" i="6"/>
  <c r="I9" i="6"/>
  <c r="J9" i="6"/>
  <c r="K9" i="6"/>
  <c r="L9" i="6"/>
  <c r="M9" i="6"/>
  <c r="N9" i="6"/>
  <c r="F13" i="6"/>
  <c r="G13" i="6"/>
  <c r="H13" i="6"/>
  <c r="I13" i="6"/>
  <c r="J13" i="6"/>
  <c r="K13" i="6"/>
  <c r="L13" i="6"/>
  <c r="M13" i="6"/>
  <c r="N13" i="6"/>
  <c r="F17" i="6"/>
  <c r="G17" i="6"/>
  <c r="H17" i="6"/>
  <c r="I17" i="6"/>
  <c r="J17" i="6"/>
  <c r="K17" i="6"/>
  <c r="L17" i="6"/>
  <c r="M17" i="6"/>
  <c r="N17" i="6"/>
  <c r="F13" i="5"/>
  <c r="G13" i="5"/>
  <c r="H13" i="5"/>
  <c r="I13" i="5"/>
  <c r="J13" i="5"/>
  <c r="K13" i="5"/>
  <c r="L13" i="5"/>
  <c r="M13" i="5"/>
  <c r="N13" i="5"/>
  <c r="F17" i="5"/>
  <c r="G17" i="5"/>
  <c r="H17" i="5"/>
  <c r="I17" i="5"/>
  <c r="J17" i="5"/>
  <c r="K17" i="5"/>
  <c r="L17" i="5"/>
  <c r="M17" i="5"/>
  <c r="N17" i="5"/>
  <c r="F9" i="5"/>
  <c r="G9" i="5"/>
  <c r="H9" i="5"/>
  <c r="I9" i="5"/>
  <c r="J9" i="5"/>
  <c r="K9" i="5"/>
  <c r="L9" i="5"/>
  <c r="M9" i="5"/>
  <c r="N9" i="5"/>
  <c r="F17" i="4"/>
  <c r="G17" i="4"/>
  <c r="H17" i="4"/>
  <c r="I17" i="4"/>
  <c r="J17" i="4"/>
  <c r="K17" i="4"/>
  <c r="L17" i="4"/>
  <c r="M17" i="4"/>
  <c r="N17" i="4"/>
  <c r="F13" i="4"/>
  <c r="G13" i="4"/>
  <c r="H13" i="4"/>
  <c r="I13" i="4"/>
  <c r="J13" i="4"/>
  <c r="K13" i="4"/>
  <c r="L13" i="4"/>
  <c r="M13" i="4"/>
  <c r="N13" i="4"/>
  <c r="N13" i="3"/>
  <c r="N17" i="3"/>
  <c r="F13" i="3"/>
  <c r="G13" i="3"/>
  <c r="H13" i="3"/>
  <c r="I13" i="3"/>
  <c r="J13" i="3"/>
  <c r="K13" i="3"/>
  <c r="L13" i="3"/>
  <c r="M13" i="3"/>
  <c r="F17" i="3"/>
  <c r="G17" i="3"/>
  <c r="H17" i="3"/>
  <c r="I17" i="3"/>
  <c r="J17" i="3"/>
  <c r="K17" i="3"/>
  <c r="L17" i="3"/>
  <c r="M17" i="3"/>
  <c r="E17" i="3"/>
  <c r="D17" i="3"/>
  <c r="E13" i="3"/>
  <c r="D13" i="3"/>
  <c r="E9" i="3"/>
  <c r="F9" i="3"/>
  <c r="G9" i="3"/>
  <c r="G19" i="3" s="1"/>
  <c r="F11" i="2" s="1"/>
  <c r="H9" i="3"/>
  <c r="D9" i="3"/>
  <c r="D22" i="2"/>
  <c r="E22" i="2"/>
  <c r="F22" i="2"/>
  <c r="G22" i="2"/>
  <c r="H22" i="2"/>
  <c r="I22" i="2"/>
  <c r="J22" i="2"/>
  <c r="K22" i="2"/>
  <c r="L22" i="2"/>
  <c r="M22" i="2"/>
  <c r="C22" i="2"/>
  <c r="D17" i="9"/>
  <c r="G19" i="9"/>
  <c r="F20" i="2" s="1"/>
  <c r="D13" i="9"/>
  <c r="N19" i="9"/>
  <c r="M20" i="2" s="1"/>
  <c r="D9" i="9"/>
  <c r="N19" i="8"/>
  <c r="M18" i="2" s="1"/>
  <c r="J19" i="8"/>
  <c r="I18" i="2" s="1"/>
  <c r="F17" i="8"/>
  <c r="E17" i="8"/>
  <c r="D17" i="8"/>
  <c r="M19" i="8"/>
  <c r="L18" i="2" s="1"/>
  <c r="I19" i="8"/>
  <c r="H18" i="2" s="1"/>
  <c r="F13" i="8"/>
  <c r="E13" i="8"/>
  <c r="D13" i="8"/>
  <c r="F9" i="8"/>
  <c r="E9" i="8"/>
  <c r="D9" i="8"/>
  <c r="D17" i="7"/>
  <c r="E13" i="7"/>
  <c r="D13" i="7"/>
  <c r="E9" i="7"/>
  <c r="D9" i="7"/>
  <c r="D19" i="7" s="1"/>
  <c r="C17" i="2" s="1"/>
  <c r="E17" i="6"/>
  <c r="D17" i="6"/>
  <c r="K19" i="6"/>
  <c r="J16" i="2" s="1"/>
  <c r="G19" i="6"/>
  <c r="F16" i="2" s="1"/>
  <c r="E13" i="6"/>
  <c r="D13" i="6"/>
  <c r="E9" i="6"/>
  <c r="D9" i="6"/>
  <c r="E17" i="5"/>
  <c r="D17" i="5"/>
  <c r="E13" i="5"/>
  <c r="D13" i="5"/>
  <c r="E9" i="5"/>
  <c r="D9" i="5"/>
  <c r="E17" i="4"/>
  <c r="D17" i="4"/>
  <c r="E13" i="4"/>
  <c r="D13" i="4"/>
  <c r="E9" i="4"/>
  <c r="F9" i="4"/>
  <c r="G9" i="4"/>
  <c r="H9" i="4"/>
  <c r="I9" i="4"/>
  <c r="I19" i="4" s="1"/>
  <c r="H14" i="2" s="1"/>
  <c r="J9" i="4"/>
  <c r="K9" i="4"/>
  <c r="L9" i="4"/>
  <c r="M9" i="4"/>
  <c r="M19" i="4" s="1"/>
  <c r="L14" i="2" s="1"/>
  <c r="N9" i="4"/>
  <c r="D9" i="4"/>
  <c r="F19" i="6"/>
  <c r="E16" i="2" s="1"/>
  <c r="H19" i="5"/>
  <c r="G15" i="2" s="1"/>
  <c r="E7" i="1"/>
  <c r="E8" i="1"/>
  <c r="E9" i="1"/>
  <c r="E6" i="1"/>
  <c r="D19" i="5" l="1"/>
  <c r="C15" i="2" s="1"/>
  <c r="N19" i="5"/>
  <c r="M15" i="2" s="1"/>
  <c r="J19" i="5"/>
  <c r="I15" i="2" s="1"/>
  <c r="F19" i="5"/>
  <c r="E15" i="2" s="1"/>
  <c r="D19" i="6"/>
  <c r="C16" i="2" s="1"/>
  <c r="D19" i="8"/>
  <c r="C18" i="2" s="1"/>
  <c r="F19" i="3"/>
  <c r="E11" i="2" s="1"/>
  <c r="F19" i="8"/>
  <c r="E18" i="2" s="1"/>
  <c r="N19" i="7"/>
  <c r="M17" i="2" s="1"/>
  <c r="L19" i="5"/>
  <c r="K15" i="2" s="1"/>
  <c r="F19" i="7"/>
  <c r="E17" i="2" s="1"/>
  <c r="E14" i="1"/>
  <c r="D13" i="2" s="1"/>
  <c r="E13" i="2" s="1"/>
  <c r="F13" i="2" s="1"/>
  <c r="G13" i="2" s="1"/>
  <c r="H13" i="2" s="1"/>
  <c r="I13" i="2" s="1"/>
  <c r="J13" i="2" s="1"/>
  <c r="K13" i="2" s="1"/>
  <c r="L13" i="2" s="1"/>
  <c r="D19" i="3"/>
  <c r="C11" i="2" s="1"/>
  <c r="H19" i="3"/>
  <c r="G11" i="2" s="1"/>
  <c r="G19" i="4"/>
  <c r="F14" i="2" s="1"/>
  <c r="K19" i="4"/>
  <c r="J14" i="2" s="1"/>
  <c r="D19" i="4"/>
  <c r="C14" i="2" s="1"/>
  <c r="N19" i="6"/>
  <c r="M16" i="2" s="1"/>
  <c r="L19" i="6"/>
  <c r="K16" i="2" s="1"/>
  <c r="H19" i="6"/>
  <c r="G16" i="2" s="1"/>
  <c r="J19" i="6"/>
  <c r="I16" i="2" s="1"/>
  <c r="L19" i="7"/>
  <c r="K17" i="2" s="1"/>
  <c r="J19" i="7"/>
  <c r="I17" i="2" s="1"/>
  <c r="M19" i="7"/>
  <c r="L17" i="2" s="1"/>
  <c r="H19" i="8"/>
  <c r="G18" i="2" s="1"/>
  <c r="K19" i="8"/>
  <c r="J18" i="2" s="1"/>
  <c r="L19" i="8"/>
  <c r="K18" i="2" s="1"/>
  <c r="G19" i="8"/>
  <c r="F18" i="2" s="1"/>
  <c r="K19" i="9"/>
  <c r="J20" i="2" s="1"/>
  <c r="L19" i="9"/>
  <c r="K20" i="2" s="1"/>
  <c r="H19" i="9"/>
  <c r="G20" i="2" s="1"/>
  <c r="F19" i="9"/>
  <c r="E20" i="2" s="1"/>
  <c r="M19" i="9"/>
  <c r="L20" i="2" s="1"/>
  <c r="I19" i="9"/>
  <c r="H20" i="2" s="1"/>
  <c r="E19" i="9"/>
  <c r="D20" i="2" s="1"/>
  <c r="J19" i="9"/>
  <c r="I20" i="2" s="1"/>
  <c r="D19" i="9"/>
  <c r="C20" i="2" s="1"/>
  <c r="E19" i="8"/>
  <c r="D18" i="2" s="1"/>
  <c r="I19" i="7"/>
  <c r="H17" i="2" s="1"/>
  <c r="K19" i="7"/>
  <c r="J17" i="2" s="1"/>
  <c r="G19" i="7"/>
  <c r="F17" i="2" s="1"/>
  <c r="E19" i="7"/>
  <c r="D17" i="2" s="1"/>
  <c r="F19" i="4"/>
  <c r="E14" i="2" s="1"/>
  <c r="J19" i="4"/>
  <c r="I14" i="2" s="1"/>
  <c r="N19" i="4"/>
  <c r="M14" i="2" s="1"/>
  <c r="H19" i="4"/>
  <c r="G14" i="2" s="1"/>
  <c r="L19" i="4"/>
  <c r="K14" i="2" s="1"/>
  <c r="E19" i="4"/>
  <c r="D14" i="2" s="1"/>
  <c r="I9" i="3"/>
  <c r="I19" i="3" s="1"/>
  <c r="H11" i="2" s="1"/>
  <c r="E19" i="3"/>
  <c r="D11" i="2" s="1"/>
  <c r="E19" i="6"/>
  <c r="D16" i="2" s="1"/>
  <c r="I19" i="6"/>
  <c r="H16" i="2" s="1"/>
  <c r="M19" i="6"/>
  <c r="L16" i="2" s="1"/>
  <c r="G19" i="5"/>
  <c r="F15" i="2" s="1"/>
  <c r="K19" i="5"/>
  <c r="J15" i="2" s="1"/>
  <c r="E19" i="5"/>
  <c r="D15" i="2" s="1"/>
  <c r="I19" i="5"/>
  <c r="H15" i="2" s="1"/>
  <c r="M19" i="5"/>
  <c r="L15" i="2" s="1"/>
  <c r="C12" i="2" l="1"/>
  <c r="C19" i="2"/>
  <c r="C21" i="2" s="1"/>
  <c r="C23" i="2" s="1"/>
  <c r="F12" i="2"/>
  <c r="F19" i="2" s="1"/>
  <c r="F21" i="2" s="1"/>
  <c r="F23" i="2" s="1"/>
  <c r="J12" i="2"/>
  <c r="H12" i="2"/>
  <c r="H19" i="2" s="1"/>
  <c r="H21" i="2" s="1"/>
  <c r="H23" i="2" s="1"/>
  <c r="M13" i="2"/>
  <c r="M12" i="2" s="1"/>
  <c r="L12" i="2"/>
  <c r="G12" i="2"/>
  <c r="G19" i="2" s="1"/>
  <c r="G21" i="2" s="1"/>
  <c r="G23" i="2" s="1"/>
  <c r="I12" i="2"/>
  <c r="D12" i="2"/>
  <c r="D19" i="2" s="1"/>
  <c r="D21" i="2" s="1"/>
  <c r="D23" i="2" s="1"/>
  <c r="K12" i="2"/>
  <c r="E12" i="2"/>
  <c r="E19" i="2" s="1"/>
  <c r="E21" i="2" s="1"/>
  <c r="E23" i="2" s="1"/>
  <c r="J9" i="3"/>
  <c r="J19" i="3" s="1"/>
  <c r="I11" i="2" s="1"/>
  <c r="I19" i="2" l="1"/>
  <c r="I21" i="2" s="1"/>
  <c r="I23" i="2" s="1"/>
  <c r="K9" i="3"/>
  <c r="K19" i="3" s="1"/>
  <c r="J11" i="2" s="1"/>
  <c r="J19" i="2" s="1"/>
  <c r="J21" i="2" s="1"/>
  <c r="J23" i="2" s="1"/>
  <c r="L9" i="3" l="1"/>
  <c r="L19" i="3" s="1"/>
  <c r="K11" i="2" s="1"/>
  <c r="K19" i="2" s="1"/>
  <c r="K21" i="2" s="1"/>
  <c r="K23" i="2" s="1"/>
  <c r="M9" i="3" l="1"/>
  <c r="M19" i="3" s="1"/>
  <c r="L11" i="2" s="1"/>
  <c r="L19" i="2" s="1"/>
  <c r="L21" i="2" s="1"/>
  <c r="L23" i="2" s="1"/>
  <c r="N9" i="3"/>
  <c r="N19" i="3" s="1"/>
  <c r="M11" i="2" s="1"/>
  <c r="M19" i="2" s="1"/>
  <c r="M21" i="2" s="1"/>
  <c r="M23" i="2" s="1"/>
  <c r="C27" i="2" l="1"/>
</calcChain>
</file>

<file path=xl/sharedStrings.xml><?xml version="1.0" encoding="utf-8"?>
<sst xmlns="http://schemas.openxmlformats.org/spreadsheetml/2006/main" count="276" uniqueCount="179">
  <si>
    <t>Załącznik nr 2 do Wzoru Wniosku</t>
  </si>
  <si>
    <t>Arkusz kalkulacyjny dla Wymagania Konkursowego "Opłacalność inwestycyjna Demonstratora Technologii"</t>
  </si>
  <si>
    <t>Pozycja DCF</t>
  </si>
  <si>
    <t>rok przedsięwzięcia</t>
  </si>
  <si>
    <t>A. Przychody ze sprzedaży</t>
  </si>
  <si>
    <t>B. Koszty operacyjne</t>
  </si>
  <si>
    <t>B.1. Średnioroczne zużycie substratów do produkcji biogazu</t>
  </si>
  <si>
    <t>B.2. Zużycie materiałów</t>
  </si>
  <si>
    <t>B.3. Zużycie energii</t>
  </si>
  <si>
    <t>B.4. Koszty usług obcych</t>
  </si>
  <si>
    <t>B.5. Koszty pracy</t>
  </si>
  <si>
    <t>B.6. Pozostałe koszty</t>
  </si>
  <si>
    <t>Wynik na sprzedaży</t>
  </si>
  <si>
    <t>C. CAPEX</t>
  </si>
  <si>
    <t>Cash Flow [CF]</t>
  </si>
  <si>
    <t>wskaźnik dyskonta</t>
  </si>
  <si>
    <t>Zdyskontowany CF</t>
  </si>
  <si>
    <t>stopa dyskonta (WACC) - wartośc narzucona</t>
  </si>
  <si>
    <r>
      <rPr>
        <b/>
        <u/>
        <sz val="14"/>
        <color theme="1"/>
        <rFont val="Calibri"/>
        <family val="2"/>
        <charset val="238"/>
        <scheme val="minor"/>
      </rPr>
      <t>Skumulowany DCF (NPV)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Wartość parametru konkursowego 
(należy wpisać do Wniosku/Oferty)</t>
    </r>
  </si>
  <si>
    <t xml:space="preserve">Założenia i informacje </t>
  </si>
  <si>
    <t>1. Arkusze należy wypełnić przy założeniu stałych cen poszczególnych czynników i cen sprzedaży w kolejnych latach analizy.</t>
  </si>
  <si>
    <t>2. Dla kazdego kalkulowanego czynnika należy przedstawić kalkulację wielkosci jego zużycia lub wykorzystania.</t>
  </si>
  <si>
    <t>3. Za wyjątkiem cen wskazanych w Uwagach pod tabelą, dla każdego czynnika należy uzasadnić źródło lub sposób kalkulacji ceny.</t>
  </si>
  <si>
    <t>4. Dopuszczalne jest dodawanie kolejnych wierszy w tabeli, w takim przypadku sporządzajacy winien pamiętać o właściwym podsumowaniu tabel.</t>
  </si>
  <si>
    <t>5. Kalkulacja winna być przekazana Zamawiajacemy w formie aktywnego arkusza, w celu jego weryfiakcji przez Zamawiającego.</t>
  </si>
  <si>
    <t>Wyszczególnienie przychodów Demonstratora</t>
  </si>
  <si>
    <t>Produkty sprzedaży</t>
  </si>
  <si>
    <t>Uwagi</t>
  </si>
  <si>
    <t>A.1. [podaj produkt]</t>
  </si>
  <si>
    <t>ilość produktu do sprzedaży [j.m.]</t>
  </si>
  <si>
    <t>cena jednostkowa sprzedaży [PLN/j.m.]</t>
  </si>
  <si>
    <t>wartość [PLN/rok]</t>
  </si>
  <si>
    <t>A.2. [podaj produkt]</t>
  </si>
  <si>
    <t>A.3. [podaj produkt]</t>
  </si>
  <si>
    <t>(…) do powielenia</t>
  </si>
  <si>
    <t>Wartość roczna</t>
  </si>
  <si>
    <t>Uzasadnienienie kalkulacji ilości i ceny sprzedaży:</t>
  </si>
  <si>
    <t>A.1.:</t>
  </si>
  <si>
    <t>A.2.:</t>
  </si>
  <si>
    <t>A.3.:</t>
  </si>
  <si>
    <t>(…).:</t>
  </si>
  <si>
    <t>Uwagi:</t>
  </si>
  <si>
    <t>w produktach należy wykazać min.:</t>
  </si>
  <si>
    <t>- Sprzedaż paliwa gazowego - biometanu - należy przyjąć kwotę za 1,95 PLN/m3 (dla 34 MJ/m3) oraz kwotę za 2,22PLN/m3 (dla 38 MJ/m3).</t>
  </si>
  <si>
    <t xml:space="preserve">- Sprzedaż produktów pofermentacyjnych (cenę proszę uzasadnić poprzez wskazanie produktów o podobnym składzie co produkty wskazane w kalkulacji, z uwzględnieniem ich ceny. </t>
  </si>
  <si>
    <t>Wyszczególnienie średniorocznych kosztów zużycia substratów do zasilenia Demonstratora</t>
  </si>
  <si>
    <t>Wyszczególnienie</t>
  </si>
  <si>
    <t>zapotrzebowanie roczne na ilość
[t]</t>
  </si>
  <si>
    <t>cena jednostkowa
[PLN/t]</t>
  </si>
  <si>
    <t>wartość
[PLN/rok]</t>
  </si>
  <si>
    <t>Zapotrzebowanie na wariant substratowy W1</t>
  </si>
  <si>
    <t>Zapotrzebowanie na wariant substratowy W2</t>
  </si>
  <si>
    <t>Zapotrzebowanie na wariant substratowy W3</t>
  </si>
  <si>
    <t>Zapotrzebowanie na wariant substratowy W4</t>
  </si>
  <si>
    <t>Zapotrzebowanie na wariant substratowy W5</t>
  </si>
  <si>
    <t>Zapotrzebowanie na wariant substratowy W6</t>
  </si>
  <si>
    <t>Zapotrzebowanie na wariant substratowy W7</t>
  </si>
  <si>
    <t>Zapotrzebowanie na wariant substratowy W8</t>
  </si>
  <si>
    <t>Wartość średnioroczna</t>
  </si>
  <si>
    <t>Substrat nr</t>
  </si>
  <si>
    <t>Substrat</t>
  </si>
  <si>
    <t>Cena na bramie</t>
  </si>
  <si>
    <t>Wariant</t>
  </si>
  <si>
    <t>[zł / tona]</t>
  </si>
  <si>
    <t>1.</t>
  </si>
  <si>
    <t>Obornik bydła</t>
  </si>
  <si>
    <t>Wariant substratowy nr 1</t>
  </si>
  <si>
    <t>W1</t>
  </si>
  <si>
    <t>2.</t>
  </si>
  <si>
    <t>Obornik kurzy</t>
  </si>
  <si>
    <t>Wariant substratowy nr 2</t>
  </si>
  <si>
    <t>W2</t>
  </si>
  <si>
    <t>3.</t>
  </si>
  <si>
    <t xml:space="preserve">Gnojowica bydlęca </t>
  </si>
  <si>
    <t>Wariant substratowy nr 3</t>
  </si>
  <si>
    <t>W3</t>
  </si>
  <si>
    <t>4.</t>
  </si>
  <si>
    <t>Kiszonka z trawy</t>
  </si>
  <si>
    <t>Wariant substratowy nr 4</t>
  </si>
  <si>
    <t>W4</t>
  </si>
  <si>
    <t>5.</t>
  </si>
  <si>
    <t>Wytłoki jabłkowe</t>
  </si>
  <si>
    <t>Wariant substratowy nr 5</t>
  </si>
  <si>
    <t>W5</t>
  </si>
  <si>
    <t>6.</t>
  </si>
  <si>
    <t xml:space="preserve">Odpady kat. 3 </t>
  </si>
  <si>
    <t>Wariant substratowy nr 6</t>
  </si>
  <si>
    <t>W6</t>
  </si>
  <si>
    <t>7.</t>
  </si>
  <si>
    <t>Wywar z gorzelni</t>
  </si>
  <si>
    <t>Wariant substratowy nr 7</t>
  </si>
  <si>
    <t>W7</t>
  </si>
  <si>
    <t>8.</t>
  </si>
  <si>
    <t>Przeterminowana żywność</t>
  </si>
  <si>
    <t>Wariant substratowy nr 8</t>
  </si>
  <si>
    <t>W8</t>
  </si>
  <si>
    <t>Wyszczególnienie kosztów zużycia materiałów Demonstratora</t>
  </si>
  <si>
    <t>Zużycie materiałów</t>
  </si>
  <si>
    <t>B.2.1. [podaj wyszczególnenie materiału]</t>
  </si>
  <si>
    <t>ilość zużytego materiału [j.m.]</t>
  </si>
  <si>
    <t>cena jednostkowa zakupu [PLN/j.m.]</t>
  </si>
  <si>
    <t>B.2.2. [podaj wyszczególnenie materiału]</t>
  </si>
  <si>
    <t>B.2.3. [podaj wyszczególnenie materiału]</t>
  </si>
  <si>
    <t>Uzasadnienienie kalkulacji ilości i kosztów materiału:</t>
  </si>
  <si>
    <t>B.2.1.:</t>
  </si>
  <si>
    <t>B.2.2.:</t>
  </si>
  <si>
    <t>B.2.3.:</t>
  </si>
  <si>
    <t>w kosztach należy wykazać min.:</t>
  </si>
  <si>
    <t>- koszty związane utrzymaniem ruchu instalacji (płyny technologiczne: płyn chłodniczy, oleje smarne; materiały i części eksploatacyjna: świece zapłonowe, filtry), zgodnie z dokumentacją techniczną urządzeń właściwego dostawcy, która musi zostać przedstawiona Zamawiającemu np. jako Załącznik do Wniosku/Oferty.</t>
  </si>
  <si>
    <t>- koszty związane z wymianą elementów zużywających się muszą być potwierdzone przez producentów i zgodne z częstotliwością serwisów wskazaną w DTR urządzeń, które muszą zostać przedstawione Zamawiającemu np. jako Załącznik do Wniosku/Oferty.</t>
  </si>
  <si>
    <t>Wyszczególnienie kosztów zużycia energii Demonstratora</t>
  </si>
  <si>
    <t>Zużycie energii obcej</t>
  </si>
  <si>
    <t>B.3.1. [podaj wyszczególnenie nośnika energii]</t>
  </si>
  <si>
    <t>ilość zużytego nośnika energii [j.m.]</t>
  </si>
  <si>
    <t>B.3.2. [podaj wyszczególnenie nośnika energii]</t>
  </si>
  <si>
    <t>B.3.3. [podaj wyszczególnenie nośnika energii]</t>
  </si>
  <si>
    <t>Uzasadnienienie kalkulacji ilości i kosztów nośnika energii:</t>
  </si>
  <si>
    <t>B.3.1.:</t>
  </si>
  <si>
    <t>B.3.2.:</t>
  </si>
  <si>
    <t>B.3.3.:</t>
  </si>
  <si>
    <t>- koszt energii elektrycznej nabywanej z sieci OSD na potrzeby własne instalacji. Proszę przyjąć łączną cenę energii elektrycznej 350,00 zł/MWh.</t>
  </si>
  <si>
    <t>- koszt paliwa na potrzeby rozruchu instalacji, wskazujać źródło ceny.</t>
  </si>
  <si>
    <t>Wyszczególnienie kosztów usług obcych Demonstratora</t>
  </si>
  <si>
    <t>Usługi obce</t>
  </si>
  <si>
    <t>B.4.1. [podaj wyszczególnenie usługi obcej]</t>
  </si>
  <si>
    <t>ilość nośnika usługi obcej [j.m.]</t>
  </si>
  <si>
    <t>B.4.2. [podaj wyszczególnenie usługi obcej]</t>
  </si>
  <si>
    <t>B.4.3. [podaj wyszczególnenie usługi obcej]</t>
  </si>
  <si>
    <t>Uzasadnienienie kalkulacji ilości i kosztów usługi obcej:</t>
  </si>
  <si>
    <t>B.4.1.:</t>
  </si>
  <si>
    <t>B.4.2.:</t>
  </si>
  <si>
    <t>B.4.3.:</t>
  </si>
  <si>
    <t>- wartość usług nabywanych od dostawców trzecich, które wymagane są o zapewnienia ciagłości ruchu instalacji.</t>
  </si>
  <si>
    <t>Wyszczególnienie kosztów własnych obsługi Demonstratora</t>
  </si>
  <si>
    <t>Koszty pracy (wynagrodzenia i narzuty)</t>
  </si>
  <si>
    <t>B.5.1. [podaj wyszczególnenie kosztu pracy]</t>
  </si>
  <si>
    <t>ilość nośnika kosztu pracy [j.m.]</t>
  </si>
  <si>
    <t>cena jednostkowa [PLN/j.m.]</t>
  </si>
  <si>
    <t>B.5.2. [podaj wyszczególnenie kosztu pracy]</t>
  </si>
  <si>
    <t>B.5.3. [podaj wyszczególnenie kosztu pracy]</t>
  </si>
  <si>
    <t>Uzasadnienienie kalkulacji ilości i kosztów pracy:</t>
  </si>
  <si>
    <t>B.5.1.:</t>
  </si>
  <si>
    <t>B.5.2.:</t>
  </si>
  <si>
    <t>B.5.3.:</t>
  </si>
  <si>
    <t>- koszty wynagrodzenia wraz z całkowitymi narzutami (świadczeniami na rzecz pracowników) wg. regulacji i rozwiązań przyjętych przyjętych w przedsiębiorstwie Wykonawcy,</t>
  </si>
  <si>
    <t>- zatrudnienie winno przewidywać pracowników obsługi (eksploatacja) oraz nadzoru,</t>
  </si>
  <si>
    <t>- do obliczenia kosztów zatrudnienia, Wykonawca musi przyjąć, że każdy z pracowników jest zatrudniony na umowę o pracę i otrzymuje co najmniej minimalne wynagrodzenie. Wykonawca musi podać liczbę osób zatrudnionych wraz ze stawkami,</t>
  </si>
  <si>
    <t>- ilość osób wykazanych przez Wykonawcę, winna winikać ze specyfiki przyjętych rozwiazań, tym nie mniej należy uwzględnić wymagania nadzoru ruchu oraz odpowienie przepisy Prawa Pracy, w zakresie maksymalnej ilości godzin pracy. Arkusz nie może zawierać założenia o pracy w systemie "nadgodzin".</t>
  </si>
  <si>
    <t>Pozostałe koszty</t>
  </si>
  <si>
    <t>B.6.1. [podaj wyszczególnenie składnik kosztów pozostałych]</t>
  </si>
  <si>
    <t>s</t>
  </si>
  <si>
    <t>ilość  składnika kosztów pozostałych [j.m.]</t>
  </si>
  <si>
    <t>B.6.2. [podaj wyszczególnenie składnik kosztów pozostałych]</t>
  </si>
  <si>
    <t>a</t>
  </si>
  <si>
    <t>B.6.3. [podaj wyszczególnenie składnik kosztów pozostałych]</t>
  </si>
  <si>
    <t>Uzasadnienienie kalkulacji i ilości kosztów pozostałych:</t>
  </si>
  <si>
    <t>B.6.1.:</t>
  </si>
  <si>
    <t>B.6.2.:</t>
  </si>
  <si>
    <t>B.6.3.:</t>
  </si>
  <si>
    <t>- pozostałe koszty funkcjonowania instalcji, których nie zostały wykazane w tabelach B.1 - B.5.</t>
  </si>
  <si>
    <t>- koszty pozostałe winny wykazywac m.in. koszty ubezpieczenia majątkowego, koszty administracyjne, itp.</t>
  </si>
  <si>
    <t>Wyszczególnienie nakładów inwestycyjnych Demonstratora</t>
  </si>
  <si>
    <t>Składniki nakładów inwestycyjnych</t>
  </si>
  <si>
    <t>C1. [podaj wyszczególnenie składnika instalacji]</t>
  </si>
  <si>
    <t>ilość  składnika instalacji [j.m.]</t>
  </si>
  <si>
    <t>C2. [podaj wyszczególnenie składnika instalacji]</t>
  </si>
  <si>
    <t>C3. [podaj wyszczególnenie składnika instalacji]</t>
  </si>
  <si>
    <t>Uzasadnienienie kalkulacji i ilości nakadów inwestycyjnych:</t>
  </si>
  <si>
    <t>C1.:</t>
  </si>
  <si>
    <t>C2.:</t>
  </si>
  <si>
    <t>C3.:</t>
  </si>
  <si>
    <t>w nakładach należy wykazać min.:</t>
  </si>
  <si>
    <t>- nakłady na instalację wskazując wycenę poszczególnych skadników. Powyższy arkusz winien zawierać informacje, które potwierdzą prawidłowość kalkulacji CAPEX.</t>
  </si>
  <si>
    <t>- jeśli do budowy Demonstratora zakłada się wykorzystanie elementów Instalacji Ułamkowo-Technicznej, należy wyszczególnić ten element, podając jego wycenę, popartą dokumentacją,</t>
  </si>
  <si>
    <t>- proszę wykazać nakłady na odtworzenie instalacji podając ich uzasadnienie,</t>
  </si>
  <si>
    <t>- nakłady inwestycyjne wykazane w arkuszu nie mogą być mniejsze niż nakłady inwestycyjne w Etapie II Przedsięwzięcia,</t>
  </si>
  <si>
    <t>- nakłady na serwis urządzeń w latach 4-10 nie mogą być mniejsze niż w latach 1-3 w przeliczeniu na rok, przy czym Wnioskodawca jest zobowiązany do przedstawienia uzasadnienia tych nakładów,</t>
  </si>
  <si>
    <t xml:space="preserve">- Wykonawca musi podać nakłady na odtworzenie części składowych systemu. Cykl odtworzenia systemu musi wynikać z zapisów z dokumentacji odpowienich producentów urządzeń. </t>
  </si>
  <si>
    <t>- nakłady odtworzeniowe - związane z wymianą elementów zużywających się muszą być potwierdzone przez producentów i zgodne z częstotliwością serwisów wskazaną w DTR urządzeń.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</si>
</sst>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000\ _z_ł_-;\-* #,##0.00000\ _z_ł_-;_-* &quot;-&quot;??\ _z_ł_-;_-@_-"/>
    <numFmt numFmtId="167" formatCode="_-* #,##0.000\ _z_ł_-;\-* #,##0.000\ _z_ł_-;_-* &quot;-&quot;??\ _z_ł_-;_-@_-"/>
    <numFmt numFmtId="168" formatCode="_-* #,##0.000\ _z_ł_-;\-* #,##0.000\ _z_ł_-;_-* &quot;-&quot;?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164" fontId="0" fillId="0" borderId="0" xfId="1" applyFont="1"/>
    <xf numFmtId="0" fontId="0" fillId="0" borderId="5" xfId="0" applyBorder="1"/>
    <xf numFmtId="0" fontId="0" fillId="0" borderId="11" xfId="0" applyBorder="1"/>
    <xf numFmtId="0" fontId="0" fillId="0" borderId="12" xfId="0" applyBorder="1"/>
    <xf numFmtId="164" fontId="0" fillId="3" borderId="11" xfId="1" applyFont="1" applyFill="1" applyBorder="1"/>
    <xf numFmtId="164" fontId="0" fillId="3" borderId="5" xfId="1" applyFont="1" applyFill="1" applyBorder="1"/>
    <xf numFmtId="164" fontId="0" fillId="3" borderId="1" xfId="0" applyNumberFormat="1" applyFill="1" applyBorder="1"/>
    <xf numFmtId="165" fontId="0" fillId="2" borderId="11" xfId="1" applyNumberFormat="1" applyFont="1" applyFill="1" applyBorder="1"/>
    <xf numFmtId="165" fontId="0" fillId="3" borderId="12" xfId="1" applyNumberFormat="1" applyFont="1" applyFill="1" applyBorder="1"/>
    <xf numFmtId="0" fontId="4" fillId="0" borderId="10" xfId="0" applyFont="1" applyBorder="1"/>
    <xf numFmtId="165" fontId="4" fillId="4" borderId="10" xfId="1" applyNumberFormat="1" applyFont="1" applyFill="1" applyBorder="1"/>
    <xf numFmtId="164" fontId="4" fillId="4" borderId="2" xfId="1" applyFont="1" applyFill="1" applyBorder="1"/>
    <xf numFmtId="164" fontId="4" fillId="4" borderId="10" xfId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2" fillId="0" borderId="13" xfId="0" applyFont="1" applyBorder="1" applyAlignment="1"/>
    <xf numFmtId="165" fontId="2" fillId="0" borderId="14" xfId="0" applyNumberFormat="1" applyFont="1" applyBorder="1" applyAlignment="1"/>
    <xf numFmtId="165" fontId="2" fillId="0" borderId="15" xfId="0" applyNumberFormat="1" applyFont="1" applyBorder="1" applyAlignment="1"/>
    <xf numFmtId="0" fontId="2" fillId="0" borderId="0" xfId="0" applyFont="1"/>
    <xf numFmtId="0" fontId="0" fillId="0" borderId="13" xfId="0" applyBorder="1"/>
    <xf numFmtId="0" fontId="0" fillId="0" borderId="7" xfId="0" applyBorder="1"/>
    <xf numFmtId="0" fontId="0" fillId="0" borderId="8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0" fontId="4" fillId="0" borderId="7" xfId="0" applyFont="1" applyBorder="1"/>
    <xf numFmtId="0" fontId="0" fillId="0" borderId="0" xfId="0" applyFill="1" applyBorder="1"/>
    <xf numFmtId="164" fontId="0" fillId="0" borderId="0" xfId="1" applyFont="1" applyBorder="1"/>
    <xf numFmtId="164" fontId="0" fillId="0" borderId="6" xfId="1" applyFont="1" applyBorder="1"/>
    <xf numFmtId="0" fontId="0" fillId="0" borderId="0" xfId="0" applyBorder="1"/>
    <xf numFmtId="0" fontId="2" fillId="5" borderId="13" xfId="0" applyFont="1" applyFill="1" applyBorder="1"/>
    <xf numFmtId="164" fontId="2" fillId="5" borderId="14" xfId="1" applyFont="1" applyFill="1" applyBorder="1"/>
    <xf numFmtId="164" fontId="2" fillId="5" borderId="15" xfId="1" applyFont="1" applyFill="1" applyBorder="1"/>
    <xf numFmtId="0" fontId="2" fillId="5" borderId="2" xfId="0" applyFont="1" applyFill="1" applyBorder="1"/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0" fontId="0" fillId="0" borderId="5" xfId="0" applyFill="1" applyBorder="1"/>
    <xf numFmtId="164" fontId="0" fillId="0" borderId="0" xfId="1" applyFont="1" applyBorder="1" applyAlignment="1">
      <alignment horizontal="center"/>
    </xf>
    <xf numFmtId="164" fontId="0" fillId="0" borderId="8" xfId="1" applyFont="1" applyBorder="1"/>
    <xf numFmtId="164" fontId="0" fillId="0" borderId="6" xfId="1" applyFont="1" applyBorder="1" applyAlignment="1">
      <alignment horizontal="center"/>
    </xf>
    <xf numFmtId="164" fontId="0" fillId="0" borderId="9" xfId="1" applyFont="1" applyBorder="1"/>
    <xf numFmtId="0" fontId="0" fillId="0" borderId="13" xfId="0" applyFill="1" applyBorder="1"/>
    <xf numFmtId="0" fontId="2" fillId="6" borderId="13" xfId="0" applyFont="1" applyFill="1" applyBorder="1"/>
    <xf numFmtId="164" fontId="2" fillId="6" borderId="14" xfId="0" applyNumberFormat="1" applyFont="1" applyFill="1" applyBorder="1"/>
    <xf numFmtId="164" fontId="2" fillId="6" borderId="15" xfId="0" applyNumberFormat="1" applyFont="1" applyFill="1" applyBorder="1"/>
    <xf numFmtId="9" fontId="2" fillId="3" borderId="1" xfId="0" applyNumberFormat="1" applyFont="1" applyFill="1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0" fontId="4" fillId="0" borderId="8" xfId="0" applyFont="1" applyBorder="1"/>
    <xf numFmtId="0" fontId="2" fillId="0" borderId="14" xfId="0" applyFont="1" applyBorder="1" applyAlignment="1"/>
    <xf numFmtId="164" fontId="5" fillId="8" borderId="14" xfId="1" applyFont="1" applyFill="1" applyBorder="1"/>
    <xf numFmtId="164" fontId="5" fillId="8" borderId="15" xfId="1" applyFont="1" applyFill="1" applyBorder="1"/>
    <xf numFmtId="164" fontId="5" fillId="8" borderId="13" xfId="1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0" fontId="3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9" borderId="1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3" fillId="7" borderId="13" xfId="0" applyFont="1" applyFill="1" applyBorder="1" applyAlignment="1">
      <alignment wrapText="1"/>
    </xf>
    <xf numFmtId="0" fontId="2" fillId="9" borderId="0" xfId="0" applyFont="1" applyFill="1"/>
    <xf numFmtId="0" fontId="0" fillId="9" borderId="0" xfId="0" applyFill="1"/>
    <xf numFmtId="0" fontId="0" fillId="10" borderId="1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3" fillId="9" borderId="0" xfId="0" applyFont="1" applyFill="1" applyAlignment="1"/>
    <xf numFmtId="0" fontId="0" fillId="9" borderId="10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9" borderId="1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left"/>
    </xf>
    <xf numFmtId="0" fontId="0" fillId="10" borderId="0" xfId="0" quotePrefix="1" applyFill="1" applyBorder="1" applyAlignment="1">
      <alignment horizontal="left" vertical="top" wrapText="1"/>
    </xf>
    <xf numFmtId="0" fontId="0" fillId="10" borderId="13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0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/>
    </xf>
    <xf numFmtId="0" fontId="0" fillId="10" borderId="0" xfId="0" applyFill="1" applyBorder="1" applyAlignment="1">
      <alignment horizontal="left" wrapText="1"/>
    </xf>
    <xf numFmtId="0" fontId="2" fillId="9" borderId="0" xfId="0" applyFont="1" applyFill="1" applyAlignment="1">
      <alignment horizontal="left"/>
    </xf>
    <xf numFmtId="0" fontId="0" fillId="9" borderId="7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10" borderId="0" xfId="0" applyFill="1" applyBorder="1" applyAlignment="1">
      <alignment horizontal="left"/>
    </xf>
    <xf numFmtId="0" fontId="0" fillId="10" borderId="0" xfId="0" quotePrefix="1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wrapText="1"/>
    </xf>
    <xf numFmtId="0" fontId="0" fillId="10" borderId="0" xfId="0" quotePrefix="1" applyFill="1" applyAlignment="1">
      <alignment horizontal="left" wrapText="1"/>
    </xf>
    <xf numFmtId="0" fontId="0" fillId="10" borderId="0" xfId="0" applyFill="1" applyAlignment="1">
      <alignment horizontal="left" wrapText="1"/>
    </xf>
    <xf numFmtId="0" fontId="0" fillId="10" borderId="0" xfId="0" quotePrefix="1" applyFill="1" applyAlignment="1">
      <alignment horizontal="left" vertical="top" wrapText="1"/>
    </xf>
    <xf numFmtId="0" fontId="0" fillId="10" borderId="0" xfId="0" applyFill="1" applyAlignment="1">
      <alignment horizontal="left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2076450</xdr:colOff>
      <xdr:row>1</xdr:row>
      <xdr:rowOff>95250</xdr:rowOff>
    </xdr:from>
    <xdr:ext cx="5489575" cy="327025"/>
    <xdr:pic>
      <xdr:nvPicPr>
        <xdr:cNvPr id="3" name="Obraz 2" descr="C:\Users\MaciejMisiura\AppData\Local\Microsoft\Windows\INetCache\Content.Word\poir_ncbr_rp_ueefrr_02_02_18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4667250"/>
          <a:ext cx="5489575" cy="327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2076450</xdr:colOff>
      <xdr:row>1</xdr:row>
      <xdr:rowOff>95250</xdr:rowOff>
    </xdr:from>
    <xdr:ext cx="5489575" cy="327025"/>
    <xdr:pic>
      <xdr:nvPicPr>
        <xdr:cNvPr id="2" name="Obraz 1" descr="C:\Users\MaciejMisiura\AppData\Local\Microsoft\Windows\INetCache\Content.Word\poir_ncbr_rp_ueefrr_02_02_18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285750"/>
          <a:ext cx="5489575" cy="327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9"/>
  <sheetViews>
    <sheetView tabSelected="1" topLeftCell="A19" workbookViewId="0">
      <selection activeCell="F27" sqref="F27"/>
    </sheetView>
  </sheetViews>
  <sheetFormatPr defaultRowHeight="14.4" x14ac:dyDescent="0.3"/>
  <cols>
    <col min="2" max="2" width="55.44140625" customWidth="1"/>
    <col min="3" max="13" width="16.88671875" customWidth="1"/>
  </cols>
  <sheetData>
    <row r="4" spans="1:13" x14ac:dyDescent="0.3">
      <c r="H4" s="21" t="s">
        <v>0</v>
      </c>
    </row>
    <row r="6" spans="1:13" ht="18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9" spans="1:13" x14ac:dyDescent="0.3">
      <c r="B9" s="82" t="s">
        <v>2</v>
      </c>
      <c r="C9" s="84" t="s">
        <v>3</v>
      </c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3" x14ac:dyDescent="0.3">
      <c r="B10" s="83"/>
      <c r="C10" s="67">
        <v>0</v>
      </c>
      <c r="D10" s="68">
        <v>1</v>
      </c>
      <c r="E10" s="67">
        <v>2</v>
      </c>
      <c r="F10" s="67">
        <v>3</v>
      </c>
      <c r="G10" s="68">
        <v>4</v>
      </c>
      <c r="H10" s="67">
        <v>5</v>
      </c>
      <c r="I10" s="67">
        <v>6</v>
      </c>
      <c r="J10" s="68">
        <v>7</v>
      </c>
      <c r="K10" s="67">
        <v>8</v>
      </c>
      <c r="L10" s="67">
        <v>9</v>
      </c>
      <c r="M10" s="67">
        <v>10</v>
      </c>
    </row>
    <row r="11" spans="1:13" x14ac:dyDescent="0.3">
      <c r="B11" s="32" t="s">
        <v>4</v>
      </c>
      <c r="C11" s="33">
        <f>'A. Sprzedaż'!D19</f>
        <v>0</v>
      </c>
      <c r="D11" s="33">
        <f>'A. Sprzedaż'!E19</f>
        <v>0</v>
      </c>
      <c r="E11" s="33">
        <f>'A. Sprzedaż'!F19</f>
        <v>0</v>
      </c>
      <c r="F11" s="33">
        <f>'A. Sprzedaż'!G19</f>
        <v>0</v>
      </c>
      <c r="G11" s="33">
        <f>'A. Sprzedaż'!H19</f>
        <v>0</v>
      </c>
      <c r="H11" s="33">
        <f>'A. Sprzedaż'!I19</f>
        <v>0</v>
      </c>
      <c r="I11" s="33">
        <f>'A. Sprzedaż'!J19</f>
        <v>0</v>
      </c>
      <c r="J11" s="33">
        <f>'A. Sprzedaż'!K19</f>
        <v>0</v>
      </c>
      <c r="K11" s="33">
        <f>'A. Sprzedaż'!L19</f>
        <v>0</v>
      </c>
      <c r="L11" s="33">
        <f>'A. Sprzedaż'!M19</f>
        <v>0</v>
      </c>
      <c r="M11" s="34">
        <f>'A. Sprzedaż'!N19</f>
        <v>0</v>
      </c>
    </row>
    <row r="12" spans="1:13" x14ac:dyDescent="0.3">
      <c r="B12" s="35" t="s">
        <v>5</v>
      </c>
      <c r="C12" s="36">
        <f>SUM(C13:C18)</f>
        <v>0</v>
      </c>
      <c r="D12" s="36">
        <f t="shared" ref="D12:M12" si="0">SUM(D13:D18)</f>
        <v>0</v>
      </c>
      <c r="E12" s="36">
        <f t="shared" si="0"/>
        <v>0</v>
      </c>
      <c r="F12" s="36">
        <f t="shared" si="0"/>
        <v>0</v>
      </c>
      <c r="G12" s="36">
        <f t="shared" si="0"/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0</v>
      </c>
      <c r="M12" s="37">
        <f t="shared" si="0"/>
        <v>0</v>
      </c>
    </row>
    <row r="13" spans="1:13" x14ac:dyDescent="0.3">
      <c r="B13" s="3" t="s">
        <v>6</v>
      </c>
      <c r="C13" s="29">
        <v>0</v>
      </c>
      <c r="D13" s="29">
        <f>'B.1. Substraty'!E14</f>
        <v>0</v>
      </c>
      <c r="E13" s="29">
        <f>D13</f>
        <v>0</v>
      </c>
      <c r="F13" s="29">
        <f t="shared" ref="F13:M13" si="1">E13</f>
        <v>0</v>
      </c>
      <c r="G13" s="29">
        <f t="shared" si="1"/>
        <v>0</v>
      </c>
      <c r="H13" s="29">
        <f t="shared" si="1"/>
        <v>0</v>
      </c>
      <c r="I13" s="29">
        <f t="shared" si="1"/>
        <v>0</v>
      </c>
      <c r="J13" s="29">
        <f t="shared" si="1"/>
        <v>0</v>
      </c>
      <c r="K13" s="29">
        <f t="shared" si="1"/>
        <v>0</v>
      </c>
      <c r="L13" s="29">
        <f t="shared" si="1"/>
        <v>0</v>
      </c>
      <c r="M13" s="30">
        <f t="shared" si="1"/>
        <v>0</v>
      </c>
    </row>
    <row r="14" spans="1:13" x14ac:dyDescent="0.3">
      <c r="B14" s="3" t="s">
        <v>7</v>
      </c>
      <c r="C14" s="39">
        <f>'B.2. Koszty materiałowe'!D19</f>
        <v>0</v>
      </c>
      <c r="D14" s="39">
        <f>'B.2. Koszty materiałowe'!E19</f>
        <v>0</v>
      </c>
      <c r="E14" s="39">
        <f>'B.2. Koszty materiałowe'!F19</f>
        <v>0</v>
      </c>
      <c r="F14" s="39">
        <f>'B.2. Koszty materiałowe'!G19</f>
        <v>0</v>
      </c>
      <c r="G14" s="39">
        <f>'B.2. Koszty materiałowe'!H19</f>
        <v>0</v>
      </c>
      <c r="H14" s="39">
        <f>'B.2. Koszty materiałowe'!I19</f>
        <v>0</v>
      </c>
      <c r="I14" s="39">
        <f>'B.2. Koszty materiałowe'!J19</f>
        <v>0</v>
      </c>
      <c r="J14" s="39">
        <f>'B.2. Koszty materiałowe'!K19</f>
        <v>0</v>
      </c>
      <c r="K14" s="39">
        <f>'B.2. Koszty materiałowe'!L19</f>
        <v>0</v>
      </c>
      <c r="L14" s="39">
        <f>'B.2. Koszty materiałowe'!M19</f>
        <v>0</v>
      </c>
      <c r="M14" s="41">
        <f>'B.2. Koszty materiałowe'!N19</f>
        <v>0</v>
      </c>
    </row>
    <row r="15" spans="1:13" x14ac:dyDescent="0.3">
      <c r="B15" s="3" t="s">
        <v>8</v>
      </c>
      <c r="C15" s="29">
        <f>'B.3. Koszty energii obcej'!D19</f>
        <v>0</v>
      </c>
      <c r="D15" s="29">
        <f>'B.3. Koszty energii obcej'!E19</f>
        <v>0</v>
      </c>
      <c r="E15" s="29">
        <f>'B.3. Koszty energii obcej'!F19</f>
        <v>0</v>
      </c>
      <c r="F15" s="29">
        <f>'B.3. Koszty energii obcej'!G19</f>
        <v>0</v>
      </c>
      <c r="G15" s="29">
        <f>'B.3. Koszty energii obcej'!H19</f>
        <v>0</v>
      </c>
      <c r="H15" s="29">
        <f>'B.3. Koszty energii obcej'!I19</f>
        <v>0</v>
      </c>
      <c r="I15" s="29">
        <f>'B.3. Koszty energii obcej'!J19</f>
        <v>0</v>
      </c>
      <c r="J15" s="29">
        <f>'B.3. Koszty energii obcej'!K19</f>
        <v>0</v>
      </c>
      <c r="K15" s="29">
        <f>'B.3. Koszty energii obcej'!L19</f>
        <v>0</v>
      </c>
      <c r="L15" s="29">
        <f>'B.3. Koszty energii obcej'!M19</f>
        <v>0</v>
      </c>
      <c r="M15" s="30">
        <f>'B.3. Koszty energii obcej'!N19</f>
        <v>0</v>
      </c>
    </row>
    <row r="16" spans="1:13" x14ac:dyDescent="0.3">
      <c r="B16" s="3" t="s">
        <v>9</v>
      </c>
      <c r="C16" s="29">
        <f>'B.4. Koszty usług obcych'!D19</f>
        <v>0</v>
      </c>
      <c r="D16" s="29">
        <f>'B.4. Koszty usług obcych'!E19</f>
        <v>0</v>
      </c>
      <c r="E16" s="29">
        <f>'B.4. Koszty usług obcych'!F19</f>
        <v>0</v>
      </c>
      <c r="F16" s="29">
        <f>'B.4. Koszty usług obcych'!G19</f>
        <v>0</v>
      </c>
      <c r="G16" s="29">
        <f>'B.4. Koszty usług obcych'!H19</f>
        <v>0</v>
      </c>
      <c r="H16" s="29">
        <f>'B.4. Koszty usług obcych'!I19</f>
        <v>0</v>
      </c>
      <c r="I16" s="29">
        <f>'B.4. Koszty usług obcych'!J19</f>
        <v>0</v>
      </c>
      <c r="J16" s="29">
        <f>'B.4. Koszty usług obcych'!K19</f>
        <v>0</v>
      </c>
      <c r="K16" s="29">
        <f>'B.4. Koszty usług obcych'!L19</f>
        <v>0</v>
      </c>
      <c r="L16" s="29">
        <f>'B.4. Koszty usług obcych'!M19</f>
        <v>0</v>
      </c>
      <c r="M16" s="30">
        <f>'B.4. Koszty usług obcych'!N19</f>
        <v>0</v>
      </c>
    </row>
    <row r="17" spans="2:13" x14ac:dyDescent="0.3">
      <c r="B17" s="3" t="s">
        <v>10</v>
      </c>
      <c r="C17" s="29">
        <f>'B.5. Koszty pracy'!D19</f>
        <v>0</v>
      </c>
      <c r="D17" s="29">
        <f>'B.5. Koszty pracy'!E19</f>
        <v>0</v>
      </c>
      <c r="E17" s="29">
        <f>'B.5. Koszty pracy'!F19</f>
        <v>0</v>
      </c>
      <c r="F17" s="29">
        <f>'B.5. Koszty pracy'!G19</f>
        <v>0</v>
      </c>
      <c r="G17" s="29">
        <f>'B.5. Koszty pracy'!H19</f>
        <v>0</v>
      </c>
      <c r="H17" s="29">
        <f>'B.5. Koszty pracy'!I19</f>
        <v>0</v>
      </c>
      <c r="I17" s="29">
        <f>'B.5. Koszty pracy'!J19</f>
        <v>0</v>
      </c>
      <c r="J17" s="29">
        <f>'B.5. Koszty pracy'!K19</f>
        <v>0</v>
      </c>
      <c r="K17" s="29">
        <f>'B.5. Koszty pracy'!L19</f>
        <v>0</v>
      </c>
      <c r="L17" s="29">
        <f>'B.5. Koszty pracy'!M19</f>
        <v>0</v>
      </c>
      <c r="M17" s="30">
        <f>'B.5. Koszty pracy'!N19</f>
        <v>0</v>
      </c>
    </row>
    <row r="18" spans="2:13" x14ac:dyDescent="0.3">
      <c r="B18" s="23" t="s">
        <v>11</v>
      </c>
      <c r="C18" s="40">
        <f>'B.6. Pozostałe koszty'!D19</f>
        <v>0</v>
      </c>
      <c r="D18" s="40">
        <f>'B.6. Pozostałe koszty'!E19</f>
        <v>0</v>
      </c>
      <c r="E18" s="40">
        <f>'B.6. Pozostałe koszty'!F19</f>
        <v>0</v>
      </c>
      <c r="F18" s="40">
        <f>'B.6. Pozostałe koszty'!G19</f>
        <v>0</v>
      </c>
      <c r="G18" s="40">
        <f>'B.6. Pozostałe koszty'!H19</f>
        <v>0</v>
      </c>
      <c r="H18" s="40">
        <f>'B.6. Pozostałe koszty'!I19</f>
        <v>0</v>
      </c>
      <c r="I18" s="40">
        <f>'B.6. Pozostałe koszty'!J19</f>
        <v>0</v>
      </c>
      <c r="J18" s="40">
        <f>'B.6. Pozostałe koszty'!K19</f>
        <v>0</v>
      </c>
      <c r="K18" s="40">
        <f>'B.6. Pozostałe koszty'!L19</f>
        <v>0</v>
      </c>
      <c r="L18" s="40">
        <f>'B.6. Pozostałe koszty'!M19</f>
        <v>0</v>
      </c>
      <c r="M18" s="42">
        <f>'B.6. Pozostałe koszty'!N19</f>
        <v>0</v>
      </c>
    </row>
    <row r="19" spans="2:13" x14ac:dyDescent="0.3">
      <c r="B19" s="44" t="s">
        <v>12</v>
      </c>
      <c r="C19" s="45">
        <f>C11-C12</f>
        <v>0</v>
      </c>
      <c r="D19" s="45">
        <f t="shared" ref="D19:M19" si="2">D11-D12</f>
        <v>0</v>
      </c>
      <c r="E19" s="45">
        <f t="shared" si="2"/>
        <v>0</v>
      </c>
      <c r="F19" s="45">
        <f t="shared" si="2"/>
        <v>0</v>
      </c>
      <c r="G19" s="45">
        <f t="shared" si="2"/>
        <v>0</v>
      </c>
      <c r="H19" s="45">
        <f t="shared" si="2"/>
        <v>0</v>
      </c>
      <c r="I19" s="45">
        <f t="shared" si="2"/>
        <v>0</v>
      </c>
      <c r="J19" s="45">
        <f t="shared" si="2"/>
        <v>0</v>
      </c>
      <c r="K19" s="45">
        <f t="shared" si="2"/>
        <v>0</v>
      </c>
      <c r="L19" s="45">
        <f t="shared" si="2"/>
        <v>0</v>
      </c>
      <c r="M19" s="46">
        <f t="shared" si="2"/>
        <v>0</v>
      </c>
    </row>
    <row r="20" spans="2:13" x14ac:dyDescent="0.3">
      <c r="B20" s="38" t="s">
        <v>13</v>
      </c>
      <c r="C20" s="2">
        <f>'C. CAPEX'!D19</f>
        <v>0</v>
      </c>
      <c r="D20" s="2">
        <f>'C. CAPEX'!E19</f>
        <v>0</v>
      </c>
      <c r="E20" s="2">
        <f>'C. CAPEX'!F19</f>
        <v>0</v>
      </c>
      <c r="F20" s="2">
        <f>'C. CAPEX'!G19</f>
        <v>0</v>
      </c>
      <c r="G20" s="2">
        <f>'C. CAPEX'!H19</f>
        <v>0</v>
      </c>
      <c r="H20" s="2">
        <f>'C. CAPEX'!I19</f>
        <v>0</v>
      </c>
      <c r="I20" s="2">
        <f>'C. CAPEX'!J19</f>
        <v>0</v>
      </c>
      <c r="J20" s="2">
        <f>'C. CAPEX'!K19</f>
        <v>0</v>
      </c>
      <c r="K20" s="2">
        <f>'C. CAPEX'!L19</f>
        <v>450000</v>
      </c>
      <c r="L20" s="2">
        <f>'C. CAPEX'!M19</f>
        <v>0</v>
      </c>
      <c r="M20" s="2">
        <f>'C. CAPEX'!N19</f>
        <v>0</v>
      </c>
    </row>
    <row r="21" spans="2:13" x14ac:dyDescent="0.3">
      <c r="B21" s="44" t="s">
        <v>14</v>
      </c>
      <c r="C21" s="45">
        <f>C19-C20</f>
        <v>0</v>
      </c>
      <c r="D21" s="45">
        <f t="shared" ref="D21:M21" si="3">D19-D20</f>
        <v>0</v>
      </c>
      <c r="E21" s="45">
        <f t="shared" si="3"/>
        <v>0</v>
      </c>
      <c r="F21" s="45">
        <f t="shared" si="3"/>
        <v>0</v>
      </c>
      <c r="G21" s="45">
        <f t="shared" si="3"/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  <c r="K21" s="45">
        <f t="shared" si="3"/>
        <v>-450000</v>
      </c>
      <c r="L21" s="45">
        <f t="shared" si="3"/>
        <v>0</v>
      </c>
      <c r="M21" s="46">
        <f t="shared" si="3"/>
        <v>0</v>
      </c>
    </row>
    <row r="22" spans="2:13" x14ac:dyDescent="0.3">
      <c r="B22" s="43" t="s">
        <v>15</v>
      </c>
      <c r="C22" s="48">
        <f>1/(1+$C$25)^C10</f>
        <v>1</v>
      </c>
      <c r="D22" s="48">
        <f t="shared" ref="D22:M22" si="4">1/(1+$C$25)^D10</f>
        <v>0.94339622641509424</v>
      </c>
      <c r="E22" s="48">
        <f t="shared" si="4"/>
        <v>0.88999644001423983</v>
      </c>
      <c r="F22" s="48">
        <f t="shared" si="4"/>
        <v>0.8396192830323016</v>
      </c>
      <c r="G22" s="48">
        <f t="shared" si="4"/>
        <v>0.79209366323802044</v>
      </c>
      <c r="H22" s="48">
        <f t="shared" si="4"/>
        <v>0.74725817286605689</v>
      </c>
      <c r="I22" s="48">
        <f t="shared" si="4"/>
        <v>0.70496054043967626</v>
      </c>
      <c r="J22" s="48">
        <f t="shared" si="4"/>
        <v>0.66505711362233599</v>
      </c>
      <c r="K22" s="48">
        <f t="shared" si="4"/>
        <v>0.62741237134182648</v>
      </c>
      <c r="L22" s="48">
        <f t="shared" si="4"/>
        <v>0.59189846353002495</v>
      </c>
      <c r="M22" s="49">
        <f t="shared" si="4"/>
        <v>0.55839477691511785</v>
      </c>
    </row>
    <row r="23" spans="2:13" x14ac:dyDescent="0.3">
      <c r="B23" s="54" t="s">
        <v>16</v>
      </c>
      <c r="C23" s="52">
        <f>C21*C22</f>
        <v>0</v>
      </c>
      <c r="D23" s="52">
        <f t="shared" ref="D23:M23" si="5">D21*D22</f>
        <v>0</v>
      </c>
      <c r="E23" s="52">
        <f t="shared" si="5"/>
        <v>0</v>
      </c>
      <c r="F23" s="52">
        <f t="shared" si="5"/>
        <v>0</v>
      </c>
      <c r="G23" s="52">
        <f t="shared" si="5"/>
        <v>0</v>
      </c>
      <c r="H23" s="52">
        <f t="shared" si="5"/>
        <v>0</v>
      </c>
      <c r="I23" s="52">
        <f t="shared" si="5"/>
        <v>0</v>
      </c>
      <c r="J23" s="52">
        <f t="shared" si="5"/>
        <v>0</v>
      </c>
      <c r="K23" s="52">
        <f t="shared" si="5"/>
        <v>-282335.5671038219</v>
      </c>
      <c r="L23" s="52">
        <f t="shared" si="5"/>
        <v>0</v>
      </c>
      <c r="M23" s="53">
        <f t="shared" si="5"/>
        <v>0</v>
      </c>
    </row>
    <row r="25" spans="2:13" x14ac:dyDescent="0.3">
      <c r="B25" s="22" t="s">
        <v>17</v>
      </c>
      <c r="C25" s="47">
        <v>0.06</v>
      </c>
    </row>
    <row r="27" spans="2:13" ht="49.2" x14ac:dyDescent="0.3">
      <c r="B27" s="69" t="s">
        <v>18</v>
      </c>
      <c r="C27" s="87">
        <f>SUM(C23:M23)</f>
        <v>-282335.5671038219</v>
      </c>
      <c r="D27" s="88"/>
    </row>
    <row r="29" spans="2:13" x14ac:dyDescent="0.3">
      <c r="D29" s="2"/>
    </row>
  </sheetData>
  <sheetProtection algorithmName="SHA-512" hashValue="Sda3/bDgOW8Q3oat9hNPNKtERThNQxzyg5qjoGJsKyTg31FY44m5DAFLBSRQ8lRtWnM1J1CmHYWpkDLmHI3dYA==" saltValue="4AZWsaCLM+RW4eZfiEn6Zg==" spinCount="100000" sheet="1" objects="1" scenarios="1"/>
  <mergeCells count="4">
    <mergeCell ref="A6:K6"/>
    <mergeCell ref="B9:B10"/>
    <mergeCell ref="C9:M9"/>
    <mergeCell ref="C27:D2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workbookViewId="0">
      <selection activeCell="D7" sqref="D7"/>
    </sheetView>
  </sheetViews>
  <sheetFormatPr defaultRowHeight="14.4" x14ac:dyDescent="0.3"/>
  <cols>
    <col min="2" max="2" width="62.88671875" customWidth="1"/>
    <col min="3" max="3" width="15.6640625" customWidth="1"/>
    <col min="4" max="14" width="16" customWidth="1"/>
  </cols>
  <sheetData>
    <row r="2" spans="2:14" x14ac:dyDescent="0.3">
      <c r="B2" s="98" t="s">
        <v>161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162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163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164</v>
      </c>
      <c r="C7" s="4"/>
      <c r="D7" s="9"/>
      <c r="E7" s="9"/>
      <c r="F7" s="9"/>
      <c r="G7" s="9"/>
      <c r="H7" s="9"/>
      <c r="I7" s="9"/>
      <c r="J7" s="9"/>
      <c r="K7" s="9"/>
      <c r="L7" s="9">
        <v>1</v>
      </c>
      <c r="M7" s="9"/>
      <c r="N7" s="9"/>
    </row>
    <row r="8" spans="2:14" x14ac:dyDescent="0.3">
      <c r="B8" s="4" t="s">
        <v>137</v>
      </c>
      <c r="C8" s="4"/>
      <c r="D8" s="9"/>
      <c r="E8" s="9"/>
      <c r="F8" s="9"/>
      <c r="G8" s="9"/>
      <c r="H8" s="9"/>
      <c r="I8" s="9"/>
      <c r="J8" s="9"/>
      <c r="K8" s="9"/>
      <c r="L8" s="9">
        <v>450000</v>
      </c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:N9" si="0">E7*E8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450000</v>
      </c>
      <c r="M9" s="10">
        <f t="shared" si="0"/>
        <v>0</v>
      </c>
      <c r="N9" s="10">
        <f t="shared" si="0"/>
        <v>0</v>
      </c>
    </row>
    <row r="10" spans="2:14" s="17" customFormat="1" x14ac:dyDescent="0.3">
      <c r="B10" s="11" t="s">
        <v>165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2:14" x14ac:dyDescent="0.3">
      <c r="B11" s="4" t="s">
        <v>164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137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:N13" si="1">E11*E12</f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  <c r="L13" s="10">
        <f t="shared" si="1"/>
        <v>0</v>
      </c>
      <c r="M13" s="10">
        <f t="shared" si="1"/>
        <v>0</v>
      </c>
      <c r="N13" s="10">
        <f t="shared" si="1"/>
        <v>0</v>
      </c>
    </row>
    <row r="14" spans="2:14" s="17" customFormat="1" x14ac:dyDescent="0.3">
      <c r="B14" s="11" t="s">
        <v>166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2:14" x14ac:dyDescent="0.3">
      <c r="B15" s="4" t="s">
        <v>164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137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:N17" si="2">E15*E16</f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10">
        <f t="shared" si="2"/>
        <v>0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  <c r="N17" s="10">
        <f t="shared" si="2"/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3">E9+E13+E17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19">
        <f t="shared" si="3"/>
        <v>450000</v>
      </c>
      <c r="M19" s="19">
        <f t="shared" si="3"/>
        <v>0</v>
      </c>
      <c r="N19" s="20">
        <f t="shared" si="3"/>
        <v>0</v>
      </c>
    </row>
    <row r="22" spans="2:14" x14ac:dyDescent="0.3">
      <c r="B22" s="24" t="s">
        <v>167</v>
      </c>
      <c r="C22" s="31"/>
    </row>
    <row r="23" spans="2:14" x14ac:dyDescent="0.3">
      <c r="B23" s="1" t="s">
        <v>168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169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170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s="58" customFormat="1" x14ac:dyDescent="0.3"/>
    <row r="29" spans="2:14" x14ac:dyDescent="0.3">
      <c r="B29" s="107" t="s">
        <v>41</v>
      </c>
      <c r="C29" s="107"/>
      <c r="D29" s="107"/>
      <c r="E29" s="107"/>
      <c r="F29" s="107"/>
      <c r="G29" s="107"/>
      <c r="H29" s="107"/>
    </row>
    <row r="30" spans="2:14" x14ac:dyDescent="0.3">
      <c r="B30" s="105" t="s">
        <v>171</v>
      </c>
      <c r="C30" s="105"/>
      <c r="D30" s="105"/>
      <c r="E30" s="105"/>
      <c r="F30" s="105"/>
      <c r="G30" s="105"/>
      <c r="H30" s="105"/>
    </row>
    <row r="31" spans="2:14" x14ac:dyDescent="0.3">
      <c r="B31" s="106" t="s">
        <v>172</v>
      </c>
      <c r="C31" s="106"/>
      <c r="D31" s="106"/>
      <c r="E31" s="106"/>
      <c r="F31" s="106"/>
      <c r="G31" s="106"/>
      <c r="H31" s="106"/>
    </row>
    <row r="32" spans="2:14" x14ac:dyDescent="0.3">
      <c r="B32" s="106" t="s">
        <v>173</v>
      </c>
      <c r="C32" s="106"/>
      <c r="D32" s="106"/>
      <c r="E32" s="106"/>
      <c r="F32" s="106"/>
      <c r="G32" s="106"/>
      <c r="H32" s="106"/>
    </row>
    <row r="33" spans="2:8" x14ac:dyDescent="0.3">
      <c r="B33" s="106" t="s">
        <v>174</v>
      </c>
      <c r="C33" s="106"/>
      <c r="D33" s="106"/>
      <c r="E33" s="106"/>
      <c r="F33" s="106"/>
      <c r="G33" s="106"/>
      <c r="H33" s="106"/>
    </row>
    <row r="34" spans="2:8" x14ac:dyDescent="0.3">
      <c r="B34" s="106" t="s">
        <v>175</v>
      </c>
      <c r="C34" s="106"/>
      <c r="D34" s="106"/>
      <c r="E34" s="106"/>
      <c r="F34" s="106"/>
      <c r="G34" s="106"/>
      <c r="H34" s="106"/>
    </row>
    <row r="35" spans="2:8" x14ac:dyDescent="0.3">
      <c r="B35" s="106" t="s">
        <v>176</v>
      </c>
      <c r="C35" s="106"/>
      <c r="D35" s="106"/>
      <c r="E35" s="106"/>
      <c r="F35" s="106"/>
      <c r="G35" s="106"/>
      <c r="H35" s="106"/>
    </row>
    <row r="36" spans="2:8" x14ac:dyDescent="0.3">
      <c r="B36" s="106" t="s">
        <v>177</v>
      </c>
      <c r="C36" s="106"/>
      <c r="D36" s="106"/>
      <c r="E36" s="106"/>
      <c r="F36" s="106"/>
      <c r="G36" s="106"/>
      <c r="H36" s="106"/>
    </row>
    <row r="37" spans="2:8" x14ac:dyDescent="0.3">
      <c r="B37" s="106" t="s">
        <v>178</v>
      </c>
      <c r="C37" s="106"/>
      <c r="D37" s="106"/>
      <c r="E37" s="106"/>
      <c r="F37" s="106"/>
      <c r="G37" s="106"/>
      <c r="H37" s="106"/>
    </row>
    <row r="41" spans="2:8" x14ac:dyDescent="0.3">
      <c r="B41" s="59"/>
    </row>
    <row r="42" spans="2:8" x14ac:dyDescent="0.3">
      <c r="B42" s="59"/>
    </row>
  </sheetData>
  <mergeCells count="13">
    <mergeCell ref="B35:H35"/>
    <mergeCell ref="B36:H36"/>
    <mergeCell ref="B37:H37"/>
    <mergeCell ref="B30:H30"/>
    <mergeCell ref="B31:H31"/>
    <mergeCell ref="B32:H32"/>
    <mergeCell ref="B33:H33"/>
    <mergeCell ref="B34:H34"/>
    <mergeCell ref="B4:B5"/>
    <mergeCell ref="D4:N4"/>
    <mergeCell ref="C4:C5"/>
    <mergeCell ref="B2:N2"/>
    <mergeCell ref="B29:H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7"/>
  <sheetViews>
    <sheetView workbookViewId="0">
      <selection activeCell="B20" sqref="B20"/>
    </sheetView>
  </sheetViews>
  <sheetFormatPr defaultRowHeight="14.4" x14ac:dyDescent="0.3"/>
  <cols>
    <col min="2" max="2" width="55.44140625" customWidth="1"/>
    <col min="3" max="13" width="16.88671875" customWidth="1"/>
  </cols>
  <sheetData>
    <row r="6" spans="2:11" ht="18" x14ac:dyDescent="0.35">
      <c r="B6" s="74" t="s">
        <v>19</v>
      </c>
      <c r="C6" s="74"/>
      <c r="D6" s="74"/>
      <c r="E6" s="74"/>
      <c r="F6" s="74"/>
      <c r="G6" s="74"/>
      <c r="H6" s="63"/>
      <c r="I6" s="63"/>
      <c r="J6" s="63"/>
      <c r="K6" s="63"/>
    </row>
    <row r="7" spans="2:11" x14ac:dyDescent="0.3">
      <c r="B7" s="89" t="s">
        <v>20</v>
      </c>
      <c r="C7" s="89"/>
      <c r="D7" s="89"/>
      <c r="E7" s="89"/>
      <c r="F7" s="89"/>
      <c r="G7" s="89"/>
    </row>
    <row r="8" spans="2:11" x14ac:dyDescent="0.3">
      <c r="B8" s="89" t="s">
        <v>21</v>
      </c>
      <c r="C8" s="89"/>
      <c r="D8" s="89"/>
      <c r="E8" s="89"/>
      <c r="F8" s="89"/>
      <c r="G8" s="89"/>
    </row>
    <row r="9" spans="2:11" x14ac:dyDescent="0.3">
      <c r="B9" s="89" t="s">
        <v>22</v>
      </c>
      <c r="C9" s="89"/>
      <c r="D9" s="89"/>
      <c r="E9" s="89"/>
      <c r="F9" s="89"/>
      <c r="G9" s="89"/>
    </row>
    <row r="10" spans="2:11" x14ac:dyDescent="0.3">
      <c r="B10" s="89" t="s">
        <v>23</v>
      </c>
      <c r="C10" s="89"/>
      <c r="D10" s="89"/>
      <c r="E10" s="89"/>
      <c r="F10" s="89"/>
      <c r="G10" s="89"/>
    </row>
    <row r="11" spans="2:11" x14ac:dyDescent="0.3">
      <c r="B11" s="89" t="s">
        <v>24</v>
      </c>
      <c r="C11" s="89"/>
      <c r="D11" s="89"/>
      <c r="E11" s="89"/>
      <c r="F11" s="89"/>
      <c r="G11" s="89"/>
    </row>
    <row r="18" spans="4:5" x14ac:dyDescent="0.3">
      <c r="D18" s="61"/>
      <c r="E18" s="62"/>
    </row>
    <row r="19" spans="4:5" x14ac:dyDescent="0.3">
      <c r="D19" s="61"/>
      <c r="E19" s="62"/>
    </row>
    <row r="20" spans="4:5" x14ac:dyDescent="0.3">
      <c r="D20" s="61"/>
      <c r="E20" s="62"/>
    </row>
    <row r="27" spans="4:5" x14ac:dyDescent="0.3">
      <c r="D27" s="2"/>
    </row>
  </sheetData>
  <mergeCells count="5">
    <mergeCell ref="B7:G7"/>
    <mergeCell ref="B8:G8"/>
    <mergeCell ref="B9:G9"/>
    <mergeCell ref="B10:G10"/>
    <mergeCell ref="B11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0" workbookViewId="0">
      <selection activeCell="C24" sqref="C24"/>
    </sheetView>
  </sheetViews>
  <sheetFormatPr defaultRowHeight="14.4" x14ac:dyDescent="0.3"/>
  <cols>
    <col min="2" max="2" width="62.88671875" customWidth="1"/>
    <col min="3" max="3" width="15.6640625" customWidth="1"/>
    <col min="4" max="14" width="13.33203125" customWidth="1"/>
  </cols>
  <sheetData>
    <row r="2" spans="2:14" x14ac:dyDescent="0.3">
      <c r="B2" s="70" t="s">
        <v>25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4" spans="2:14" x14ac:dyDescent="0.3">
      <c r="B4" s="94" t="s">
        <v>26</v>
      </c>
      <c r="C4" s="94" t="s">
        <v>27</v>
      </c>
      <c r="D4" s="91" t="s">
        <v>3</v>
      </c>
      <c r="E4" s="92"/>
      <c r="F4" s="92"/>
      <c r="G4" s="92"/>
      <c r="H4" s="92"/>
      <c r="I4" s="92"/>
      <c r="J4" s="92"/>
      <c r="K4" s="92"/>
      <c r="L4" s="92"/>
      <c r="M4" s="92"/>
      <c r="N4" s="93"/>
    </row>
    <row r="5" spans="2:14" x14ac:dyDescent="0.3">
      <c r="B5" s="95"/>
      <c r="C5" s="95"/>
      <c r="D5" s="72">
        <v>0</v>
      </c>
      <c r="E5" s="73">
        <v>1</v>
      </c>
      <c r="F5" s="72">
        <v>2</v>
      </c>
      <c r="G5" s="72">
        <v>3</v>
      </c>
      <c r="H5" s="73">
        <v>4</v>
      </c>
      <c r="I5" s="72">
        <v>5</v>
      </c>
      <c r="J5" s="72">
        <v>6</v>
      </c>
      <c r="K5" s="73">
        <v>7</v>
      </c>
      <c r="L5" s="72">
        <v>8</v>
      </c>
      <c r="M5" s="72">
        <v>9</v>
      </c>
      <c r="N5" s="72">
        <v>10</v>
      </c>
    </row>
    <row r="6" spans="2:14" s="17" customFormat="1" x14ac:dyDescent="0.3">
      <c r="B6" s="11" t="s">
        <v>28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29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30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:N9" si="0">E7*E8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</row>
    <row r="10" spans="2:14" s="17" customFormat="1" x14ac:dyDescent="0.3">
      <c r="B10" s="11" t="s">
        <v>32</v>
      </c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5"/>
      <c r="N10" s="16"/>
    </row>
    <row r="11" spans="2:14" x14ac:dyDescent="0.3">
      <c r="B11" s="4" t="s">
        <v>29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30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" si="1">E11*E12</f>
        <v>0</v>
      </c>
      <c r="F13" s="10">
        <f t="shared" ref="F13" si="2">F11*F12</f>
        <v>0</v>
      </c>
      <c r="G13" s="10">
        <f t="shared" ref="G13" si="3">G11*G12</f>
        <v>0</v>
      </c>
      <c r="H13" s="10">
        <f t="shared" ref="H13" si="4">H11*H12</f>
        <v>0</v>
      </c>
      <c r="I13" s="10">
        <f t="shared" ref="I13" si="5">I11*I12</f>
        <v>0</v>
      </c>
      <c r="J13" s="10">
        <f t="shared" ref="J13" si="6">J11*J12</f>
        <v>0</v>
      </c>
      <c r="K13" s="10">
        <f t="shared" ref="K13" si="7">K11*K12</f>
        <v>0</v>
      </c>
      <c r="L13" s="10">
        <f t="shared" ref="L13" si="8">L11*L12</f>
        <v>0</v>
      </c>
      <c r="M13" s="10">
        <f t="shared" ref="M13:N13" si="9">M11*M12</f>
        <v>0</v>
      </c>
      <c r="N13" s="10">
        <f t="shared" si="9"/>
        <v>0</v>
      </c>
    </row>
    <row r="14" spans="2:14" s="17" customFormat="1" x14ac:dyDescent="0.3">
      <c r="B14" s="11" t="s">
        <v>33</v>
      </c>
      <c r="C14" s="11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x14ac:dyDescent="0.3">
      <c r="B15" s="4" t="s">
        <v>29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30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" si="10">E15*E16</f>
        <v>0</v>
      </c>
      <c r="F17" s="10">
        <f t="shared" ref="F17" si="11">F15*F16</f>
        <v>0</v>
      </c>
      <c r="G17" s="10">
        <f t="shared" ref="G17" si="12">G15*G16</f>
        <v>0</v>
      </c>
      <c r="H17" s="10">
        <f t="shared" ref="H17" si="13">H15*H16</f>
        <v>0</v>
      </c>
      <c r="I17" s="10">
        <f t="shared" ref="I17" si="14">I15*I16</f>
        <v>0</v>
      </c>
      <c r="J17" s="10">
        <f t="shared" ref="J17" si="15">J15*J16</f>
        <v>0</v>
      </c>
      <c r="K17" s="10">
        <f t="shared" ref="K17" si="16">K15*K16</f>
        <v>0</v>
      </c>
      <c r="L17" s="10">
        <f t="shared" ref="L17" si="17">L15*L16</f>
        <v>0</v>
      </c>
      <c r="M17" s="10">
        <f t="shared" ref="M17:N17" si="18">M15*M16</f>
        <v>0</v>
      </c>
      <c r="N17" s="10">
        <f t="shared" si="18"/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19">E9+E13+E17</f>
        <v>0</v>
      </c>
      <c r="F19" s="19">
        <f t="shared" si="19"/>
        <v>0</v>
      </c>
      <c r="G19" s="19">
        <f t="shared" si="19"/>
        <v>0</v>
      </c>
      <c r="H19" s="19">
        <f t="shared" si="19"/>
        <v>0</v>
      </c>
      <c r="I19" s="19">
        <f t="shared" si="19"/>
        <v>0</v>
      </c>
      <c r="J19" s="19">
        <f t="shared" si="19"/>
        <v>0</v>
      </c>
      <c r="K19" s="19">
        <f t="shared" si="19"/>
        <v>0</v>
      </c>
      <c r="L19" s="19">
        <f t="shared" si="19"/>
        <v>0</v>
      </c>
      <c r="M19" s="19">
        <f t="shared" si="19"/>
        <v>0</v>
      </c>
      <c r="N19" s="20">
        <f t="shared" si="19"/>
        <v>0</v>
      </c>
    </row>
    <row r="22" spans="2:14" x14ac:dyDescent="0.3">
      <c r="B22" s="24" t="s">
        <v>36</v>
      </c>
      <c r="C22" s="31"/>
    </row>
    <row r="23" spans="2:14" x14ac:dyDescent="0.3">
      <c r="B23" s="1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38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39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9" spans="2:14" x14ac:dyDescent="0.3">
      <c r="B29" s="96" t="s">
        <v>41</v>
      </c>
      <c r="C29" s="96"/>
      <c r="D29" s="96"/>
      <c r="E29" s="96"/>
      <c r="F29" s="96"/>
    </row>
    <row r="30" spans="2:14" x14ac:dyDescent="0.3">
      <c r="B30" s="97" t="s">
        <v>42</v>
      </c>
      <c r="C30" s="97"/>
      <c r="D30" s="97"/>
      <c r="E30" s="97"/>
      <c r="F30" s="97"/>
    </row>
    <row r="31" spans="2:14" x14ac:dyDescent="0.3">
      <c r="B31" s="90" t="s">
        <v>43</v>
      </c>
      <c r="C31" s="90"/>
      <c r="D31" s="90"/>
      <c r="E31" s="90"/>
      <c r="F31" s="90"/>
    </row>
    <row r="32" spans="2:14" ht="31.95" customHeight="1" x14ac:dyDescent="0.3">
      <c r="B32" s="90" t="s">
        <v>44</v>
      </c>
      <c r="C32" s="90"/>
      <c r="D32" s="90"/>
      <c r="E32" s="90"/>
      <c r="F32" s="90"/>
    </row>
  </sheetData>
  <mergeCells count="7">
    <mergeCell ref="B31:F31"/>
    <mergeCell ref="B32:F32"/>
    <mergeCell ref="D4:N4"/>
    <mergeCell ref="B4:B5"/>
    <mergeCell ref="C4:C5"/>
    <mergeCell ref="B29:F29"/>
    <mergeCell ref="B30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opLeftCell="A16" workbookViewId="0">
      <selection activeCell="C7" sqref="C7"/>
    </sheetView>
  </sheetViews>
  <sheetFormatPr defaultRowHeight="14.4" x14ac:dyDescent="0.3"/>
  <cols>
    <col min="1" max="1" width="5.44140625" customWidth="1"/>
    <col min="2" max="2" width="49.109375" customWidth="1"/>
    <col min="3" max="5" width="17.109375" customWidth="1"/>
    <col min="7" max="7" width="25.33203125" customWidth="1"/>
    <col min="8" max="9" width="18.33203125" customWidth="1"/>
  </cols>
  <sheetData>
    <row r="2" spans="2:5" x14ac:dyDescent="0.3">
      <c r="B2" s="98" t="s">
        <v>45</v>
      </c>
      <c r="C2" s="98"/>
      <c r="D2" s="98"/>
      <c r="E2" s="98"/>
    </row>
    <row r="5" spans="2:5" ht="43.2" x14ac:dyDescent="0.3">
      <c r="B5" s="78" t="s">
        <v>46</v>
      </c>
      <c r="C5" s="75" t="s">
        <v>47</v>
      </c>
      <c r="D5" s="76" t="s">
        <v>48</v>
      </c>
      <c r="E5" s="75" t="s">
        <v>49</v>
      </c>
    </row>
    <row r="6" spans="2:5" x14ac:dyDescent="0.3">
      <c r="B6" s="4" t="s">
        <v>50</v>
      </c>
      <c r="C6" s="9"/>
      <c r="D6" s="7">
        <f t="shared" ref="D6:D13" si="0">I29</f>
        <v>31.700000000000003</v>
      </c>
      <c r="E6" s="6">
        <f>C6*D6</f>
        <v>0</v>
      </c>
    </row>
    <row r="7" spans="2:5" x14ac:dyDescent="0.3">
      <c r="B7" s="4" t="s">
        <v>51</v>
      </c>
      <c r="C7" s="9"/>
      <c r="D7" s="7">
        <f t="shared" si="0"/>
        <v>35.25</v>
      </c>
      <c r="E7" s="6">
        <f t="shared" ref="E7:E13" si="1">C7*D7</f>
        <v>0</v>
      </c>
    </row>
    <row r="8" spans="2:5" x14ac:dyDescent="0.3">
      <c r="B8" s="4" t="s">
        <v>52</v>
      </c>
      <c r="C8" s="9"/>
      <c r="D8" s="7">
        <f t="shared" si="0"/>
        <v>28.5</v>
      </c>
      <c r="E8" s="6">
        <f t="shared" si="1"/>
        <v>0</v>
      </c>
    </row>
    <row r="9" spans="2:5" x14ac:dyDescent="0.3">
      <c r="B9" s="4" t="s">
        <v>53</v>
      </c>
      <c r="C9" s="9"/>
      <c r="D9" s="7">
        <f t="shared" si="0"/>
        <v>27.199999999999996</v>
      </c>
      <c r="E9" s="6">
        <f t="shared" si="1"/>
        <v>0</v>
      </c>
    </row>
    <row r="10" spans="2:5" x14ac:dyDescent="0.3">
      <c r="B10" s="4" t="s">
        <v>54</v>
      </c>
      <c r="C10" s="9"/>
      <c r="D10" s="7">
        <f t="shared" si="0"/>
        <v>38</v>
      </c>
      <c r="E10" s="6">
        <f t="shared" si="1"/>
        <v>0</v>
      </c>
    </row>
    <row r="11" spans="2:5" x14ac:dyDescent="0.3">
      <c r="B11" s="4" t="s">
        <v>55</v>
      </c>
      <c r="C11" s="9"/>
      <c r="D11" s="7">
        <f t="shared" si="0"/>
        <v>38.5</v>
      </c>
      <c r="E11" s="6">
        <f t="shared" si="1"/>
        <v>0</v>
      </c>
    </row>
    <row r="12" spans="2:5" x14ac:dyDescent="0.3">
      <c r="B12" s="4" t="s">
        <v>56</v>
      </c>
      <c r="C12" s="9"/>
      <c r="D12" s="7">
        <f t="shared" si="0"/>
        <v>40.599999999999994</v>
      </c>
      <c r="E12" s="6">
        <f t="shared" si="1"/>
        <v>0</v>
      </c>
    </row>
    <row r="13" spans="2:5" x14ac:dyDescent="0.3">
      <c r="B13" s="4" t="s">
        <v>57</v>
      </c>
      <c r="C13" s="9"/>
      <c r="D13" s="7">
        <f t="shared" si="0"/>
        <v>24.6</v>
      </c>
      <c r="E13" s="6">
        <f t="shared" si="1"/>
        <v>0</v>
      </c>
    </row>
    <row r="14" spans="2:5" x14ac:dyDescent="0.3">
      <c r="B14" s="99" t="s">
        <v>58</v>
      </c>
      <c r="C14" s="100"/>
      <c r="D14" s="100"/>
      <c r="E14" s="8">
        <f>AVERAGE(E6:E13)</f>
        <v>0</v>
      </c>
    </row>
    <row r="27" spans="3:9" ht="14.25" customHeight="1" x14ac:dyDescent="0.3">
      <c r="C27" s="101" t="s">
        <v>59</v>
      </c>
      <c r="D27" s="102" t="s">
        <v>60</v>
      </c>
      <c r="E27" s="79" t="s">
        <v>61</v>
      </c>
      <c r="G27" s="104"/>
      <c r="H27" s="102" t="s">
        <v>62</v>
      </c>
      <c r="I27" s="79" t="s">
        <v>61</v>
      </c>
    </row>
    <row r="28" spans="3:9" ht="14.25" customHeight="1" x14ac:dyDescent="0.3">
      <c r="C28" s="101"/>
      <c r="D28" s="103"/>
      <c r="E28" s="55" t="s">
        <v>63</v>
      </c>
      <c r="G28" s="104"/>
      <c r="H28" s="103"/>
      <c r="I28" s="55" t="s">
        <v>63</v>
      </c>
    </row>
    <row r="29" spans="3:9" ht="14.25" customHeight="1" x14ac:dyDescent="0.3">
      <c r="C29" s="60" t="s">
        <v>64</v>
      </c>
      <c r="D29" s="56" t="s">
        <v>65</v>
      </c>
      <c r="E29" s="57">
        <v>15</v>
      </c>
      <c r="G29" s="64" t="s">
        <v>66</v>
      </c>
      <c r="H29" s="80" t="s">
        <v>67</v>
      </c>
      <c r="I29" s="65">
        <f>E29*38%+E32*28%+E34*6%+E36*28%</f>
        <v>31.700000000000003</v>
      </c>
    </row>
    <row r="30" spans="3:9" ht="14.25" customHeight="1" x14ac:dyDescent="0.3">
      <c r="C30" s="60" t="s">
        <v>68</v>
      </c>
      <c r="D30" s="56" t="s">
        <v>69</v>
      </c>
      <c r="E30" s="57">
        <v>15</v>
      </c>
      <c r="G30" s="64" t="s">
        <v>70</v>
      </c>
      <c r="H30" s="80" t="s">
        <v>71</v>
      </c>
      <c r="I30" s="66">
        <f>E30*55%+E34*45%</f>
        <v>35.25</v>
      </c>
    </row>
    <row r="31" spans="3:9" ht="14.25" customHeight="1" x14ac:dyDescent="0.3">
      <c r="C31" s="60" t="s">
        <v>72</v>
      </c>
      <c r="D31" s="56" t="s">
        <v>73</v>
      </c>
      <c r="E31" s="57">
        <v>8</v>
      </c>
      <c r="G31" s="64" t="s">
        <v>74</v>
      </c>
      <c r="H31" s="80" t="s">
        <v>75</v>
      </c>
      <c r="I31" s="66">
        <f>E30*20%+E29*50%+E34*15%+E36*15%</f>
        <v>28.5</v>
      </c>
    </row>
    <row r="32" spans="3:9" ht="14.25" customHeight="1" x14ac:dyDescent="0.3">
      <c r="C32" s="60" t="s">
        <v>76</v>
      </c>
      <c r="D32" s="56" t="s">
        <v>77</v>
      </c>
      <c r="E32" s="57">
        <v>20</v>
      </c>
      <c r="G32" s="64" t="s">
        <v>78</v>
      </c>
      <c r="H32" s="80" t="s">
        <v>79</v>
      </c>
      <c r="I32" s="66">
        <f>E32*82%+E34*18%</f>
        <v>27.199999999999996</v>
      </c>
    </row>
    <row r="33" spans="3:9" ht="14.25" customHeight="1" x14ac:dyDescent="0.3">
      <c r="C33" s="60" t="s">
        <v>80</v>
      </c>
      <c r="D33" s="56" t="s">
        <v>81</v>
      </c>
      <c r="E33" s="57">
        <v>30</v>
      </c>
      <c r="G33" s="64" t="s">
        <v>82</v>
      </c>
      <c r="H33" s="80" t="s">
        <v>83</v>
      </c>
      <c r="I33" s="66">
        <f>E32*10%+E33*45%+E35*45%</f>
        <v>38</v>
      </c>
    </row>
    <row r="34" spans="3:9" ht="14.25" customHeight="1" x14ac:dyDescent="0.3">
      <c r="C34" s="60" t="s">
        <v>84</v>
      </c>
      <c r="D34" s="56" t="s">
        <v>85</v>
      </c>
      <c r="E34" s="57">
        <v>60</v>
      </c>
      <c r="G34" s="64" t="s">
        <v>86</v>
      </c>
      <c r="H34" s="80" t="s">
        <v>87</v>
      </c>
      <c r="I34" s="66">
        <f>E30*16%+E29*26%+E34*32%+E35*26%</f>
        <v>38.5</v>
      </c>
    </row>
    <row r="35" spans="3:9" ht="14.25" customHeight="1" x14ac:dyDescent="0.3">
      <c r="C35" s="60" t="s">
        <v>88</v>
      </c>
      <c r="D35" s="56" t="s">
        <v>89</v>
      </c>
      <c r="E35" s="57">
        <v>50</v>
      </c>
      <c r="G35" s="64" t="s">
        <v>90</v>
      </c>
      <c r="H35" s="80" t="s">
        <v>91</v>
      </c>
      <c r="I35" s="66">
        <f>E29*20%+E32*16%+E35*40%+E36*24%</f>
        <v>40.599999999999994</v>
      </c>
    </row>
    <row r="36" spans="3:9" ht="26.4" x14ac:dyDescent="0.3">
      <c r="C36" s="60" t="s">
        <v>92</v>
      </c>
      <c r="D36" s="77" t="s">
        <v>93</v>
      </c>
      <c r="E36" s="57">
        <v>60</v>
      </c>
      <c r="G36" s="64" t="s">
        <v>94</v>
      </c>
      <c r="H36" s="80" t="s">
        <v>95</v>
      </c>
      <c r="I36" s="66">
        <f>E29*22%+E30*22%+E31*30%+E36*26%</f>
        <v>24.6</v>
      </c>
    </row>
  </sheetData>
  <mergeCells count="6">
    <mergeCell ref="B2:E2"/>
    <mergeCell ref="B14:D14"/>
    <mergeCell ref="C27:C28"/>
    <mergeCell ref="D27:D28"/>
    <mergeCell ref="H27:H28"/>
    <mergeCell ref="G27:G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workbookViewId="0">
      <selection activeCell="B28" sqref="B28"/>
    </sheetView>
  </sheetViews>
  <sheetFormatPr defaultRowHeight="14.4" x14ac:dyDescent="0.3"/>
  <cols>
    <col min="2" max="2" width="62.88671875" customWidth="1"/>
    <col min="3" max="3" width="15.6640625" customWidth="1"/>
    <col min="4" max="14" width="11.6640625" customWidth="1"/>
  </cols>
  <sheetData>
    <row r="2" spans="2:14" x14ac:dyDescent="0.3">
      <c r="B2" s="98" t="s">
        <v>96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97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98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99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100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:N9" si="0">E7*E8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</row>
    <row r="10" spans="2:14" s="17" customFormat="1" x14ac:dyDescent="0.3">
      <c r="B10" s="11" t="s">
        <v>101</v>
      </c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5"/>
      <c r="N10" s="16"/>
    </row>
    <row r="11" spans="2:14" x14ac:dyDescent="0.3">
      <c r="B11" s="4" t="s">
        <v>99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100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" si="1">E11*E12</f>
        <v>0</v>
      </c>
      <c r="F13" s="10">
        <f t="shared" ref="F13" si="2">F11*F12</f>
        <v>0</v>
      </c>
      <c r="G13" s="10">
        <f t="shared" ref="G13" si="3">G11*G12</f>
        <v>0</v>
      </c>
      <c r="H13" s="10">
        <f t="shared" ref="H13" si="4">H11*H12</f>
        <v>0</v>
      </c>
      <c r="I13" s="10">
        <f t="shared" ref="I13" si="5">I11*I12</f>
        <v>0</v>
      </c>
      <c r="J13" s="10">
        <f t="shared" ref="J13" si="6">J11*J12</f>
        <v>0</v>
      </c>
      <c r="K13" s="10">
        <f t="shared" ref="K13" si="7">K11*K12</f>
        <v>0</v>
      </c>
      <c r="L13" s="10">
        <f t="shared" ref="L13" si="8">L11*L12</f>
        <v>0</v>
      </c>
      <c r="M13" s="10">
        <f t="shared" ref="M13" si="9">M11*M12</f>
        <v>0</v>
      </c>
      <c r="N13" s="10">
        <f t="shared" ref="N13" si="10">N11*N12</f>
        <v>0</v>
      </c>
    </row>
    <row r="14" spans="2:14" s="17" customFormat="1" x14ac:dyDescent="0.3">
      <c r="B14" s="11" t="s">
        <v>102</v>
      </c>
      <c r="C14" s="11"/>
      <c r="D14" s="12"/>
      <c r="E14" s="13"/>
      <c r="F14" s="14"/>
      <c r="G14" s="15"/>
      <c r="H14" s="15"/>
      <c r="I14" s="15"/>
      <c r="J14" s="15"/>
      <c r="K14" s="15"/>
      <c r="L14" s="15"/>
      <c r="M14" s="15"/>
      <c r="N14" s="16"/>
    </row>
    <row r="15" spans="2:14" x14ac:dyDescent="0.3">
      <c r="B15" s="4" t="s">
        <v>99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100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" si="11">E15*E16</f>
        <v>0</v>
      </c>
      <c r="F17" s="10">
        <f t="shared" ref="F17" si="12">F15*F16</f>
        <v>0</v>
      </c>
      <c r="G17" s="10">
        <f t="shared" ref="G17" si="13">G15*G16</f>
        <v>0</v>
      </c>
      <c r="H17" s="10">
        <f t="shared" ref="H17" si="14">H15*H16</f>
        <v>0</v>
      </c>
      <c r="I17" s="10">
        <f t="shared" ref="I17" si="15">I15*I16</f>
        <v>0</v>
      </c>
      <c r="J17" s="10">
        <f t="shared" ref="J17" si="16">J15*J16</f>
        <v>0</v>
      </c>
      <c r="K17" s="10">
        <f t="shared" ref="K17" si="17">K15*K16</f>
        <v>0</v>
      </c>
      <c r="L17" s="10">
        <f t="shared" ref="L17" si="18">L15*L16</f>
        <v>0</v>
      </c>
      <c r="M17" s="10">
        <f t="shared" ref="M17" si="19">M15*M16</f>
        <v>0</v>
      </c>
      <c r="N17" s="10">
        <f t="shared" ref="N17" si="20">N15*N16</f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21">E9+E13+E17</f>
        <v>0</v>
      </c>
      <c r="F19" s="19">
        <f t="shared" si="21"/>
        <v>0</v>
      </c>
      <c r="G19" s="19">
        <f t="shared" si="21"/>
        <v>0</v>
      </c>
      <c r="H19" s="19">
        <f t="shared" si="21"/>
        <v>0</v>
      </c>
      <c r="I19" s="19">
        <f t="shared" si="21"/>
        <v>0</v>
      </c>
      <c r="J19" s="19">
        <f t="shared" si="21"/>
        <v>0</v>
      </c>
      <c r="K19" s="19">
        <f t="shared" si="21"/>
        <v>0</v>
      </c>
      <c r="L19" s="19">
        <f t="shared" si="21"/>
        <v>0</v>
      </c>
      <c r="M19" s="19">
        <f t="shared" si="21"/>
        <v>0</v>
      </c>
      <c r="N19" s="20">
        <f t="shared" si="21"/>
        <v>0</v>
      </c>
    </row>
    <row r="22" spans="2:14" x14ac:dyDescent="0.3">
      <c r="B22" s="24" t="s">
        <v>103</v>
      </c>
      <c r="C22" s="31"/>
    </row>
    <row r="23" spans="2:14" x14ac:dyDescent="0.3">
      <c r="B23" s="1" t="s">
        <v>104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105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106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9" spans="2:14" x14ac:dyDescent="0.3">
      <c r="B29" s="96" t="s">
        <v>41</v>
      </c>
      <c r="C29" s="96"/>
      <c r="D29" s="96"/>
      <c r="E29" s="96"/>
      <c r="F29" s="96"/>
      <c r="G29" s="96"/>
    </row>
    <row r="30" spans="2:14" x14ac:dyDescent="0.3">
      <c r="B30" s="105" t="s">
        <v>107</v>
      </c>
      <c r="C30" s="105"/>
      <c r="D30" s="105"/>
      <c r="E30" s="105"/>
      <c r="F30" s="105"/>
      <c r="G30" s="105"/>
    </row>
    <row r="31" spans="2:14" x14ac:dyDescent="0.3">
      <c r="B31" s="90" t="s">
        <v>108</v>
      </c>
      <c r="C31" s="90"/>
      <c r="D31" s="90"/>
      <c r="E31" s="90"/>
      <c r="F31" s="90"/>
      <c r="G31" s="90"/>
    </row>
    <row r="32" spans="2:14" x14ac:dyDescent="0.3">
      <c r="B32" s="90" t="s">
        <v>109</v>
      </c>
      <c r="C32" s="90"/>
      <c r="D32" s="90"/>
      <c r="E32" s="90"/>
      <c r="F32" s="90"/>
      <c r="G32" s="90"/>
    </row>
    <row r="33" spans="2:3" x14ac:dyDescent="0.3">
      <c r="B33" s="28"/>
      <c r="C33" s="28"/>
    </row>
  </sheetData>
  <mergeCells count="8">
    <mergeCell ref="B31:G31"/>
    <mergeCell ref="B32:G32"/>
    <mergeCell ref="B2:N2"/>
    <mergeCell ref="B4:B5"/>
    <mergeCell ref="D4:N4"/>
    <mergeCell ref="C4:C5"/>
    <mergeCell ref="B29:G29"/>
    <mergeCell ref="B30:G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workbookViewId="0">
      <selection activeCell="D6" sqref="D6"/>
    </sheetView>
  </sheetViews>
  <sheetFormatPr defaultRowHeight="14.4" x14ac:dyDescent="0.3"/>
  <cols>
    <col min="2" max="2" width="62.88671875" customWidth="1"/>
    <col min="3" max="3" width="15.6640625" customWidth="1"/>
    <col min="4" max="14" width="11.6640625" customWidth="1"/>
  </cols>
  <sheetData>
    <row r="2" spans="2:14" x14ac:dyDescent="0.3">
      <c r="B2" s="98" t="s">
        <v>110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111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112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113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100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" si="0">E7*E8</f>
        <v>0</v>
      </c>
      <c r="F9" s="10">
        <f t="shared" ref="F9" si="1">F7*F8</f>
        <v>0</v>
      </c>
      <c r="G9" s="10">
        <f t="shared" ref="G9" si="2">G7*G8</f>
        <v>0</v>
      </c>
      <c r="H9" s="10">
        <f t="shared" ref="H9" si="3">H7*H8</f>
        <v>0</v>
      </c>
      <c r="I9" s="10">
        <f t="shared" ref="I9" si="4">I7*I8</f>
        <v>0</v>
      </c>
      <c r="J9" s="10">
        <f t="shared" ref="J9" si="5">J7*J8</f>
        <v>0</v>
      </c>
      <c r="K9" s="10">
        <f t="shared" ref="K9" si="6">K7*K8</f>
        <v>0</v>
      </c>
      <c r="L9" s="10">
        <f t="shared" ref="L9" si="7">L7*L8</f>
        <v>0</v>
      </c>
      <c r="M9" s="10">
        <f t="shared" ref="M9" si="8">M7*M8</f>
        <v>0</v>
      </c>
      <c r="N9" s="10">
        <f t="shared" ref="N9" si="9">N7*N8</f>
        <v>0</v>
      </c>
    </row>
    <row r="10" spans="2:14" s="17" customFormat="1" x14ac:dyDescent="0.3">
      <c r="B10" s="11" t="s">
        <v>114</v>
      </c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5"/>
      <c r="N10" s="16"/>
    </row>
    <row r="11" spans="2:14" x14ac:dyDescent="0.3">
      <c r="B11" s="4" t="s">
        <v>113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100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" si="10">E11*E12</f>
        <v>0</v>
      </c>
      <c r="F13" s="10">
        <f t="shared" ref="F13" si="11">F11*F12</f>
        <v>0</v>
      </c>
      <c r="G13" s="10">
        <f t="shared" ref="G13" si="12">G11*G12</f>
        <v>0</v>
      </c>
      <c r="H13" s="10">
        <f t="shared" ref="H13" si="13">H11*H12</f>
        <v>0</v>
      </c>
      <c r="I13" s="10">
        <f t="shared" ref="I13" si="14">I11*I12</f>
        <v>0</v>
      </c>
      <c r="J13" s="10">
        <f t="shared" ref="J13" si="15">J11*J12</f>
        <v>0</v>
      </c>
      <c r="K13" s="10">
        <f t="shared" ref="K13" si="16">K11*K12</f>
        <v>0</v>
      </c>
      <c r="L13" s="10">
        <f t="shared" ref="L13" si="17">L11*L12</f>
        <v>0</v>
      </c>
      <c r="M13" s="10">
        <f t="shared" ref="M13" si="18">M11*M12</f>
        <v>0</v>
      </c>
      <c r="N13" s="10">
        <f t="shared" ref="N13" si="19">N11*N12</f>
        <v>0</v>
      </c>
    </row>
    <row r="14" spans="2:14" s="17" customFormat="1" x14ac:dyDescent="0.3">
      <c r="B14" s="11" t="s">
        <v>115</v>
      </c>
      <c r="C14" s="11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x14ac:dyDescent="0.3">
      <c r="B15" s="4" t="s">
        <v>113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100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" si="20">E15*E16</f>
        <v>0</v>
      </c>
      <c r="F17" s="10">
        <f t="shared" ref="F17" si="21">F15*F16</f>
        <v>0</v>
      </c>
      <c r="G17" s="10">
        <f t="shared" ref="G17" si="22">G15*G16</f>
        <v>0</v>
      </c>
      <c r="H17" s="10">
        <f t="shared" ref="H17" si="23">H15*H16</f>
        <v>0</v>
      </c>
      <c r="I17" s="10">
        <f t="shared" ref="I17" si="24">I15*I16</f>
        <v>0</v>
      </c>
      <c r="J17" s="10">
        <f t="shared" ref="J17" si="25">J15*J16</f>
        <v>0</v>
      </c>
      <c r="K17" s="10">
        <f t="shared" ref="K17" si="26">K15*K16</f>
        <v>0</v>
      </c>
      <c r="L17" s="10">
        <f t="shared" ref="L17" si="27">L15*L16</f>
        <v>0</v>
      </c>
      <c r="M17" s="10">
        <f t="shared" ref="M17" si="28">M15*M16</f>
        <v>0</v>
      </c>
      <c r="N17" s="10">
        <f t="shared" ref="N17" si="29">N15*N16</f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30">E9+E13+E17</f>
        <v>0</v>
      </c>
      <c r="F19" s="19">
        <f t="shared" si="30"/>
        <v>0</v>
      </c>
      <c r="G19" s="19">
        <f t="shared" si="30"/>
        <v>0</v>
      </c>
      <c r="H19" s="19">
        <f t="shared" si="30"/>
        <v>0</v>
      </c>
      <c r="I19" s="19">
        <f t="shared" si="30"/>
        <v>0</v>
      </c>
      <c r="J19" s="19">
        <f t="shared" si="30"/>
        <v>0</v>
      </c>
      <c r="K19" s="19">
        <f t="shared" si="30"/>
        <v>0</v>
      </c>
      <c r="L19" s="19">
        <f t="shared" si="30"/>
        <v>0</v>
      </c>
      <c r="M19" s="19">
        <f t="shared" si="30"/>
        <v>0</v>
      </c>
      <c r="N19" s="20">
        <f t="shared" si="30"/>
        <v>0</v>
      </c>
    </row>
    <row r="22" spans="2:14" x14ac:dyDescent="0.3">
      <c r="B22" s="24" t="s">
        <v>116</v>
      </c>
      <c r="C22" s="31"/>
    </row>
    <row r="23" spans="2:14" x14ac:dyDescent="0.3">
      <c r="B23" s="1" t="s">
        <v>117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9" spans="2:14" x14ac:dyDescent="0.3">
      <c r="B29" s="107" t="s">
        <v>41</v>
      </c>
      <c r="C29" s="107"/>
      <c r="D29" s="107"/>
      <c r="E29" s="107"/>
      <c r="F29" s="107"/>
      <c r="G29" s="107"/>
    </row>
    <row r="30" spans="2:14" x14ac:dyDescent="0.3">
      <c r="B30" s="105" t="s">
        <v>107</v>
      </c>
      <c r="C30" s="105"/>
      <c r="D30" s="105"/>
      <c r="E30" s="105"/>
      <c r="F30" s="105"/>
      <c r="G30" s="105"/>
    </row>
    <row r="31" spans="2:14" x14ac:dyDescent="0.3">
      <c r="B31" s="106" t="s">
        <v>120</v>
      </c>
      <c r="C31" s="106"/>
      <c r="D31" s="106"/>
      <c r="E31" s="106"/>
      <c r="F31" s="106"/>
      <c r="G31" s="106"/>
    </row>
    <row r="32" spans="2:14" x14ac:dyDescent="0.3">
      <c r="B32" s="106" t="s">
        <v>121</v>
      </c>
      <c r="C32" s="106"/>
      <c r="D32" s="106"/>
      <c r="E32" s="106"/>
      <c r="F32" s="106"/>
      <c r="G32" s="106"/>
    </row>
    <row r="33" spans="2:3" x14ac:dyDescent="0.3">
      <c r="B33" s="28"/>
      <c r="C33" s="28"/>
    </row>
  </sheetData>
  <mergeCells count="8">
    <mergeCell ref="B31:G31"/>
    <mergeCell ref="B32:G32"/>
    <mergeCell ref="B2:N2"/>
    <mergeCell ref="B4:B5"/>
    <mergeCell ref="D4:N4"/>
    <mergeCell ref="C4:C5"/>
    <mergeCell ref="B29:G29"/>
    <mergeCell ref="B30:G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A11" workbookViewId="0">
      <selection activeCell="D15" sqref="D15"/>
    </sheetView>
  </sheetViews>
  <sheetFormatPr defaultRowHeight="14.4" x14ac:dyDescent="0.3"/>
  <cols>
    <col min="2" max="2" width="62.88671875" customWidth="1"/>
    <col min="3" max="3" width="15.6640625" customWidth="1"/>
    <col min="4" max="14" width="11.6640625" customWidth="1"/>
  </cols>
  <sheetData>
    <row r="2" spans="2:14" x14ac:dyDescent="0.3">
      <c r="B2" s="98" t="s">
        <v>122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123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124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125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100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" si="0">E7*E8</f>
        <v>0</v>
      </c>
      <c r="F9" s="10">
        <f t="shared" ref="F9" si="1">F7*F8</f>
        <v>0</v>
      </c>
      <c r="G9" s="10">
        <f t="shared" ref="G9" si="2">G7*G8</f>
        <v>0</v>
      </c>
      <c r="H9" s="10">
        <f t="shared" ref="H9" si="3">H7*H8</f>
        <v>0</v>
      </c>
      <c r="I9" s="10">
        <f t="shared" ref="I9" si="4">I7*I8</f>
        <v>0</v>
      </c>
      <c r="J9" s="10">
        <f t="shared" ref="J9" si="5">J7*J8</f>
        <v>0</v>
      </c>
      <c r="K9" s="10">
        <f t="shared" ref="K9" si="6">K7*K8</f>
        <v>0</v>
      </c>
      <c r="L9" s="10">
        <f t="shared" ref="L9" si="7">L7*L8</f>
        <v>0</v>
      </c>
      <c r="M9" s="10">
        <f t="shared" ref="M9" si="8">M7*M8</f>
        <v>0</v>
      </c>
      <c r="N9" s="10">
        <f t="shared" ref="N9" si="9">N7*N8</f>
        <v>0</v>
      </c>
    </row>
    <row r="10" spans="2:14" s="17" customFormat="1" x14ac:dyDescent="0.3">
      <c r="B10" s="11" t="s">
        <v>126</v>
      </c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x14ac:dyDescent="0.3">
      <c r="B11" s="4" t="s">
        <v>125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100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" si="10">E11*E12</f>
        <v>0</v>
      </c>
      <c r="F13" s="10">
        <f t="shared" ref="F13" si="11">F11*F12</f>
        <v>0</v>
      </c>
      <c r="G13" s="10">
        <f t="shared" ref="G13" si="12">G11*G12</f>
        <v>0</v>
      </c>
      <c r="H13" s="10">
        <f t="shared" ref="H13" si="13">H11*H12</f>
        <v>0</v>
      </c>
      <c r="I13" s="10">
        <f t="shared" ref="I13" si="14">I11*I12</f>
        <v>0</v>
      </c>
      <c r="J13" s="10">
        <f t="shared" ref="J13" si="15">J11*J12</f>
        <v>0</v>
      </c>
      <c r="K13" s="10">
        <f t="shared" ref="K13" si="16">K11*K12</f>
        <v>0</v>
      </c>
      <c r="L13" s="10">
        <f t="shared" ref="L13" si="17">L11*L12</f>
        <v>0</v>
      </c>
      <c r="M13" s="10">
        <f t="shared" ref="M13" si="18">M11*M12</f>
        <v>0</v>
      </c>
      <c r="N13" s="10">
        <f t="shared" ref="N13" si="19">N11*N12</f>
        <v>0</v>
      </c>
    </row>
    <row r="14" spans="2:14" s="17" customFormat="1" x14ac:dyDescent="0.3">
      <c r="B14" s="11" t="s">
        <v>127</v>
      </c>
      <c r="C14" s="11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x14ac:dyDescent="0.3">
      <c r="B15" s="4" t="s">
        <v>125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100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" si="20">E15*E16</f>
        <v>0</v>
      </c>
      <c r="F17" s="10">
        <f t="shared" ref="F17" si="21">F15*F16</f>
        <v>0</v>
      </c>
      <c r="G17" s="10">
        <f t="shared" ref="G17" si="22">G15*G16</f>
        <v>0</v>
      </c>
      <c r="H17" s="10">
        <f t="shared" ref="H17" si="23">H15*H16</f>
        <v>0</v>
      </c>
      <c r="I17" s="10">
        <f t="shared" ref="I17" si="24">I15*I16</f>
        <v>0</v>
      </c>
      <c r="J17" s="10">
        <f t="shared" ref="J17" si="25">J15*J16</f>
        <v>0</v>
      </c>
      <c r="K17" s="10">
        <f t="shared" ref="K17" si="26">K15*K16</f>
        <v>0</v>
      </c>
      <c r="L17" s="10">
        <f t="shared" ref="L17" si="27">L15*L16</f>
        <v>0</v>
      </c>
      <c r="M17" s="10">
        <f t="shared" ref="M17" si="28">M15*M16</f>
        <v>0</v>
      </c>
      <c r="N17" s="10">
        <f t="shared" ref="N17" si="29">N15*N16</f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30">E9+E13+E17</f>
        <v>0</v>
      </c>
      <c r="F19" s="19">
        <f t="shared" si="30"/>
        <v>0</v>
      </c>
      <c r="G19" s="19">
        <f t="shared" si="30"/>
        <v>0</v>
      </c>
      <c r="H19" s="19">
        <f t="shared" si="30"/>
        <v>0</v>
      </c>
      <c r="I19" s="19">
        <f t="shared" si="30"/>
        <v>0</v>
      </c>
      <c r="J19" s="19">
        <f t="shared" si="30"/>
        <v>0</v>
      </c>
      <c r="K19" s="19">
        <f t="shared" si="30"/>
        <v>0</v>
      </c>
      <c r="L19" s="19">
        <f t="shared" si="30"/>
        <v>0</v>
      </c>
      <c r="M19" s="19">
        <f t="shared" si="30"/>
        <v>0</v>
      </c>
      <c r="N19" s="20">
        <f t="shared" si="30"/>
        <v>0</v>
      </c>
    </row>
    <row r="22" spans="2:14" x14ac:dyDescent="0.3">
      <c r="B22" s="24" t="s">
        <v>128</v>
      </c>
      <c r="C22" s="31"/>
    </row>
    <row r="23" spans="2:14" x14ac:dyDescent="0.3">
      <c r="B23" s="1" t="s">
        <v>129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s="58" customFormat="1" x14ac:dyDescent="0.3"/>
    <row r="29" spans="2:14" x14ac:dyDescent="0.3">
      <c r="B29" s="96" t="s">
        <v>41</v>
      </c>
      <c r="C29" s="96"/>
      <c r="D29" s="96"/>
      <c r="E29" s="96"/>
      <c r="F29" s="96"/>
    </row>
    <row r="30" spans="2:14" x14ac:dyDescent="0.3">
      <c r="B30" s="105" t="s">
        <v>107</v>
      </c>
      <c r="C30" s="105"/>
      <c r="D30" s="105"/>
      <c r="E30" s="105"/>
      <c r="F30" s="105"/>
    </row>
    <row r="31" spans="2:14" x14ac:dyDescent="0.3">
      <c r="B31" s="106" t="s">
        <v>132</v>
      </c>
      <c r="C31" s="106"/>
      <c r="D31" s="106"/>
      <c r="E31" s="106"/>
      <c r="F31" s="106"/>
    </row>
    <row r="32" spans="2:14" x14ac:dyDescent="0.3">
      <c r="B32" s="28"/>
      <c r="C32" s="28"/>
    </row>
    <row r="33" spans="2:3" x14ac:dyDescent="0.3">
      <c r="B33" s="28"/>
      <c r="C33" s="28"/>
    </row>
  </sheetData>
  <mergeCells count="7">
    <mergeCell ref="B2:N2"/>
    <mergeCell ref="B29:F29"/>
    <mergeCell ref="B30:F30"/>
    <mergeCell ref="B31:F31"/>
    <mergeCell ref="B4:B5"/>
    <mergeCell ref="D4:N4"/>
    <mergeCell ref="C4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workbookViewId="0">
      <selection activeCell="D9" sqref="D9:M9"/>
    </sheetView>
  </sheetViews>
  <sheetFormatPr defaultRowHeight="14.4" x14ac:dyDescent="0.3"/>
  <cols>
    <col min="2" max="2" width="62.88671875" customWidth="1"/>
    <col min="3" max="3" width="15.6640625" customWidth="1"/>
    <col min="4" max="14" width="11.6640625" customWidth="1"/>
  </cols>
  <sheetData>
    <row r="2" spans="2:14" x14ac:dyDescent="0.3">
      <c r="B2" s="98" t="s">
        <v>133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134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135</v>
      </c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136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137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" si="0">E7*E8</f>
        <v>0</v>
      </c>
      <c r="F9" s="10">
        <f t="shared" ref="F9" si="1">F7*F8</f>
        <v>0</v>
      </c>
      <c r="G9" s="10">
        <f t="shared" ref="G9" si="2">G7*G8</f>
        <v>0</v>
      </c>
      <c r="H9" s="10">
        <f t="shared" ref="H9" si="3">H7*H8</f>
        <v>0</v>
      </c>
      <c r="I9" s="10">
        <f t="shared" ref="I9" si="4">I7*I8</f>
        <v>0</v>
      </c>
      <c r="J9" s="10">
        <f t="shared" ref="J9" si="5">J7*J8</f>
        <v>0</v>
      </c>
      <c r="K9" s="10">
        <f t="shared" ref="K9" si="6">K7*K8</f>
        <v>0</v>
      </c>
      <c r="L9" s="10">
        <f t="shared" ref="L9" si="7">L7*L8</f>
        <v>0</v>
      </c>
      <c r="M9" s="10">
        <f t="shared" ref="M9" si="8">M7*M8</f>
        <v>0</v>
      </c>
      <c r="N9" s="10">
        <f t="shared" ref="N9" si="9">N7*N8</f>
        <v>0</v>
      </c>
    </row>
    <row r="10" spans="2:14" s="17" customFormat="1" x14ac:dyDescent="0.3">
      <c r="B10" s="11" t="s">
        <v>138</v>
      </c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x14ac:dyDescent="0.3">
      <c r="B11" s="4" t="s">
        <v>136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137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" si="10">E11*E12</f>
        <v>0</v>
      </c>
      <c r="F13" s="10">
        <f t="shared" ref="F13" si="11">F11*F12</f>
        <v>0</v>
      </c>
      <c r="G13" s="10">
        <f t="shared" ref="G13" si="12">G11*G12</f>
        <v>0</v>
      </c>
      <c r="H13" s="10">
        <f t="shared" ref="H13" si="13">H11*H12</f>
        <v>0</v>
      </c>
      <c r="I13" s="10">
        <f t="shared" ref="I13" si="14">I11*I12</f>
        <v>0</v>
      </c>
      <c r="J13" s="10">
        <f t="shared" ref="J13" si="15">J11*J12</f>
        <v>0</v>
      </c>
      <c r="K13" s="10">
        <f t="shared" ref="K13" si="16">K11*K12</f>
        <v>0</v>
      </c>
      <c r="L13" s="10">
        <f t="shared" ref="L13" si="17">L11*L12</f>
        <v>0</v>
      </c>
      <c r="M13" s="10">
        <f t="shared" ref="M13" si="18">M11*M12</f>
        <v>0</v>
      </c>
      <c r="N13" s="10">
        <f t="shared" ref="N13" si="19">N11*N12</f>
        <v>0</v>
      </c>
    </row>
    <row r="14" spans="2:14" s="17" customFormat="1" x14ac:dyDescent="0.3">
      <c r="B14" s="11" t="s">
        <v>139</v>
      </c>
      <c r="C14" s="11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x14ac:dyDescent="0.3">
      <c r="B15" s="4" t="s">
        <v>136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137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" si="20">E15*E16</f>
        <v>0</v>
      </c>
      <c r="F17" s="10">
        <f t="shared" ref="F17" si="21">F15*F16</f>
        <v>0</v>
      </c>
      <c r="G17" s="10">
        <f t="shared" ref="G17" si="22">G15*G16</f>
        <v>0</v>
      </c>
      <c r="H17" s="10">
        <f t="shared" ref="H17" si="23">H15*H16</f>
        <v>0</v>
      </c>
      <c r="I17" s="10">
        <f t="shared" ref="I17" si="24">I15*I16</f>
        <v>0</v>
      </c>
      <c r="J17" s="10">
        <f t="shared" ref="J17" si="25">J15*J16</f>
        <v>0</v>
      </c>
      <c r="K17" s="10">
        <f t="shared" ref="K17" si="26">K15*K16</f>
        <v>0</v>
      </c>
      <c r="L17" s="10">
        <f t="shared" ref="L17" si="27">L15*L16</f>
        <v>0</v>
      </c>
      <c r="M17" s="10">
        <f t="shared" ref="M17" si="28">M15*M16</f>
        <v>0</v>
      </c>
      <c r="N17" s="10">
        <f t="shared" ref="N17" si="29">N15*N16</f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30">E9+E13+E17</f>
        <v>0</v>
      </c>
      <c r="F19" s="19">
        <f t="shared" si="30"/>
        <v>0</v>
      </c>
      <c r="G19" s="19">
        <f t="shared" si="30"/>
        <v>0</v>
      </c>
      <c r="H19" s="19">
        <f t="shared" si="30"/>
        <v>0</v>
      </c>
      <c r="I19" s="19">
        <f t="shared" si="30"/>
        <v>0</v>
      </c>
      <c r="J19" s="19">
        <f t="shared" si="30"/>
        <v>0</v>
      </c>
      <c r="K19" s="19">
        <f t="shared" si="30"/>
        <v>0</v>
      </c>
      <c r="L19" s="19">
        <f t="shared" si="30"/>
        <v>0</v>
      </c>
      <c r="M19" s="19">
        <f t="shared" si="30"/>
        <v>0</v>
      </c>
      <c r="N19" s="20">
        <f t="shared" si="30"/>
        <v>0</v>
      </c>
    </row>
    <row r="22" spans="2:14" x14ac:dyDescent="0.3">
      <c r="B22" s="24" t="s">
        <v>140</v>
      </c>
      <c r="C22" s="31"/>
    </row>
    <row r="23" spans="2:14" x14ac:dyDescent="0.3">
      <c r="B23" s="1" t="s">
        <v>141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143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9" spans="2:14" x14ac:dyDescent="0.3">
      <c r="B29" s="107" t="s">
        <v>41</v>
      </c>
      <c r="C29" s="107"/>
      <c r="D29" s="107"/>
      <c r="E29" s="107"/>
      <c r="F29" s="107"/>
      <c r="G29" s="107"/>
      <c r="H29" s="107"/>
      <c r="I29" s="107"/>
      <c r="J29" s="107"/>
    </row>
    <row r="30" spans="2:14" x14ac:dyDescent="0.3">
      <c r="B30" s="105" t="s">
        <v>107</v>
      </c>
      <c r="C30" s="105"/>
      <c r="D30" s="105"/>
      <c r="E30" s="105"/>
      <c r="F30" s="105"/>
      <c r="G30" s="105"/>
      <c r="H30" s="105"/>
      <c r="I30" s="105"/>
      <c r="J30" s="105"/>
    </row>
    <row r="31" spans="2:14" x14ac:dyDescent="0.3">
      <c r="B31" s="106" t="s">
        <v>144</v>
      </c>
      <c r="C31" s="106"/>
      <c r="D31" s="106"/>
      <c r="E31" s="106"/>
      <c r="F31" s="106"/>
      <c r="G31" s="106"/>
      <c r="H31" s="106"/>
      <c r="I31" s="106"/>
      <c r="J31" s="106"/>
    </row>
    <row r="32" spans="2:14" x14ac:dyDescent="0.3">
      <c r="B32" s="106" t="s">
        <v>145</v>
      </c>
      <c r="C32" s="106"/>
      <c r="D32" s="106"/>
      <c r="E32" s="106"/>
      <c r="F32" s="106"/>
      <c r="G32" s="106"/>
      <c r="H32" s="106"/>
      <c r="I32" s="106"/>
      <c r="J32" s="106"/>
    </row>
    <row r="33" spans="2:14" ht="30" customHeight="1" x14ac:dyDescent="0.3">
      <c r="B33" s="110" t="s">
        <v>146</v>
      </c>
      <c r="C33" s="111"/>
      <c r="D33" s="111"/>
      <c r="E33" s="111"/>
      <c r="F33" s="111"/>
      <c r="G33" s="111"/>
      <c r="H33" s="111"/>
      <c r="I33" s="111"/>
      <c r="J33" s="111"/>
    </row>
    <row r="34" spans="2:14" ht="34.5" customHeight="1" x14ac:dyDescent="0.3">
      <c r="B34" s="112" t="s">
        <v>147</v>
      </c>
      <c r="C34" s="113"/>
      <c r="D34" s="113"/>
      <c r="E34" s="113"/>
      <c r="F34" s="113"/>
      <c r="G34" s="113"/>
      <c r="H34" s="113"/>
      <c r="I34" s="113"/>
      <c r="J34" s="113"/>
    </row>
    <row r="36" spans="2:14" x14ac:dyDescent="0.3"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2:14" x14ac:dyDescent="0.3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</row>
  </sheetData>
  <mergeCells count="12">
    <mergeCell ref="B37:N37"/>
    <mergeCell ref="B36:N36"/>
    <mergeCell ref="B33:J33"/>
    <mergeCell ref="B34:J34"/>
    <mergeCell ref="B2:N2"/>
    <mergeCell ref="B29:J29"/>
    <mergeCell ref="B30:J30"/>
    <mergeCell ref="B31:J31"/>
    <mergeCell ref="B32:J32"/>
    <mergeCell ref="B4:B5"/>
    <mergeCell ref="D4:N4"/>
    <mergeCell ref="C4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A4" workbookViewId="0">
      <selection activeCell="D12" sqref="D12"/>
    </sheetView>
  </sheetViews>
  <sheetFormatPr defaultRowHeight="14.4" x14ac:dyDescent="0.3"/>
  <cols>
    <col min="2" max="2" width="62.88671875" customWidth="1"/>
    <col min="3" max="3" width="15.6640625" customWidth="1"/>
    <col min="4" max="14" width="11.6640625" customWidth="1"/>
  </cols>
  <sheetData>
    <row r="2" spans="2:14" x14ac:dyDescent="0.3">
      <c r="B2" s="98" t="s">
        <v>133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4" spans="2:14" x14ac:dyDescent="0.3">
      <c r="B4" s="82" t="s">
        <v>148</v>
      </c>
      <c r="C4" s="82" t="s">
        <v>27</v>
      </c>
      <c r="D4" s="84" t="s">
        <v>3</v>
      </c>
      <c r="E4" s="85"/>
      <c r="F4" s="85"/>
      <c r="G4" s="85"/>
      <c r="H4" s="85"/>
      <c r="I4" s="85"/>
      <c r="J4" s="85"/>
      <c r="K4" s="85"/>
      <c r="L4" s="85"/>
      <c r="M4" s="85"/>
      <c r="N4" s="86"/>
    </row>
    <row r="5" spans="2:14" x14ac:dyDescent="0.3">
      <c r="B5" s="83"/>
      <c r="C5" s="83"/>
      <c r="D5" s="67">
        <v>0</v>
      </c>
      <c r="E5" s="68">
        <v>1</v>
      </c>
      <c r="F5" s="67">
        <v>2</v>
      </c>
      <c r="G5" s="67">
        <v>3</v>
      </c>
      <c r="H5" s="68">
        <v>4</v>
      </c>
      <c r="I5" s="67">
        <v>5</v>
      </c>
      <c r="J5" s="67">
        <v>6</v>
      </c>
      <c r="K5" s="68">
        <v>7</v>
      </c>
      <c r="L5" s="67">
        <v>8</v>
      </c>
      <c r="M5" s="67">
        <v>9</v>
      </c>
      <c r="N5" s="67">
        <v>10</v>
      </c>
    </row>
    <row r="6" spans="2:14" s="17" customFormat="1" x14ac:dyDescent="0.3">
      <c r="B6" s="11" t="s">
        <v>149</v>
      </c>
      <c r="C6" s="11" t="s">
        <v>150</v>
      </c>
      <c r="D6" s="12"/>
      <c r="E6" s="13"/>
      <c r="F6" s="14"/>
      <c r="G6" s="15"/>
      <c r="H6" s="15"/>
      <c r="I6" s="15"/>
      <c r="J6" s="15"/>
      <c r="K6" s="15"/>
      <c r="L6" s="15"/>
      <c r="M6" s="15"/>
      <c r="N6" s="16"/>
    </row>
    <row r="7" spans="2:14" x14ac:dyDescent="0.3">
      <c r="B7" s="4" t="s">
        <v>151</v>
      </c>
      <c r="C7" s="4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14" x14ac:dyDescent="0.3">
      <c r="B8" s="4" t="s">
        <v>137</v>
      </c>
      <c r="C8" s="4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x14ac:dyDescent="0.3">
      <c r="B9" s="5" t="s">
        <v>31</v>
      </c>
      <c r="C9" s="5"/>
      <c r="D9" s="10">
        <f>D7*D8</f>
        <v>0</v>
      </c>
      <c r="E9" s="10">
        <f t="shared" ref="E9:F9" si="0">E7*E8</f>
        <v>0</v>
      </c>
      <c r="F9" s="10">
        <f t="shared" si="0"/>
        <v>0</v>
      </c>
      <c r="G9" s="10">
        <f t="shared" ref="G9" si="1">G7*G8</f>
        <v>0</v>
      </c>
      <c r="H9" s="10">
        <f t="shared" ref="H9" si="2">H7*H8</f>
        <v>0</v>
      </c>
      <c r="I9" s="10">
        <f t="shared" ref="I9" si="3">I7*I8</f>
        <v>0</v>
      </c>
      <c r="J9" s="10">
        <f t="shared" ref="J9" si="4">J7*J8</f>
        <v>0</v>
      </c>
      <c r="K9" s="10">
        <f t="shared" ref="K9" si="5">K7*K8</f>
        <v>0</v>
      </c>
      <c r="L9" s="10">
        <f t="shared" ref="L9" si="6">L7*L8</f>
        <v>0</v>
      </c>
      <c r="M9" s="10">
        <f t="shared" ref="M9" si="7">M7*M8</f>
        <v>0</v>
      </c>
      <c r="N9" s="10">
        <f t="shared" ref="N9" si="8">N7*N8</f>
        <v>0</v>
      </c>
    </row>
    <row r="10" spans="2:14" s="17" customFormat="1" x14ac:dyDescent="0.3">
      <c r="B10" s="11" t="s">
        <v>152</v>
      </c>
      <c r="C10" s="11" t="s">
        <v>153</v>
      </c>
      <c r="D10" s="12"/>
      <c r="E10" s="13"/>
      <c r="F10" s="14"/>
      <c r="G10" s="13"/>
      <c r="H10" s="14"/>
      <c r="I10" s="13"/>
      <c r="J10" s="14"/>
      <c r="K10" s="13"/>
      <c r="L10" s="14"/>
      <c r="M10" s="13"/>
      <c r="N10" s="14"/>
    </row>
    <row r="11" spans="2:14" x14ac:dyDescent="0.3">
      <c r="B11" s="4" t="s">
        <v>151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2:14" x14ac:dyDescent="0.3">
      <c r="B12" s="4" t="s">
        <v>137</v>
      </c>
      <c r="C12" s="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5" t="s">
        <v>31</v>
      </c>
      <c r="C13" s="5"/>
      <c r="D13" s="10">
        <f>D11*D12</f>
        <v>0</v>
      </c>
      <c r="E13" s="10">
        <f t="shared" ref="E13:F13" si="9">E11*E12</f>
        <v>0</v>
      </c>
      <c r="F13" s="10">
        <f t="shared" si="9"/>
        <v>0</v>
      </c>
      <c r="G13" s="10">
        <f t="shared" ref="G13" si="10">G11*G12</f>
        <v>0</v>
      </c>
      <c r="H13" s="10">
        <f t="shared" ref="H13" si="11">H11*H12</f>
        <v>0</v>
      </c>
      <c r="I13" s="10">
        <f t="shared" ref="I13" si="12">I11*I12</f>
        <v>0</v>
      </c>
      <c r="J13" s="10">
        <f t="shared" ref="J13" si="13">J11*J12</f>
        <v>0</v>
      </c>
      <c r="K13" s="10">
        <f t="shared" ref="K13" si="14">K11*K12</f>
        <v>0</v>
      </c>
      <c r="L13" s="10">
        <f t="shared" ref="L13" si="15">L11*L12</f>
        <v>0</v>
      </c>
      <c r="M13" s="10">
        <f t="shared" ref="M13" si="16">M11*M12</f>
        <v>0</v>
      </c>
      <c r="N13" s="10">
        <f t="shared" ref="N13" si="17">N11*N12</f>
        <v>0</v>
      </c>
    </row>
    <row r="14" spans="2:14" s="17" customFormat="1" x14ac:dyDescent="0.3">
      <c r="B14" s="11" t="s">
        <v>154</v>
      </c>
      <c r="C14" s="11" t="s">
        <v>150</v>
      </c>
      <c r="D14" s="12"/>
      <c r="E14" s="13"/>
      <c r="F14" s="14"/>
      <c r="G14" s="13"/>
      <c r="H14" s="14"/>
      <c r="I14" s="13"/>
      <c r="J14" s="14"/>
      <c r="K14" s="13"/>
      <c r="L14" s="14"/>
      <c r="M14" s="13"/>
      <c r="N14" s="14"/>
    </row>
    <row r="15" spans="2:14" x14ac:dyDescent="0.3">
      <c r="B15" s="4" t="s">
        <v>151</v>
      </c>
      <c r="C15" s="4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4" t="s">
        <v>137</v>
      </c>
      <c r="C16" s="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5" t="s">
        <v>31</v>
      </c>
      <c r="C17" s="5"/>
      <c r="D17" s="10">
        <f>D15*D16</f>
        <v>0</v>
      </c>
      <c r="E17" s="10">
        <f t="shared" ref="E17:F17" si="18">E15*E16</f>
        <v>0</v>
      </c>
      <c r="F17" s="10">
        <f t="shared" si="18"/>
        <v>0</v>
      </c>
      <c r="G17" s="10">
        <f t="shared" ref="G17" si="19">G15*G16</f>
        <v>0</v>
      </c>
      <c r="H17" s="10">
        <f t="shared" ref="H17" si="20">H15*H16</f>
        <v>0</v>
      </c>
      <c r="I17" s="10">
        <f t="shared" ref="I17" si="21">I15*I16</f>
        <v>0</v>
      </c>
      <c r="J17" s="10">
        <f t="shared" ref="J17" si="22">J15*J16</f>
        <v>0</v>
      </c>
      <c r="K17" s="10">
        <f t="shared" ref="K17" si="23">K15*K16</f>
        <v>0</v>
      </c>
      <c r="L17" s="10">
        <f t="shared" ref="L17" si="24">L15*L16</f>
        <v>0</v>
      </c>
      <c r="M17" s="10">
        <f t="shared" ref="M17" si="25">M15*M16</f>
        <v>0</v>
      </c>
      <c r="N17" s="10">
        <f t="shared" ref="N17" si="26">N15*N16</f>
        <v>0</v>
      </c>
    </row>
    <row r="18" spans="2:14" x14ac:dyDescent="0.3">
      <c r="B18" s="27" t="s">
        <v>34</v>
      </c>
      <c r="C18" s="5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2:14" s="21" customFormat="1" x14ac:dyDescent="0.3">
      <c r="B19" s="18" t="s">
        <v>35</v>
      </c>
      <c r="C19" s="51"/>
      <c r="D19" s="19">
        <f>D9+D13+D17</f>
        <v>0</v>
      </c>
      <c r="E19" s="19">
        <f t="shared" ref="E19:N19" si="27">E9+E13+E17</f>
        <v>0</v>
      </c>
      <c r="F19" s="19">
        <f t="shared" si="27"/>
        <v>0</v>
      </c>
      <c r="G19" s="19">
        <f t="shared" si="27"/>
        <v>0</v>
      </c>
      <c r="H19" s="19">
        <f t="shared" si="27"/>
        <v>0</v>
      </c>
      <c r="I19" s="19">
        <f t="shared" si="27"/>
        <v>0</v>
      </c>
      <c r="J19" s="19">
        <f t="shared" si="27"/>
        <v>0</v>
      </c>
      <c r="K19" s="19">
        <f t="shared" si="27"/>
        <v>0</v>
      </c>
      <c r="L19" s="19">
        <f t="shared" si="27"/>
        <v>0</v>
      </c>
      <c r="M19" s="19">
        <f t="shared" si="27"/>
        <v>0</v>
      </c>
      <c r="N19" s="20">
        <f t="shared" si="27"/>
        <v>0</v>
      </c>
    </row>
    <row r="22" spans="2:14" x14ac:dyDescent="0.3">
      <c r="B22" s="24" t="s">
        <v>155</v>
      </c>
      <c r="C22" s="31"/>
    </row>
    <row r="23" spans="2:14" x14ac:dyDescent="0.3">
      <c r="B23" s="1" t="s">
        <v>156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3">
      <c r="B24" s="1" t="s">
        <v>157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x14ac:dyDescent="0.3">
      <c r="B25" s="1" t="s">
        <v>158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3">
      <c r="B26" s="1" t="s">
        <v>40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9" spans="2:14" x14ac:dyDescent="0.3">
      <c r="B29" s="107" t="s">
        <v>41</v>
      </c>
      <c r="C29" s="107"/>
      <c r="D29" s="107"/>
      <c r="E29" s="107"/>
      <c r="F29" s="107"/>
    </row>
    <row r="30" spans="2:14" x14ac:dyDescent="0.3">
      <c r="B30" s="105" t="s">
        <v>107</v>
      </c>
      <c r="C30" s="105"/>
      <c r="D30" s="105"/>
      <c r="E30" s="105"/>
      <c r="F30" s="105"/>
    </row>
    <row r="31" spans="2:14" x14ac:dyDescent="0.3">
      <c r="B31" s="106" t="s">
        <v>159</v>
      </c>
      <c r="C31" s="106"/>
      <c r="D31" s="106"/>
      <c r="E31" s="106"/>
      <c r="F31" s="106"/>
    </row>
    <row r="32" spans="2:14" x14ac:dyDescent="0.3">
      <c r="B32" s="106" t="s">
        <v>160</v>
      </c>
      <c r="C32" s="106"/>
      <c r="D32" s="106"/>
      <c r="E32" s="106"/>
      <c r="F32" s="106"/>
    </row>
    <row r="33" spans="2:3" x14ac:dyDescent="0.3">
      <c r="B33" s="28"/>
      <c r="C33" s="28"/>
    </row>
  </sheetData>
  <mergeCells count="8">
    <mergeCell ref="B2:N2"/>
    <mergeCell ref="B29:F29"/>
    <mergeCell ref="B30:F30"/>
    <mergeCell ref="B31:F31"/>
    <mergeCell ref="B32:F32"/>
    <mergeCell ref="B4:B5"/>
    <mergeCell ref="D4:N4"/>
    <mergeCell ref="C4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4732A73DAD8D488D1D8EA38F26A010" ma:contentTypeVersion="2" ma:contentTypeDescription="Utwórz nowy dokument." ma:contentTypeScope="" ma:versionID="e69c6d9cfe5368929ce65af4be42279b">
  <xsd:schema xmlns:xsd="http://www.w3.org/2001/XMLSchema" xmlns:xs="http://www.w3.org/2001/XMLSchema" xmlns:p="http://schemas.microsoft.com/office/2006/metadata/properties" xmlns:ns2="70faadbe-2650-4a3b-a4d5-6f37eee08631" targetNamespace="http://schemas.microsoft.com/office/2006/metadata/properties" ma:root="true" ma:fieldsID="bb587da7e235133b65fcac45681dd79b" ns2:_="">
    <xsd:import namespace="70faadbe-2650-4a3b-a4d5-6f37eee08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adbe-2650-4a3b-a4d5-6f37eee08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D83151-B62F-40A4-85AE-CD91DB3A2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adbe-2650-4a3b-a4d5-6f37eee08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CDF11-6DE9-45DD-8666-C4505D7C8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6013F-3EEA-4824-A447-8DA8ABCF7D2A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70faadbe-2650-4a3b-a4d5-6f37eee08631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DCF</vt:lpstr>
      <vt:lpstr>Informacje</vt:lpstr>
      <vt:lpstr>A. Sprzedaż</vt:lpstr>
      <vt:lpstr>B.1. Substraty</vt:lpstr>
      <vt:lpstr>B.2. Koszty materiałowe</vt:lpstr>
      <vt:lpstr>B.3. Koszty energii obcej</vt:lpstr>
      <vt:lpstr>B.4. Koszty usług obcych</vt:lpstr>
      <vt:lpstr>B.5. Koszty pracy</vt:lpstr>
      <vt:lpstr>B.6. Pozostałe koszty</vt:lpstr>
      <vt:lpstr>C. CAPEX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L.Ciurzyński (BIA Consultor)</dc:creator>
  <cp:keywords/>
  <dc:description/>
  <cp:lastModifiedBy>NCBR</cp:lastModifiedBy>
  <cp:revision/>
  <dcterms:created xsi:type="dcterms:W3CDTF">2020-12-09T13:47:49Z</dcterms:created>
  <dcterms:modified xsi:type="dcterms:W3CDTF">2020-12-23T12:56:42Z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0x010100CC4732A73DAD8D488D1D8EA38F26A010</vt:lpwstr>
  </property>
</Properties>
</file>