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32760" windowWidth="7665" windowHeight="9120" tabRatio="808" activeTab="0"/>
  </bookViews>
  <sheets>
    <sheet name="RbZ" sheetId="1" r:id="rId1"/>
    <sheet name="RBZE" sheetId="2" state="hidden" r:id="rId2"/>
    <sheet name="RBZF" sheetId="3" state="hidden" r:id="rId3"/>
    <sheet name="RBZO" sheetId="4" state="hidden" r:id="rId4"/>
    <sheet name="RBZC" sheetId="5" state="hidden" r:id="rId5"/>
    <sheet name="RBZD" sheetId="6" state="hidden" r:id="rId6"/>
    <sheet name="RbUZ" sheetId="7" r:id="rId7"/>
    <sheet name="RBUZA" sheetId="8" state="hidden" r:id="rId8"/>
    <sheet name="RBUZB1" sheetId="9" state="hidden" r:id="rId9"/>
    <sheet name="RBUZB2" sheetId="10" state="hidden" r:id="rId10"/>
    <sheet name="RBUZB3" sheetId="11" state="hidden" r:id="rId11"/>
    <sheet name="RBUZB4" sheetId="12" state="hidden" r:id="rId12"/>
    <sheet name="Listy" sheetId="13" state="hidden" r:id="rId13"/>
  </sheets>
  <definedNames>
    <definedName name="KWARTAL">'RbZ'!$H$8</definedName>
    <definedName name="KWARTAL_UZ">'RbUZ'!$H$8</definedName>
    <definedName name="mip57108513" localSheetId="0">'RbZ'!#REF!</definedName>
    <definedName name="mip57108514" localSheetId="0">'RbZ'!#REF!</definedName>
    <definedName name="mip57108515" localSheetId="0">'RbZ'!#REF!</definedName>
    <definedName name="mip57108516" localSheetId="0">'RbZ'!#REF!</definedName>
    <definedName name="mip57108517" localSheetId="0">'RbZ'!$A$116</definedName>
    <definedName name="mip57108518" localSheetId="0">'RbZ'!$A$117</definedName>
    <definedName name="mip57108519" localSheetId="0">'RbZ'!$A$119</definedName>
    <definedName name="mip57108520" localSheetId="0">'RbZ'!$A$120</definedName>
    <definedName name="mip57108521" localSheetId="0">'RbZ'!#REF!</definedName>
    <definedName name="mip57108522" localSheetId="0">'RbZ'!$A$121</definedName>
    <definedName name="_xlnm.Print_Area" localSheetId="6">'RbUZ'!$A$2:$R$76</definedName>
    <definedName name="_xlnm.Print_Area" localSheetId="0">'RbZ'!$A$2:$R$101</definedName>
    <definedName name="plik2jst">'Makro1'!$A$1</definedName>
    <definedName name="ROK">'RbZ'!$K$8</definedName>
    <definedName name="ROK_UZ">'RbUZ'!$K$8</definedName>
  </definedNames>
  <calcPr fullCalcOnLoad="1"/>
</workbook>
</file>

<file path=xl/comments1.xml><?xml version="1.0" encoding="utf-8"?>
<comments xmlns="http://schemas.openxmlformats.org/spreadsheetml/2006/main">
  <authors>
    <author>MIN-BMP</author>
    <author>min-bmp</author>
  </authors>
  <commentList>
    <comment ref="A8" authorId="0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1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comments7.xml><?xml version="1.0" encoding="utf-8"?>
<comments xmlns="http://schemas.openxmlformats.org/spreadsheetml/2006/main">
  <authors>
    <author>MIN-BMP</author>
    <author>min-bmp</author>
  </authors>
  <commentList>
    <comment ref="A8" authorId="0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1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sharedStrings.xml><?xml version="1.0" encoding="utf-8"?>
<sst xmlns="http://schemas.openxmlformats.org/spreadsheetml/2006/main" count="966" uniqueCount="741">
  <si>
    <t xml:space="preserve">  roku</t>
  </si>
  <si>
    <t>Numer identyfikacyjny REGON</t>
  </si>
  <si>
    <t>Nazwa województwa</t>
  </si>
  <si>
    <t>SYMBOLE</t>
  </si>
  <si>
    <t>POWIAT</t>
  </si>
  <si>
    <t>GMINA</t>
  </si>
  <si>
    <t>TYP GM.</t>
  </si>
  <si>
    <t>ZWIĄZEK JST</t>
  </si>
  <si>
    <t>GRUPA</t>
  </si>
  <si>
    <t>Wyszczególnienie</t>
  </si>
  <si>
    <t>zadłużenia</t>
  </si>
  <si>
    <t>ogółem</t>
  </si>
  <si>
    <t>finansów</t>
  </si>
  <si>
    <t>publicznych</t>
  </si>
  <si>
    <t>kwartału</t>
  </si>
  <si>
    <t>E. ZOBOWIĄZANIA WG TYTUŁÓW DŁUŻNYCH (E1+E2+E3+E4)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</si>
  <si>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</si>
  <si>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</si>
  <si>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</si>
  <si>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</si>
  <si>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</si>
  <si>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</si>
  <si>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</si>
  <si>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</si>
  <si>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</si>
  <si>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</si>
  <si>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</si>
  <si>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</si>
  <si>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sektora</t>
  </si>
  <si>
    <t>telefon</t>
  </si>
  <si>
    <t>rok m-c dzień</t>
  </si>
  <si>
    <t>wg stanu na koniec</t>
  </si>
  <si>
    <t>(kol. 3+15)</t>
  </si>
  <si>
    <t>w i e r z y c i e l e   k r a j o w i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</si>
  <si>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</si>
  <si>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</si>
  <si>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</si>
  <si>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</si>
  <si>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</si>
  <si>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</si>
  <si>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</si>
  <si>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</si>
  <si>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</si>
  <si>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</si>
  <si>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</si>
  <si>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</si>
  <si>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</si>
  <si>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</si>
  <si>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</si>
  <si>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</si>
  <si>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      E1.2. długoterminowe</t>
  </si>
  <si>
    <t xml:space="preserve">      E1.1. krótkoterminowe</t>
  </si>
  <si>
    <t xml:space="preserve">      E2.1. krótkoterminowe</t>
  </si>
  <si>
    <t xml:space="preserve">             w i e r z y c i e l e   z a g r a n i c z n i 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</si>
  <si>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</si>
  <si>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</si>
  <si>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</si>
  <si>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</si>
  <si>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</si>
  <si>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</si>
  <si>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</si>
  <si>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</si>
  <si>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</si>
  <si>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</si>
  <si>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</si>
  <si>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</si>
  <si>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</si>
  <si>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</si>
  <si>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</si>
  <si>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>F2. wartość nominalna wymagalnych zobowiązań z tytułu udzielonych poręczeń i gwarancji na koniec okresu sprawozdawczego</t>
  </si>
  <si>
    <t>F3. wartość poręczeń i gwarancji udzielonych w okresie sprawozdawczym</t>
  </si>
  <si>
    <t xml:space="preserve"> B. Poręczenia i gwarancje</t>
  </si>
  <si>
    <t xml:space="preserve"> A. Zobowiązania według tytułów dłużnych</t>
  </si>
  <si>
    <t xml:space="preserve">Kwota </t>
  </si>
  <si>
    <t>zobowiązań</t>
  </si>
  <si>
    <t>(kol. 3+8)</t>
  </si>
  <si>
    <t xml:space="preserve">w i e r z y c i e l e </t>
  </si>
  <si>
    <t>(kol.4+5+6+7)</t>
  </si>
  <si>
    <t>grupa  I</t>
  </si>
  <si>
    <t xml:space="preserve">pozostałe 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</si>
  <si>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</si>
  <si>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</si>
  <si>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</si>
  <si>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</si>
  <si>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</si>
  <si>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</si>
  <si>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</si>
  <si>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</si>
  <si>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</si>
  <si>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</si>
  <si>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</si>
  <si>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</si>
  <si>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</si>
  <si>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</si>
  <si>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</si>
  <si>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</si>
  <si>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</si>
  <si>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</si>
  <si>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</si>
  <si>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</si>
  <si>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</si>
  <si>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</si>
  <si>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</si>
  <si>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</si>
  <si>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</si>
  <si>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</si>
  <si>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</si>
  <si>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</si>
  <si>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</si>
  <si>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</si>
  <si>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</si>
  <si>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</si>
  <si>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E1102</t>
  </si>
  <si>
    <t>E1103</t>
  </si>
  <si>
    <t>E1104</t>
  </si>
  <si>
    <t>E1105</t>
  </si>
  <si>
    <t>E1106</t>
  </si>
  <si>
    <t>E1107</t>
  </si>
  <si>
    <t>E1108</t>
  </si>
  <si>
    <t>E1109</t>
  </si>
  <si>
    <t>E1110</t>
  </si>
  <si>
    <t>E1111</t>
  </si>
  <si>
    <t>E1112</t>
  </si>
  <si>
    <t>E1113</t>
  </si>
  <si>
    <t>E1114</t>
  </si>
  <si>
    <t>E1115</t>
  </si>
  <si>
    <t>E1116</t>
  </si>
  <si>
    <t>E1117</t>
  </si>
  <si>
    <t>E2002</t>
  </si>
  <si>
    <t>E2003</t>
  </si>
  <si>
    <t>E2004</t>
  </si>
  <si>
    <t>E2005</t>
  </si>
  <si>
    <t>E2006</t>
  </si>
  <si>
    <t>E2007</t>
  </si>
  <si>
    <t>E2008</t>
  </si>
  <si>
    <t>E2009</t>
  </si>
  <si>
    <t>E2010</t>
  </si>
  <si>
    <t>E2011</t>
  </si>
  <si>
    <t>E2012</t>
  </si>
  <si>
    <t>E2013</t>
  </si>
  <si>
    <t>E2014</t>
  </si>
  <si>
    <t>E2015</t>
  </si>
  <si>
    <t>E2016</t>
  </si>
  <si>
    <t>E2017</t>
  </si>
  <si>
    <t>E2102</t>
  </si>
  <si>
    <t>E2103</t>
  </si>
  <si>
    <t>E2104</t>
  </si>
  <si>
    <t>E2105</t>
  </si>
  <si>
    <t>E2106</t>
  </si>
  <si>
    <t>E2107</t>
  </si>
  <si>
    <t>E2108</t>
  </si>
  <si>
    <t>E2109</t>
  </si>
  <si>
    <t>E2110</t>
  </si>
  <si>
    <t>E2111</t>
  </si>
  <si>
    <t>E2112</t>
  </si>
  <si>
    <t>E2113</t>
  </si>
  <si>
    <t>E2114</t>
  </si>
  <si>
    <t>E2115</t>
  </si>
  <si>
    <t>E2116</t>
  </si>
  <si>
    <t>E2117</t>
  </si>
  <si>
    <t>E3002</t>
  </si>
  <si>
    <t>E3003</t>
  </si>
  <si>
    <t>E3004</t>
  </si>
  <si>
    <t>E3005</t>
  </si>
  <si>
    <t>E3006</t>
  </si>
  <si>
    <t>E3007</t>
  </si>
  <si>
    <t>E3008</t>
  </si>
  <si>
    <t>E3009</t>
  </si>
  <si>
    <t>E3010</t>
  </si>
  <si>
    <t>E3011</t>
  </si>
  <si>
    <t>E3012</t>
  </si>
  <si>
    <t>E3013</t>
  </si>
  <si>
    <t>E3014</t>
  </si>
  <si>
    <t>E3015</t>
  </si>
  <si>
    <t>E3016</t>
  </si>
  <si>
    <t>E3017</t>
  </si>
  <si>
    <t>E4002</t>
  </si>
  <si>
    <t>E4003</t>
  </si>
  <si>
    <t>E4004</t>
  </si>
  <si>
    <t>E4005</t>
  </si>
  <si>
    <t>E4006</t>
  </si>
  <si>
    <t>E4007</t>
  </si>
  <si>
    <t>E4008</t>
  </si>
  <si>
    <t>E4009</t>
  </si>
  <si>
    <t>E4010</t>
  </si>
  <si>
    <t>E4011</t>
  </si>
  <si>
    <t>E4012</t>
  </si>
  <si>
    <t>E4013</t>
  </si>
  <si>
    <t>E4014</t>
  </si>
  <si>
    <t>E4015</t>
  </si>
  <si>
    <t>E4016</t>
  </si>
  <si>
    <t>E4017</t>
  </si>
  <si>
    <t>E4102</t>
  </si>
  <si>
    <t>E4103</t>
  </si>
  <si>
    <t>E4104</t>
  </si>
  <si>
    <t>E4105</t>
  </si>
  <si>
    <t>E4106</t>
  </si>
  <si>
    <t>E4107</t>
  </si>
  <si>
    <t>E4108</t>
  </si>
  <si>
    <t>E4109</t>
  </si>
  <si>
    <t>E4110</t>
  </si>
  <si>
    <t>E4111</t>
  </si>
  <si>
    <t>E4112</t>
  </si>
  <si>
    <t>E4113</t>
  </si>
  <si>
    <t>E4114</t>
  </si>
  <si>
    <t>E4115</t>
  </si>
  <si>
    <t>E4116</t>
  </si>
  <si>
    <t>E4117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</si>
  <si>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</si>
  <si>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</si>
  <si>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</si>
  <si>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</si>
  <si>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</si>
  <si>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</si>
  <si>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</si>
  <si>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</si>
  <si>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</si>
  <si>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E4211</t>
  </si>
  <si>
    <t>E4212</t>
  </si>
  <si>
    <t>E4213</t>
  </si>
  <si>
    <t>E4214</t>
  </si>
  <si>
    <t>E4215</t>
  </si>
  <si>
    <t>E4216</t>
  </si>
  <si>
    <t>E4217</t>
  </si>
  <si>
    <t>F1002</t>
  </si>
  <si>
    <t>F1003</t>
  </si>
  <si>
    <t>F1004</t>
  </si>
  <si>
    <t>F1005</t>
  </si>
  <si>
    <t>F1006</t>
  </si>
  <si>
    <t>F1007</t>
  </si>
  <si>
    <t>F1008</t>
  </si>
  <si>
    <t>F2002</t>
  </si>
  <si>
    <t>F2003</t>
  </si>
  <si>
    <t>F2004</t>
  </si>
  <si>
    <t>F2005</t>
  </si>
  <si>
    <t>F2006</t>
  </si>
  <si>
    <t>F2007</t>
  </si>
  <si>
    <t>F2008</t>
  </si>
  <si>
    <t>F3002</t>
  </si>
  <si>
    <t>F3003</t>
  </si>
  <si>
    <t>F3004</t>
  </si>
  <si>
    <t>F3005</t>
  </si>
  <si>
    <t>F3006</t>
  </si>
  <si>
    <t>F3007</t>
  </si>
  <si>
    <t>F3008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</si>
  <si>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</si>
  <si>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</si>
  <si>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</si>
  <si>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</si>
  <si>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</si>
  <si>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</si>
  <si>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</si>
  <si>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</si>
  <si>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</si>
  <si>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</si>
  <si>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</si>
  <si>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E1213</t>
  </si>
  <si>
    <t>E1214</t>
  </si>
  <si>
    <t>E1215</t>
  </si>
  <si>
    <t>E1216</t>
  </si>
  <si>
    <t>E1217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</si>
  <si>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</si>
  <si>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</si>
  <si>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</si>
  <si>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</si>
  <si>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</si>
  <si>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</si>
  <si>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</si>
  <si>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</si>
  <si>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</si>
  <si>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</si>
  <si>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</si>
  <si>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</si>
  <si>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</si>
  <si>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</si>
  <si>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</si>
  <si>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</si>
  <si>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WOJ.</t>
  </si>
  <si>
    <t>finansowe</t>
  </si>
  <si>
    <t>liczba identyfik.jedn.</t>
  </si>
  <si>
    <t>samorządowej instytucji kultury</t>
  </si>
  <si>
    <t>TYP ZW.</t>
  </si>
  <si>
    <t>…………………</t>
  </si>
  <si>
    <t>………………</t>
  </si>
  <si>
    <t>CZĘŚĆ BUDŻ.</t>
  </si>
  <si>
    <t>długoterminowe</t>
  </si>
  <si>
    <t>X</t>
  </si>
  <si>
    <t>Lp.</t>
  </si>
  <si>
    <t>E. Zobowiązania z tytułu odsetek jednostek posiadających osobowość prawną z wyłączeniem jednostek samorządu terytorialnego</t>
  </si>
  <si>
    <t>kwota zobowiązań ogółem
(kol. 3+4)</t>
  </si>
  <si>
    <t>odsetki naliczone od zobowiązań niewymagalnych</t>
  </si>
  <si>
    <t>odsetki naliczone od zobowiązań wymagalnych</t>
  </si>
  <si>
    <t xml:space="preserve">Wartość odsetek </t>
  </si>
  <si>
    <t xml:space="preserve">      E2.2. długoterminowe</t>
  </si>
  <si>
    <t xml:space="preserve">      E4.1. z tyt. dostaw towarów i usług</t>
  </si>
  <si>
    <t>E1. papiery wartościowe (E1.1+E1.2)</t>
  </si>
  <si>
    <t>E2. kredyty i pożyczki (E2.1+E2.2)</t>
  </si>
  <si>
    <t>E4. wymagalne zobowiązania (E4.1+E4.2)</t>
  </si>
  <si>
    <t>OK2</t>
  </si>
  <si>
    <t>OK3</t>
  </si>
  <si>
    <t>OK4</t>
  </si>
  <si>
    <t>Rb-Z   KWARTALNE SPRAWOZDANIE O STANIE ZOBOWIĄZAŃ WG TYTUŁÓW DŁUŻNYCH ORAZ PORĘCZEŃ I GWARANCJI</t>
  </si>
  <si>
    <t>F1. wartość nominalna niewymagalnych (potencjalnych) zobowiązań z tytułu udzielonych poręczeń i gwarancji na koniec okresu sprawozdawczego</t>
  </si>
  <si>
    <t>Kwota zobowiązań ogółem</t>
  </si>
  <si>
    <t>F. Lista jednostek sporządzajacych sprawozdania</t>
  </si>
  <si>
    <t>CZ_BU</t>
  </si>
  <si>
    <t>Nazwa powiatu / związku</t>
  </si>
  <si>
    <t>Nazwa gminy / związku</t>
  </si>
  <si>
    <t>E3. przyjęte depozyty</t>
  </si>
  <si>
    <t xml:space="preserve">      E4.2. pozostałe</t>
  </si>
  <si>
    <t>C. Uzupełniające dane o niektórych zobowiązaniach jednostki samorządu terytorialnego</t>
  </si>
  <si>
    <t>C1. Kredyty i pożyczki oraz wyemitowane papiery wartościowe na realizację programów, projektów lub zadań finansowanych z udziałem środków, o których mowa w art. 5 ust. 1 pkt 2 ustawy</t>
  </si>
  <si>
    <t xml:space="preserve">Z budżetu państwa
 ogółem </t>
  </si>
  <si>
    <t>w tym</t>
  </si>
  <si>
    <t>Z innych źródeł
 ogółem</t>
  </si>
  <si>
    <t xml:space="preserve"> długoterminowe</t>
  </si>
  <si>
    <t>Ogółem kredyty i pożyczki oraz wyemitowane papiery wartościowe
w tym:</t>
  </si>
  <si>
    <t xml:space="preserve"> na współfinansowanie
       (udział własny)</t>
  </si>
  <si>
    <t xml:space="preserve">Wyszczególnienie </t>
  </si>
  <si>
    <t>Plan</t>
  </si>
  <si>
    <t>Wykonanie</t>
  </si>
  <si>
    <t>D. Dane o krótkoterminowych zobowiązaniach wynikających z umów nienazwanych związanych z finansowaniem usług, dostaw, robót budowlanych</t>
  </si>
  <si>
    <t>A. krótkoterminowe zobowiązania przejęte przez instytucje finansowe</t>
  </si>
  <si>
    <t>B. krótkoterminowe zobowiązania zrestrukturyzowane</t>
  </si>
  <si>
    <t>C1001</t>
  </si>
  <si>
    <t>C1002</t>
  </si>
  <si>
    <t>C1003</t>
  </si>
  <si>
    <t>C1004</t>
  </si>
  <si>
    <t>C1005</t>
  </si>
  <si>
    <t>C1006</t>
  </si>
  <si>
    <t>C2001</t>
  </si>
  <si>
    <t>C2002</t>
  </si>
  <si>
    <t>D0001</t>
  </si>
  <si>
    <t>D0002</t>
  </si>
  <si>
    <t>Główny Księgowy* / Skarbnik</t>
  </si>
  <si>
    <t>* Nie dotyczy sprawozdań zbiorczych sporządzanych przez RIO. W przypadku braku głównego księgowego podpisuje tylko kierownik jednostki.</t>
  </si>
  <si>
    <t>Kierownik jednostki (jednostki obsługującej)/ Przewodniczący Zarządu</t>
  </si>
  <si>
    <t xml:space="preserve">C2. Zobowiązania związku współtworzonego przez jednostkę samorządu terytorialnego </t>
  </si>
  <si>
    <t>Zobowiązania związku współtworzonego przez jednostkę samorządu terytorialnego w okresie sprawozdawczym</t>
  </si>
  <si>
    <t xml:space="preserve">C3. Zobowiązania zaliczane do tytułu dłużnego - kredyty i pożyczki </t>
  </si>
  <si>
    <t>Rodzaje zobowiązań zaliczanych do kredytów i pożyczek (E2. - część A)</t>
  </si>
  <si>
    <t>ogółem (kol. 3+4+6+7+8)</t>
  </si>
  <si>
    <t>wierzyciele krajowi</t>
  </si>
  <si>
    <t xml:space="preserve">wierzyciele zagraniczni </t>
  </si>
  <si>
    <t>pozostałe krajowe instytucje finansowe   ogółem</t>
  </si>
  <si>
    <t>w  tym</t>
  </si>
  <si>
    <t>przedsiębiorstwa niefinansowe</t>
  </si>
  <si>
    <t>pozostali wierzyciele</t>
  </si>
  <si>
    <t>instytucje parabankowe</t>
  </si>
  <si>
    <t>1. umowy kredytu i pożyczki</t>
  </si>
  <si>
    <t>2. umowy partnerstwa publiczno-prywatnego</t>
  </si>
  <si>
    <t xml:space="preserve">3. papiery wartościowe, których zbywalność jest ograniczona </t>
  </si>
  <si>
    <t>4. sprzedaż na raty</t>
  </si>
  <si>
    <t>5. leasing finansowy</t>
  </si>
  <si>
    <t xml:space="preserve">6. umowy nienazwane o charakterze kredytu lub pożyczki </t>
  </si>
  <si>
    <t xml:space="preserve">Ogółem </t>
  </si>
  <si>
    <t>C3302</t>
  </si>
  <si>
    <t>C3303</t>
  </si>
  <si>
    <t>C3304</t>
  </si>
  <si>
    <t>C3305</t>
  </si>
  <si>
    <t>C3306</t>
  </si>
  <si>
    <t>C3307</t>
  </si>
  <si>
    <t>C3308</t>
  </si>
  <si>
    <t>C3402</t>
  </si>
  <si>
    <t>C3403</t>
  </si>
  <si>
    <t>C3404</t>
  </si>
  <si>
    <t>C3405</t>
  </si>
  <si>
    <t>C3406</t>
  </si>
  <si>
    <t>C3407</t>
  </si>
  <si>
    <t>C3408</t>
  </si>
  <si>
    <t>C3502</t>
  </si>
  <si>
    <t>C3503</t>
  </si>
  <si>
    <t>C3504</t>
  </si>
  <si>
    <t>C3505</t>
  </si>
  <si>
    <t>C3506</t>
  </si>
  <si>
    <t>C3507</t>
  </si>
  <si>
    <t>C3508</t>
  </si>
  <si>
    <t>C3602</t>
  </si>
  <si>
    <t>C3603</t>
  </si>
  <si>
    <t>C3604</t>
  </si>
  <si>
    <t>C3605</t>
  </si>
  <si>
    <t>C3606</t>
  </si>
  <si>
    <t>C3607</t>
  </si>
  <si>
    <t>C3608</t>
  </si>
  <si>
    <t>C3702</t>
  </si>
  <si>
    <t>C3703</t>
  </si>
  <si>
    <t>C3704</t>
  </si>
  <si>
    <t>C3705</t>
  </si>
  <si>
    <t>C3706</t>
  </si>
  <si>
    <t>C3707</t>
  </si>
  <si>
    <t>C3708</t>
  </si>
  <si>
    <t>C3104</t>
  </si>
  <si>
    <t>C3105</t>
  </si>
  <si>
    <t>C3106</t>
  </si>
  <si>
    <t>C3107</t>
  </si>
  <si>
    <t>C3108</t>
  </si>
  <si>
    <t>C3202</t>
  </si>
  <si>
    <t>C3203</t>
  </si>
  <si>
    <t>C3204</t>
  </si>
  <si>
    <t>C3205</t>
  </si>
  <si>
    <t>C3206</t>
  </si>
  <si>
    <t>C3207</t>
  </si>
  <si>
    <t>C3208</t>
  </si>
  <si>
    <t>C3102</t>
  </si>
  <si>
    <t>C3103</t>
  </si>
  <si>
    <t>samodzielnego publicznego zakładu opieki zdrowotnej nadzorowanego przez jednostkę samorządu terytorialnego</t>
  </si>
  <si>
    <t>WYBIERZ RODZAJ JEDNOSTKI SPRAWOZDAWCZEJ</t>
  </si>
  <si>
    <t>sprawozdanie jednostkowe</t>
  </si>
  <si>
    <t>plik2jst</t>
  </si>
  <si>
    <t>Wybierz z listy</t>
  </si>
  <si>
    <t>[42] samorządowa instytucja kultury</t>
  </si>
  <si>
    <t>[62] samodzielny publiczny zakład opieki zdrowotnej nadzorowany przez jednostkę samorządu terytorialnego</t>
  </si>
  <si>
    <t>[82] samorządowa osoba prawna utworzona na podstawie odrębnych ustaw w celu wykonywania zadań publicznych</t>
  </si>
  <si>
    <t>samorządowej osoby prawnej</t>
  </si>
  <si>
    <t>(jeśli sprawozdanie jest poprawne - poniższe wiersze arkusza pozostaną puste)</t>
  </si>
  <si>
    <t>Reguła:</t>
  </si>
  <si>
    <t>`</t>
  </si>
  <si>
    <t xml:space="preserve">Wybierz z listy rodzaj jednostki:  </t>
  </si>
  <si>
    <t xml:space="preserve">REGON jednostki sprawozdawczej </t>
  </si>
  <si>
    <t>Wybór rodzaju jednostki</t>
  </si>
  <si>
    <t>Wybór okresu sprawozdawczego</t>
  </si>
  <si>
    <t>7. Kierownicy jednostek sporządzających sprawozdania, w których stwierdzono nieprawidłowości w toku sprawdzania, o którym mowa w ust. 6, dokonują ich korekty przed włączeniem zawartych w nich danych do sprawozdań łącznych lub zbiorczych.</t>
  </si>
  <si>
    <t>[…]</t>
  </si>
  <si>
    <t xml:space="preserve">10. Szczegółowe informacje dotyczące sporządzania sprawozdań określa instrukcja sporządzania sprawozdań stanowiąca załącznik nr 8 do rozporządzenia. </t>
  </si>
  <si>
    <t xml:space="preserve">6. Jednostki będące odbiorcami sprawozdań sprawdzają prawidłowość otrzymywanych sprawozdań pod względem formalno-rachunkowym. </t>
  </si>
  <si>
    <t>Jednostki te mogą również kontrolować merytoryczną prawidłowość złożonych sprawozdań i żądać w tym zakresie odpowiednich dokumentów.</t>
  </si>
  <si>
    <t>Rozporządzenie Ministra Finansów, Funduszy i Polityki Regionalnej w sprawie sprawozdań jednostek sektora finansów publicznych w zakresie operacji finansowych z dnia 17 grudnia 2020 r. (Dz.U. z 2020 r. poz. 2396)</t>
  </si>
  <si>
    <t>Podstawa prawna:</t>
  </si>
  <si>
    <t xml:space="preserve">§ 10 rozp. </t>
  </si>
  <si>
    <t>Wyciąg przepisów:</t>
  </si>
  <si>
    <t xml:space="preserve">Uwaga: Powyższa tabela nie wyczerpuje wszystkich reguł kontroli formalno-rachunkowej. </t>
  </si>
  <si>
    <r>
      <t xml:space="preserve">Weryfikacja </t>
    </r>
    <r>
      <rPr>
        <b/>
        <u val="single"/>
        <sz val="11"/>
        <color indexed="18"/>
        <rFont val="Arial Narrow"/>
        <family val="2"/>
      </rPr>
      <t>wybranych</t>
    </r>
    <r>
      <rPr>
        <b/>
        <sz val="11"/>
        <color indexed="18"/>
        <rFont val="Arial Narrow"/>
        <family val="2"/>
      </rPr>
      <t xml:space="preserve"> podstawowych zależności między danymi ujętymi w Rb-Z oraz weryfikacja formalna:</t>
    </r>
  </si>
  <si>
    <t>Adresat:</t>
  </si>
  <si>
    <t xml:space="preserve">A. Struktura walutowa tytułów dłużnych według wartości nominalnej </t>
  </si>
  <si>
    <t>W a l u t a</t>
  </si>
  <si>
    <t>Ogółem (kol. 3+4+5+6+7)</t>
  </si>
  <si>
    <t>PLN</t>
  </si>
  <si>
    <t>EUR</t>
  </si>
  <si>
    <t>USD</t>
  </si>
  <si>
    <t>CHF</t>
  </si>
  <si>
    <t>Pozostałe waluty wg średniego kursu NBP</t>
  </si>
  <si>
    <t>Pozostałe waluty wg średniej arytmetycznej</t>
  </si>
  <si>
    <t>A. Zobowiązania ogółem (A1+A2+A3+A4)</t>
  </si>
  <si>
    <t>A1. papiery wartościowe</t>
  </si>
  <si>
    <t>A2. kredyty i pożyczki</t>
  </si>
  <si>
    <t>A3. przyjęte depozyty</t>
  </si>
  <si>
    <t>A4. wymagalne zobowiązania</t>
  </si>
  <si>
    <t xml:space="preserve"> B. Struktura terminowa zobowiązań z tytułu zaciagniętych kredytów i pożyczek oraz wyemitowanych papierów wartościowych</t>
  </si>
  <si>
    <t xml:space="preserve"> B1. papiery wartościowe wg pierwotnego terminu zapadalności - stan na koniec okresu sprawozdawczego</t>
  </si>
  <si>
    <t xml:space="preserve"> B2. papiery wartościowe wg pozostałego terminu zapadalności - stan na koniec okresu sprawozdawczego</t>
  </si>
  <si>
    <t xml:space="preserve">      (wg wartości nominalnej)</t>
  </si>
  <si>
    <t>papiery wartościowe</t>
  </si>
  <si>
    <t>zapadalność w latach</t>
  </si>
  <si>
    <t>wierzyciele</t>
  </si>
  <si>
    <t>( 0;1&gt;</t>
  </si>
  <si>
    <t>( 1;5&gt;</t>
  </si>
  <si>
    <t>pow. 5</t>
  </si>
  <si>
    <t>1. łącznie (w. 2+3+4+5+6+7+8+9+10+11+12+13)</t>
  </si>
  <si>
    <t>2. grupa I</t>
  </si>
  <si>
    <t>3. grupa II</t>
  </si>
  <si>
    <t>4. grupa III</t>
  </si>
  <si>
    <t>5.grupa IV</t>
  </si>
  <si>
    <t>6. bank centralny</t>
  </si>
  <si>
    <t>7. banki</t>
  </si>
  <si>
    <t>8. pozostałe krajowe instytucje finansowe</t>
  </si>
  <si>
    <t>9. przedsiębiorstwa niefinansowe</t>
  </si>
  <si>
    <t>10. gospodarstwa domowe</t>
  </si>
  <si>
    <t>11. instytucje niekomercyjne działające na rzecz gospodarstw domowych</t>
  </si>
  <si>
    <t>12. podmioty nalezące do strefy euro</t>
  </si>
  <si>
    <t>13. pozostałe podmioty zagraniczne</t>
  </si>
  <si>
    <t xml:space="preserve"> B3. kredyty i pożyczki wg pierwotnego terminu zapadalności - stan na koniec okresu sprawozdawczego</t>
  </si>
  <si>
    <t xml:space="preserve"> B4. kredyty i pożyczki wg pozostałego terminu zapadalności - stan na koniec okresu sprawozdawczego</t>
  </si>
  <si>
    <t>kredyty i pożyczki</t>
  </si>
  <si>
    <t>. . . . . . . . . . . . . . . . . . . . . . . . . . . . .  .  .</t>
  </si>
  <si>
    <t>. . . . . . . . . . .</t>
  </si>
  <si>
    <t>. . . . . . . . . . . . . . . . .</t>
  </si>
  <si>
    <t>Główny księgowy / Skarbnik</t>
  </si>
  <si>
    <t>Rb-UZ   ROCZNE SPRAWOZDANIE UZUPEŁNIAJĄCE O STANIE ZOBOWIĄZAŃ WG TYTUŁÓW DŁUŻNYCH</t>
  </si>
  <si>
    <t>łącznie
(kol. 3+4+5)</t>
  </si>
  <si>
    <t xml:space="preserve">Rb-Z (A) </t>
  </si>
  <si>
    <t>='99-zbiorczo'!</t>
  </si>
  <si>
    <t>ogolem</t>
  </si>
  <si>
    <t>krotkoterminowe</t>
  </si>
  <si>
    <t>B1=B2</t>
  </si>
  <si>
    <t>Rb-UZ (A)</t>
  </si>
  <si>
    <t>Rb-UZ (B1)</t>
  </si>
  <si>
    <t>Rb-UZ (B2)</t>
  </si>
  <si>
    <t>B1=A1</t>
  </si>
  <si>
    <t>B2=A1</t>
  </si>
  <si>
    <t>B3=B4</t>
  </si>
  <si>
    <t>Rb-UZ (B3)</t>
  </si>
  <si>
    <t>Rb-UZ (B4)</t>
  </si>
  <si>
    <t>B3=A1</t>
  </si>
  <si>
    <t>B4=A1</t>
  </si>
  <si>
    <t>Spójność ze sprawozdaniem Rb-UZ</t>
  </si>
  <si>
    <t>Spójność globalna</t>
  </si>
  <si>
    <t>Spójność z Rb-Z</t>
  </si>
  <si>
    <t>A1002</t>
  </si>
  <si>
    <t>A1003</t>
  </si>
  <si>
    <t>A1004</t>
  </si>
  <si>
    <t>A1005</t>
  </si>
  <si>
    <t>A1006</t>
  </si>
  <si>
    <t>A1007</t>
  </si>
  <si>
    <t>A1008</t>
  </si>
  <si>
    <t>A1102</t>
  </si>
  <si>
    <t>A1103</t>
  </si>
  <si>
    <t>A1104</t>
  </si>
  <si>
    <t>A1105</t>
  </si>
  <si>
    <t>A1106</t>
  </si>
  <si>
    <t>A1107</t>
  </si>
  <si>
    <t>A1108</t>
  </si>
  <si>
    <t>A1202</t>
  </si>
  <si>
    <t>A1203</t>
  </si>
  <si>
    <t>A1204</t>
  </si>
  <si>
    <t>A1205</t>
  </si>
  <si>
    <t>A1206</t>
  </si>
  <si>
    <t>A1207</t>
  </si>
  <si>
    <t>A1208</t>
  </si>
  <si>
    <t>A1302</t>
  </si>
  <si>
    <t>A1303</t>
  </si>
  <si>
    <t>A1304</t>
  </si>
  <si>
    <t>A1305</t>
  </si>
  <si>
    <t>A1306</t>
  </si>
  <si>
    <t>A1307</t>
  </si>
  <si>
    <t>A1308</t>
  </si>
  <si>
    <t>A1402</t>
  </si>
  <si>
    <t>A1403</t>
  </si>
  <si>
    <t>A1404</t>
  </si>
  <si>
    <t>A1405</t>
  </si>
  <si>
    <t>A1406</t>
  </si>
  <si>
    <t>A1407</t>
  </si>
  <si>
    <t>A1408</t>
  </si>
  <si>
    <t>B10102</t>
  </si>
  <si>
    <t>B10103</t>
  </si>
  <si>
    <t>B10104</t>
  </si>
  <si>
    <t>B10105</t>
  </si>
  <si>
    <t>B10202</t>
  </si>
  <si>
    <t>B10203</t>
  </si>
  <si>
    <t>B10204</t>
  </si>
  <si>
    <t>B10205</t>
  </si>
  <si>
    <t>B10302</t>
  </si>
  <si>
    <t>B10303</t>
  </si>
  <si>
    <t>B10304</t>
  </si>
  <si>
    <t>B10305</t>
  </si>
  <si>
    <t>B10402</t>
  </si>
  <si>
    <t>B10403</t>
  </si>
  <si>
    <t>B10404</t>
  </si>
  <si>
    <t>B10405</t>
  </si>
  <si>
    <t>B10502</t>
  </si>
  <si>
    <t>B10503</t>
  </si>
  <si>
    <t>B10504</t>
  </si>
  <si>
    <t>B10505</t>
  </si>
  <si>
    <t>B10602</t>
  </si>
  <si>
    <t>B10603</t>
  </si>
  <si>
    <t>B10604</t>
  </si>
  <si>
    <t>B10605</t>
  </si>
  <si>
    <t>B10702</t>
  </si>
  <si>
    <t>B10703</t>
  </si>
  <si>
    <t>B10704</t>
  </si>
  <si>
    <t>B10705</t>
  </si>
  <si>
    <t>B10802</t>
  </si>
  <si>
    <t>B10803</t>
  </si>
  <si>
    <t>B10804</t>
  </si>
  <si>
    <t>B10805</t>
  </si>
  <si>
    <t>B10902</t>
  </si>
  <si>
    <t>B10903</t>
  </si>
  <si>
    <t>B10904</t>
  </si>
  <si>
    <t>B10905</t>
  </si>
  <si>
    <t>B11002</t>
  </si>
  <si>
    <t>B11003</t>
  </si>
  <si>
    <t>B11004</t>
  </si>
  <si>
    <t>B11005</t>
  </si>
  <si>
    <t>B11102</t>
  </si>
  <si>
    <t>B11103</t>
  </si>
  <si>
    <t>B11104</t>
  </si>
  <si>
    <t>B11105</t>
  </si>
  <si>
    <t>B11202</t>
  </si>
  <si>
    <t>B11203</t>
  </si>
  <si>
    <t>B11204</t>
  </si>
  <si>
    <t>B11205</t>
  </si>
  <si>
    <t>B11302</t>
  </si>
  <si>
    <t>B11303</t>
  </si>
  <si>
    <t>B11304</t>
  </si>
  <si>
    <t>B11305</t>
  </si>
  <si>
    <t>B20102</t>
  </si>
  <si>
    <t>B20103</t>
  </si>
  <si>
    <t>B20104</t>
  </si>
  <si>
    <t>B20105</t>
  </si>
  <si>
    <t>B20202</t>
  </si>
  <si>
    <t>B20203</t>
  </si>
  <si>
    <t>B20204</t>
  </si>
  <si>
    <t>B20205</t>
  </si>
  <si>
    <t>B20302</t>
  </si>
  <si>
    <t>B20303</t>
  </si>
  <si>
    <t>B20304</t>
  </si>
  <si>
    <t>B20305</t>
  </si>
  <si>
    <t>B20402</t>
  </si>
  <si>
    <t>B20403</t>
  </si>
  <si>
    <t>B20404</t>
  </si>
  <si>
    <t>B20405</t>
  </si>
  <si>
    <t>B20502</t>
  </si>
  <si>
    <t>B20503</t>
  </si>
  <si>
    <t>B20504</t>
  </si>
  <si>
    <t>B20505</t>
  </si>
  <si>
    <t>B20602</t>
  </si>
  <si>
    <t>B20603</t>
  </si>
  <si>
    <t>B20604</t>
  </si>
  <si>
    <t>B20605</t>
  </si>
  <si>
    <t>B20702</t>
  </si>
  <si>
    <t>B20703</t>
  </si>
  <si>
    <t>B20704</t>
  </si>
  <si>
    <t>B20705</t>
  </si>
  <si>
    <t>B20802</t>
  </si>
  <si>
    <t>B20803</t>
  </si>
  <si>
    <t>B20804</t>
  </si>
  <si>
    <t>B20805</t>
  </si>
  <si>
    <t>B20902</t>
  </si>
  <si>
    <t>B20903</t>
  </si>
  <si>
    <t>B20904</t>
  </si>
  <si>
    <t>B20905</t>
  </si>
  <si>
    <t>B21002</t>
  </si>
  <si>
    <t>B21003</t>
  </si>
  <si>
    <t>B21004</t>
  </si>
  <si>
    <t>B21005</t>
  </si>
  <si>
    <t>B21102</t>
  </si>
  <si>
    <t>B21103</t>
  </si>
  <si>
    <t>B21104</t>
  </si>
  <si>
    <t>B21105</t>
  </si>
  <si>
    <t>B21202</t>
  </si>
  <si>
    <t>B21203</t>
  </si>
  <si>
    <t>B21204</t>
  </si>
  <si>
    <t>B21205</t>
  </si>
  <si>
    <t>B21302</t>
  </si>
  <si>
    <t>B21303</t>
  </si>
  <si>
    <t>B21304</t>
  </si>
  <si>
    <t>B21305</t>
  </si>
  <si>
    <t>B30102</t>
  </si>
  <si>
    <t>B30103</t>
  </si>
  <si>
    <t>B30104</t>
  </si>
  <si>
    <t>B30105</t>
  </si>
  <si>
    <t>B30202</t>
  </si>
  <si>
    <t>B30203</t>
  </si>
  <si>
    <t>B30204</t>
  </si>
  <si>
    <t>B30205</t>
  </si>
  <si>
    <t>B30302</t>
  </si>
  <si>
    <t>B30303</t>
  </si>
  <si>
    <t>B30304</t>
  </si>
  <si>
    <t>B30305</t>
  </si>
  <si>
    <t>B30402</t>
  </si>
  <si>
    <t>B30403</t>
  </si>
  <si>
    <t>B30404</t>
  </si>
  <si>
    <t>B30405</t>
  </si>
  <si>
    <t>B30502</t>
  </si>
  <si>
    <t>B30503</t>
  </si>
  <si>
    <t>B30504</t>
  </si>
  <si>
    <t>B30505</t>
  </si>
  <si>
    <t>B30602</t>
  </si>
  <si>
    <t>B30603</t>
  </si>
  <si>
    <t>B30604</t>
  </si>
  <si>
    <t>B30605</t>
  </si>
  <si>
    <t>B30702</t>
  </si>
  <si>
    <t>B30703</t>
  </si>
  <si>
    <t>B30704</t>
  </si>
  <si>
    <t>B30705</t>
  </si>
  <si>
    <t>B30802</t>
  </si>
  <si>
    <t>B30803</t>
  </si>
  <si>
    <t>B30804</t>
  </si>
  <si>
    <t>B30805</t>
  </si>
  <si>
    <t>B30902</t>
  </si>
  <si>
    <t>B30903</t>
  </si>
  <si>
    <t>B30904</t>
  </si>
  <si>
    <t>B30905</t>
  </si>
  <si>
    <t>B31002</t>
  </si>
  <si>
    <t>B31003</t>
  </si>
  <si>
    <t>B31004</t>
  </si>
  <si>
    <t>B31005</t>
  </si>
  <si>
    <t>B31102</t>
  </si>
  <si>
    <t>B31103</t>
  </si>
  <si>
    <t>B31104</t>
  </si>
  <si>
    <t>B31105</t>
  </si>
  <si>
    <t>B31202</t>
  </si>
  <si>
    <t>B31203</t>
  </si>
  <si>
    <t>B31204</t>
  </si>
  <si>
    <t>B31205</t>
  </si>
  <si>
    <t>B31302</t>
  </si>
  <si>
    <t>B31303</t>
  </si>
  <si>
    <t>B31304</t>
  </si>
  <si>
    <t>B31305</t>
  </si>
  <si>
    <t>B40102</t>
  </si>
  <si>
    <t>B40103</t>
  </si>
  <si>
    <t>B40104</t>
  </si>
  <si>
    <t>B40105</t>
  </si>
  <si>
    <t>B40202</t>
  </si>
  <si>
    <t>B40203</t>
  </si>
  <si>
    <t>B40204</t>
  </si>
  <si>
    <t>B40205</t>
  </si>
  <si>
    <t>B40302</t>
  </si>
  <si>
    <t>B40303</t>
  </si>
  <si>
    <t>B40304</t>
  </si>
  <si>
    <t>B40305</t>
  </si>
  <si>
    <t>B40402</t>
  </si>
  <si>
    <t>B40403</t>
  </si>
  <si>
    <t>B40404</t>
  </si>
  <si>
    <t>B40405</t>
  </si>
  <si>
    <t>B40502</t>
  </si>
  <si>
    <t>B40503</t>
  </si>
  <si>
    <t>B40504</t>
  </si>
  <si>
    <t>B40505</t>
  </si>
  <si>
    <t>B40602</t>
  </si>
  <si>
    <t>B40603</t>
  </si>
  <si>
    <t>B40604</t>
  </si>
  <si>
    <t>B40605</t>
  </si>
  <si>
    <t>B40702</t>
  </si>
  <si>
    <t>B40703</t>
  </si>
  <si>
    <t>B40704</t>
  </si>
  <si>
    <t>B40705</t>
  </si>
  <si>
    <t>B40802</t>
  </si>
  <si>
    <t>B40803</t>
  </si>
  <si>
    <t>B40804</t>
  </si>
  <si>
    <t>B40805</t>
  </si>
  <si>
    <t>B40902</t>
  </si>
  <si>
    <t>B40903</t>
  </si>
  <si>
    <t>B40904</t>
  </si>
  <si>
    <t>B40905</t>
  </si>
  <si>
    <t>B41002</t>
  </si>
  <si>
    <t>B41003</t>
  </si>
  <si>
    <t>B41004</t>
  </si>
  <si>
    <t>B41005</t>
  </si>
  <si>
    <t>B41102</t>
  </si>
  <si>
    <t>B41103</t>
  </si>
  <si>
    <t>B41104</t>
  </si>
  <si>
    <t>B41105</t>
  </si>
  <si>
    <t>B41202</t>
  </si>
  <si>
    <t>B41203</t>
  </si>
  <si>
    <t>B41204</t>
  </si>
  <si>
    <t>B41205</t>
  </si>
  <si>
    <t>B4302</t>
  </si>
  <si>
    <t>B4303</t>
  </si>
  <si>
    <t>B4304</t>
  </si>
  <si>
    <t>B4305</t>
  </si>
  <si>
    <t>ver. 2021-12-06a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</si>
</sst>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[Red]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</numFmts>
  <fonts count="8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Arial CE"/>
      <family val="2"/>
    </font>
    <font>
      <b/>
      <i/>
      <sz val="9"/>
      <name val="Arial CE"/>
      <family val="0"/>
    </font>
    <font>
      <sz val="9"/>
      <name val="Arial Black"/>
      <family val="2"/>
    </font>
    <font>
      <sz val="9"/>
      <name val="Arial"/>
      <family val="2"/>
    </font>
    <font>
      <b/>
      <sz val="11"/>
      <color indexed="18"/>
      <name val="Arial Narrow"/>
      <family val="2"/>
    </font>
    <font>
      <b/>
      <u val="single"/>
      <sz val="11"/>
      <color indexed="18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9"/>
      <color indexed="10"/>
      <name val="Arial CE"/>
      <family val="0"/>
    </font>
    <font>
      <b/>
      <i/>
      <sz val="9"/>
      <color indexed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i/>
      <sz val="10"/>
      <color indexed="18"/>
      <name val="Arial Narrow"/>
      <family val="2"/>
    </font>
    <font>
      <b/>
      <i/>
      <sz val="11"/>
      <color indexed="18"/>
      <name val="Arial Narrow"/>
      <family val="2"/>
    </font>
    <font>
      <b/>
      <u val="single"/>
      <sz val="11"/>
      <color indexed="18"/>
      <name val="Arial CE"/>
      <family val="0"/>
    </font>
    <font>
      <sz val="11"/>
      <color indexed="18"/>
      <name val="Arial CE"/>
      <family val="0"/>
    </font>
    <font>
      <i/>
      <sz val="11"/>
      <color indexed="18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b/>
      <sz val="10"/>
      <color indexed="10"/>
      <name val="Arial Narrow"/>
      <family val="2"/>
    </font>
    <font>
      <sz val="9"/>
      <color indexed="8"/>
      <name val="Arial"/>
      <family val="2"/>
    </font>
    <font>
      <b/>
      <sz val="12"/>
      <color indexed="10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b/>
      <sz val="11"/>
      <color theme="4" tint="-0.4999699890613556"/>
      <name val="Arial Narrow"/>
      <family val="2"/>
    </font>
    <font>
      <i/>
      <sz val="10"/>
      <color theme="4" tint="-0.4999699890613556"/>
      <name val="Arial Narrow"/>
      <family val="2"/>
    </font>
    <font>
      <b/>
      <i/>
      <sz val="11"/>
      <color theme="4" tint="-0.4999699890613556"/>
      <name val="Arial Narrow"/>
      <family val="2"/>
    </font>
    <font>
      <b/>
      <u val="single"/>
      <sz val="11"/>
      <color theme="4" tint="-0.4999699890613556"/>
      <name val="Arial CE"/>
      <family val="0"/>
    </font>
    <font>
      <sz val="11"/>
      <color theme="4" tint="-0.4999699890613556"/>
      <name val="Arial CE"/>
      <family val="0"/>
    </font>
    <font>
      <i/>
      <sz val="11"/>
      <color theme="4" tint="-0.4999699890613556"/>
      <name val="Arial Narrow"/>
      <family val="2"/>
    </font>
    <font>
      <b/>
      <sz val="10"/>
      <color theme="4" tint="-0.4999699890613556"/>
      <name val="Arial Narrow"/>
      <family val="2"/>
    </font>
    <font>
      <sz val="10"/>
      <color theme="4" tint="-0.4999699890613556"/>
      <name val="Arial Narrow"/>
      <family val="2"/>
    </font>
    <font>
      <b/>
      <sz val="10"/>
      <color rgb="FFFF0000"/>
      <name val="Arial Narrow"/>
      <family val="2"/>
    </font>
    <font>
      <b/>
      <sz val="12"/>
      <color rgb="FFFF0000"/>
      <name val="Arial CE"/>
      <family val="0"/>
    </font>
    <font>
      <sz val="9"/>
      <color theme="1"/>
      <name val="Arial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14" fillId="0" borderId="0">
      <alignment/>
      <protection/>
    </xf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9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hidden="1"/>
    </xf>
    <xf numFmtId="14" fontId="0" fillId="0" borderId="0" xfId="0" applyNumberFormat="1" applyAlignment="1" applyProtection="1">
      <alignment vertical="center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3" fontId="1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/>
    </xf>
    <xf numFmtId="4" fontId="6" fillId="0" borderId="14" xfId="0" applyNumberFormat="1" applyFont="1" applyFill="1" applyBorder="1" applyAlignment="1" applyProtection="1">
      <alignment vertical="center"/>
      <protection hidden="1"/>
    </xf>
    <xf numFmtId="4" fontId="6" fillId="0" borderId="15" xfId="0" applyNumberFormat="1" applyFont="1" applyBorder="1" applyAlignment="1" applyProtection="1">
      <alignment vertical="center"/>
      <protection hidden="1"/>
    </xf>
    <xf numFmtId="4" fontId="6" fillId="0" borderId="16" xfId="0" applyNumberFormat="1" applyFont="1" applyBorder="1" applyAlignment="1" applyProtection="1">
      <alignment vertical="center"/>
      <protection hidden="1"/>
    </xf>
    <xf numFmtId="4" fontId="6" fillId="0" borderId="17" xfId="0" applyNumberFormat="1" applyFont="1" applyBorder="1" applyAlignment="1" applyProtection="1">
      <alignment vertical="center"/>
      <protection hidden="1"/>
    </xf>
    <xf numFmtId="4" fontId="6" fillId="0" borderId="18" xfId="0" applyNumberFormat="1" applyFont="1" applyBorder="1" applyAlignment="1" applyProtection="1">
      <alignment vertical="center"/>
      <protection hidden="1"/>
    </xf>
    <xf numFmtId="4" fontId="6" fillId="0" borderId="19" xfId="0" applyNumberFormat="1" applyFont="1" applyBorder="1" applyAlignment="1" applyProtection="1">
      <alignment vertical="center"/>
      <protection hidden="1"/>
    </xf>
    <xf numFmtId="4" fontId="6" fillId="0" borderId="20" xfId="0" applyNumberFormat="1" applyFont="1" applyBorder="1" applyAlignment="1" applyProtection="1">
      <alignment vertical="center"/>
      <protection hidden="1"/>
    </xf>
    <xf numFmtId="4" fontId="6" fillId="0" borderId="0" xfId="0" applyNumberFormat="1" applyFont="1" applyBorder="1" applyAlignment="1" applyProtection="1">
      <alignment vertical="center"/>
      <protection hidden="1"/>
    </xf>
    <xf numFmtId="4" fontId="6" fillId="0" borderId="21" xfId="0" applyNumberFormat="1" applyFont="1" applyBorder="1" applyAlignment="1" applyProtection="1">
      <alignment vertical="center"/>
      <protection hidden="1"/>
    </xf>
    <xf numFmtId="4" fontId="6" fillId="0" borderId="19" xfId="0" applyNumberFormat="1" applyFont="1" applyBorder="1" applyAlignment="1" applyProtection="1">
      <alignment vertical="center"/>
      <protection hidden="1"/>
    </xf>
    <xf numFmtId="4" fontId="6" fillId="0" borderId="22" xfId="0" applyNumberFormat="1" applyFont="1" applyBorder="1" applyAlignment="1" applyProtection="1">
      <alignment vertical="center"/>
      <protection hidden="1"/>
    </xf>
    <xf numFmtId="4" fontId="6" fillId="0" borderId="23" xfId="0" applyNumberFormat="1" applyFont="1" applyBorder="1" applyAlignment="1" applyProtection="1">
      <alignment vertical="center"/>
      <protection hidden="1"/>
    </xf>
    <xf numFmtId="4" fontId="6" fillId="0" borderId="20" xfId="0" applyNumberFormat="1" applyFont="1" applyBorder="1" applyAlignment="1" applyProtection="1">
      <alignment vertical="center"/>
      <protection hidden="1"/>
    </xf>
    <xf numFmtId="4" fontId="6" fillId="0" borderId="24" xfId="0" applyNumberFormat="1" applyFont="1" applyFill="1" applyBorder="1" applyAlignment="1" applyProtection="1">
      <alignment vertical="center"/>
      <protection hidden="1"/>
    </xf>
    <xf numFmtId="4" fontId="6" fillId="0" borderId="25" xfId="0" applyNumberFormat="1" applyFont="1" applyFill="1" applyBorder="1" applyAlignment="1" applyProtection="1">
      <alignment vertical="center"/>
      <protection hidden="1"/>
    </xf>
    <xf numFmtId="4" fontId="6" fillId="0" borderId="26" xfId="0" applyNumberFormat="1" applyFont="1" applyFill="1" applyBorder="1" applyAlignment="1" applyProtection="1">
      <alignment vertical="center"/>
      <protection hidden="1"/>
    </xf>
    <xf numFmtId="4" fontId="6" fillId="0" borderId="27" xfId="0" applyNumberFormat="1" applyFont="1" applyBorder="1" applyAlignment="1" applyProtection="1">
      <alignment vertical="center"/>
      <protection hidden="1"/>
    </xf>
    <xf numFmtId="4" fontId="6" fillId="0" borderId="26" xfId="0" applyNumberFormat="1" applyFont="1" applyBorder="1" applyAlignment="1" applyProtection="1">
      <alignment vertical="center"/>
      <protection hidden="1"/>
    </xf>
    <xf numFmtId="4" fontId="6" fillId="0" borderId="28" xfId="0" applyNumberFormat="1" applyFont="1" applyBorder="1" applyAlignment="1" applyProtection="1">
      <alignment vertical="center"/>
      <protection hidden="1"/>
    </xf>
    <xf numFmtId="4" fontId="6" fillId="0" borderId="29" xfId="0" applyNumberFormat="1" applyFont="1" applyFill="1" applyBorder="1" applyAlignment="1" applyProtection="1">
      <alignment vertical="center"/>
      <protection hidden="1"/>
    </xf>
    <xf numFmtId="4" fontId="6" fillId="0" borderId="28" xfId="0" applyNumberFormat="1" applyFont="1" applyFill="1" applyBorder="1" applyAlignment="1" applyProtection="1">
      <alignment vertical="center"/>
      <protection hidden="1"/>
    </xf>
    <xf numFmtId="4" fontId="6" fillId="0" borderId="30" xfId="0" applyNumberFormat="1" applyFont="1" applyFill="1" applyBorder="1" applyAlignment="1" applyProtection="1">
      <alignment vertical="center"/>
      <protection hidden="1"/>
    </xf>
    <xf numFmtId="4" fontId="6" fillId="0" borderId="30" xfId="0" applyNumberFormat="1" applyFont="1" applyBorder="1" applyAlignment="1" applyProtection="1">
      <alignment vertical="center"/>
      <protection hidden="1"/>
    </xf>
    <xf numFmtId="4" fontId="6" fillId="33" borderId="31" xfId="0" applyNumberFormat="1" applyFont="1" applyFill="1" applyBorder="1" applyAlignment="1" applyProtection="1">
      <alignment vertical="center"/>
      <protection locked="0"/>
    </xf>
    <xf numFmtId="4" fontId="6" fillId="33" borderId="22" xfId="0" applyNumberFormat="1" applyFont="1" applyFill="1" applyBorder="1" applyAlignment="1" applyProtection="1">
      <alignment vertical="center"/>
      <protection locked="0"/>
    </xf>
    <xf numFmtId="4" fontId="6" fillId="33" borderId="26" xfId="0" applyNumberFormat="1" applyFont="1" applyFill="1" applyBorder="1" applyAlignment="1" applyProtection="1">
      <alignment vertical="center"/>
      <protection locked="0"/>
    </xf>
    <xf numFmtId="4" fontId="6" fillId="33" borderId="28" xfId="0" applyNumberFormat="1" applyFont="1" applyFill="1" applyBorder="1" applyAlignment="1" applyProtection="1">
      <alignment vertical="center"/>
      <protection locked="0"/>
    </xf>
    <xf numFmtId="4" fontId="6" fillId="33" borderId="23" xfId="0" applyNumberFormat="1" applyFont="1" applyFill="1" applyBorder="1" applyAlignment="1" applyProtection="1">
      <alignment vertical="center"/>
      <protection locked="0"/>
    </xf>
    <xf numFmtId="4" fontId="6" fillId="33" borderId="25" xfId="0" applyNumberFormat="1" applyFont="1" applyFill="1" applyBorder="1" applyAlignment="1" applyProtection="1">
      <alignment vertical="center"/>
      <protection locked="0"/>
    </xf>
    <xf numFmtId="4" fontId="6" fillId="33" borderId="26" xfId="0" applyNumberFormat="1" applyFont="1" applyFill="1" applyBorder="1" applyAlignment="1" applyProtection="1">
      <alignment vertical="center"/>
      <protection locked="0"/>
    </xf>
    <xf numFmtId="4" fontId="6" fillId="33" borderId="28" xfId="0" applyNumberFormat="1" applyFont="1" applyFill="1" applyBorder="1" applyAlignment="1" applyProtection="1">
      <alignment vertical="center"/>
      <protection locked="0"/>
    </xf>
    <xf numFmtId="4" fontId="6" fillId="0" borderId="32" xfId="0" applyNumberFormat="1" applyFont="1" applyFill="1" applyBorder="1" applyAlignment="1" applyProtection="1">
      <alignment vertical="center"/>
      <protection hidden="1"/>
    </xf>
    <xf numFmtId="4" fontId="6" fillId="0" borderId="33" xfId="0" applyNumberFormat="1" applyFont="1" applyFill="1" applyBorder="1" applyAlignment="1" applyProtection="1">
      <alignment vertical="center"/>
      <protection hidden="1"/>
    </xf>
    <xf numFmtId="4" fontId="6" fillId="0" borderId="31" xfId="0" applyNumberFormat="1" applyFont="1" applyFill="1" applyBorder="1" applyAlignment="1" applyProtection="1">
      <alignment vertical="center"/>
      <protection hidden="1"/>
    </xf>
    <xf numFmtId="4" fontId="6" fillId="0" borderId="22" xfId="0" applyNumberFormat="1" applyFont="1" applyFill="1" applyBorder="1" applyAlignment="1" applyProtection="1">
      <alignment vertical="center"/>
      <protection hidden="1"/>
    </xf>
    <xf numFmtId="4" fontId="6" fillId="0" borderId="23" xfId="0" applyNumberFormat="1" applyFont="1" applyFill="1" applyBorder="1" applyAlignment="1" applyProtection="1">
      <alignment vertical="center"/>
      <protection hidden="1"/>
    </xf>
    <xf numFmtId="4" fontId="6" fillId="33" borderId="27" xfId="0" applyNumberFormat="1" applyFont="1" applyFill="1" applyBorder="1" applyAlignment="1" applyProtection="1">
      <alignment vertical="center"/>
      <protection locked="0"/>
    </xf>
    <xf numFmtId="4" fontId="6" fillId="0" borderId="34" xfId="0" applyNumberFormat="1" applyFont="1" applyFill="1" applyBorder="1" applyAlignment="1" applyProtection="1">
      <alignment vertical="center"/>
      <protection hidden="1"/>
    </xf>
    <xf numFmtId="4" fontId="6" fillId="0" borderId="35" xfId="0" applyNumberFormat="1" applyFont="1" applyFill="1" applyBorder="1" applyAlignment="1" applyProtection="1">
      <alignment vertical="center"/>
      <protection hidden="1"/>
    </xf>
    <xf numFmtId="4" fontId="6" fillId="0" borderId="36" xfId="0" applyNumberFormat="1" applyFont="1" applyFill="1" applyBorder="1" applyAlignment="1" applyProtection="1">
      <alignment vertical="center"/>
      <protection hidden="1"/>
    </xf>
    <xf numFmtId="4" fontId="6" fillId="0" borderId="12" xfId="0" applyNumberFormat="1" applyFont="1" applyFill="1" applyBorder="1" applyAlignment="1" applyProtection="1">
      <alignment vertical="center"/>
      <protection hidden="1"/>
    </xf>
    <xf numFmtId="4" fontId="6" fillId="33" borderId="12" xfId="0" applyNumberFormat="1" applyFont="1" applyFill="1" applyBorder="1" applyAlignment="1" applyProtection="1">
      <alignment vertical="center"/>
      <protection locked="0"/>
    </xf>
    <xf numFmtId="4" fontId="6" fillId="33" borderId="37" xfId="0" applyNumberFormat="1" applyFont="1" applyFill="1" applyBorder="1" applyAlignment="1" applyProtection="1">
      <alignment vertical="center"/>
      <protection locked="0"/>
    </xf>
    <xf numFmtId="4" fontId="6" fillId="33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/>
      <protection hidden="1"/>
    </xf>
    <xf numFmtId="4" fontId="6" fillId="33" borderId="39" xfId="0" applyNumberFormat="1" applyFont="1" applyFill="1" applyBorder="1" applyAlignment="1" applyProtection="1">
      <alignment vertical="center"/>
      <protection locked="0"/>
    </xf>
    <xf numFmtId="4" fontId="6" fillId="0" borderId="40" xfId="0" applyNumberFormat="1" applyFont="1" applyFill="1" applyBorder="1" applyAlignment="1" applyProtection="1">
      <alignment vertical="center"/>
      <protection hidden="1"/>
    </xf>
    <xf numFmtId="4" fontId="6" fillId="0" borderId="41" xfId="0" applyNumberFormat="1" applyFont="1" applyBorder="1" applyAlignment="1" applyProtection="1">
      <alignment vertical="center"/>
      <protection hidden="1"/>
    </xf>
    <xf numFmtId="4" fontId="6" fillId="33" borderId="41" xfId="0" applyNumberFormat="1" applyFont="1" applyFill="1" applyBorder="1" applyAlignment="1" applyProtection="1">
      <alignment vertical="center"/>
      <protection locked="0"/>
    </xf>
    <xf numFmtId="4" fontId="6" fillId="33" borderId="42" xfId="0" applyNumberFormat="1" applyFont="1" applyFill="1" applyBorder="1" applyAlignment="1" applyProtection="1">
      <alignment vertical="center"/>
      <protection locked="0"/>
    </xf>
    <xf numFmtId="4" fontId="6" fillId="33" borderId="43" xfId="0" applyNumberFormat="1" applyFont="1" applyFill="1" applyBorder="1" applyAlignment="1" applyProtection="1">
      <alignment vertical="center"/>
      <protection locked="0"/>
    </xf>
    <xf numFmtId="4" fontId="6" fillId="0" borderId="32" xfId="0" applyNumberFormat="1" applyFont="1" applyFill="1" applyBorder="1" applyAlignment="1" applyProtection="1">
      <alignment vertical="center"/>
      <protection hidden="1"/>
    </xf>
    <xf numFmtId="4" fontId="6" fillId="33" borderId="25" xfId="0" applyNumberFormat="1" applyFont="1" applyFill="1" applyBorder="1" applyAlignment="1" applyProtection="1">
      <alignment vertical="center"/>
      <protection locked="0"/>
    </xf>
    <xf numFmtId="4" fontId="6" fillId="0" borderId="44" xfId="0" applyNumberFormat="1" applyFont="1" applyFill="1" applyBorder="1" applyAlignment="1" applyProtection="1">
      <alignment vertical="center"/>
      <protection hidden="1"/>
    </xf>
    <xf numFmtId="4" fontId="6" fillId="0" borderId="37" xfId="0" applyNumberFormat="1" applyFont="1" applyBorder="1" applyAlignment="1" applyProtection="1">
      <alignment vertical="center"/>
      <protection hidden="1"/>
    </xf>
    <xf numFmtId="4" fontId="6" fillId="33" borderId="4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46" xfId="0" applyFont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47" xfId="0" applyFont="1" applyBorder="1" applyAlignment="1" applyProtection="1">
      <alignment vertical="center"/>
      <protection hidden="1"/>
    </xf>
    <xf numFmtId="0" fontId="6" fillId="0" borderId="48" xfId="0" applyFont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49" xfId="0" applyFont="1" applyBorder="1" applyAlignment="1" applyProtection="1">
      <alignment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51" xfId="0" applyFont="1" applyBorder="1" applyAlignment="1" applyProtection="1">
      <alignment vertical="center"/>
      <protection hidden="1"/>
    </xf>
    <xf numFmtId="0" fontId="6" fillId="0" borderId="18" xfId="0" applyFont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vertical="center"/>
      <protection hidden="1"/>
    </xf>
    <xf numFmtId="0" fontId="6" fillId="0" borderId="52" xfId="0" applyFont="1" applyBorder="1" applyAlignment="1" applyProtection="1">
      <alignment horizontal="center" vertical="center"/>
      <protection hidden="1"/>
    </xf>
    <xf numFmtId="0" fontId="6" fillId="0" borderId="53" xfId="0" applyFont="1" applyBorder="1" applyAlignment="1" applyProtection="1">
      <alignment horizontal="center" vertical="center"/>
      <protection hidden="1"/>
    </xf>
    <xf numFmtId="0" fontId="6" fillId="0" borderId="53" xfId="0" applyFont="1" applyBorder="1" applyAlignment="1" applyProtection="1">
      <alignment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55" xfId="0" applyFont="1" applyBorder="1" applyAlignment="1" applyProtection="1">
      <alignment horizontal="center" vertical="center"/>
      <protection hidden="1"/>
    </xf>
    <xf numFmtId="0" fontId="6" fillId="0" borderId="56" xfId="0" applyFont="1" applyBorder="1" applyAlignment="1" applyProtection="1">
      <alignment horizontal="center" vertical="center"/>
      <protection hidden="1"/>
    </xf>
    <xf numFmtId="0" fontId="6" fillId="0" borderId="57" xfId="0" applyFont="1" applyBorder="1" applyAlignment="1" applyProtection="1">
      <alignment horizontal="center" vertical="center"/>
      <protection hidden="1"/>
    </xf>
    <xf numFmtId="0" fontId="6" fillId="0" borderId="58" xfId="0" applyFont="1" applyBorder="1" applyAlignment="1" applyProtection="1">
      <alignment horizontal="center" vertical="center"/>
      <protection hidden="1"/>
    </xf>
    <xf numFmtId="4" fontId="18" fillId="33" borderId="41" xfId="0" applyNumberFormat="1" applyFont="1" applyFill="1" applyBorder="1" applyAlignment="1" applyProtection="1">
      <alignment vertical="center"/>
      <protection locked="0"/>
    </xf>
    <xf numFmtId="4" fontId="18" fillId="33" borderId="43" xfId="0" applyNumberFormat="1" applyFont="1" applyFill="1" applyBorder="1" applyAlignment="1" applyProtection="1">
      <alignment vertical="center"/>
      <protection locked="0"/>
    </xf>
    <xf numFmtId="4" fontId="18" fillId="33" borderId="38" xfId="0" applyNumberFormat="1" applyFont="1" applyFill="1" applyBorder="1" applyAlignment="1" applyProtection="1">
      <alignment vertical="center"/>
      <protection locked="0"/>
    </xf>
    <xf numFmtId="4" fontId="6" fillId="0" borderId="37" xfId="0" applyNumberFormat="1" applyFont="1" applyFill="1" applyBorder="1" applyAlignment="1" applyProtection="1">
      <alignment vertical="center"/>
      <protection hidden="1"/>
    </xf>
    <xf numFmtId="4" fontId="6" fillId="0" borderId="38" xfId="0" applyNumberFormat="1" applyFont="1" applyFill="1" applyBorder="1" applyAlignment="1" applyProtection="1">
      <alignment vertical="center"/>
      <protection hidden="1"/>
    </xf>
    <xf numFmtId="0" fontId="18" fillId="0" borderId="58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4" fontId="18" fillId="33" borderId="28" xfId="0" applyNumberFormat="1" applyFont="1" applyFill="1" applyBorder="1" applyAlignment="1" applyProtection="1">
      <alignment vertical="center"/>
      <protection locked="0"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vertical="center"/>
      <protection locked="0"/>
    </xf>
    <xf numFmtId="14" fontId="6" fillId="33" borderId="0" xfId="0" applyNumberFormat="1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/>
    </xf>
    <xf numFmtId="4" fontId="6" fillId="0" borderId="41" xfId="0" applyNumberFormat="1" applyFont="1" applyFill="1" applyBorder="1" applyAlignment="1" applyProtection="1">
      <alignment vertical="center"/>
      <protection/>
    </xf>
    <xf numFmtId="49" fontId="0" fillId="33" borderId="36" xfId="0" applyNumberFormat="1" applyFont="1" applyFill="1" applyBorder="1" applyAlignment="1" applyProtection="1">
      <alignment horizontal="center" vertical="center"/>
      <protection locked="0"/>
    </xf>
    <xf numFmtId="0" fontId="6" fillId="33" borderId="53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74" fillId="0" borderId="1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vertical="center"/>
      <protection/>
    </xf>
    <xf numFmtId="0" fontId="6" fillId="0" borderId="46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 hidden="1"/>
    </xf>
    <xf numFmtId="0" fontId="0" fillId="0" borderId="46" xfId="0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6" fillId="0" borderId="49" xfId="0" applyFont="1" applyFill="1" applyBorder="1" applyAlignment="1" applyProtection="1">
      <alignment vertical="center" wrapText="1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74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62" xfId="0" applyFont="1" applyBorder="1" applyAlignment="1" applyProtection="1">
      <alignment vertical="center"/>
      <protection/>
    </xf>
    <xf numFmtId="0" fontId="6" fillId="0" borderId="63" xfId="0" applyFont="1" applyBorder="1" applyAlignment="1" applyProtection="1">
      <alignment vertical="center"/>
      <protection/>
    </xf>
    <xf numFmtId="49" fontId="6" fillId="0" borderId="63" xfId="0" applyNumberFormat="1" applyFont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0" borderId="64" xfId="0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0" fillId="0" borderId="39" xfId="0" applyFill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46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46" xfId="0" applyFont="1" applyBorder="1" applyAlignment="1" applyProtection="1">
      <alignment horizontal="left" vertical="center"/>
      <protection/>
    </xf>
    <xf numFmtId="0" fontId="6" fillId="0" borderId="47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17" fillId="0" borderId="33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6" fillId="0" borderId="67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68" xfId="0" applyFont="1" applyBorder="1" applyAlignment="1" applyProtection="1">
      <alignment vertical="center"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65" xfId="0" applyFont="1" applyBorder="1" applyAlignment="1" applyProtection="1">
      <alignment vertical="center"/>
      <protection/>
    </xf>
    <xf numFmtId="0" fontId="6" fillId="0" borderId="6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53" xfId="0" applyFont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vertical="center"/>
      <protection/>
    </xf>
    <xf numFmtId="0" fontId="5" fillId="0" borderId="70" xfId="0" applyFont="1" applyBorder="1" applyAlignment="1" applyProtection="1">
      <alignment horizontal="right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6" fillId="0" borderId="67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7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61" xfId="0" applyFont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18" fillId="0" borderId="64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4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" fontId="0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4" fillId="0" borderId="73" xfId="52" applyFont="1" applyBorder="1" applyAlignment="1" applyProtection="1">
      <alignment horizontal="left" vertical="center" shrinkToFit="1"/>
      <protection/>
    </xf>
    <xf numFmtId="0" fontId="14" fillId="0" borderId="73" xfId="52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14" fillId="0" borderId="74" xfId="52" applyFont="1" applyBorder="1" applyAlignment="1" applyProtection="1">
      <alignment horizontal="left" vertical="center" shrinkToFit="1"/>
      <protection/>
    </xf>
    <xf numFmtId="0" fontId="0" fillId="0" borderId="0" xfId="0" applyFont="1" applyAlignment="1" applyProtection="1">
      <alignment vertical="center"/>
      <protection/>
    </xf>
    <xf numFmtId="14" fontId="6" fillId="0" borderId="0" xfId="0" applyNumberFormat="1" applyFont="1" applyAlignment="1" applyProtection="1">
      <alignment vertical="center"/>
      <protection/>
    </xf>
    <xf numFmtId="14" fontId="6" fillId="0" borderId="0" xfId="0" applyNumberFormat="1" applyFont="1" applyAlignment="1" applyProtection="1">
      <alignment horizontal="center" vertical="center"/>
      <protection/>
    </xf>
    <xf numFmtId="49" fontId="14" fillId="0" borderId="23" xfId="52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" fontId="14" fillId="0" borderId="37" xfId="0" applyNumberFormat="1" applyFont="1" applyFill="1" applyBorder="1" applyAlignment="1" applyProtection="1">
      <alignment vertical="center" wrapText="1"/>
      <protection/>
    </xf>
    <xf numFmtId="4" fontId="14" fillId="0" borderId="38" xfId="0" applyNumberFormat="1" applyFont="1" applyFill="1" applyBorder="1" applyAlignment="1" applyProtection="1">
      <alignment vertical="center" wrapText="1"/>
      <protection/>
    </xf>
    <xf numFmtId="0" fontId="75" fillId="0" borderId="0" xfId="0" applyFont="1" applyAlignment="1" applyProtection="1">
      <alignment horizontal="left" vertical="center"/>
      <protection/>
    </xf>
    <xf numFmtId="0" fontId="76" fillId="0" borderId="0" xfId="0" applyFont="1" applyBorder="1" applyAlignment="1" applyProtection="1">
      <alignment vertical="center"/>
      <protection/>
    </xf>
    <xf numFmtId="0" fontId="21" fillId="0" borderId="75" xfId="0" applyFont="1" applyBorder="1" applyAlignment="1" applyProtection="1">
      <alignment vertical="center"/>
      <protection/>
    </xf>
    <xf numFmtId="0" fontId="22" fillId="0" borderId="75" xfId="0" applyFont="1" applyBorder="1" applyAlignment="1" applyProtection="1">
      <alignment vertical="center"/>
      <protection/>
    </xf>
    <xf numFmtId="0" fontId="22" fillId="0" borderId="68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18" xfId="0" applyFont="1" applyBorder="1" applyAlignment="1" applyProtection="1">
      <alignment vertical="center"/>
      <protection/>
    </xf>
    <xf numFmtId="0" fontId="22" fillId="0" borderId="33" xfId="0" applyFont="1" applyBorder="1" applyAlignment="1" applyProtection="1">
      <alignment vertical="center"/>
      <protection/>
    </xf>
    <xf numFmtId="0" fontId="22" fillId="0" borderId="76" xfId="0" applyFont="1" applyBorder="1" applyAlignment="1" applyProtection="1">
      <alignment vertical="center"/>
      <protection/>
    </xf>
    <xf numFmtId="0" fontId="77" fillId="0" borderId="0" xfId="0" applyFont="1" applyAlignment="1" applyProtection="1">
      <alignment vertical="center"/>
      <protection/>
    </xf>
    <xf numFmtId="0" fontId="78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/>
    </xf>
    <xf numFmtId="0" fontId="77" fillId="0" borderId="0" xfId="0" applyFont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 horizontal="left" vertical="center" indent="1"/>
      <protection/>
    </xf>
    <xf numFmtId="0" fontId="80" fillId="0" borderId="0" xfId="0" applyFont="1" applyBorder="1" applyAlignment="1" applyProtection="1">
      <alignment vertical="center"/>
      <protection/>
    </xf>
    <xf numFmtId="0" fontId="81" fillId="0" borderId="75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horizontal="right" vertical="center"/>
      <protection/>
    </xf>
    <xf numFmtId="0" fontId="76" fillId="0" borderId="75" xfId="0" applyFont="1" applyBorder="1" applyAlignment="1" applyProtection="1">
      <alignment horizontal="right" vertical="center"/>
      <protection/>
    </xf>
    <xf numFmtId="0" fontId="76" fillId="0" borderId="33" xfId="0" applyFont="1" applyBorder="1" applyAlignment="1" applyProtection="1">
      <alignment horizontal="right" vertical="center"/>
      <protection/>
    </xf>
    <xf numFmtId="0" fontId="82" fillId="0" borderId="11" xfId="0" applyFont="1" applyBorder="1" applyAlignment="1" applyProtection="1">
      <alignment vertical="center"/>
      <protection/>
    </xf>
    <xf numFmtId="0" fontId="82" fillId="0" borderId="16" xfId="0" applyFont="1" applyBorder="1" applyAlignment="1" applyProtection="1">
      <alignment vertical="center"/>
      <protection/>
    </xf>
    <xf numFmtId="0" fontId="82" fillId="0" borderId="31" xfId="0" applyFont="1" applyBorder="1" applyAlignment="1" applyProtection="1">
      <alignment vertical="center"/>
      <protection/>
    </xf>
    <xf numFmtId="4" fontId="18" fillId="0" borderId="41" xfId="0" applyNumberFormat="1" applyFont="1" applyFill="1" applyBorder="1" applyAlignment="1" applyProtection="1">
      <alignment vertical="center"/>
      <protection/>
    </xf>
    <xf numFmtId="4" fontId="18" fillId="0" borderId="43" xfId="0" applyNumberFormat="1" applyFont="1" applyFill="1" applyBorder="1" applyAlignment="1" applyProtection="1">
      <alignment vertical="center"/>
      <protection/>
    </xf>
    <xf numFmtId="4" fontId="18" fillId="0" borderId="37" xfId="0" applyNumberFormat="1" applyFont="1" applyFill="1" applyBorder="1" applyAlignment="1" applyProtection="1">
      <alignment vertical="center"/>
      <protection/>
    </xf>
    <xf numFmtId="4" fontId="18" fillId="0" borderId="38" xfId="0" applyNumberFormat="1" applyFont="1" applyFill="1" applyBorder="1" applyAlignment="1" applyProtection="1">
      <alignment vertical="center"/>
      <protection/>
    </xf>
    <xf numFmtId="4" fontId="6" fillId="0" borderId="26" xfId="0" applyNumberFormat="1" applyFont="1" applyFill="1" applyBorder="1" applyAlignment="1" applyProtection="1">
      <alignment vertical="center"/>
      <protection/>
    </xf>
    <xf numFmtId="4" fontId="6" fillId="0" borderId="28" xfId="0" applyNumberFormat="1" applyFont="1" applyFill="1" applyBorder="1" applyAlignment="1" applyProtection="1">
      <alignment vertical="center"/>
      <protection/>
    </xf>
    <xf numFmtId="0" fontId="6" fillId="0" borderId="46" xfId="0" applyFont="1" applyBorder="1" applyAlignment="1">
      <alignment/>
    </xf>
    <xf numFmtId="0" fontId="0" fillId="0" borderId="13" xfId="0" applyBorder="1" applyAlignment="1">
      <alignment/>
    </xf>
    <xf numFmtId="0" fontId="0" fillId="0" borderId="47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6" fillId="0" borderId="15" xfId="0" applyFont="1" applyFill="1" applyBorder="1" applyAlignment="1" applyProtection="1">
      <alignment wrapText="1"/>
      <protection locked="0"/>
    </xf>
    <xf numFmtId="0" fontId="6" fillId="0" borderId="49" xfId="0" applyFont="1" applyFill="1" applyBorder="1" applyAlignment="1" applyProtection="1">
      <alignment wrapText="1"/>
      <protection locked="0"/>
    </xf>
    <xf numFmtId="0" fontId="6" fillId="0" borderId="14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6" fillId="0" borderId="6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1" xfId="0" applyBorder="1" applyAlignment="1">
      <alignment horizontal="center"/>
    </xf>
    <xf numFmtId="0" fontId="6" fillId="0" borderId="36" xfId="0" applyFont="1" applyBorder="1" applyAlignment="1">
      <alignment/>
    </xf>
    <xf numFmtId="0" fontId="0" fillId="0" borderId="61" xfId="0" applyBorder="1" applyAlignment="1">
      <alignment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6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NumberForma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/>
      <protection hidden="1"/>
    </xf>
    <xf numFmtId="0" fontId="0" fillId="0" borderId="18" xfId="0" applyNumberFormat="1" applyFill="1" applyBorder="1" applyAlignment="1" applyProtection="1">
      <alignment/>
      <protection locked="0"/>
    </xf>
    <xf numFmtId="0" fontId="0" fillId="0" borderId="13" xfId="0" applyNumberForma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 wrapText="1"/>
      <protection hidden="1"/>
    </xf>
    <xf numFmtId="0" fontId="0" fillId="0" borderId="10" xfId="0" applyBorder="1" applyAlignment="1" applyProtection="1">
      <alignment wrapText="1"/>
      <protection hidden="1"/>
    </xf>
    <xf numFmtId="0" fontId="4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36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53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39" xfId="0" applyFill="1" applyBorder="1" applyAlignment="1" applyProtection="1">
      <alignment/>
      <protection hidden="1"/>
    </xf>
    <xf numFmtId="0" fontId="0" fillId="0" borderId="51" xfId="0" applyNumberFormat="1" applyFill="1" applyBorder="1" applyAlignment="1" applyProtection="1">
      <alignment horizontal="center" vertical="center"/>
      <protection locked="0"/>
    </xf>
    <xf numFmtId="0" fontId="6" fillId="0" borderId="66" xfId="0" applyNumberFormat="1" applyFont="1" applyFill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center" vertical="center" wrapText="1"/>
      <protection hidden="1"/>
    </xf>
    <xf numFmtId="0" fontId="0" fillId="0" borderId="77" xfId="0" applyFont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18" xfId="0" applyNumberFormat="1" applyFill="1" applyBorder="1" applyAlignment="1" applyProtection="1">
      <alignment vertical="center"/>
      <protection locked="0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56" xfId="0" applyNumberFormat="1" applyFill="1" applyBorder="1" applyAlignment="1" applyProtection="1">
      <alignment horizontal="center" vertical="center"/>
      <protection locked="0"/>
    </xf>
    <xf numFmtId="0" fontId="6" fillId="0" borderId="58" xfId="0" applyNumberFormat="1" applyFont="1" applyFill="1" applyBorder="1" applyAlignment="1" applyProtection="1">
      <alignment horizontal="center" vertical="center"/>
      <protection hidden="1"/>
    </xf>
    <xf numFmtId="2" fontId="6" fillId="0" borderId="74" xfId="0" applyNumberFormat="1" applyFont="1" applyBorder="1" applyAlignment="1" applyProtection="1">
      <alignment vertical="center"/>
      <protection hidden="1"/>
    </xf>
    <xf numFmtId="2" fontId="6" fillId="0" borderId="22" xfId="0" applyNumberFormat="1" applyFont="1" applyBorder="1" applyAlignment="1" applyProtection="1">
      <alignment vertical="center"/>
      <protection hidden="1"/>
    </xf>
    <xf numFmtId="2" fontId="6" fillId="0" borderId="23" xfId="0" applyNumberFormat="1" applyFont="1" applyBorder="1" applyAlignment="1" applyProtection="1">
      <alignment vertical="center"/>
      <protection hidden="1"/>
    </xf>
    <xf numFmtId="2" fontId="6" fillId="0" borderId="32" xfId="0" applyNumberFormat="1" applyFont="1" applyFill="1" applyBorder="1" applyAlignment="1" applyProtection="1">
      <alignment vertical="center"/>
      <protection hidden="1"/>
    </xf>
    <xf numFmtId="2" fontId="6" fillId="0" borderId="44" xfId="0" applyNumberFormat="1" applyFont="1" applyFill="1" applyBorder="1" applyAlignment="1" applyProtection="1">
      <alignment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4" fontId="6" fillId="0" borderId="41" xfId="0" applyNumberFormat="1" applyFont="1" applyFill="1" applyBorder="1" applyAlignment="1" applyProtection="1">
      <alignment vertical="center"/>
      <protection hidden="1"/>
    </xf>
    <xf numFmtId="4" fontId="6" fillId="33" borderId="51" xfId="0" applyNumberFormat="1" applyFont="1" applyFill="1" applyBorder="1" applyAlignment="1" applyProtection="1">
      <alignment vertical="center"/>
      <protection locked="0"/>
    </xf>
    <xf numFmtId="4" fontId="6" fillId="33" borderId="66" xfId="0" applyNumberFormat="1" applyFont="1" applyFill="1" applyBorder="1" applyAlignment="1" applyProtection="1">
      <alignment vertical="center"/>
      <protection locked="0"/>
    </xf>
    <xf numFmtId="4" fontId="6" fillId="33" borderId="29" xfId="0" applyNumberFormat="1" applyFont="1" applyFill="1" applyBorder="1" applyAlignment="1" applyProtection="1">
      <alignment vertical="center"/>
      <protection locked="0"/>
    </xf>
    <xf numFmtId="4" fontId="6" fillId="0" borderId="52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23" fillId="0" borderId="0" xfId="0" applyNumberFormat="1" applyFont="1" applyFill="1" applyBorder="1" applyAlignment="1" applyProtection="1">
      <alignment horizontal="left" vertical="center"/>
      <protection hidden="1"/>
    </xf>
    <xf numFmtId="4" fontId="6" fillId="0" borderId="43" xfId="0" applyNumberFormat="1" applyFont="1" applyFill="1" applyBorder="1" applyAlignment="1" applyProtection="1">
      <alignment vertical="center"/>
      <protection hidden="1"/>
    </xf>
    <xf numFmtId="0" fontId="0" fillId="0" borderId="0" xfId="0" applyAlignment="1" quotePrefix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Alignment="1" applyProtection="1" quotePrefix="1">
      <alignment/>
      <protection hidden="1"/>
    </xf>
    <xf numFmtId="14" fontId="0" fillId="0" borderId="0" xfId="0" applyNumberFormat="1" applyFill="1" applyAlignment="1" applyProtection="1">
      <alignment horizontal="center"/>
      <protection hidden="1"/>
    </xf>
    <xf numFmtId="49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6" fillId="33" borderId="52" xfId="0" applyNumberFormat="1" applyFont="1" applyFill="1" applyBorder="1" applyAlignment="1" applyProtection="1">
      <alignment horizontal="right" vertical="center"/>
      <protection locked="0"/>
    </xf>
    <xf numFmtId="49" fontId="6" fillId="33" borderId="53" xfId="0" applyNumberFormat="1" applyFont="1" applyFill="1" applyBorder="1" applyAlignment="1" applyProtection="1">
      <alignment horizontal="right" vertical="center"/>
      <protection locked="0"/>
    </xf>
    <xf numFmtId="0" fontId="6" fillId="0" borderId="52" xfId="0" applyFont="1" applyFill="1" applyBorder="1" applyAlignment="1" applyProtection="1">
      <alignment horizontal="right"/>
      <protection hidden="1"/>
    </xf>
    <xf numFmtId="0" fontId="6" fillId="0" borderId="53" xfId="0" applyFont="1" applyFill="1" applyBorder="1" applyAlignment="1" applyProtection="1">
      <alignment horizontal="right"/>
      <protection hidden="1"/>
    </xf>
    <xf numFmtId="0" fontId="2" fillId="0" borderId="0" xfId="0" applyFont="1" applyAlignment="1">
      <alignment horizontal="right" vertical="center"/>
    </xf>
    <xf numFmtId="0" fontId="0" fillId="34" borderId="0" xfId="0" applyNumberFormat="1" applyFill="1" applyAlignment="1">
      <alignment/>
    </xf>
    <xf numFmtId="0" fontId="74" fillId="0" borderId="0" xfId="0" applyFont="1" applyAlignment="1" applyProtection="1">
      <alignment horizontal="center" vertical="center"/>
      <protection hidden="1"/>
    </xf>
    <xf numFmtId="0" fontId="74" fillId="0" borderId="10" xfId="0" applyFont="1" applyBorder="1" applyAlignment="1" applyProtection="1">
      <alignment horizontal="center" vertical="center"/>
      <protection hidden="1"/>
    </xf>
    <xf numFmtId="0" fontId="83" fillId="0" borderId="75" xfId="0" applyFont="1" applyBorder="1" applyAlignment="1" applyProtection="1">
      <alignment vertical="center"/>
      <protection hidden="1"/>
    </xf>
    <xf numFmtId="0" fontId="83" fillId="0" borderId="0" xfId="0" applyFont="1" applyBorder="1" applyAlignment="1" applyProtection="1">
      <alignment vertical="center"/>
      <protection hidden="1"/>
    </xf>
    <xf numFmtId="0" fontId="83" fillId="0" borderId="33" xfId="0" applyFont="1" applyBorder="1" applyAlignment="1" applyProtection="1">
      <alignment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49" xfId="0" applyNumberFormat="1" applyFont="1" applyFill="1" applyBorder="1" applyAlignment="1" applyProtection="1" quotePrefix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9" xfId="0" applyNumberFormat="1" applyBorder="1" applyAlignment="1" applyProtection="1">
      <alignment horizontal="center" vertical="center" wrapText="1"/>
      <protection locked="0"/>
    </xf>
    <xf numFmtId="49" fontId="2" fillId="33" borderId="36" xfId="0" applyNumberFormat="1" applyFont="1" applyFill="1" applyBorder="1" applyAlignment="1" applyProtection="1">
      <alignment horizontal="center" vertical="center"/>
      <protection locked="0"/>
    </xf>
    <xf numFmtId="49" fontId="2" fillId="33" borderId="61" xfId="0" applyNumberFormat="1" applyFont="1" applyFill="1" applyBorder="1" applyAlignment="1" applyProtection="1">
      <alignment horizontal="center" vertical="center"/>
      <protection locked="0"/>
    </xf>
    <xf numFmtId="49" fontId="6" fillId="33" borderId="13" xfId="0" applyNumberFormat="1" applyFont="1" applyFill="1" applyBorder="1" applyAlignment="1" applyProtection="1">
      <alignment horizontal="left" vertical="center" indent="2"/>
      <protection locked="0"/>
    </xf>
    <xf numFmtId="49" fontId="6" fillId="33" borderId="47" xfId="0" applyNumberFormat="1" applyFont="1" applyFill="1" applyBorder="1" applyAlignment="1" applyProtection="1">
      <alignment horizontal="left" vertical="center" indent="2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4" fillId="0" borderId="44" xfId="0" applyFont="1" applyBorder="1" applyAlignment="1" applyProtection="1">
      <alignment vertical="center" wrapText="1"/>
      <protection/>
    </xf>
    <xf numFmtId="0" fontId="0" fillId="0" borderId="37" xfId="0" applyFont="1" applyBorder="1" applyAlignment="1" applyProtection="1">
      <alignment vertical="center" wrapText="1"/>
      <protection/>
    </xf>
    <xf numFmtId="0" fontId="0" fillId="0" borderId="37" xfId="0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vertical="center" wrapText="1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18" fillId="0" borderId="41" xfId="0" applyFont="1" applyBorder="1" applyAlignment="1" applyProtection="1">
      <alignment horizontal="left" vertical="center" wrapText="1"/>
      <protection/>
    </xf>
    <xf numFmtId="0" fontId="18" fillId="0" borderId="37" xfId="0" applyFont="1" applyBorder="1" applyAlignment="1" applyProtection="1">
      <alignment horizontal="left" vertical="center" wrapText="1"/>
      <protection/>
    </xf>
    <xf numFmtId="0" fontId="6" fillId="0" borderId="70" xfId="0" applyFont="1" applyBorder="1" applyAlignment="1" applyProtection="1">
      <alignment horizontal="center" vertical="center"/>
      <protection hidden="1"/>
    </xf>
    <xf numFmtId="0" fontId="6" fillId="0" borderId="78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vertical="center" wrapText="1"/>
      <protection hidden="1"/>
    </xf>
    <xf numFmtId="0" fontId="6" fillId="0" borderId="10" xfId="0" applyFont="1" applyBorder="1" applyAlignment="1" applyProtection="1">
      <alignment vertical="center" wrapText="1"/>
      <protection hidden="1"/>
    </xf>
    <xf numFmtId="0" fontId="6" fillId="0" borderId="61" xfId="0" applyFont="1" applyBorder="1" applyAlignment="1" applyProtection="1">
      <alignment vertical="center" wrapText="1"/>
      <protection hidden="1"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7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84" fillId="0" borderId="15" xfId="0" applyFont="1" applyBorder="1" applyAlignment="1" applyProtection="1">
      <alignment horizontal="center" vertical="center"/>
      <protection hidden="1"/>
    </xf>
    <xf numFmtId="0" fontId="84" fillId="0" borderId="0" xfId="0" applyFont="1" applyAlignment="1" applyProtection="1">
      <alignment horizontal="center" vertical="center"/>
      <protection hidden="1"/>
    </xf>
    <xf numFmtId="0" fontId="84" fillId="0" borderId="49" xfId="0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vertical="center" wrapText="1"/>
      <protection hidden="1"/>
    </xf>
    <xf numFmtId="0" fontId="6" fillId="0" borderId="33" xfId="0" applyFont="1" applyBorder="1" applyAlignment="1" applyProtection="1">
      <alignment vertical="center" wrapText="1"/>
      <protection hidden="1"/>
    </xf>
    <xf numFmtId="0" fontId="6" fillId="0" borderId="67" xfId="0" applyFont="1" applyBorder="1" applyAlignment="1" applyProtection="1">
      <alignment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72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76" xfId="0" applyFont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left" vertical="center" wrapText="1"/>
      <protection/>
    </xf>
    <xf numFmtId="0" fontId="18" fillId="0" borderId="27" xfId="0" applyFont="1" applyFill="1" applyBorder="1" applyAlignment="1" applyProtection="1">
      <alignment horizontal="left" vertical="center" wrapText="1"/>
      <protection/>
    </xf>
    <xf numFmtId="0" fontId="18" fillId="0" borderId="79" xfId="0" applyFont="1" applyFill="1" applyBorder="1" applyAlignment="1" applyProtection="1">
      <alignment horizontal="left" vertical="center" wrapText="1"/>
      <protection/>
    </xf>
    <xf numFmtId="0" fontId="18" fillId="0" borderId="80" xfId="0" applyFont="1" applyFill="1" applyBorder="1" applyAlignment="1" applyProtection="1">
      <alignment horizontal="left" vertical="center" wrapText="1"/>
      <protection/>
    </xf>
    <xf numFmtId="0" fontId="18" fillId="0" borderId="70" xfId="0" applyFont="1" applyFill="1" applyBorder="1" applyAlignment="1" applyProtection="1">
      <alignment horizontal="center" vertical="center" wrapText="1"/>
      <protection/>
    </xf>
    <xf numFmtId="0" fontId="18" fillId="0" borderId="59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left" vertical="center" wrapText="1"/>
      <protection/>
    </xf>
    <xf numFmtId="0" fontId="6" fillId="0" borderId="37" xfId="0" applyFont="1" applyBorder="1" applyAlignment="1" applyProtection="1">
      <alignment horizontal="left" vertical="center" wrapText="1"/>
      <protection/>
    </xf>
    <xf numFmtId="49" fontId="0" fillId="33" borderId="15" xfId="0" applyNumberForma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/>
      <protection hidden="1"/>
    </xf>
    <xf numFmtId="0" fontId="6" fillId="0" borderId="63" xfId="0" applyFont="1" applyBorder="1" applyAlignment="1" applyProtection="1">
      <alignment horizontal="center" vertical="center"/>
      <protection/>
    </xf>
    <xf numFmtId="0" fontId="6" fillId="0" borderId="64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vertical="center" wrapText="1"/>
      <protection/>
    </xf>
    <xf numFmtId="0" fontId="6" fillId="0" borderId="47" xfId="0" applyFont="1" applyBorder="1" applyAlignment="1" applyProtection="1">
      <alignment vertical="center" wrapText="1"/>
      <protection/>
    </xf>
    <xf numFmtId="49" fontId="0" fillId="33" borderId="0" xfId="0" applyNumberFormat="1" applyFill="1" applyBorder="1" applyAlignment="1" applyProtection="1">
      <alignment horizontal="left" vertical="center" indent="2"/>
      <protection locked="0"/>
    </xf>
    <xf numFmtId="49" fontId="0" fillId="33" borderId="49" xfId="0" applyNumberFormat="1" applyFill="1" applyBorder="1" applyAlignment="1" applyProtection="1">
      <alignment horizontal="left" vertical="center" indent="2"/>
      <protection locked="0"/>
    </xf>
    <xf numFmtId="49" fontId="0" fillId="33" borderId="10" xfId="0" applyNumberFormat="1" applyFill="1" applyBorder="1" applyAlignment="1" applyProtection="1">
      <alignment horizontal="left" vertical="center" indent="2"/>
      <protection locked="0"/>
    </xf>
    <xf numFmtId="49" fontId="0" fillId="33" borderId="61" xfId="0" applyNumberFormat="1" applyFill="1" applyBorder="1" applyAlignment="1" applyProtection="1">
      <alignment horizontal="left" vertical="center" indent="2"/>
      <protection locked="0"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85" fillId="0" borderId="42" xfId="0" applyFont="1" applyBorder="1" applyAlignment="1" applyProtection="1">
      <alignment horizontal="center" vertical="center"/>
      <protection/>
    </xf>
    <xf numFmtId="0" fontId="85" fillId="0" borderId="63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49" fontId="2" fillId="0" borderId="49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15" xfId="0" applyFill="1" applyBorder="1" applyAlignment="1" applyProtection="1">
      <alignment vertical="center"/>
      <protection hidden="1"/>
    </xf>
    <xf numFmtId="49" fontId="6" fillId="0" borderId="36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61" xfId="0" applyNumberFormat="1" applyFill="1" applyBorder="1" applyAlignment="1" applyProtection="1">
      <alignment horizontal="center" vertical="center" wrapText="1"/>
      <protection hidden="1"/>
    </xf>
    <xf numFmtId="49" fontId="2" fillId="0" borderId="36" xfId="0" applyNumberFormat="1" applyFont="1" applyFill="1" applyBorder="1" applyAlignment="1" applyProtection="1">
      <alignment horizontal="center" vertical="center"/>
      <protection hidden="1"/>
    </xf>
    <xf numFmtId="49" fontId="2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left" indent="2"/>
      <protection hidden="1"/>
    </xf>
    <xf numFmtId="0" fontId="6" fillId="0" borderId="47" xfId="0" applyFont="1" applyFill="1" applyBorder="1" applyAlignment="1" applyProtection="1">
      <alignment horizontal="left" indent="2"/>
      <protection hidden="1"/>
    </xf>
    <xf numFmtId="0" fontId="0" fillId="0" borderId="0" xfId="0" applyFill="1" applyBorder="1" applyAlignment="1" applyProtection="1">
      <alignment horizontal="left" indent="2"/>
      <protection hidden="1"/>
    </xf>
    <xf numFmtId="0" fontId="0" fillId="0" borderId="49" xfId="0" applyFill="1" applyBorder="1" applyAlignment="1" applyProtection="1">
      <alignment horizontal="left" indent="2"/>
      <protection hidden="1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indent="2"/>
      <protection hidden="1"/>
    </xf>
    <xf numFmtId="0" fontId="0" fillId="0" borderId="61" xfId="0" applyFill="1" applyBorder="1" applyAlignment="1" applyProtection="1">
      <alignment horizontal="left" indent="2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65" xfId="0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 vertical="center" wrapText="1"/>
    </xf>
    <xf numFmtId="0" fontId="0" fillId="0" borderId="66" xfId="0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 vertical="center" wrapText="1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0" fillId="0" borderId="62" xfId="0" applyFont="1" applyBorder="1" applyAlignment="1" applyProtection="1">
      <alignment horizontal="left" vertical="center" wrapText="1"/>
      <protection hidden="1"/>
    </xf>
    <xf numFmtId="0" fontId="0" fillId="0" borderId="64" xfId="0" applyFont="1" applyBorder="1" applyAlignment="1" applyProtection="1">
      <alignment horizontal="left" vertical="center" wrapText="1"/>
      <protection hidden="1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62" xfId="0" applyFont="1" applyBorder="1" applyAlignment="1" applyProtection="1">
      <alignment horizontal="center" vertical="center"/>
      <protection hidden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77" xfId="0" applyFont="1" applyBorder="1" applyAlignment="1" applyProtection="1">
      <alignment horizontal="center" vertical="center"/>
      <protection hidden="1"/>
    </xf>
    <xf numFmtId="0" fontId="0" fillId="0" borderId="7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Font="1" applyBorder="1" applyAlignment="1" applyProtection="1">
      <alignment horizontal="center" vertical="center"/>
      <protection hidden="1"/>
    </xf>
    <xf numFmtId="0" fontId="0" fillId="0" borderId="7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0" xfId="0" applyFont="1" applyBorder="1" applyAlignment="1" applyProtection="1">
      <alignment vertical="center"/>
      <protection hidden="1"/>
    </xf>
    <xf numFmtId="0" fontId="0" fillId="0" borderId="33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4" xfId="0" applyFont="1" applyBorder="1" applyAlignment="1" applyProtection="1">
      <alignment vertical="center"/>
      <protection hidden="1"/>
    </xf>
    <xf numFmtId="0" fontId="0" fillId="0" borderId="29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24" xfId="0" applyFont="1" applyBorder="1" applyAlignment="1" applyProtection="1">
      <alignment vertical="center" wrapText="1"/>
      <protection hidden="1"/>
    </xf>
    <xf numFmtId="0" fontId="0" fillId="0" borderId="29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79" xfId="0" applyFont="1" applyBorder="1" applyAlignment="1" applyProtection="1">
      <alignment vertical="center"/>
      <protection hidden="1"/>
    </xf>
    <xf numFmtId="0" fontId="0" fillId="0" borderId="82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15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Wzór kw RB-Z op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1"/>
  <sheetViews>
    <sheetView tabSelected="1" zoomScale="90" zoomScaleNormal="90" zoomScaleSheetLayoutView="7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1" sqref="B1"/>
    </sheetView>
  </sheetViews>
  <sheetFormatPr defaultColWidth="8.875" defaultRowHeight="12.75"/>
  <cols>
    <col min="1" max="1" width="15.00390625" style="32" customWidth="1"/>
    <col min="2" max="2" width="18.25390625" style="32" customWidth="1"/>
    <col min="3" max="5" width="14.375" style="32" customWidth="1"/>
    <col min="6" max="18" width="13.625" style="32" customWidth="1"/>
    <col min="19" max="34" width="8.875" style="32" hidden="1" customWidth="1"/>
    <col min="35" max="36" width="8.875" style="32" customWidth="1"/>
    <col min="37" max="16384" width="8.875" style="9" customWidth="1"/>
  </cols>
  <sheetData>
    <row r="1" spans="1:19" ht="39.75" customHeight="1" thickBot="1">
      <c r="A1" s="416" t="str">
        <f>+IF(S8,"","Błędny REGON")</f>
        <v>Błędny REGON</v>
      </c>
      <c r="B1" s="135"/>
      <c r="C1" s="136"/>
      <c r="D1" s="136"/>
      <c r="E1" s="136"/>
      <c r="F1" s="136"/>
      <c r="G1" s="137" t="s">
        <v>417</v>
      </c>
      <c r="H1" s="136"/>
      <c r="I1" s="136"/>
      <c r="J1" s="136"/>
      <c r="K1" s="136"/>
      <c r="L1" s="136"/>
      <c r="M1" s="136"/>
      <c r="N1" s="136"/>
      <c r="O1" s="136"/>
      <c r="P1" s="136"/>
      <c r="R1" s="138" t="s">
        <v>740</v>
      </c>
      <c r="S1" s="139"/>
    </row>
    <row r="2" spans="1:18" ht="12.75">
      <c r="A2" s="140" t="s">
        <v>26</v>
      </c>
      <c r="B2" s="141"/>
      <c r="C2" s="142"/>
      <c r="D2" s="143" t="s">
        <v>301</v>
      </c>
      <c r="E2" s="143"/>
      <c r="F2" s="143"/>
      <c r="L2" s="144"/>
      <c r="M2" s="145"/>
      <c r="N2" s="142"/>
      <c r="O2" s="144"/>
      <c r="P2" s="144"/>
      <c r="Q2" s="144"/>
      <c r="R2" s="145"/>
    </row>
    <row r="3" spans="1:18" ht="37.5" customHeight="1">
      <c r="A3" s="421"/>
      <c r="B3" s="422"/>
      <c r="C3" s="146"/>
      <c r="G3" s="143"/>
      <c r="L3" s="147"/>
      <c r="M3" s="148"/>
      <c r="N3" s="146" t="s">
        <v>49</v>
      </c>
      <c r="O3" s="147"/>
      <c r="P3" s="147"/>
      <c r="Q3" s="147"/>
      <c r="R3" s="148"/>
    </row>
    <row r="4" spans="1:18" ht="15" customHeight="1">
      <c r="A4" s="149"/>
      <c r="B4" s="150"/>
      <c r="C4" s="446" t="str">
        <f>+INDEX(Listy!$B$3:$B$6,Listy!$B$1)</f>
        <v>WYBIERZ RODZAJ JEDNOSTKI SPRAWOZDAWCZEJ</v>
      </c>
      <c r="D4" s="447"/>
      <c r="E4" s="447"/>
      <c r="F4" s="447"/>
      <c r="G4" s="447"/>
      <c r="H4" s="447"/>
      <c r="I4" s="447"/>
      <c r="J4" s="447"/>
      <c r="K4" s="447"/>
      <c r="L4" s="447"/>
      <c r="M4" s="448"/>
      <c r="N4" s="508"/>
      <c r="O4" s="509"/>
      <c r="P4" s="509"/>
      <c r="Q4" s="509"/>
      <c r="R4" s="148"/>
    </row>
    <row r="5" spans="1:34" ht="18" customHeight="1">
      <c r="A5" s="146" t="s">
        <v>27</v>
      </c>
      <c r="B5" s="147"/>
      <c r="C5" s="524" t="s">
        <v>407</v>
      </c>
      <c r="D5" s="525"/>
      <c r="E5" s="525"/>
      <c r="F5" s="525"/>
      <c r="G5" s="525"/>
      <c r="H5" s="525"/>
      <c r="I5" s="525"/>
      <c r="J5" s="525"/>
      <c r="K5" s="525"/>
      <c r="L5" s="525"/>
      <c r="M5" s="438"/>
      <c r="N5" s="510"/>
      <c r="O5" s="509"/>
      <c r="P5" s="509"/>
      <c r="Q5" s="509"/>
      <c r="R5" s="148"/>
      <c r="U5" s="152">
        <v>1</v>
      </c>
      <c r="V5" s="152">
        <f>+U5+1</f>
        <v>2</v>
      </c>
      <c r="W5" s="152">
        <f aca="true" t="shared" si="0" ref="W5:AG5">+V5+1</f>
        <v>3</v>
      </c>
      <c r="X5" s="152">
        <f t="shared" si="0"/>
        <v>4</v>
      </c>
      <c r="Y5" s="152">
        <f t="shared" si="0"/>
        <v>5</v>
      </c>
      <c r="Z5" s="152">
        <f t="shared" si="0"/>
        <v>6</v>
      </c>
      <c r="AA5" s="152">
        <f t="shared" si="0"/>
        <v>7</v>
      </c>
      <c r="AB5" s="152">
        <f t="shared" si="0"/>
        <v>8</v>
      </c>
      <c r="AC5" s="152">
        <f t="shared" si="0"/>
        <v>9</v>
      </c>
      <c r="AD5" s="152">
        <f t="shared" si="0"/>
        <v>10</v>
      </c>
      <c r="AE5" s="152">
        <f t="shared" si="0"/>
        <v>11</v>
      </c>
      <c r="AF5" s="152">
        <f t="shared" si="0"/>
        <v>12</v>
      </c>
      <c r="AG5" s="152">
        <f t="shared" si="0"/>
        <v>13</v>
      </c>
      <c r="AH5" s="152">
        <v>14</v>
      </c>
    </row>
    <row r="6" spans="1:34" ht="39" customHeight="1" thickBot="1">
      <c r="A6" s="423"/>
      <c r="B6" s="424"/>
      <c r="C6" s="466" t="str">
        <f>+IF(LEN(A1&amp;F106&amp;F107&amp;F108&amp;F109)&lt;&gt;0,"Sprawozdanie błędne - nie można go włączyć do Rb-Z zbiorczego!!! Wykaz błędów znajdziesz pod sprawozdaniem.","")</f>
        <v>Sprawozdanie błędne - nie można go włączyć do Rb-Z zbiorczego!!! Wykaz błędów znajdziesz pod sprawozdaniem.</v>
      </c>
      <c r="D6" s="467"/>
      <c r="E6" s="467"/>
      <c r="F6" s="467"/>
      <c r="G6" s="467"/>
      <c r="H6" s="467"/>
      <c r="I6" s="467"/>
      <c r="J6" s="467"/>
      <c r="K6" s="467"/>
      <c r="L6" s="467"/>
      <c r="M6" s="468"/>
      <c r="N6" s="510"/>
      <c r="O6" s="509"/>
      <c r="P6" s="509"/>
      <c r="Q6" s="509"/>
      <c r="R6" s="148"/>
      <c r="U6" s="152">
        <v>2</v>
      </c>
      <c r="V6" s="152">
        <v>4</v>
      </c>
      <c r="W6" s="152">
        <v>8</v>
      </c>
      <c r="X6" s="152">
        <v>5</v>
      </c>
      <c r="Y6" s="152">
        <v>0</v>
      </c>
      <c r="Z6" s="152">
        <v>9</v>
      </c>
      <c r="AA6" s="152">
        <v>7</v>
      </c>
      <c r="AB6" s="152">
        <v>3</v>
      </c>
      <c r="AC6" s="152">
        <v>6</v>
      </c>
      <c r="AD6" s="152">
        <v>1</v>
      </c>
      <c r="AE6" s="152">
        <v>2</v>
      </c>
      <c r="AF6" s="152">
        <v>4</v>
      </c>
      <c r="AG6" s="152">
        <v>8</v>
      </c>
      <c r="AH6" s="152"/>
    </row>
    <row r="7" spans="1:34" ht="16.5" customHeight="1">
      <c r="A7" s="140" t="s">
        <v>1</v>
      </c>
      <c r="B7" s="153"/>
      <c r="C7" s="154" t="s">
        <v>279</v>
      </c>
      <c r="H7" s="415">
        <f>+IF(ISBLANK(KWARTAL),"Podaj KWARTAŁ","")</f>
      </c>
      <c r="K7" s="415" t="str">
        <f>+IF(ISBLANK(ROK),"Podaj ROK","")</f>
        <v>Podaj ROK</v>
      </c>
      <c r="L7" s="147"/>
      <c r="M7" s="148"/>
      <c r="N7" s="510"/>
      <c r="O7" s="509"/>
      <c r="P7" s="509"/>
      <c r="Q7" s="509"/>
      <c r="R7" s="148"/>
      <c r="U7" s="152">
        <v>8</v>
      </c>
      <c r="V7" s="152">
        <v>9</v>
      </c>
      <c r="W7" s="152">
        <v>2</v>
      </c>
      <c r="X7" s="152">
        <v>3</v>
      </c>
      <c r="Y7" s="152">
        <v>4</v>
      </c>
      <c r="Z7" s="152">
        <v>5</v>
      </c>
      <c r="AA7" s="152">
        <v>6</v>
      </c>
      <c r="AB7" s="152">
        <v>7</v>
      </c>
      <c r="AC7" s="152"/>
      <c r="AD7" s="152"/>
      <c r="AE7" s="152"/>
      <c r="AF7" s="152"/>
      <c r="AG7" s="152"/>
      <c r="AH7" s="152"/>
    </row>
    <row r="8" spans="1:34" ht="16.5" customHeight="1" thickBot="1">
      <c r="A8" s="425"/>
      <c r="B8" s="426"/>
      <c r="C8" s="132"/>
      <c r="D8" s="156"/>
      <c r="E8" s="157"/>
      <c r="F8" s="157" t="s">
        <v>31</v>
      </c>
      <c r="G8" s="157"/>
      <c r="H8" s="369">
        <v>4</v>
      </c>
      <c r="I8" s="158" t="s">
        <v>14</v>
      </c>
      <c r="J8" s="159" t="s">
        <v>0</v>
      </c>
      <c r="K8" s="11"/>
      <c r="L8" s="160"/>
      <c r="M8" s="148"/>
      <c r="N8" s="146"/>
      <c r="O8" s="147"/>
      <c r="P8" s="147"/>
      <c r="Q8" s="147"/>
      <c r="R8" s="148"/>
      <c r="S8" s="32" t="b">
        <f>IF(RIGHT($A8,1)=TEXT(IF(LEN(T8)&gt;9,+IF(MOD(SUMPRODUCT(U8:AG8,U6:AG6),11)=10,0,MOD(SUMPRODUCT(U8:AG8,U6:AG6),11)),+IF(MOD(SUMPRODUCT(U8:AB8,U7:AB7),11)=10,0,MOD(SUMPRODUCT(U8:AB8,U7:AB7),11))),"0"),TRUE,FALSE)</f>
        <v>0</v>
      </c>
      <c r="U8" s="152">
        <f aca="true" t="shared" si="1" ref="U8:AH8">+IF(LEN($A8)&lt;=9,VALUE(MID(TEXT($A8,REPT("0",9)),U5,1)),VALUE(MID(TEXT($A8,REPT("0",14)),U5,1)))</f>
        <v>0</v>
      </c>
      <c r="V8" s="152">
        <f t="shared" si="1"/>
        <v>0</v>
      </c>
      <c r="W8" s="152">
        <f t="shared" si="1"/>
        <v>0</v>
      </c>
      <c r="X8" s="152">
        <f t="shared" si="1"/>
        <v>0</v>
      </c>
      <c r="Y8" s="152">
        <f t="shared" si="1"/>
        <v>0</v>
      </c>
      <c r="Z8" s="152">
        <f t="shared" si="1"/>
        <v>0</v>
      </c>
      <c r="AA8" s="152">
        <f t="shared" si="1"/>
        <v>0</v>
      </c>
      <c r="AB8" s="152">
        <f t="shared" si="1"/>
        <v>0</v>
      </c>
      <c r="AC8" s="152">
        <f t="shared" si="1"/>
        <v>0</v>
      </c>
      <c r="AD8" s="152" t="e">
        <f t="shared" si="1"/>
        <v>#VALUE!</v>
      </c>
      <c r="AE8" s="152" t="e">
        <f t="shared" si="1"/>
        <v>#VALUE!</v>
      </c>
      <c r="AF8" s="152" t="e">
        <f t="shared" si="1"/>
        <v>#VALUE!</v>
      </c>
      <c r="AG8" s="152" t="e">
        <f t="shared" si="1"/>
        <v>#VALUE!</v>
      </c>
      <c r="AH8" s="152" t="e">
        <f t="shared" si="1"/>
        <v>#VALUE!</v>
      </c>
    </row>
    <row r="9" spans="1:18" ht="12.75">
      <c r="A9" s="140" t="s">
        <v>2</v>
      </c>
      <c r="B9" s="161"/>
      <c r="C9" s="427"/>
      <c r="D9" s="427"/>
      <c r="E9" s="428"/>
      <c r="F9" s="162"/>
      <c r="G9" s="163"/>
      <c r="H9" s="164" t="s">
        <v>3</v>
      </c>
      <c r="I9" s="163"/>
      <c r="J9" s="163"/>
      <c r="K9" s="165"/>
      <c r="L9" s="147"/>
      <c r="M9" s="166"/>
      <c r="N9" s="146"/>
      <c r="O9" s="147"/>
      <c r="P9" s="147"/>
      <c r="Q9" s="147"/>
      <c r="R9" s="148"/>
    </row>
    <row r="10" spans="1:18" ht="12.75">
      <c r="A10" s="167" t="s">
        <v>306</v>
      </c>
      <c r="B10" s="27"/>
      <c r="C10" s="516"/>
      <c r="D10" s="516"/>
      <c r="E10" s="517"/>
      <c r="F10" s="168" t="s">
        <v>277</v>
      </c>
      <c r="G10" s="169" t="s">
        <v>4</v>
      </c>
      <c r="H10" s="169" t="s">
        <v>5</v>
      </c>
      <c r="I10" s="169" t="s">
        <v>6</v>
      </c>
      <c r="J10" s="169" t="s">
        <v>7</v>
      </c>
      <c r="K10" s="152" t="s">
        <v>281</v>
      </c>
      <c r="L10" s="12" t="s">
        <v>8</v>
      </c>
      <c r="M10" s="170" t="s">
        <v>284</v>
      </c>
      <c r="N10" s="146"/>
      <c r="O10" s="147"/>
      <c r="P10" s="147"/>
      <c r="Q10" s="147"/>
      <c r="R10" s="148"/>
    </row>
    <row r="11" spans="1:18" ht="13.5" thickBot="1">
      <c r="A11" s="171" t="s">
        <v>307</v>
      </c>
      <c r="B11" s="157"/>
      <c r="C11" s="518"/>
      <c r="D11" s="518"/>
      <c r="E11" s="519"/>
      <c r="F11" s="409"/>
      <c r="G11" s="410"/>
      <c r="H11" s="410"/>
      <c r="I11" s="410"/>
      <c r="J11" s="133"/>
      <c r="K11" s="134"/>
      <c r="L11" s="14" t="str">
        <f>+INDEX(Listy!$C$3:$C$6,Listy!$B$1)</f>
        <v>Wybierz z listy</v>
      </c>
      <c r="M11" s="172"/>
      <c r="N11" s="173"/>
      <c r="O11" s="156"/>
      <c r="P11" s="156"/>
      <c r="Q11" s="156"/>
      <c r="R11" s="174"/>
    </row>
    <row r="12" spans="1:18" ht="12.75">
      <c r="A12" s="144"/>
      <c r="B12" s="144"/>
      <c r="C12" s="144"/>
      <c r="D12" s="144"/>
      <c r="E12" s="175"/>
      <c r="F12" s="144"/>
      <c r="G12" s="144"/>
      <c r="H12" s="144"/>
      <c r="I12" s="175"/>
      <c r="J12" s="176"/>
      <c r="K12" s="144"/>
      <c r="L12" s="144"/>
      <c r="M12" s="144"/>
      <c r="N12" s="175"/>
      <c r="O12" s="147"/>
      <c r="P12" s="147"/>
      <c r="Q12" s="147"/>
      <c r="R12" s="147"/>
    </row>
    <row r="13" spans="1:18" ht="19.5" customHeight="1">
      <c r="A13" s="177" t="s">
        <v>72</v>
      </c>
      <c r="B13" s="177"/>
      <c r="M13" s="147"/>
      <c r="N13" s="147"/>
      <c r="O13" s="147"/>
      <c r="P13" s="147"/>
      <c r="Q13" s="147"/>
      <c r="R13" s="147"/>
    </row>
    <row r="14" spans="1:18" ht="6" customHeight="1" thickBo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78"/>
      <c r="P14" s="178"/>
      <c r="Q14" s="130"/>
      <c r="R14" s="130"/>
    </row>
    <row r="15" spans="1:18" ht="12.75">
      <c r="A15" s="140"/>
      <c r="B15" s="179"/>
      <c r="C15" s="180"/>
      <c r="D15" s="181"/>
      <c r="E15" s="182"/>
      <c r="F15" s="182"/>
      <c r="G15" s="182"/>
      <c r="H15" s="182" t="s">
        <v>33</v>
      </c>
      <c r="I15" s="182"/>
      <c r="J15" s="182"/>
      <c r="K15" s="182"/>
      <c r="L15" s="182"/>
      <c r="M15" s="182"/>
      <c r="N15" s="182"/>
      <c r="O15" s="182"/>
      <c r="P15" s="183" t="s">
        <v>53</v>
      </c>
      <c r="Q15" s="182"/>
      <c r="R15" s="184"/>
    </row>
    <row r="16" spans="1:18" ht="14.25">
      <c r="A16" s="185"/>
      <c r="B16" s="186"/>
      <c r="C16" s="187" t="s">
        <v>34</v>
      </c>
      <c r="D16" s="188"/>
      <c r="E16" s="189"/>
      <c r="F16" s="189"/>
      <c r="G16" s="190"/>
      <c r="H16" s="191"/>
      <c r="I16" s="189"/>
      <c r="J16" s="189"/>
      <c r="K16" s="189"/>
      <c r="L16" s="189"/>
      <c r="M16" s="189"/>
      <c r="N16" s="189"/>
      <c r="O16" s="189"/>
      <c r="P16" s="188"/>
      <c r="Q16" s="191"/>
      <c r="R16" s="192"/>
    </row>
    <row r="17" spans="1:18" ht="12.75">
      <c r="A17" s="437" t="s">
        <v>9</v>
      </c>
      <c r="B17" s="438"/>
      <c r="C17" s="187" t="s">
        <v>10</v>
      </c>
      <c r="D17" s="193"/>
      <c r="E17" s="194" t="s">
        <v>37</v>
      </c>
      <c r="F17" s="195"/>
      <c r="G17" s="195"/>
      <c r="H17" s="195"/>
      <c r="I17" s="195"/>
      <c r="J17" s="196"/>
      <c r="K17" s="195"/>
      <c r="L17" s="197"/>
      <c r="M17" s="195"/>
      <c r="N17" s="195"/>
      <c r="O17" s="198" t="s">
        <v>48</v>
      </c>
      <c r="P17" s="199"/>
      <c r="Q17" s="195"/>
      <c r="R17" s="200"/>
    </row>
    <row r="18" spans="1:18" ht="12.75">
      <c r="A18" s="185"/>
      <c r="B18" s="186"/>
      <c r="C18" s="187" t="s">
        <v>11</v>
      </c>
      <c r="D18" s="151" t="s">
        <v>11</v>
      </c>
      <c r="E18" s="194" t="s">
        <v>12</v>
      </c>
      <c r="F18" s="201" t="s">
        <v>40</v>
      </c>
      <c r="G18" s="201" t="s">
        <v>39</v>
      </c>
      <c r="H18" s="194" t="s">
        <v>41</v>
      </c>
      <c r="I18" s="201" t="s">
        <v>42</v>
      </c>
      <c r="J18" s="194" t="s">
        <v>43</v>
      </c>
      <c r="K18" s="201" t="s">
        <v>45</v>
      </c>
      <c r="L18" s="202" t="s">
        <v>46</v>
      </c>
      <c r="M18" s="203" t="s">
        <v>54</v>
      </c>
      <c r="N18" s="201" t="s">
        <v>56</v>
      </c>
      <c r="O18" s="204" t="s">
        <v>58</v>
      </c>
      <c r="P18" s="193"/>
      <c r="Q18" s="194" t="s">
        <v>64</v>
      </c>
      <c r="R18" s="204" t="s">
        <v>46</v>
      </c>
    </row>
    <row r="19" spans="1:18" ht="12.75">
      <c r="A19" s="185"/>
      <c r="B19" s="186"/>
      <c r="C19" s="185" t="s">
        <v>32</v>
      </c>
      <c r="D19" s="151" t="s">
        <v>35</v>
      </c>
      <c r="E19" s="194" t="s">
        <v>13</v>
      </c>
      <c r="F19" s="203"/>
      <c r="G19" s="203"/>
      <c r="H19" s="203"/>
      <c r="I19" s="205"/>
      <c r="J19" s="194" t="s">
        <v>44</v>
      </c>
      <c r="K19" s="201"/>
      <c r="L19" s="202" t="s">
        <v>47</v>
      </c>
      <c r="M19" s="201" t="s">
        <v>55</v>
      </c>
      <c r="N19" s="201" t="s">
        <v>57</v>
      </c>
      <c r="O19" s="204" t="s">
        <v>59</v>
      </c>
      <c r="P19" s="151" t="s">
        <v>11</v>
      </c>
      <c r="Q19" s="194" t="s">
        <v>65</v>
      </c>
      <c r="R19" s="204" t="s">
        <v>64</v>
      </c>
    </row>
    <row r="20" spans="1:18" ht="12.75">
      <c r="A20" s="185"/>
      <c r="B20" s="186"/>
      <c r="C20" s="193"/>
      <c r="D20" s="151" t="s">
        <v>36</v>
      </c>
      <c r="E20" s="206" t="s">
        <v>11</v>
      </c>
      <c r="F20" s="194"/>
      <c r="G20" s="194"/>
      <c r="H20" s="194"/>
      <c r="I20" s="194"/>
      <c r="J20" s="207"/>
      <c r="K20" s="203"/>
      <c r="L20" s="202" t="s">
        <v>48</v>
      </c>
      <c r="M20" s="203"/>
      <c r="N20" s="203"/>
      <c r="O20" s="204" t="s">
        <v>60</v>
      </c>
      <c r="P20" s="193"/>
      <c r="Q20" s="194" t="s">
        <v>66</v>
      </c>
      <c r="R20" s="204" t="s">
        <v>68</v>
      </c>
    </row>
    <row r="21" spans="1:18" ht="12.75">
      <c r="A21" s="185"/>
      <c r="B21" s="186"/>
      <c r="C21" s="193"/>
      <c r="D21" s="193"/>
      <c r="E21" s="206" t="s">
        <v>38</v>
      </c>
      <c r="F21" s="207"/>
      <c r="G21" s="194"/>
      <c r="H21" s="207"/>
      <c r="I21" s="194"/>
      <c r="J21" s="207"/>
      <c r="K21" s="203"/>
      <c r="L21" s="202" t="s">
        <v>278</v>
      </c>
      <c r="M21" s="203"/>
      <c r="N21" s="203"/>
      <c r="O21" s="204" t="s">
        <v>61</v>
      </c>
      <c r="P21" s="151" t="s">
        <v>63</v>
      </c>
      <c r="Q21" s="194" t="s">
        <v>67</v>
      </c>
      <c r="R21" s="204"/>
    </row>
    <row r="22" spans="1:18" ht="13.5" thickBot="1">
      <c r="A22" s="208"/>
      <c r="B22" s="209"/>
      <c r="C22" s="210"/>
      <c r="D22" s="210"/>
      <c r="E22" s="206"/>
      <c r="F22" s="211"/>
      <c r="G22" s="211"/>
      <c r="H22" s="211"/>
      <c r="I22" s="211"/>
      <c r="J22" s="211"/>
      <c r="K22" s="212"/>
      <c r="L22" s="205"/>
      <c r="M22" s="203"/>
      <c r="N22" s="203"/>
      <c r="O22" s="204" t="s">
        <v>62</v>
      </c>
      <c r="P22" s="210"/>
      <c r="Q22" s="211"/>
      <c r="R22" s="213"/>
    </row>
    <row r="23" spans="1:18" ht="13.5" thickBot="1">
      <c r="A23" s="214">
        <v>1</v>
      </c>
      <c r="B23" s="215"/>
      <c r="C23" s="216">
        <v>2</v>
      </c>
      <c r="D23" s="216">
        <v>3</v>
      </c>
      <c r="E23" s="217">
        <v>4</v>
      </c>
      <c r="F23" s="217">
        <v>5</v>
      </c>
      <c r="G23" s="217">
        <v>6</v>
      </c>
      <c r="H23" s="217">
        <v>7</v>
      </c>
      <c r="I23" s="217">
        <v>8</v>
      </c>
      <c r="J23" s="217">
        <v>9</v>
      </c>
      <c r="K23" s="218">
        <v>10</v>
      </c>
      <c r="L23" s="219">
        <v>11</v>
      </c>
      <c r="M23" s="219">
        <v>12</v>
      </c>
      <c r="N23" s="219">
        <v>13</v>
      </c>
      <c r="O23" s="220">
        <v>14</v>
      </c>
      <c r="P23" s="216">
        <v>15</v>
      </c>
      <c r="Q23" s="217">
        <v>16</v>
      </c>
      <c r="R23" s="221">
        <v>17</v>
      </c>
    </row>
    <row r="24" spans="1:18" ht="25.5" customHeight="1">
      <c r="A24" s="514" t="s">
        <v>15</v>
      </c>
      <c r="B24" s="515"/>
      <c r="C24" s="33">
        <f aca="true" t="shared" si="2" ref="C24:O24">C26+C29+C32+C33</f>
        <v>0</v>
      </c>
      <c r="D24" s="34">
        <f t="shared" si="2"/>
        <v>0</v>
      </c>
      <c r="E24" s="35">
        <f t="shared" si="2"/>
        <v>0</v>
      </c>
      <c r="F24" s="35">
        <f t="shared" si="2"/>
        <v>0</v>
      </c>
      <c r="G24" s="35">
        <f t="shared" si="2"/>
        <v>0</v>
      </c>
      <c r="H24" s="35">
        <f t="shared" si="2"/>
        <v>0</v>
      </c>
      <c r="I24" s="35">
        <f t="shared" si="2"/>
        <v>0</v>
      </c>
      <c r="J24" s="35">
        <f t="shared" si="2"/>
        <v>0</v>
      </c>
      <c r="K24" s="36">
        <f t="shared" si="2"/>
        <v>0</v>
      </c>
      <c r="L24" s="37">
        <f t="shared" si="2"/>
        <v>0</v>
      </c>
      <c r="M24" s="38">
        <f t="shared" si="2"/>
        <v>0</v>
      </c>
      <c r="N24" s="38">
        <f t="shared" si="2"/>
        <v>0</v>
      </c>
      <c r="O24" s="39">
        <f t="shared" si="2"/>
        <v>0</v>
      </c>
      <c r="P24" s="40">
        <f>P26+P29+P32+P33</f>
        <v>0</v>
      </c>
      <c r="Q24" s="35">
        <f>Q26+Q29+Q32+Q33</f>
        <v>0</v>
      </c>
      <c r="R24" s="41">
        <f>R26+R29+R32+R33</f>
        <v>0</v>
      </c>
    </row>
    <row r="25" spans="1:18" ht="12.75">
      <c r="A25" s="222"/>
      <c r="B25" s="223"/>
      <c r="C25" s="34"/>
      <c r="D25" s="34"/>
      <c r="E25" s="35"/>
      <c r="F25" s="35"/>
      <c r="G25" s="35"/>
      <c r="H25" s="35"/>
      <c r="I25" s="35"/>
      <c r="J25" s="35"/>
      <c r="K25" s="42"/>
      <c r="L25" s="43"/>
      <c r="M25" s="43"/>
      <c r="N25" s="43"/>
      <c r="O25" s="44"/>
      <c r="P25" s="40"/>
      <c r="Q25" s="35"/>
      <c r="R25" s="45"/>
    </row>
    <row r="26" spans="1:18" ht="14.25" customHeight="1">
      <c r="A26" s="224" t="s">
        <v>295</v>
      </c>
      <c r="B26" s="225"/>
      <c r="C26" s="46">
        <f>C27+C28</f>
        <v>0</v>
      </c>
      <c r="D26" s="46">
        <f>D27+D28</f>
        <v>0</v>
      </c>
      <c r="E26" s="47">
        <f>E27+E28</f>
        <v>0</v>
      </c>
      <c r="F26" s="47">
        <f>F27+F28</f>
        <v>0</v>
      </c>
      <c r="G26" s="47">
        <f aca="true" t="shared" si="3" ref="G26:O26">G27+G28</f>
        <v>0</v>
      </c>
      <c r="H26" s="47">
        <f t="shared" si="3"/>
        <v>0</v>
      </c>
      <c r="I26" s="47">
        <f t="shared" si="3"/>
        <v>0</v>
      </c>
      <c r="J26" s="47">
        <f t="shared" si="3"/>
        <v>0</v>
      </c>
      <c r="K26" s="48">
        <f t="shared" si="3"/>
        <v>0</v>
      </c>
      <c r="L26" s="49">
        <f t="shared" si="3"/>
        <v>0</v>
      </c>
      <c r="M26" s="50">
        <f t="shared" si="3"/>
        <v>0</v>
      </c>
      <c r="N26" s="50">
        <f t="shared" si="3"/>
        <v>0</v>
      </c>
      <c r="O26" s="51">
        <f t="shared" si="3"/>
        <v>0</v>
      </c>
      <c r="P26" s="52">
        <f>P27+P28</f>
        <v>0</v>
      </c>
      <c r="Q26" s="47">
        <f>Q27+Q28</f>
        <v>0</v>
      </c>
      <c r="R26" s="53">
        <f>R27+R28</f>
        <v>0</v>
      </c>
    </row>
    <row r="27" spans="1:36" s="15" customFormat="1" ht="14.25" customHeight="1">
      <c r="A27" s="224" t="s">
        <v>51</v>
      </c>
      <c r="B27" s="223"/>
      <c r="C27" s="54">
        <f>D27+P27</f>
        <v>0</v>
      </c>
      <c r="D27" s="55">
        <f>E27+J27+K27+L27+M27+N27+O27</f>
        <v>0</v>
      </c>
      <c r="E27" s="47">
        <f>F27+G27+H27+I27</f>
        <v>0</v>
      </c>
      <c r="F27" s="56"/>
      <c r="G27" s="56"/>
      <c r="H27" s="56"/>
      <c r="I27" s="56"/>
      <c r="J27" s="56"/>
      <c r="K27" s="57"/>
      <c r="L27" s="58"/>
      <c r="M27" s="58"/>
      <c r="N27" s="58"/>
      <c r="O27" s="59"/>
      <c r="P27" s="52">
        <f>Q27+R27</f>
        <v>0</v>
      </c>
      <c r="Q27" s="56"/>
      <c r="R27" s="60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</row>
    <row r="28" spans="1:18" ht="14.25" customHeight="1">
      <c r="A28" s="224" t="s">
        <v>50</v>
      </c>
      <c r="B28" s="225"/>
      <c r="C28" s="54">
        <f>D28+P28</f>
        <v>0</v>
      </c>
      <c r="D28" s="55">
        <f>E28+J28+K28+L28+M28+N28+O28</f>
        <v>0</v>
      </c>
      <c r="E28" s="47">
        <f>F28+G28+H28+I28</f>
        <v>0</v>
      </c>
      <c r="F28" s="61"/>
      <c r="G28" s="61"/>
      <c r="H28" s="61"/>
      <c r="I28" s="61"/>
      <c r="J28" s="61"/>
      <c r="K28" s="62"/>
      <c r="L28" s="58"/>
      <c r="M28" s="58"/>
      <c r="N28" s="58"/>
      <c r="O28" s="59"/>
      <c r="P28" s="52">
        <f>Q28+R28</f>
        <v>0</v>
      </c>
      <c r="Q28" s="61"/>
      <c r="R28" s="63"/>
    </row>
    <row r="29" spans="1:18" ht="14.25" customHeight="1">
      <c r="A29" s="222" t="s">
        <v>296</v>
      </c>
      <c r="B29" s="223"/>
      <c r="C29" s="54">
        <f>C30+C31</f>
        <v>0</v>
      </c>
      <c r="D29" s="64">
        <f>D30+D31</f>
        <v>0</v>
      </c>
      <c r="E29" s="65">
        <f>E30+E31</f>
        <v>0</v>
      </c>
      <c r="F29" s="66">
        <f>F30+F31</f>
        <v>0</v>
      </c>
      <c r="G29" s="66">
        <f aca="true" t="shared" si="4" ref="G29:O29">G30+G31</f>
        <v>0</v>
      </c>
      <c r="H29" s="66">
        <f t="shared" si="4"/>
        <v>0</v>
      </c>
      <c r="I29" s="66">
        <f t="shared" si="4"/>
        <v>0</v>
      </c>
      <c r="J29" s="66">
        <f t="shared" si="4"/>
        <v>0</v>
      </c>
      <c r="K29" s="67">
        <f t="shared" si="4"/>
        <v>0</v>
      </c>
      <c r="L29" s="50">
        <f t="shared" si="4"/>
        <v>0</v>
      </c>
      <c r="M29" s="50">
        <f t="shared" si="4"/>
        <v>0</v>
      </c>
      <c r="N29" s="50">
        <f t="shared" si="4"/>
        <v>0</v>
      </c>
      <c r="O29" s="51">
        <f t="shared" si="4"/>
        <v>0</v>
      </c>
      <c r="P29" s="52">
        <f>P30+P31</f>
        <v>0</v>
      </c>
      <c r="Q29" s="66">
        <f>Q30+Q31</f>
        <v>0</v>
      </c>
      <c r="R29" s="68">
        <f>R30+R31</f>
        <v>0</v>
      </c>
    </row>
    <row r="30" spans="1:18" ht="14.25" customHeight="1">
      <c r="A30" s="222" t="s">
        <v>52</v>
      </c>
      <c r="B30" s="223"/>
      <c r="C30" s="54">
        <f>D30+P30</f>
        <v>0</v>
      </c>
      <c r="D30" s="55">
        <f>E30+J30+K30+L30+M30+N30+O30</f>
        <v>0</v>
      </c>
      <c r="E30" s="47">
        <f>F30+G30+H30+I30</f>
        <v>0</v>
      </c>
      <c r="F30" s="56"/>
      <c r="G30" s="56"/>
      <c r="H30" s="56"/>
      <c r="I30" s="56"/>
      <c r="J30" s="56"/>
      <c r="K30" s="57"/>
      <c r="L30" s="58"/>
      <c r="M30" s="58"/>
      <c r="N30" s="58"/>
      <c r="O30" s="59"/>
      <c r="P30" s="52">
        <f>Q30+R30</f>
        <v>0</v>
      </c>
      <c r="Q30" s="56"/>
      <c r="R30" s="60"/>
    </row>
    <row r="31" spans="1:18" ht="14.25" customHeight="1">
      <c r="A31" s="224" t="s">
        <v>293</v>
      </c>
      <c r="B31" s="225"/>
      <c r="C31" s="54">
        <f>D31+P31</f>
        <v>0</v>
      </c>
      <c r="D31" s="55">
        <f>E31+J31+K31+L31+M31+N31+O31</f>
        <v>0</v>
      </c>
      <c r="E31" s="47">
        <f>F31+G31+H31+I31</f>
        <v>0</v>
      </c>
      <c r="F31" s="61"/>
      <c r="G31" s="61"/>
      <c r="H31" s="61"/>
      <c r="I31" s="61"/>
      <c r="J31" s="61"/>
      <c r="K31" s="62"/>
      <c r="L31" s="69"/>
      <c r="M31" s="58"/>
      <c r="N31" s="58"/>
      <c r="O31" s="59"/>
      <c r="P31" s="52">
        <f>Q31+R31</f>
        <v>0</v>
      </c>
      <c r="Q31" s="61"/>
      <c r="R31" s="63"/>
    </row>
    <row r="32" spans="1:18" ht="14.25" customHeight="1">
      <c r="A32" s="224" t="s">
        <v>308</v>
      </c>
      <c r="B32" s="225"/>
      <c r="C32" s="46">
        <f>D32+P32</f>
        <v>0</v>
      </c>
      <c r="D32" s="55">
        <f>E32+J32+K32+L32+M32+N32+O32</f>
        <v>0</v>
      </c>
      <c r="E32" s="47">
        <f>F32+G32+H32+I32</f>
        <v>0</v>
      </c>
      <c r="F32" s="61"/>
      <c r="G32" s="61"/>
      <c r="H32" s="61"/>
      <c r="I32" s="61"/>
      <c r="J32" s="61"/>
      <c r="K32" s="62"/>
      <c r="L32" s="69"/>
      <c r="M32" s="58"/>
      <c r="N32" s="58"/>
      <c r="O32" s="59"/>
      <c r="P32" s="52">
        <f>Q32+R32</f>
        <v>0</v>
      </c>
      <c r="Q32" s="61"/>
      <c r="R32" s="63"/>
    </row>
    <row r="33" spans="1:18" ht="14.25" customHeight="1">
      <c r="A33" s="222" t="s">
        <v>297</v>
      </c>
      <c r="B33" s="223"/>
      <c r="C33" s="70">
        <f>C34+C35</f>
        <v>0</v>
      </c>
      <c r="D33" s="46">
        <f>D34+D35</f>
        <v>0</v>
      </c>
      <c r="E33" s="47">
        <f>E34+E35</f>
        <v>0</v>
      </c>
      <c r="F33" s="47">
        <f>F34+F35</f>
        <v>0</v>
      </c>
      <c r="G33" s="47">
        <f aca="true" t="shared" si="5" ref="G33:O33">G34+G35</f>
        <v>0</v>
      </c>
      <c r="H33" s="47">
        <f t="shared" si="5"/>
        <v>0</v>
      </c>
      <c r="I33" s="47">
        <f t="shared" si="5"/>
        <v>0</v>
      </c>
      <c r="J33" s="47">
        <f t="shared" si="5"/>
        <v>0</v>
      </c>
      <c r="K33" s="48">
        <f t="shared" si="5"/>
        <v>0</v>
      </c>
      <c r="L33" s="49">
        <f t="shared" si="5"/>
        <v>0</v>
      </c>
      <c r="M33" s="50">
        <f t="shared" si="5"/>
        <v>0</v>
      </c>
      <c r="N33" s="50">
        <f t="shared" si="5"/>
        <v>0</v>
      </c>
      <c r="O33" s="51">
        <f t="shared" si="5"/>
        <v>0</v>
      </c>
      <c r="P33" s="52">
        <f>P34+P35</f>
        <v>0</v>
      </c>
      <c r="Q33" s="47">
        <f>Q34+Q35</f>
        <v>0</v>
      </c>
      <c r="R33" s="53">
        <f>R34+R35</f>
        <v>0</v>
      </c>
    </row>
    <row r="34" spans="1:18" ht="14.25" customHeight="1">
      <c r="A34" s="224" t="s">
        <v>294</v>
      </c>
      <c r="B34" s="223"/>
      <c r="C34" s="54">
        <f>D34+P34</f>
        <v>0</v>
      </c>
      <c r="D34" s="55">
        <f>E34+J34+K34+L34+M34+N34+O34</f>
        <v>0</v>
      </c>
      <c r="E34" s="47">
        <f>F34+G34+H34+I34</f>
        <v>0</v>
      </c>
      <c r="F34" s="61"/>
      <c r="G34" s="61"/>
      <c r="H34" s="61"/>
      <c r="I34" s="61"/>
      <c r="J34" s="61"/>
      <c r="K34" s="62"/>
      <c r="L34" s="69"/>
      <c r="M34" s="58"/>
      <c r="N34" s="58"/>
      <c r="O34" s="59"/>
      <c r="P34" s="52">
        <f>Q34+R34</f>
        <v>0</v>
      </c>
      <c r="Q34" s="56"/>
      <c r="R34" s="60"/>
    </row>
    <row r="35" spans="1:18" ht="14.25" customHeight="1" thickBot="1">
      <c r="A35" s="171" t="s">
        <v>309</v>
      </c>
      <c r="B35" s="227"/>
      <c r="C35" s="71">
        <f>D35+P35</f>
        <v>0</v>
      </c>
      <c r="D35" s="72">
        <f>E35+J35+K35+L35+M35+N35+O35</f>
        <v>0</v>
      </c>
      <c r="E35" s="73">
        <f>F35+G35+H35+I35</f>
        <v>0</v>
      </c>
      <c r="F35" s="74"/>
      <c r="G35" s="74"/>
      <c r="H35" s="74"/>
      <c r="I35" s="74"/>
      <c r="J35" s="74"/>
      <c r="K35" s="74"/>
      <c r="L35" s="75"/>
      <c r="M35" s="75"/>
      <c r="N35" s="75"/>
      <c r="O35" s="76"/>
      <c r="P35" s="77">
        <f>Q35+R35</f>
        <v>0</v>
      </c>
      <c r="Q35" s="74"/>
      <c r="R35" s="78"/>
    </row>
    <row r="37" spans="1:13" ht="19.5" customHeight="1">
      <c r="A37" s="16" t="s">
        <v>71</v>
      </c>
      <c r="B37" s="16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6" customHeight="1" thickBo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2.75">
      <c r="A39" s="90"/>
      <c r="B39" s="91"/>
      <c r="C39" s="91"/>
      <c r="D39" s="91"/>
      <c r="E39" s="92"/>
      <c r="F39" s="93"/>
      <c r="G39" s="511" t="s">
        <v>76</v>
      </c>
      <c r="H39" s="512"/>
      <c r="I39" s="512"/>
      <c r="J39" s="512"/>
      <c r="K39" s="512"/>
      <c r="L39" s="513"/>
      <c r="M39" s="17"/>
    </row>
    <row r="40" spans="1:13" ht="12.75">
      <c r="A40" s="94"/>
      <c r="B40" s="95"/>
      <c r="C40" s="95"/>
      <c r="D40" s="95"/>
      <c r="E40" s="96"/>
      <c r="F40" s="97" t="s">
        <v>73</v>
      </c>
      <c r="G40" s="98" t="s">
        <v>64</v>
      </c>
      <c r="H40" s="99"/>
      <c r="I40" s="99"/>
      <c r="J40" s="99"/>
      <c r="K40" s="100"/>
      <c r="L40" s="101"/>
      <c r="M40" s="17"/>
    </row>
    <row r="41" spans="1:13" ht="12.75">
      <c r="A41" s="94"/>
      <c r="B41" s="95"/>
      <c r="C41" s="95"/>
      <c r="D41" s="95"/>
      <c r="E41" s="96"/>
      <c r="F41" s="97" t="s">
        <v>74</v>
      </c>
      <c r="G41" s="98" t="s">
        <v>28</v>
      </c>
      <c r="H41" s="98" t="s">
        <v>78</v>
      </c>
      <c r="I41" s="98" t="s">
        <v>39</v>
      </c>
      <c r="J41" s="98" t="s">
        <v>41</v>
      </c>
      <c r="K41" s="102" t="s">
        <v>42</v>
      </c>
      <c r="L41" s="103" t="s">
        <v>79</v>
      </c>
      <c r="M41" s="10"/>
    </row>
    <row r="42" spans="1:13" ht="12.75">
      <c r="A42" s="454" t="s">
        <v>9</v>
      </c>
      <c r="B42" s="455"/>
      <c r="C42" s="455"/>
      <c r="D42" s="455"/>
      <c r="E42" s="456"/>
      <c r="F42" s="97" t="s">
        <v>11</v>
      </c>
      <c r="G42" s="98" t="s">
        <v>12</v>
      </c>
      <c r="H42" s="98"/>
      <c r="I42" s="105"/>
      <c r="J42" s="102"/>
      <c r="K42" s="104"/>
      <c r="L42" s="103" t="s">
        <v>64</v>
      </c>
      <c r="M42" s="10"/>
    </row>
    <row r="43" spans="1:13" ht="12.75">
      <c r="A43" s="94"/>
      <c r="B43" s="95"/>
      <c r="C43" s="95"/>
      <c r="D43" s="95"/>
      <c r="E43" s="96"/>
      <c r="F43" s="97" t="s">
        <v>75</v>
      </c>
      <c r="G43" s="102" t="s">
        <v>13</v>
      </c>
      <c r="H43" s="105"/>
      <c r="I43" s="98"/>
      <c r="J43" s="100"/>
      <c r="K43" s="95"/>
      <c r="L43" s="101"/>
      <c r="M43" s="10"/>
    </row>
    <row r="44" spans="1:13" ht="13.5" thickBot="1">
      <c r="A44" s="94"/>
      <c r="B44" s="95"/>
      <c r="C44" s="95"/>
      <c r="D44" s="95"/>
      <c r="E44" s="96"/>
      <c r="F44" s="106"/>
      <c r="G44" s="107" t="s">
        <v>77</v>
      </c>
      <c r="H44" s="108"/>
      <c r="I44" s="109"/>
      <c r="J44" s="108"/>
      <c r="K44" s="110"/>
      <c r="L44" s="101"/>
      <c r="M44" s="10"/>
    </row>
    <row r="45" spans="1:12" ht="13.5" thickBot="1">
      <c r="A45" s="451">
        <v>1</v>
      </c>
      <c r="B45" s="452"/>
      <c r="C45" s="452"/>
      <c r="D45" s="452"/>
      <c r="E45" s="453"/>
      <c r="F45" s="111">
        <v>2</v>
      </c>
      <c r="G45" s="112">
        <v>3</v>
      </c>
      <c r="H45" s="112">
        <v>4</v>
      </c>
      <c r="I45" s="112">
        <v>5</v>
      </c>
      <c r="J45" s="112">
        <v>6</v>
      </c>
      <c r="K45" s="113">
        <v>7</v>
      </c>
      <c r="L45" s="114">
        <v>8</v>
      </c>
    </row>
    <row r="46" spans="1:13" ht="25.5" customHeight="1">
      <c r="A46" s="469" t="s">
        <v>302</v>
      </c>
      <c r="B46" s="470"/>
      <c r="C46" s="470"/>
      <c r="D46" s="470"/>
      <c r="E46" s="471"/>
      <c r="F46" s="79">
        <f>G46+L46</f>
        <v>0</v>
      </c>
      <c r="G46" s="80">
        <f>H46+I46+J46+K46</f>
        <v>0</v>
      </c>
      <c r="H46" s="81"/>
      <c r="I46" s="81"/>
      <c r="J46" s="81"/>
      <c r="K46" s="82"/>
      <c r="L46" s="83"/>
      <c r="M46" s="10"/>
    </row>
    <row r="47" spans="1:13" ht="25.5" customHeight="1">
      <c r="A47" s="469" t="s">
        <v>69</v>
      </c>
      <c r="B47" s="470"/>
      <c r="C47" s="470"/>
      <c r="D47" s="470"/>
      <c r="E47" s="471"/>
      <c r="F47" s="84">
        <f>G47+L47</f>
        <v>0</v>
      </c>
      <c r="G47" s="50">
        <f>H47+I47+J47+K47</f>
        <v>0</v>
      </c>
      <c r="H47" s="58"/>
      <c r="I47" s="58"/>
      <c r="J47" s="58"/>
      <c r="K47" s="85"/>
      <c r="L47" s="59"/>
      <c r="M47" s="10"/>
    </row>
    <row r="48" spans="1:13" ht="25.5" customHeight="1" thickBot="1">
      <c r="A48" s="457" t="s">
        <v>70</v>
      </c>
      <c r="B48" s="458"/>
      <c r="C48" s="458"/>
      <c r="D48" s="458"/>
      <c r="E48" s="459"/>
      <c r="F48" s="86">
        <f>G48+L48</f>
        <v>0</v>
      </c>
      <c r="G48" s="87">
        <f>H48+I48+J48+K48</f>
        <v>0</v>
      </c>
      <c r="H48" s="75"/>
      <c r="I48" s="75"/>
      <c r="J48" s="75"/>
      <c r="K48" s="88"/>
      <c r="L48" s="76"/>
      <c r="M48" s="10"/>
    </row>
    <row r="49" spans="1:13" ht="15.75" customHeight="1">
      <c r="A49" s="18"/>
      <c r="B49" s="19"/>
      <c r="C49" s="19"/>
      <c r="D49" s="19"/>
      <c r="E49" s="19"/>
      <c r="F49" s="228"/>
      <c r="G49" s="20"/>
      <c r="H49" s="228"/>
      <c r="I49" s="228"/>
      <c r="J49" s="228"/>
      <c r="K49" s="228"/>
      <c r="L49" s="10"/>
      <c r="M49" s="10"/>
    </row>
    <row r="50" spans="1:36" s="23" customFormat="1" ht="16.5" customHeight="1">
      <c r="A50" s="6" t="s">
        <v>310</v>
      </c>
      <c r="B50" s="229"/>
      <c r="C50" s="7"/>
      <c r="D50" s="8"/>
      <c r="E50" s="8"/>
      <c r="F50" s="30"/>
      <c r="G50" s="21"/>
      <c r="H50" s="30"/>
      <c r="I50" s="30"/>
      <c r="J50" s="32"/>
      <c r="K50" s="32"/>
      <c r="L50" s="32"/>
      <c r="M50" s="32"/>
      <c r="N50" s="230"/>
      <c r="O50" s="230"/>
      <c r="P50" s="22"/>
      <c r="Q50" s="230"/>
      <c r="R50" s="230"/>
      <c r="S50" s="32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1:36" s="23" customFormat="1" ht="6" customHeight="1">
      <c r="A51" s="30"/>
      <c r="B51" s="231"/>
      <c r="C51" s="231"/>
      <c r="D51" s="231"/>
      <c r="E51" s="231"/>
      <c r="F51" s="231"/>
      <c r="G51" s="231"/>
      <c r="H51" s="231"/>
      <c r="I51" s="231"/>
      <c r="J51" s="32"/>
      <c r="K51" s="32"/>
      <c r="L51" s="32"/>
      <c r="M51" s="32"/>
      <c r="N51" s="230"/>
      <c r="O51" s="230"/>
      <c r="P51" s="22"/>
      <c r="Q51" s="230"/>
      <c r="R51" s="230"/>
      <c r="S51" s="32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</row>
    <row r="52" spans="1:36" s="23" customFormat="1" ht="16.5" customHeight="1" thickBot="1">
      <c r="A52" s="231" t="s">
        <v>311</v>
      </c>
      <c r="B52" s="232"/>
      <c r="C52" s="232"/>
      <c r="D52" s="232"/>
      <c r="E52" s="232"/>
      <c r="F52" s="232"/>
      <c r="G52" s="233"/>
      <c r="H52" s="234"/>
      <c r="I52" s="234"/>
      <c r="J52" s="32"/>
      <c r="K52" s="32"/>
      <c r="L52" s="32"/>
      <c r="M52" s="32"/>
      <c r="N52" s="230"/>
      <c r="O52" s="230"/>
      <c r="P52" s="22"/>
      <c r="Q52" s="230"/>
      <c r="R52" s="230"/>
      <c r="S52" s="32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</row>
    <row r="53" spans="1:36" s="23" customFormat="1" ht="21.75" customHeight="1">
      <c r="A53" s="460" t="s">
        <v>287</v>
      </c>
      <c r="B53" s="462" t="s">
        <v>9</v>
      </c>
      <c r="C53" s="462"/>
      <c r="D53" s="462"/>
      <c r="E53" s="463"/>
      <c r="F53" s="435" t="s">
        <v>312</v>
      </c>
      <c r="G53" s="235" t="s">
        <v>313</v>
      </c>
      <c r="H53" s="435" t="s">
        <v>314</v>
      </c>
      <c r="I53" s="236" t="s">
        <v>313</v>
      </c>
      <c r="J53" s="32"/>
      <c r="K53" s="32"/>
      <c r="L53" s="32"/>
      <c r="M53" s="32"/>
      <c r="N53" s="230"/>
      <c r="O53" s="230"/>
      <c r="P53" s="22"/>
      <c r="Q53" s="230"/>
      <c r="R53" s="230"/>
      <c r="S53" s="32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  <row r="54" spans="1:36" s="23" customFormat="1" ht="21.75" customHeight="1" thickBot="1">
      <c r="A54" s="461"/>
      <c r="B54" s="464"/>
      <c r="C54" s="464"/>
      <c r="D54" s="464"/>
      <c r="E54" s="465"/>
      <c r="F54" s="521"/>
      <c r="G54" s="237" t="s">
        <v>315</v>
      </c>
      <c r="H54" s="436"/>
      <c r="I54" s="238" t="s">
        <v>285</v>
      </c>
      <c r="J54" s="32"/>
      <c r="K54" s="32"/>
      <c r="L54" s="32"/>
      <c r="M54" s="32"/>
      <c r="N54" s="230"/>
      <c r="O54" s="230"/>
      <c r="P54" s="22"/>
      <c r="Q54" s="230"/>
      <c r="R54" s="230"/>
      <c r="S54" s="32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</row>
    <row r="55" spans="1:36" s="23" customFormat="1" ht="16.5" customHeight="1" thickBot="1">
      <c r="A55" s="239">
        <v>1</v>
      </c>
      <c r="B55" s="478">
        <v>2</v>
      </c>
      <c r="C55" s="479"/>
      <c r="D55" s="479"/>
      <c r="E55" s="479"/>
      <c r="F55" s="240">
        <v>3</v>
      </c>
      <c r="G55" s="241">
        <v>4</v>
      </c>
      <c r="H55" s="240">
        <v>5</v>
      </c>
      <c r="I55" s="241">
        <v>6</v>
      </c>
      <c r="J55" s="32"/>
      <c r="K55" s="32"/>
      <c r="L55" s="32"/>
      <c r="M55" s="32"/>
      <c r="N55" s="230"/>
      <c r="O55" s="230"/>
      <c r="P55" s="22"/>
      <c r="Q55" s="230"/>
      <c r="R55" s="230"/>
      <c r="S55" s="32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:36" s="23" customFormat="1" ht="34.5" customHeight="1">
      <c r="A56" s="127">
        <v>1</v>
      </c>
      <c r="B56" s="449" t="s">
        <v>316</v>
      </c>
      <c r="C56" s="449"/>
      <c r="D56" s="449"/>
      <c r="E56" s="449"/>
      <c r="F56" s="312"/>
      <c r="G56" s="312"/>
      <c r="H56" s="312"/>
      <c r="I56" s="313"/>
      <c r="J56" s="32"/>
      <c r="K56" s="32"/>
      <c r="L56" s="32"/>
      <c r="M56" s="32"/>
      <c r="N56" s="230"/>
      <c r="O56" s="230"/>
      <c r="P56" s="22"/>
      <c r="Q56" s="230"/>
      <c r="R56" s="230"/>
      <c r="S56" s="32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</row>
    <row r="57" spans="1:36" s="23" customFormat="1" ht="34.5" customHeight="1" thickBot="1">
      <c r="A57" s="242">
        <v>2</v>
      </c>
      <c r="B57" s="450" t="s">
        <v>317</v>
      </c>
      <c r="C57" s="450"/>
      <c r="D57" s="450"/>
      <c r="E57" s="450"/>
      <c r="F57" s="243" t="s">
        <v>286</v>
      </c>
      <c r="G57" s="243" t="s">
        <v>286</v>
      </c>
      <c r="H57" s="314"/>
      <c r="I57" s="315"/>
      <c r="J57" s="32"/>
      <c r="K57" s="32"/>
      <c r="L57" s="32"/>
      <c r="M57" s="32"/>
      <c r="N57" s="230"/>
      <c r="O57" s="230"/>
      <c r="P57" s="22"/>
      <c r="Q57" s="230"/>
      <c r="R57" s="230"/>
      <c r="S57" s="32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</row>
    <row r="58" spans="1:36" s="23" customFormat="1" ht="16.5" customHeight="1">
      <c r="A58" s="30"/>
      <c r="B58" s="144"/>
      <c r="C58" s="144"/>
      <c r="D58" s="144"/>
      <c r="E58" s="144"/>
      <c r="F58" s="144"/>
      <c r="G58" s="244" t="s">
        <v>416</v>
      </c>
      <c r="H58" s="245"/>
      <c r="I58" s="245"/>
      <c r="J58" s="32"/>
      <c r="K58" s="32"/>
      <c r="L58" s="32"/>
      <c r="M58" s="32"/>
      <c r="N58" s="230"/>
      <c r="O58" s="230"/>
      <c r="P58" s="22"/>
      <c r="Q58" s="230"/>
      <c r="R58" s="230"/>
      <c r="S58" s="32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</row>
    <row r="59" spans="1:36" s="23" customFormat="1" ht="16.5" customHeight="1" thickBot="1">
      <c r="A59" s="229" t="s">
        <v>337</v>
      </c>
      <c r="B59" s="32"/>
      <c r="C59" s="32"/>
      <c r="D59" s="32"/>
      <c r="E59" s="32"/>
      <c r="F59" s="32"/>
      <c r="G59" s="234"/>
      <c r="H59" s="234"/>
      <c r="I59" s="234"/>
      <c r="J59" s="32"/>
      <c r="K59" s="32"/>
      <c r="L59" s="32"/>
      <c r="M59" s="32"/>
      <c r="N59" s="230"/>
      <c r="O59" s="230"/>
      <c r="P59" s="22"/>
      <c r="Q59" s="230"/>
      <c r="R59" s="230"/>
      <c r="S59" s="32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</row>
    <row r="60" spans="1:36" s="23" customFormat="1" ht="16.5" customHeight="1">
      <c r="A60" s="480" t="s">
        <v>318</v>
      </c>
      <c r="B60" s="481"/>
      <c r="C60" s="482"/>
      <c r="D60" s="246" t="s">
        <v>319</v>
      </c>
      <c r="E60" s="247" t="s">
        <v>320</v>
      </c>
      <c r="F60" s="234"/>
      <c r="G60" s="234"/>
      <c r="H60" s="234"/>
      <c r="I60" s="234"/>
      <c r="J60" s="32"/>
      <c r="K60" s="32"/>
      <c r="L60" s="32"/>
      <c r="M60" s="32"/>
      <c r="N60" s="230"/>
      <c r="O60" s="230"/>
      <c r="P60" s="22"/>
      <c r="Q60" s="230"/>
      <c r="R60" s="230"/>
      <c r="S60" s="32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</row>
    <row r="61" spans="1:36" s="23" customFormat="1" ht="16.5" customHeight="1">
      <c r="A61" s="483">
        <v>1</v>
      </c>
      <c r="B61" s="484"/>
      <c r="C61" s="485"/>
      <c r="D61" s="248">
        <v>2</v>
      </c>
      <c r="E61" s="249">
        <v>3</v>
      </c>
      <c r="F61" s="234"/>
      <c r="G61" s="234"/>
      <c r="H61" s="234"/>
      <c r="I61" s="234"/>
      <c r="J61" s="32"/>
      <c r="K61" s="32"/>
      <c r="L61" s="32"/>
      <c r="M61" s="32"/>
      <c r="N61" s="230"/>
      <c r="O61" s="230"/>
      <c r="P61" s="22"/>
      <c r="Q61" s="230"/>
      <c r="R61" s="230"/>
      <c r="S61" s="32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</row>
    <row r="62" spans="1:36" s="23" customFormat="1" ht="30" customHeight="1" thickBot="1">
      <c r="A62" s="432" t="s">
        <v>338</v>
      </c>
      <c r="B62" s="433"/>
      <c r="C62" s="434"/>
      <c r="D62" s="287"/>
      <c r="E62" s="288"/>
      <c r="F62" s="250"/>
      <c r="G62" s="250"/>
      <c r="H62" s="250"/>
      <c r="I62" s="250"/>
      <c r="J62" s="32"/>
      <c r="K62" s="32"/>
      <c r="L62" s="32"/>
      <c r="M62" s="32"/>
      <c r="N62" s="230"/>
      <c r="O62" s="230"/>
      <c r="P62" s="22"/>
      <c r="Q62" s="230"/>
      <c r="R62" s="230"/>
      <c r="S62" s="32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</row>
    <row r="63" spans="1:36" s="23" customFormat="1" ht="16.5" customHeight="1">
      <c r="A63" s="251"/>
      <c r="B63" s="251"/>
      <c r="C63" s="252"/>
      <c r="D63" s="253"/>
      <c r="E63" s="250"/>
      <c r="F63" s="250"/>
      <c r="G63" s="250"/>
      <c r="H63" s="250"/>
      <c r="I63" s="250"/>
      <c r="J63" s="32"/>
      <c r="K63" s="32"/>
      <c r="L63" s="32"/>
      <c r="M63" s="32"/>
      <c r="N63" s="230"/>
      <c r="O63" s="230"/>
      <c r="P63" s="22"/>
      <c r="Q63" s="230"/>
      <c r="R63" s="230"/>
      <c r="S63" s="32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</row>
    <row r="64" spans="1:36" s="23" customFormat="1" ht="16.5" customHeight="1" thickBot="1">
      <c r="A64" s="254" t="s">
        <v>339</v>
      </c>
      <c r="B64" s="254"/>
      <c r="C64" s="254"/>
      <c r="D64" s="254"/>
      <c r="E64" s="254"/>
      <c r="F64" s="254"/>
      <c r="G64" s="254"/>
      <c r="H64" s="254"/>
      <c r="I64" s="254"/>
      <c r="J64" s="255"/>
      <c r="K64" s="32"/>
      <c r="L64" s="32"/>
      <c r="M64" s="32"/>
      <c r="N64" s="230"/>
      <c r="O64" s="230"/>
      <c r="P64" s="22"/>
      <c r="Q64" s="230"/>
      <c r="R64" s="230"/>
      <c r="S64" s="32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</row>
    <row r="65" spans="1:36" s="23" customFormat="1" ht="25.5" customHeight="1">
      <c r="A65" s="486" t="s">
        <v>340</v>
      </c>
      <c r="B65" s="435"/>
      <c r="C65" s="487"/>
      <c r="D65" s="429" t="s">
        <v>341</v>
      </c>
      <c r="E65" s="522" t="s">
        <v>342</v>
      </c>
      <c r="F65" s="523"/>
      <c r="G65" s="523"/>
      <c r="H65" s="523"/>
      <c r="I65" s="523"/>
      <c r="J65" s="472" t="s">
        <v>343</v>
      </c>
      <c r="K65" s="32"/>
      <c r="L65" s="32"/>
      <c r="M65" s="32"/>
      <c r="N65" s="230"/>
      <c r="O65" s="230"/>
      <c r="P65" s="22"/>
      <c r="Q65" s="230"/>
      <c r="R65" s="230"/>
      <c r="S65" s="32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</row>
    <row r="66" spans="1:36" s="23" customFormat="1" ht="25.5" customHeight="1">
      <c r="A66" s="488"/>
      <c r="B66" s="489"/>
      <c r="C66" s="490"/>
      <c r="D66" s="430"/>
      <c r="E66" s="475" t="s">
        <v>45</v>
      </c>
      <c r="F66" s="477" t="s">
        <v>344</v>
      </c>
      <c r="G66" s="256" t="s">
        <v>345</v>
      </c>
      <c r="H66" s="475" t="s">
        <v>346</v>
      </c>
      <c r="I66" s="477" t="s">
        <v>347</v>
      </c>
      <c r="J66" s="473"/>
      <c r="K66" s="32"/>
      <c r="L66" s="32"/>
      <c r="M66" s="32"/>
      <c r="N66" s="230"/>
      <c r="O66" s="230"/>
      <c r="P66" s="22"/>
      <c r="Q66" s="230"/>
      <c r="R66" s="230"/>
      <c r="S66" s="32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</row>
    <row r="67" spans="1:36" s="23" customFormat="1" ht="25.5" customHeight="1">
      <c r="A67" s="491"/>
      <c r="B67" s="492"/>
      <c r="C67" s="493"/>
      <c r="D67" s="431"/>
      <c r="E67" s="476"/>
      <c r="F67" s="476"/>
      <c r="G67" s="257" t="s">
        <v>348</v>
      </c>
      <c r="H67" s="476"/>
      <c r="I67" s="520"/>
      <c r="J67" s="474"/>
      <c r="K67" s="32"/>
      <c r="L67" s="32"/>
      <c r="M67" s="32"/>
      <c r="N67" s="230"/>
      <c r="O67" s="230"/>
      <c r="P67" s="22"/>
      <c r="Q67" s="230"/>
      <c r="R67" s="230"/>
      <c r="S67" s="32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</row>
    <row r="68" spans="1:36" s="23" customFormat="1" ht="16.5" customHeight="1">
      <c r="A68" s="439">
        <v>1</v>
      </c>
      <c r="B68" s="440"/>
      <c r="C68" s="441"/>
      <c r="D68" s="259">
        <v>2</v>
      </c>
      <c r="E68" s="257">
        <v>3</v>
      </c>
      <c r="F68" s="258">
        <v>4</v>
      </c>
      <c r="G68" s="260">
        <v>5</v>
      </c>
      <c r="H68" s="257">
        <v>6</v>
      </c>
      <c r="I68" s="260">
        <v>7</v>
      </c>
      <c r="J68" s="261">
        <v>8</v>
      </c>
      <c r="K68" s="32"/>
      <c r="L68" s="32"/>
      <c r="M68" s="32"/>
      <c r="N68" s="230"/>
      <c r="O68" s="230"/>
      <c r="P68" s="22"/>
      <c r="Q68" s="230"/>
      <c r="R68" s="230"/>
      <c r="S68" s="32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</row>
    <row r="69" spans="1:36" s="23" customFormat="1" ht="14.25">
      <c r="A69" s="442" t="s">
        <v>349</v>
      </c>
      <c r="B69" s="443"/>
      <c r="C69" s="443"/>
      <c r="D69" s="50">
        <f aca="true" t="shared" si="6" ref="D69:D75">E69+F69+H69+I69+J69</f>
        <v>0</v>
      </c>
      <c r="E69" s="316"/>
      <c r="F69" s="316"/>
      <c r="G69" s="316"/>
      <c r="H69" s="316"/>
      <c r="I69" s="316"/>
      <c r="J69" s="317"/>
      <c r="K69" s="32"/>
      <c r="L69" s="32"/>
      <c r="M69" s="32"/>
      <c r="N69" s="230"/>
      <c r="O69" s="230"/>
      <c r="P69" s="22"/>
      <c r="Q69" s="230"/>
      <c r="R69" s="230"/>
      <c r="S69" s="32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</row>
    <row r="70" spans="1:36" s="23" customFormat="1" ht="14.25">
      <c r="A70" s="442" t="s">
        <v>350</v>
      </c>
      <c r="B70" s="443"/>
      <c r="C70" s="443"/>
      <c r="D70" s="50">
        <f t="shared" si="6"/>
        <v>0</v>
      </c>
      <c r="E70" s="316"/>
      <c r="F70" s="316"/>
      <c r="G70" s="316"/>
      <c r="H70" s="316"/>
      <c r="I70" s="316"/>
      <c r="J70" s="317"/>
      <c r="K70" s="32"/>
      <c r="L70" s="32"/>
      <c r="M70" s="32"/>
      <c r="N70" s="230"/>
      <c r="O70" s="230"/>
      <c r="P70" s="22"/>
      <c r="Q70" s="230"/>
      <c r="R70" s="230"/>
      <c r="S70" s="32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</row>
    <row r="71" spans="1:36" s="23" customFormat="1" ht="14.25">
      <c r="A71" s="442" t="s">
        <v>351</v>
      </c>
      <c r="B71" s="443"/>
      <c r="C71" s="443"/>
      <c r="D71" s="50">
        <f t="shared" si="6"/>
        <v>0</v>
      </c>
      <c r="E71" s="316"/>
      <c r="F71" s="316"/>
      <c r="G71" s="316"/>
      <c r="H71" s="316"/>
      <c r="I71" s="316"/>
      <c r="J71" s="317"/>
      <c r="K71" s="32"/>
      <c r="L71" s="32"/>
      <c r="M71" s="32"/>
      <c r="N71" s="230"/>
      <c r="O71" s="230"/>
      <c r="P71" s="22"/>
      <c r="Q71" s="230"/>
      <c r="R71" s="230"/>
      <c r="S71" s="32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</row>
    <row r="72" spans="1:36" s="23" customFormat="1" ht="14.25">
      <c r="A72" s="442" t="s">
        <v>352</v>
      </c>
      <c r="B72" s="443"/>
      <c r="C72" s="443"/>
      <c r="D72" s="50">
        <f t="shared" si="6"/>
        <v>0</v>
      </c>
      <c r="E72" s="316"/>
      <c r="F72" s="316"/>
      <c r="G72" s="316"/>
      <c r="H72" s="316"/>
      <c r="I72" s="316"/>
      <c r="J72" s="317"/>
      <c r="K72" s="32"/>
      <c r="L72" s="32"/>
      <c r="M72" s="32"/>
      <c r="N72" s="230"/>
      <c r="O72" s="230"/>
      <c r="P72" s="22"/>
      <c r="Q72" s="230"/>
      <c r="R72" s="230"/>
      <c r="S72" s="32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</row>
    <row r="73" spans="1:36" s="23" customFormat="1" ht="14.25">
      <c r="A73" s="442" t="s">
        <v>353</v>
      </c>
      <c r="B73" s="443"/>
      <c r="C73" s="443"/>
      <c r="D73" s="50">
        <f t="shared" si="6"/>
        <v>0</v>
      </c>
      <c r="E73" s="316"/>
      <c r="F73" s="316"/>
      <c r="G73" s="316"/>
      <c r="H73" s="316"/>
      <c r="I73" s="316"/>
      <c r="J73" s="317"/>
      <c r="K73" s="32"/>
      <c r="L73" s="32"/>
      <c r="M73" s="32"/>
      <c r="N73" s="230"/>
      <c r="O73" s="230"/>
      <c r="P73" s="22"/>
      <c r="Q73" s="230"/>
      <c r="R73" s="230"/>
      <c r="S73" s="32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</row>
    <row r="74" spans="1:36" s="23" customFormat="1" ht="14.25">
      <c r="A74" s="442" t="s">
        <v>354</v>
      </c>
      <c r="B74" s="443"/>
      <c r="C74" s="443"/>
      <c r="D74" s="50">
        <f t="shared" si="6"/>
        <v>0</v>
      </c>
      <c r="E74" s="316"/>
      <c r="F74" s="316"/>
      <c r="G74" s="316"/>
      <c r="H74" s="316"/>
      <c r="I74" s="316"/>
      <c r="J74" s="317"/>
      <c r="K74" s="32"/>
      <c r="L74" s="32"/>
      <c r="M74" s="32"/>
      <c r="N74" s="230"/>
      <c r="O74" s="230"/>
      <c r="P74" s="22"/>
      <c r="Q74" s="230"/>
      <c r="R74" s="230"/>
      <c r="S74" s="32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5" spans="1:36" s="23" customFormat="1" ht="15" thickBot="1">
      <c r="A75" s="506" t="s">
        <v>355</v>
      </c>
      <c r="B75" s="507"/>
      <c r="C75" s="507"/>
      <c r="D75" s="87">
        <f t="shared" si="6"/>
        <v>0</v>
      </c>
      <c r="E75" s="118">
        <f aca="true" t="shared" si="7" ref="E75:J75">SUM(E69:E74)</f>
        <v>0</v>
      </c>
      <c r="F75" s="118">
        <f t="shared" si="7"/>
        <v>0</v>
      </c>
      <c r="G75" s="118">
        <f t="shared" si="7"/>
        <v>0</v>
      </c>
      <c r="H75" s="118">
        <f t="shared" si="7"/>
        <v>0</v>
      </c>
      <c r="I75" s="118">
        <f t="shared" si="7"/>
        <v>0</v>
      </c>
      <c r="J75" s="119">
        <f t="shared" si="7"/>
        <v>0</v>
      </c>
      <c r="K75" s="32"/>
      <c r="L75" s="32"/>
      <c r="M75" s="32"/>
      <c r="N75" s="230"/>
      <c r="O75" s="230"/>
      <c r="P75" s="22"/>
      <c r="Q75" s="230"/>
      <c r="R75" s="230"/>
      <c r="S75" s="32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:36" s="23" customFormat="1" ht="15.75" customHeight="1">
      <c r="A76" s="262"/>
      <c r="B76" s="262"/>
      <c r="C76" s="262"/>
      <c r="D76" s="263"/>
      <c r="E76" s="264"/>
      <c r="F76" s="264"/>
      <c r="G76" s="264"/>
      <c r="H76" s="264"/>
      <c r="I76" s="264"/>
      <c r="J76" s="264"/>
      <c r="K76" s="32"/>
      <c r="L76" s="32"/>
      <c r="M76" s="32"/>
      <c r="N76" s="230"/>
      <c r="O76" s="230"/>
      <c r="P76" s="22"/>
      <c r="Q76" s="230"/>
      <c r="R76" s="230"/>
      <c r="S76" s="32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</row>
    <row r="77" spans="1:36" s="23" customFormat="1" ht="16.5" customHeight="1">
      <c r="A77" s="24" t="s">
        <v>321</v>
      </c>
      <c r="B77" s="24"/>
      <c r="C77" s="24"/>
      <c r="D77" s="24"/>
      <c r="E77" s="24"/>
      <c r="F77" s="24"/>
      <c r="G77" s="24"/>
      <c r="H77" s="24"/>
      <c r="I77" s="24"/>
      <c r="J77" s="32"/>
      <c r="K77" s="32"/>
      <c r="L77" s="32"/>
      <c r="M77" s="32"/>
      <c r="N77" s="230"/>
      <c r="O77" s="230"/>
      <c r="P77" s="22"/>
      <c r="Q77" s="230"/>
      <c r="R77" s="230"/>
      <c r="S77" s="32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</row>
    <row r="78" spans="1:36" s="23" customFormat="1" ht="4.5" customHeight="1" thickBot="1">
      <c r="A78" s="24"/>
      <c r="B78" s="24"/>
      <c r="C78" s="24"/>
      <c r="D78" s="24"/>
      <c r="E78" s="24"/>
      <c r="F78" s="24"/>
      <c r="G78" s="24"/>
      <c r="H78" s="24"/>
      <c r="I78" s="24"/>
      <c r="J78" s="32"/>
      <c r="K78" s="32"/>
      <c r="L78" s="32"/>
      <c r="M78" s="32"/>
      <c r="N78" s="230"/>
      <c r="O78" s="230"/>
      <c r="P78" s="22"/>
      <c r="Q78" s="230"/>
      <c r="R78" s="230"/>
      <c r="S78" s="32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</row>
    <row r="79" spans="1:36" s="23" customFormat="1" ht="39" customHeight="1" thickBot="1">
      <c r="A79" s="502" t="s">
        <v>9</v>
      </c>
      <c r="B79" s="503"/>
      <c r="C79" s="120" t="s">
        <v>303</v>
      </c>
      <c r="D79" s="265"/>
      <c r="E79" s="265"/>
      <c r="F79" s="266"/>
      <c r="G79" s="267"/>
      <c r="H79" s="268"/>
      <c r="I79" s="268"/>
      <c r="J79" s="32"/>
      <c r="K79" s="32"/>
      <c r="L79" s="32"/>
      <c r="M79" s="32"/>
      <c r="N79" s="230"/>
      <c r="O79" s="230"/>
      <c r="P79" s="22"/>
      <c r="Q79" s="230"/>
      <c r="R79" s="230"/>
      <c r="S79" s="32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</row>
    <row r="80" spans="1:36" s="23" customFormat="1" ht="16.5" customHeight="1" thickBot="1">
      <c r="A80" s="444">
        <v>1</v>
      </c>
      <c r="B80" s="445"/>
      <c r="C80" s="121">
        <v>2</v>
      </c>
      <c r="D80" s="269"/>
      <c r="E80" s="269"/>
      <c r="F80" s="269"/>
      <c r="G80" s="269"/>
      <c r="H80" s="269"/>
      <c r="I80" s="269"/>
      <c r="J80" s="32"/>
      <c r="K80" s="32"/>
      <c r="L80" s="32"/>
      <c r="M80" s="32"/>
      <c r="N80" s="230"/>
      <c r="O80" s="230"/>
      <c r="P80" s="22"/>
      <c r="Q80" s="230"/>
      <c r="R80" s="230"/>
      <c r="S80" s="32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</row>
    <row r="81" spans="1:36" s="23" customFormat="1" ht="27.75" customHeight="1">
      <c r="A81" s="498" t="s">
        <v>322</v>
      </c>
      <c r="B81" s="499"/>
      <c r="C81" s="122"/>
      <c r="D81" s="245"/>
      <c r="E81" s="245"/>
      <c r="F81" s="245"/>
      <c r="G81" s="270"/>
      <c r="H81" s="270"/>
      <c r="I81" s="270"/>
      <c r="J81" s="32"/>
      <c r="K81" s="32"/>
      <c r="L81" s="32"/>
      <c r="M81" s="32"/>
      <c r="N81" s="230"/>
      <c r="O81" s="230"/>
      <c r="P81" s="22"/>
      <c r="Q81" s="230"/>
      <c r="R81" s="230"/>
      <c r="S81" s="32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</row>
    <row r="82" spans="1:36" s="23" customFormat="1" ht="27.75" customHeight="1" thickBot="1">
      <c r="A82" s="500" t="s">
        <v>323</v>
      </c>
      <c r="B82" s="501"/>
      <c r="C82" s="117"/>
      <c r="D82" s="245"/>
      <c r="E82" s="245"/>
      <c r="F82" s="245"/>
      <c r="G82" s="245"/>
      <c r="H82" s="270"/>
      <c r="I82" s="270"/>
      <c r="J82" s="32"/>
      <c r="K82" s="32"/>
      <c r="L82" s="32"/>
      <c r="M82" s="32"/>
      <c r="N82" s="230"/>
      <c r="O82" s="230"/>
      <c r="P82" s="22"/>
      <c r="Q82" s="230"/>
      <c r="R82" s="230"/>
      <c r="S82" s="32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</row>
    <row r="83" spans="1:36" s="23" customFormat="1" ht="16.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230"/>
      <c r="L83" s="230"/>
      <c r="M83" s="230"/>
      <c r="N83" s="230"/>
      <c r="O83" s="230"/>
      <c r="P83" s="22"/>
      <c r="Q83" s="230"/>
      <c r="R83" s="230"/>
      <c r="S83" s="32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</row>
    <row r="84" spans="1:36" s="23" customFormat="1" ht="16.5" customHeight="1">
      <c r="A84" s="24" t="s">
        <v>288</v>
      </c>
      <c r="B84" s="24"/>
      <c r="C84" s="24"/>
      <c r="D84" s="24"/>
      <c r="E84" s="24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6"/>
      <c r="Q84" s="25"/>
      <c r="R84" s="25"/>
      <c r="S84" s="32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</row>
    <row r="85" spans="1:36" s="23" customFormat="1" ht="4.5" customHeight="1" thickBot="1">
      <c r="A85" s="24"/>
      <c r="B85" s="24"/>
      <c r="C85" s="24"/>
      <c r="D85" s="24"/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6"/>
      <c r="Q85" s="25"/>
      <c r="R85" s="25"/>
      <c r="S85" s="32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</row>
    <row r="86" spans="1:36" s="23" customFormat="1" ht="51" customHeight="1" thickBot="1">
      <c r="A86" s="496" t="s">
        <v>9</v>
      </c>
      <c r="B86" s="497"/>
      <c r="C86" s="123" t="s">
        <v>289</v>
      </c>
      <c r="D86" s="123" t="s">
        <v>290</v>
      </c>
      <c r="E86" s="124" t="s">
        <v>291</v>
      </c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6"/>
      <c r="Q86" s="25"/>
      <c r="R86" s="25"/>
      <c r="S86" s="32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</row>
    <row r="87" spans="1:36" s="23" customFormat="1" ht="16.5" customHeight="1" thickBot="1">
      <c r="A87" s="504">
        <v>1</v>
      </c>
      <c r="B87" s="505"/>
      <c r="C87" s="125">
        <v>2</v>
      </c>
      <c r="D87" s="125">
        <v>3</v>
      </c>
      <c r="E87" s="126">
        <v>4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6"/>
      <c r="Q87" s="25"/>
      <c r="R87" s="25"/>
      <c r="S87" s="32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</row>
    <row r="88" spans="1:36" s="23" customFormat="1" ht="12.75">
      <c r="A88" s="494" t="s">
        <v>292</v>
      </c>
      <c r="B88" s="495"/>
      <c r="C88" s="131">
        <f>D88+E88</f>
        <v>0</v>
      </c>
      <c r="D88" s="115"/>
      <c r="E88" s="116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6"/>
      <c r="Q88" s="25"/>
      <c r="R88" s="25"/>
      <c r="S88" s="32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</row>
    <row r="89" ht="12.75">
      <c r="E89" s="271"/>
    </row>
    <row r="90" spans="1:5" ht="15">
      <c r="A90" s="272" t="s">
        <v>304</v>
      </c>
      <c r="B90" s="272"/>
      <c r="E90" s="271"/>
    </row>
    <row r="91" spans="1:5" ht="4.5" customHeight="1" thickBot="1">
      <c r="A91" s="272"/>
      <c r="B91" s="272"/>
      <c r="E91" s="271"/>
    </row>
    <row r="92" spans="1:19" ht="16.5" customHeight="1" thickBot="1">
      <c r="A92" s="273" t="s">
        <v>287</v>
      </c>
      <c r="B92" s="274" t="s">
        <v>16</v>
      </c>
      <c r="C92" s="275"/>
      <c r="D92" s="30"/>
      <c r="E92" s="30"/>
      <c r="F92" s="30"/>
      <c r="G92" s="29"/>
      <c r="H92" s="29"/>
      <c r="I92" s="30"/>
      <c r="J92" s="29"/>
      <c r="K92" s="29"/>
      <c r="L92" s="29"/>
      <c r="M92" s="29"/>
      <c r="N92" s="29"/>
      <c r="O92" s="29"/>
      <c r="P92" s="28"/>
      <c r="Q92" s="28"/>
      <c r="R92" s="28"/>
      <c r="S92" s="28"/>
    </row>
    <row r="93" spans="1:19" ht="18.75" customHeight="1">
      <c r="A93" s="276">
        <v>1</v>
      </c>
      <c r="B93" s="280"/>
      <c r="C93" s="30"/>
      <c r="D93" s="30"/>
      <c r="E93" s="30"/>
      <c r="F93" s="277"/>
      <c r="G93" s="277"/>
      <c r="H93" s="277"/>
      <c r="I93" s="31"/>
      <c r="J93" s="29"/>
      <c r="K93" s="29"/>
      <c r="L93" s="29"/>
      <c r="M93" s="29"/>
      <c r="N93" s="29"/>
      <c r="O93" s="29"/>
      <c r="P93" s="29"/>
      <c r="Q93" s="29"/>
      <c r="R93" s="29"/>
      <c r="S93" s="29"/>
    </row>
    <row r="94" spans="1:36" s="89" customFormat="1" ht="12">
      <c r="A94" s="130"/>
      <c r="B94" s="130"/>
      <c r="C94" s="130"/>
      <c r="D94" s="130"/>
      <c r="E94" s="278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</row>
    <row r="95" spans="1:36" s="89" customFormat="1" ht="12">
      <c r="A95" s="130"/>
      <c r="B95" s="130"/>
      <c r="C95" s="130"/>
      <c r="D95" s="130"/>
      <c r="E95" s="278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</row>
    <row r="96" spans="1:36" s="89" customFormat="1" ht="12">
      <c r="A96" s="130"/>
      <c r="B96" s="130"/>
      <c r="C96" s="130"/>
      <c r="D96" s="130"/>
      <c r="E96" s="278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</row>
    <row r="97" spans="1:36" s="89" customFormat="1" ht="12">
      <c r="A97" s="130"/>
      <c r="B97" s="130"/>
      <c r="C97" s="130"/>
      <c r="D97" s="130"/>
      <c r="E97" s="278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</row>
    <row r="98" spans="1:36" s="13" customFormat="1" ht="16.5" customHeight="1">
      <c r="A98" s="128"/>
      <c r="B98" s="130"/>
      <c r="C98" s="130"/>
      <c r="D98" s="128"/>
      <c r="E98" s="130"/>
      <c r="F98" s="129"/>
      <c r="G98" s="130"/>
      <c r="H98" s="279"/>
      <c r="I98" s="128"/>
      <c r="J98" s="130"/>
      <c r="K98" s="130"/>
      <c r="L98" s="130"/>
      <c r="M98" s="130"/>
      <c r="N98" s="130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</row>
    <row r="99" spans="1:36" s="13" customFormat="1" ht="4.5" customHeight="1">
      <c r="A99" s="130" t="s">
        <v>282</v>
      </c>
      <c r="B99" s="130"/>
      <c r="C99" s="130"/>
      <c r="D99" s="130" t="s">
        <v>283</v>
      </c>
      <c r="E99" s="130"/>
      <c r="F99" s="130" t="s">
        <v>283</v>
      </c>
      <c r="G99" s="130"/>
      <c r="H99" s="130"/>
      <c r="I99" s="130" t="s">
        <v>282</v>
      </c>
      <c r="J99" s="130"/>
      <c r="K99" s="130"/>
      <c r="L99" s="130"/>
      <c r="M99" s="130"/>
      <c r="N99" s="130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</row>
    <row r="100" spans="1:14" s="32" customFormat="1" ht="14.25" customHeight="1">
      <c r="A100" s="130" t="s">
        <v>334</v>
      </c>
      <c r="B100" s="130"/>
      <c r="C100" s="130"/>
      <c r="D100" s="130" t="s">
        <v>29</v>
      </c>
      <c r="E100" s="130"/>
      <c r="F100" s="130" t="s">
        <v>30</v>
      </c>
      <c r="G100" s="130"/>
      <c r="H100" s="130"/>
      <c r="I100" s="130" t="s">
        <v>336</v>
      </c>
      <c r="J100" s="130"/>
      <c r="K100" s="130"/>
      <c r="L100" s="130"/>
      <c r="M100" s="130"/>
      <c r="N100" s="130"/>
    </row>
    <row r="101" spans="1:14" ht="14.25" customHeight="1">
      <c r="A101" s="130" t="s">
        <v>335</v>
      </c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</row>
    <row r="102" ht="14.25" customHeight="1"/>
    <row r="103" ht="14.25" customHeight="1">
      <c r="F103" s="289" t="s">
        <v>431</v>
      </c>
    </row>
    <row r="104" ht="12.75">
      <c r="F104" s="290" t="s">
        <v>414</v>
      </c>
    </row>
    <row r="105" spans="4:12" ht="16.5">
      <c r="D105" s="309"/>
      <c r="E105" s="305" t="s">
        <v>415</v>
      </c>
      <c r="F105" s="291"/>
      <c r="G105" s="292"/>
      <c r="H105" s="292"/>
      <c r="I105" s="292"/>
      <c r="J105" s="292"/>
      <c r="K105" s="292"/>
      <c r="L105" s="293"/>
    </row>
    <row r="106" spans="4:12" ht="16.5">
      <c r="D106" s="309"/>
      <c r="E106" s="307" t="s">
        <v>420</v>
      </c>
      <c r="F106" s="417" t="str">
        <f>+IF(OR(ISBLANK(KWARTAL),ISBLANK(ROK)),"Nieprawidłowy okres sprawozdawczy","")</f>
        <v>Nieprawidłowy okres sprawozdawczy</v>
      </c>
      <c r="G106" s="292"/>
      <c r="H106" s="292"/>
      <c r="I106" s="292"/>
      <c r="J106" s="292"/>
      <c r="K106" s="292"/>
      <c r="L106" s="293"/>
    </row>
    <row r="107" spans="4:12" ht="16.5">
      <c r="D107" s="310"/>
      <c r="E107" s="306" t="s">
        <v>419</v>
      </c>
      <c r="F107" s="418" t="str">
        <f>+IF(L11="Wybierz z listy","Nie wybrano rodzaju jednostki sprawozdawczej (grupy)","")</f>
        <v>Nie wybrano rodzaju jednostki sprawozdawczej (grupy)</v>
      </c>
      <c r="G107" s="294"/>
      <c r="H107" s="294"/>
      <c r="I107" s="294"/>
      <c r="J107" s="294"/>
      <c r="K107" s="294"/>
      <c r="L107" s="295"/>
    </row>
    <row r="108" spans="4:12" ht="16.5">
      <c r="D108" s="310"/>
      <c r="E108" s="306" t="s">
        <v>418</v>
      </c>
      <c r="F108" s="418" t="str">
        <f>+A1</f>
        <v>Błędny REGON</v>
      </c>
      <c r="G108" s="294"/>
      <c r="H108" s="294"/>
      <c r="I108" s="294"/>
      <c r="J108" s="294"/>
      <c r="K108" s="294"/>
      <c r="L108" s="295"/>
    </row>
    <row r="109" spans="4:12" ht="16.5">
      <c r="D109" s="311"/>
      <c r="E109" s="308" t="s">
        <v>494</v>
      </c>
      <c r="F109" s="419">
        <f>IF(RbUZ!V3="PRAWDA","","Brak spójności ze sprawozdaniem Rb-UZ")</f>
      </c>
      <c r="G109" s="296"/>
      <c r="H109" s="296"/>
      <c r="I109" s="296"/>
      <c r="J109" s="296"/>
      <c r="K109" s="296"/>
      <c r="L109" s="297"/>
    </row>
    <row r="110" ht="16.5">
      <c r="F110" s="298" t="s">
        <v>430</v>
      </c>
    </row>
    <row r="111" spans="1:7" ht="15">
      <c r="A111" s="299" t="s">
        <v>427</v>
      </c>
      <c r="B111" s="300"/>
      <c r="C111" s="300"/>
      <c r="D111" s="300"/>
      <c r="E111" s="300"/>
      <c r="F111" s="300"/>
      <c r="G111" s="300"/>
    </row>
    <row r="112" spans="1:7" ht="16.5">
      <c r="A112" s="304" t="s">
        <v>426</v>
      </c>
      <c r="B112" s="300"/>
      <c r="C112" s="300"/>
      <c r="D112" s="300"/>
      <c r="E112" s="300"/>
      <c r="F112" s="300"/>
      <c r="G112" s="300"/>
    </row>
    <row r="113" spans="1:7" ht="14.25">
      <c r="A113" s="301"/>
      <c r="B113" s="300"/>
      <c r="C113" s="300"/>
      <c r="D113" s="300"/>
      <c r="E113" s="300"/>
      <c r="F113" s="300"/>
      <c r="G113" s="300"/>
    </row>
    <row r="114" spans="1:7" ht="15">
      <c r="A114" s="299" t="s">
        <v>429</v>
      </c>
      <c r="B114" s="300"/>
      <c r="C114" s="300"/>
      <c r="D114" s="300"/>
      <c r="E114" s="300"/>
      <c r="F114" s="300"/>
      <c r="G114" s="300"/>
    </row>
    <row r="115" spans="1:7" ht="16.5">
      <c r="A115" s="302" t="s">
        <v>428</v>
      </c>
      <c r="B115" s="300"/>
      <c r="C115" s="300"/>
      <c r="D115" s="300"/>
      <c r="E115" s="300"/>
      <c r="F115" s="300"/>
      <c r="G115" s="300"/>
    </row>
    <row r="116" spans="1:7" ht="16.5">
      <c r="A116" s="302" t="s">
        <v>422</v>
      </c>
      <c r="B116" s="300"/>
      <c r="C116" s="300"/>
      <c r="D116" s="300"/>
      <c r="E116" s="300"/>
      <c r="F116" s="300"/>
      <c r="G116" s="300"/>
    </row>
    <row r="117" spans="1:7" ht="16.5">
      <c r="A117" s="302" t="s">
        <v>424</v>
      </c>
      <c r="B117" s="300"/>
      <c r="C117" s="300"/>
      <c r="D117" s="300"/>
      <c r="E117" s="300"/>
      <c r="F117" s="300"/>
      <c r="G117" s="300"/>
    </row>
    <row r="118" spans="1:7" ht="16.5">
      <c r="A118" s="303" t="s">
        <v>425</v>
      </c>
      <c r="B118" s="300"/>
      <c r="C118" s="300"/>
      <c r="D118" s="300"/>
      <c r="E118" s="300"/>
      <c r="F118" s="300"/>
      <c r="G118" s="300"/>
    </row>
    <row r="119" spans="1:7" ht="16.5">
      <c r="A119" s="302" t="s">
        <v>421</v>
      </c>
      <c r="B119" s="300"/>
      <c r="C119" s="300"/>
      <c r="D119" s="300"/>
      <c r="E119" s="300"/>
      <c r="F119" s="300"/>
      <c r="G119" s="300"/>
    </row>
    <row r="120" spans="1:7" ht="16.5">
      <c r="A120" s="302" t="s">
        <v>422</v>
      </c>
      <c r="B120" s="300"/>
      <c r="C120" s="300"/>
      <c r="D120" s="300"/>
      <c r="E120" s="300"/>
      <c r="F120" s="300"/>
      <c r="G120" s="300"/>
    </row>
    <row r="121" spans="1:7" ht="16.5">
      <c r="A121" s="302" t="s">
        <v>423</v>
      </c>
      <c r="B121" s="300"/>
      <c r="C121" s="300"/>
      <c r="D121" s="300"/>
      <c r="E121" s="300"/>
      <c r="F121" s="300"/>
      <c r="G121" s="300"/>
    </row>
  </sheetData>
  <sheetProtection password="D4EF" sheet="1" objects="1" scenarios="1" formatCells="0" formatColumns="0"/>
  <mergeCells count="51">
    <mergeCell ref="C5:M5"/>
    <mergeCell ref="A75:C75"/>
    <mergeCell ref="N4:Q7"/>
    <mergeCell ref="G39:L39"/>
    <mergeCell ref="A24:B24"/>
    <mergeCell ref="C10:E10"/>
    <mergeCell ref="C11:E11"/>
    <mergeCell ref="I66:I67"/>
    <mergeCell ref="F53:F54"/>
    <mergeCell ref="A46:E46"/>
    <mergeCell ref="E65:I65"/>
    <mergeCell ref="H66:H67"/>
    <mergeCell ref="A88:B88"/>
    <mergeCell ref="A86:B86"/>
    <mergeCell ref="A81:B81"/>
    <mergeCell ref="A73:C73"/>
    <mergeCell ref="A71:C71"/>
    <mergeCell ref="A72:C72"/>
    <mergeCell ref="A82:B82"/>
    <mergeCell ref="A79:B79"/>
    <mergeCell ref="A87:B87"/>
    <mergeCell ref="C6:M6"/>
    <mergeCell ref="A47:E47"/>
    <mergeCell ref="A69:C69"/>
    <mergeCell ref="J65:J67"/>
    <mergeCell ref="E66:E67"/>
    <mergeCell ref="F66:F67"/>
    <mergeCell ref="B55:E55"/>
    <mergeCell ref="A60:C60"/>
    <mergeCell ref="A61:C61"/>
    <mergeCell ref="A65:C67"/>
    <mergeCell ref="H53:H54"/>
    <mergeCell ref="A17:B17"/>
    <mergeCell ref="A68:C68"/>
    <mergeCell ref="A74:C74"/>
    <mergeCell ref="A80:B80"/>
    <mergeCell ref="A70:C70"/>
    <mergeCell ref="B56:E56"/>
    <mergeCell ref="B57:E57"/>
    <mergeCell ref="A45:E45"/>
    <mergeCell ref="A42:E42"/>
    <mergeCell ref="A3:B3"/>
    <mergeCell ref="A6:B6"/>
    <mergeCell ref="A8:B8"/>
    <mergeCell ref="C9:E9"/>
    <mergeCell ref="D65:D67"/>
    <mergeCell ref="A62:C62"/>
    <mergeCell ref="C4:M4"/>
    <mergeCell ref="A48:E48"/>
    <mergeCell ref="A53:A54"/>
    <mergeCell ref="B53:E54"/>
  </mergeCells>
  <conditionalFormatting sqref="P50:P63 P77:P88">
    <cfRule type="cellIs" priority="2" dxfId="2" operator="lessThan" stopIfTrue="1">
      <formula>$Q$32+$R$32</formula>
    </cfRule>
  </conditionalFormatting>
  <conditionalFormatting sqref="P64:P76">
    <cfRule type="cellIs" priority="1" dxfId="2" operator="lessThan" stopIfTrue="1">
      <formula>$Q$32+$R$32</formula>
    </cfRule>
  </conditionalFormatting>
  <dataValidations count="5">
    <dataValidation type="textLength" allowBlank="1" showInputMessage="1" showErrorMessage="1" error="nr REGON musi miec 9 znaków" sqref="A8:B8">
      <formula1>9</formula1>
      <formula2>9</formula2>
    </dataValidation>
    <dataValidation type="textLength" allowBlank="1" showInputMessage="1" showErrorMessage="1" sqref="C8">
      <formula1>5</formula1>
      <formula2>5</formula2>
    </dataValidation>
    <dataValidation type="list" showInputMessage="1" showErrorMessage="1" error="Wprowadziłeś nieprawidłowo numer roku." sqref="K8">
      <formula1>"2021,2022,2023,2024,2025,2026,2027"</formula1>
    </dataValidation>
    <dataValidation type="custom" allowBlank="1" showErrorMessage="1" errorTitle="Nieprawidłowy REGON !" error="Wprowadzony nr REGON jest nieprawidłowy." sqref="B93">
      <formula1>I93</formula1>
    </dataValidation>
    <dataValidation type="whole" operator="greaterThanOrEqual" allowBlank="1" showInputMessage="1" showErrorMessage="1" error="Wartość mniejsza od sumy kolumn 12 i 13" sqref="P50:P63 P77:P88">
      <formula1>Q50+R50</formula1>
    </dataValidation>
  </dataValidations>
  <printOptions horizontalCentered="1" verticalCentered="1"/>
  <pageMargins left="0.1968503937007874" right="0.1968503937007874" top="0.5118110236220472" bottom="0.5118110236220472" header="0.4330708661417323" footer="0.2755905511811024"/>
  <pageSetup fitToHeight="0" horizontalDpi="600" verticalDpi="600" orientation="landscape" paperSize="9" scale="55" r:id="rId3"/>
  <rowBreaks count="1" manualBreakCount="1">
    <brk id="49" max="17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BK2"/>
  <sheetViews>
    <sheetView zoomScalePageLayoutView="0" workbookViewId="0" topLeftCell="A1">
      <selection activeCell="L2" sqref="L2"/>
    </sheetView>
  </sheetViews>
  <sheetFormatPr defaultColWidth="9.00390625" defaultRowHeight="12.75"/>
  <sheetData>
    <row r="1" spans="1:63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4" t="s">
        <v>305</v>
      </c>
      <c r="J1" s="1" t="s">
        <v>24</v>
      </c>
      <c r="K1" s="1" t="s">
        <v>25</v>
      </c>
      <c r="L1" s="4" t="s">
        <v>584</v>
      </c>
      <c r="M1" s="4" t="s">
        <v>585</v>
      </c>
      <c r="N1" s="4" t="s">
        <v>586</v>
      </c>
      <c r="O1" s="4" t="s">
        <v>587</v>
      </c>
      <c r="P1" s="4" t="s">
        <v>588</v>
      </c>
      <c r="Q1" s="4" t="s">
        <v>589</v>
      </c>
      <c r="R1" s="4" t="s">
        <v>590</v>
      </c>
      <c r="S1" s="4" t="s">
        <v>591</v>
      </c>
      <c r="T1" s="4" t="s">
        <v>592</v>
      </c>
      <c r="U1" s="4" t="s">
        <v>593</v>
      </c>
      <c r="V1" s="4" t="s">
        <v>594</v>
      </c>
      <c r="W1" s="4" t="s">
        <v>595</v>
      </c>
      <c r="X1" s="4" t="s">
        <v>596</v>
      </c>
      <c r="Y1" s="4" t="s">
        <v>597</v>
      </c>
      <c r="Z1" s="4" t="s">
        <v>598</v>
      </c>
      <c r="AA1" s="4" t="s">
        <v>599</v>
      </c>
      <c r="AB1" s="4" t="s">
        <v>600</v>
      </c>
      <c r="AC1" s="4" t="s">
        <v>601</v>
      </c>
      <c r="AD1" s="4" t="s">
        <v>602</v>
      </c>
      <c r="AE1" s="4" t="s">
        <v>603</v>
      </c>
      <c r="AF1" s="4" t="s">
        <v>604</v>
      </c>
      <c r="AG1" s="4" t="s">
        <v>605</v>
      </c>
      <c r="AH1" s="4" t="s">
        <v>606</v>
      </c>
      <c r="AI1" s="4" t="s">
        <v>607</v>
      </c>
      <c r="AJ1" s="4" t="s">
        <v>608</v>
      </c>
      <c r="AK1" s="4" t="s">
        <v>609</v>
      </c>
      <c r="AL1" s="4" t="s">
        <v>610</v>
      </c>
      <c r="AM1" s="4" t="s">
        <v>611</v>
      </c>
      <c r="AN1" s="4" t="s">
        <v>612</v>
      </c>
      <c r="AO1" s="4" t="s">
        <v>613</v>
      </c>
      <c r="AP1" s="4" t="s">
        <v>614</v>
      </c>
      <c r="AQ1" s="4" t="s">
        <v>615</v>
      </c>
      <c r="AR1" s="4" t="s">
        <v>616</v>
      </c>
      <c r="AS1" s="4" t="s">
        <v>617</v>
      </c>
      <c r="AT1" s="4" t="s">
        <v>618</v>
      </c>
      <c r="AU1" s="4" t="s">
        <v>619</v>
      </c>
      <c r="AV1" s="4" t="s">
        <v>620</v>
      </c>
      <c r="AW1" s="4" t="s">
        <v>621</v>
      </c>
      <c r="AX1" s="4" t="s">
        <v>622</v>
      </c>
      <c r="AY1" s="4" t="s">
        <v>623</v>
      </c>
      <c r="AZ1" s="4" t="s">
        <v>624</v>
      </c>
      <c r="BA1" s="4" t="s">
        <v>625</v>
      </c>
      <c r="BB1" s="4" t="s">
        <v>626</v>
      </c>
      <c r="BC1" s="4" t="s">
        <v>627</v>
      </c>
      <c r="BD1" s="4" t="s">
        <v>628</v>
      </c>
      <c r="BE1" s="4" t="s">
        <v>629</v>
      </c>
      <c r="BF1" s="4" t="s">
        <v>630</v>
      </c>
      <c r="BG1" s="4" t="s">
        <v>631</v>
      </c>
      <c r="BH1" s="4" t="s">
        <v>632</v>
      </c>
      <c r="BI1" s="4" t="s">
        <v>633</v>
      </c>
      <c r="BJ1" s="4" t="s">
        <v>634</v>
      </c>
      <c r="BK1" s="4" t="s">
        <v>635</v>
      </c>
    </row>
    <row r="2" spans="1:63" ht="12.75">
      <c r="A2" s="405">
        <f>RbUZ!A8</f>
      </c>
      <c r="F2">
        <f>+INDEX(Listy!$D$3:$D$6,Listy!$B$1)</f>
        <v>99</v>
      </c>
      <c r="G2">
        <f>RbUZ!K8</f>
      </c>
      <c r="H2">
        <f>RbUZ!H8</f>
        <v>4</v>
      </c>
      <c r="I2">
        <f>RbUZ!M11</f>
      </c>
      <c r="L2" s="408">
        <f>RbUZ!M33</f>
        <v>0</v>
      </c>
      <c r="M2" s="408">
        <f>RbUZ!N33</f>
        <v>0</v>
      </c>
      <c r="N2" s="408">
        <f>RbUZ!O33</f>
        <v>0</v>
      </c>
      <c r="O2" s="408">
        <f>RbUZ!P33</f>
        <v>0</v>
      </c>
      <c r="P2" s="408">
        <f>RbUZ!M34</f>
        <v>0</v>
      </c>
      <c r="Q2" s="408">
        <f>RbUZ!N34</f>
        <v>0</v>
      </c>
      <c r="R2" s="408">
        <f>RbUZ!O34</f>
        <v>0</v>
      </c>
      <c r="S2" s="408">
        <f>RbUZ!P34</f>
        <v>0</v>
      </c>
      <c r="T2" s="408">
        <f>RbUZ!M35</f>
        <v>0</v>
      </c>
      <c r="U2" s="408">
        <f>RbUZ!N35</f>
        <v>0</v>
      </c>
      <c r="V2" s="408">
        <f>RbUZ!O35</f>
        <v>0</v>
      </c>
      <c r="W2" s="408">
        <f>RbUZ!P35</f>
        <v>0</v>
      </c>
      <c r="X2" s="408">
        <f>RbUZ!M36</f>
        <v>0</v>
      </c>
      <c r="Y2" s="408">
        <f>RbUZ!N36</f>
        <v>0</v>
      </c>
      <c r="Z2" s="408">
        <f>RbUZ!O36</f>
        <v>0</v>
      </c>
      <c r="AA2" s="408">
        <f>RbUZ!P36</f>
        <v>0</v>
      </c>
      <c r="AB2" s="408">
        <f>RbUZ!M37</f>
        <v>0</v>
      </c>
      <c r="AC2" s="408">
        <f>RbUZ!N37</f>
        <v>0</v>
      </c>
      <c r="AD2" s="408">
        <f>RbUZ!O37</f>
        <v>0</v>
      </c>
      <c r="AE2" s="408">
        <f>RbUZ!P37</f>
        <v>0</v>
      </c>
      <c r="AF2" s="408">
        <f>RbUZ!M38</f>
        <v>0</v>
      </c>
      <c r="AG2" s="408">
        <f>RbUZ!N38</f>
        <v>0</v>
      </c>
      <c r="AH2" s="408">
        <f>RbUZ!O38</f>
        <v>0</v>
      </c>
      <c r="AI2" s="408">
        <f>RbUZ!P38</f>
        <v>0</v>
      </c>
      <c r="AJ2" s="408">
        <f>RbUZ!M39</f>
        <v>0</v>
      </c>
      <c r="AK2" s="408">
        <f>RbUZ!N39</f>
        <v>0</v>
      </c>
      <c r="AL2" s="408">
        <f>RbUZ!O39</f>
        <v>0</v>
      </c>
      <c r="AM2" s="408">
        <f>RbUZ!P39</f>
        <v>0</v>
      </c>
      <c r="AN2" s="408">
        <f>RbUZ!M40</f>
        <v>0</v>
      </c>
      <c r="AO2" s="408">
        <f>RbUZ!N40</f>
        <v>0</v>
      </c>
      <c r="AP2" s="408">
        <f>RbUZ!O40</f>
        <v>0</v>
      </c>
      <c r="AQ2" s="408">
        <f>RbUZ!P40</f>
        <v>0</v>
      </c>
      <c r="AR2" s="408">
        <f>RbUZ!M41</f>
        <v>0</v>
      </c>
      <c r="AS2" s="408">
        <f>RbUZ!N41</f>
        <v>0</v>
      </c>
      <c r="AT2" s="408">
        <f>RbUZ!O41</f>
        <v>0</v>
      </c>
      <c r="AU2" s="408">
        <f>RbUZ!P41</f>
        <v>0</v>
      </c>
      <c r="AV2" s="408">
        <f>RbUZ!M42</f>
        <v>0</v>
      </c>
      <c r="AW2" s="408">
        <f>RbUZ!N42</f>
        <v>0</v>
      </c>
      <c r="AX2" s="408">
        <f>RbUZ!O42</f>
        <v>0</v>
      </c>
      <c r="AY2" s="408">
        <f>RbUZ!P42</f>
        <v>0</v>
      </c>
      <c r="AZ2" s="408">
        <f>RbUZ!M43</f>
        <v>0</v>
      </c>
      <c r="BA2" s="408">
        <f>RbUZ!N43</f>
        <v>0</v>
      </c>
      <c r="BB2" s="408">
        <f>RbUZ!O43</f>
        <v>0</v>
      </c>
      <c r="BC2" s="408">
        <f>RbUZ!P43</f>
        <v>0</v>
      </c>
      <c r="BD2" s="408">
        <f>RbUZ!M44</f>
        <v>0</v>
      </c>
      <c r="BE2" s="408">
        <f>RbUZ!N44</f>
        <v>0</v>
      </c>
      <c r="BF2" s="408">
        <f>RbUZ!O44</f>
        <v>0</v>
      </c>
      <c r="BG2" s="408">
        <f>RbUZ!P44</f>
        <v>0</v>
      </c>
      <c r="BH2" s="408">
        <f>RbUZ!M45</f>
        <v>0</v>
      </c>
      <c r="BI2" s="408">
        <f>RbUZ!N45</f>
        <v>0</v>
      </c>
      <c r="BJ2" s="408">
        <f>RbUZ!O45</f>
        <v>0</v>
      </c>
      <c r="BK2" s="408">
        <f>RbUZ!P45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BK2"/>
  <sheetViews>
    <sheetView zoomScalePageLayoutView="0" workbookViewId="0" topLeftCell="I1">
      <selection activeCell="L2" sqref="L2"/>
    </sheetView>
  </sheetViews>
  <sheetFormatPr defaultColWidth="9.00390625" defaultRowHeight="12.75"/>
  <sheetData>
    <row r="1" spans="1:63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4" t="s">
        <v>305</v>
      </c>
      <c r="J1" s="1" t="s">
        <v>24</v>
      </c>
      <c r="K1" s="1" t="s">
        <v>25</v>
      </c>
      <c r="L1" s="4" t="s">
        <v>636</v>
      </c>
      <c r="M1" s="4" t="s">
        <v>637</v>
      </c>
      <c r="N1" s="4" t="s">
        <v>638</v>
      </c>
      <c r="O1" s="4" t="s">
        <v>639</v>
      </c>
      <c r="P1" s="4" t="s">
        <v>640</v>
      </c>
      <c r="Q1" s="4" t="s">
        <v>641</v>
      </c>
      <c r="R1" s="4" t="s">
        <v>642</v>
      </c>
      <c r="S1" s="4" t="s">
        <v>643</v>
      </c>
      <c r="T1" s="4" t="s">
        <v>644</v>
      </c>
      <c r="U1" s="4" t="s">
        <v>645</v>
      </c>
      <c r="V1" s="4" t="s">
        <v>646</v>
      </c>
      <c r="W1" s="4" t="s">
        <v>647</v>
      </c>
      <c r="X1" s="4" t="s">
        <v>648</v>
      </c>
      <c r="Y1" s="4" t="s">
        <v>649</v>
      </c>
      <c r="Z1" s="4" t="s">
        <v>650</v>
      </c>
      <c r="AA1" s="4" t="s">
        <v>651</v>
      </c>
      <c r="AB1" s="4" t="s">
        <v>652</v>
      </c>
      <c r="AC1" s="4" t="s">
        <v>653</v>
      </c>
      <c r="AD1" s="4" t="s">
        <v>654</v>
      </c>
      <c r="AE1" s="4" t="s">
        <v>655</v>
      </c>
      <c r="AF1" s="4" t="s">
        <v>656</v>
      </c>
      <c r="AG1" s="4" t="s">
        <v>657</v>
      </c>
      <c r="AH1" s="4" t="s">
        <v>658</v>
      </c>
      <c r="AI1" s="4" t="s">
        <v>659</v>
      </c>
      <c r="AJ1" s="4" t="s">
        <v>660</v>
      </c>
      <c r="AK1" s="4" t="s">
        <v>661</v>
      </c>
      <c r="AL1" s="4" t="s">
        <v>662</v>
      </c>
      <c r="AM1" s="4" t="s">
        <v>663</v>
      </c>
      <c r="AN1" s="4" t="s">
        <v>664</v>
      </c>
      <c r="AO1" s="4" t="s">
        <v>665</v>
      </c>
      <c r="AP1" s="4" t="s">
        <v>666</v>
      </c>
      <c r="AQ1" s="4" t="s">
        <v>667</v>
      </c>
      <c r="AR1" s="4" t="s">
        <v>668</v>
      </c>
      <c r="AS1" s="4" t="s">
        <v>669</v>
      </c>
      <c r="AT1" s="4" t="s">
        <v>670</v>
      </c>
      <c r="AU1" s="4" t="s">
        <v>671</v>
      </c>
      <c r="AV1" s="4" t="s">
        <v>672</v>
      </c>
      <c r="AW1" s="4" t="s">
        <v>673</v>
      </c>
      <c r="AX1" s="4" t="s">
        <v>674</v>
      </c>
      <c r="AY1" s="4" t="s">
        <v>675</v>
      </c>
      <c r="AZ1" s="4" t="s">
        <v>676</v>
      </c>
      <c r="BA1" s="4" t="s">
        <v>677</v>
      </c>
      <c r="BB1" s="4" t="s">
        <v>678</v>
      </c>
      <c r="BC1" s="4" t="s">
        <v>679</v>
      </c>
      <c r="BD1" s="4" t="s">
        <v>680</v>
      </c>
      <c r="BE1" s="4" t="s">
        <v>681</v>
      </c>
      <c r="BF1" s="4" t="s">
        <v>682</v>
      </c>
      <c r="BG1" s="4" t="s">
        <v>683</v>
      </c>
      <c r="BH1" s="4" t="s">
        <v>684</v>
      </c>
      <c r="BI1" s="4" t="s">
        <v>685</v>
      </c>
      <c r="BJ1" s="4" t="s">
        <v>686</v>
      </c>
      <c r="BK1" s="4" t="s">
        <v>687</v>
      </c>
    </row>
    <row r="2" spans="1:63" ht="12.75">
      <c r="A2" s="405">
        <f>RbUZ!A8</f>
      </c>
      <c r="F2">
        <f>+INDEX(Listy!$D$3:$D$6,Listy!$B$1)</f>
        <v>99</v>
      </c>
      <c r="G2">
        <f>RbUZ!K8</f>
      </c>
      <c r="H2">
        <f>RbUZ!H8</f>
        <v>4</v>
      </c>
      <c r="I2">
        <f>RbUZ!M11</f>
      </c>
      <c r="L2" s="408">
        <f>RbUZ!D53</f>
        <v>0</v>
      </c>
      <c r="M2" s="408">
        <f>RbUZ!E53</f>
        <v>0</v>
      </c>
      <c r="N2" s="408">
        <f>RbUZ!F53</f>
        <v>0</v>
      </c>
      <c r="O2" s="408">
        <f>RbUZ!G53</f>
        <v>0</v>
      </c>
      <c r="P2" s="408">
        <f>RbUZ!D54</f>
        <v>0</v>
      </c>
      <c r="Q2" s="408">
        <f>RbUZ!E54</f>
        <v>0</v>
      </c>
      <c r="R2" s="408">
        <f>RbUZ!F54</f>
        <v>0</v>
      </c>
      <c r="S2" s="408">
        <f>RbUZ!G54</f>
        <v>0</v>
      </c>
      <c r="T2" s="408">
        <f>RbUZ!D55</f>
        <v>0</v>
      </c>
      <c r="U2" s="408">
        <f>RbUZ!E55</f>
        <v>0</v>
      </c>
      <c r="V2" s="408">
        <f>RbUZ!F55</f>
        <v>0</v>
      </c>
      <c r="W2" s="408">
        <f>RbUZ!G55</f>
        <v>0</v>
      </c>
      <c r="X2" s="408">
        <f>RbUZ!D56</f>
        <v>0</v>
      </c>
      <c r="Y2" s="408">
        <f>RbUZ!E56</f>
        <v>0</v>
      </c>
      <c r="Z2" s="408">
        <f>RbUZ!F56</f>
        <v>0</v>
      </c>
      <c r="AA2" s="408">
        <f>RbUZ!G56</f>
        <v>0</v>
      </c>
      <c r="AB2" s="408">
        <f>RbUZ!D57</f>
        <v>0</v>
      </c>
      <c r="AC2" s="408">
        <f>RbUZ!E57</f>
        <v>0</v>
      </c>
      <c r="AD2" s="408">
        <f>RbUZ!F57</f>
        <v>0</v>
      </c>
      <c r="AE2" s="408">
        <f>RbUZ!G57</f>
        <v>0</v>
      </c>
      <c r="AF2" s="408">
        <f>RbUZ!D58</f>
        <v>0</v>
      </c>
      <c r="AG2" s="408">
        <f>RbUZ!E58</f>
        <v>0</v>
      </c>
      <c r="AH2" s="408">
        <f>RbUZ!F58</f>
        <v>0</v>
      </c>
      <c r="AI2" s="408">
        <f>RbUZ!G58</f>
        <v>0</v>
      </c>
      <c r="AJ2" s="408">
        <f>RbUZ!D59</f>
        <v>0</v>
      </c>
      <c r="AK2" s="408">
        <f>RbUZ!E59</f>
        <v>0</v>
      </c>
      <c r="AL2" s="408">
        <f>RbUZ!F59</f>
        <v>0</v>
      </c>
      <c r="AM2" s="408">
        <f>RbUZ!G59</f>
        <v>0</v>
      </c>
      <c r="AN2" s="408">
        <f>RbUZ!D60</f>
        <v>0</v>
      </c>
      <c r="AO2" s="408">
        <f>RbUZ!E60</f>
        <v>0</v>
      </c>
      <c r="AP2" s="408">
        <f>RbUZ!F60</f>
        <v>0</v>
      </c>
      <c r="AQ2" s="408">
        <f>RbUZ!G60</f>
        <v>0</v>
      </c>
      <c r="AR2" s="408">
        <f>RbUZ!D61</f>
        <v>0</v>
      </c>
      <c r="AS2" s="408">
        <f>RbUZ!E61</f>
        <v>0</v>
      </c>
      <c r="AT2" s="408">
        <f>RbUZ!F61</f>
        <v>0</v>
      </c>
      <c r="AU2" s="408">
        <f>RbUZ!G61</f>
        <v>0</v>
      </c>
      <c r="AV2" s="408">
        <f>RbUZ!D62</f>
        <v>0</v>
      </c>
      <c r="AW2" s="408">
        <f>RbUZ!E62</f>
        <v>0</v>
      </c>
      <c r="AX2" s="408">
        <f>RbUZ!F62</f>
        <v>0</v>
      </c>
      <c r="AY2" s="408">
        <f>RbUZ!G62</f>
        <v>0</v>
      </c>
      <c r="AZ2" s="408">
        <f>RbUZ!D63</f>
        <v>0</v>
      </c>
      <c r="BA2" s="408">
        <f>RbUZ!E63</f>
        <v>0</v>
      </c>
      <c r="BB2" s="408">
        <f>RbUZ!F63</f>
        <v>0</v>
      </c>
      <c r="BC2" s="408">
        <f>RbUZ!G63</f>
        <v>0</v>
      </c>
      <c r="BD2" s="408">
        <f>RbUZ!D64</f>
        <v>0</v>
      </c>
      <c r="BE2" s="408">
        <f>RbUZ!E64</f>
        <v>0</v>
      </c>
      <c r="BF2" s="408">
        <f>RbUZ!F64</f>
        <v>0</v>
      </c>
      <c r="BG2" s="408">
        <f>RbUZ!G64</f>
        <v>0</v>
      </c>
      <c r="BH2" s="408">
        <f>RbUZ!D65</f>
        <v>0</v>
      </c>
      <c r="BI2" s="408">
        <f>RbUZ!E65</f>
        <v>0</v>
      </c>
      <c r="BJ2" s="408">
        <f>RbUZ!F65</f>
        <v>0</v>
      </c>
      <c r="BK2" s="408">
        <f>RbUZ!G65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BK2"/>
  <sheetViews>
    <sheetView zoomScalePageLayoutView="0" workbookViewId="0" topLeftCell="A1">
      <selection activeCell="L2" sqref="L2"/>
    </sheetView>
  </sheetViews>
  <sheetFormatPr defaultColWidth="9.00390625" defaultRowHeight="12.75"/>
  <sheetData>
    <row r="1" spans="1:63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4" t="s">
        <v>305</v>
      </c>
      <c r="J1" s="1" t="s">
        <v>24</v>
      </c>
      <c r="K1" s="1" t="s">
        <v>25</v>
      </c>
      <c r="L1" s="4" t="s">
        <v>688</v>
      </c>
      <c r="M1" s="4" t="s">
        <v>689</v>
      </c>
      <c r="N1" s="4" t="s">
        <v>690</v>
      </c>
      <c r="O1" s="4" t="s">
        <v>691</v>
      </c>
      <c r="P1" s="4" t="s">
        <v>692</v>
      </c>
      <c r="Q1" s="4" t="s">
        <v>693</v>
      </c>
      <c r="R1" s="4" t="s">
        <v>694</v>
      </c>
      <c r="S1" s="4" t="s">
        <v>695</v>
      </c>
      <c r="T1" s="4" t="s">
        <v>696</v>
      </c>
      <c r="U1" s="4" t="s">
        <v>697</v>
      </c>
      <c r="V1" s="4" t="s">
        <v>698</v>
      </c>
      <c r="W1" s="4" t="s">
        <v>699</v>
      </c>
      <c r="X1" s="4" t="s">
        <v>700</v>
      </c>
      <c r="Y1" s="4" t="s">
        <v>701</v>
      </c>
      <c r="Z1" s="4" t="s">
        <v>702</v>
      </c>
      <c r="AA1" s="4" t="s">
        <v>703</v>
      </c>
      <c r="AB1" s="4" t="s">
        <v>704</v>
      </c>
      <c r="AC1" s="4" t="s">
        <v>705</v>
      </c>
      <c r="AD1" s="4" t="s">
        <v>706</v>
      </c>
      <c r="AE1" s="4" t="s">
        <v>707</v>
      </c>
      <c r="AF1" s="4" t="s">
        <v>708</v>
      </c>
      <c r="AG1" s="4" t="s">
        <v>709</v>
      </c>
      <c r="AH1" s="4" t="s">
        <v>710</v>
      </c>
      <c r="AI1" s="4" t="s">
        <v>711</v>
      </c>
      <c r="AJ1" s="4" t="s">
        <v>712</v>
      </c>
      <c r="AK1" s="4" t="s">
        <v>713</v>
      </c>
      <c r="AL1" s="4" t="s">
        <v>714</v>
      </c>
      <c r="AM1" s="4" t="s">
        <v>715</v>
      </c>
      <c r="AN1" s="4" t="s">
        <v>716</v>
      </c>
      <c r="AO1" s="4" t="s">
        <v>717</v>
      </c>
      <c r="AP1" s="4" t="s">
        <v>718</v>
      </c>
      <c r="AQ1" s="4" t="s">
        <v>719</v>
      </c>
      <c r="AR1" s="4" t="s">
        <v>720</v>
      </c>
      <c r="AS1" s="4" t="s">
        <v>721</v>
      </c>
      <c r="AT1" s="4" t="s">
        <v>722</v>
      </c>
      <c r="AU1" s="4" t="s">
        <v>723</v>
      </c>
      <c r="AV1" s="4" t="s">
        <v>724</v>
      </c>
      <c r="AW1" s="4" t="s">
        <v>725</v>
      </c>
      <c r="AX1" s="4" t="s">
        <v>726</v>
      </c>
      <c r="AY1" s="4" t="s">
        <v>727</v>
      </c>
      <c r="AZ1" s="4" t="s">
        <v>728</v>
      </c>
      <c r="BA1" s="4" t="s">
        <v>729</v>
      </c>
      <c r="BB1" s="4" t="s">
        <v>730</v>
      </c>
      <c r="BC1" s="4" t="s">
        <v>731</v>
      </c>
      <c r="BD1" s="4" t="s">
        <v>732</v>
      </c>
      <c r="BE1" s="4" t="s">
        <v>733</v>
      </c>
      <c r="BF1" s="4" t="s">
        <v>734</v>
      </c>
      <c r="BG1" s="4" t="s">
        <v>735</v>
      </c>
      <c r="BH1" s="414" t="s">
        <v>736</v>
      </c>
      <c r="BI1" s="414" t="s">
        <v>737</v>
      </c>
      <c r="BJ1" s="414" t="s">
        <v>738</v>
      </c>
      <c r="BK1" s="414" t="s">
        <v>739</v>
      </c>
    </row>
    <row r="2" spans="1:63" ht="12.75">
      <c r="A2" s="405">
        <f>RbUZ!A8</f>
      </c>
      <c r="F2">
        <f>+INDEX(Listy!$D$3:$D$6,Listy!$B$1)</f>
        <v>99</v>
      </c>
      <c r="G2">
        <f>RbUZ!K8</f>
      </c>
      <c r="H2">
        <f>RbUZ!H8</f>
        <v>4</v>
      </c>
      <c r="I2">
        <f>RbUZ!M11</f>
      </c>
      <c r="L2" s="408">
        <f>RbUZ!M53</f>
        <v>0</v>
      </c>
      <c r="M2" s="408">
        <f>RbUZ!N53</f>
        <v>0</v>
      </c>
      <c r="N2" s="408">
        <f>RbUZ!O53</f>
        <v>0</v>
      </c>
      <c r="O2" s="408">
        <f>RbUZ!P53</f>
        <v>0</v>
      </c>
      <c r="P2" s="408">
        <f>RbUZ!M54</f>
        <v>0</v>
      </c>
      <c r="Q2" s="408">
        <f>RbUZ!N54</f>
        <v>0</v>
      </c>
      <c r="R2" s="408">
        <f>RbUZ!O54</f>
        <v>0</v>
      </c>
      <c r="S2" s="408">
        <f>RbUZ!P54</f>
        <v>0</v>
      </c>
      <c r="T2" s="408">
        <f>RbUZ!M55</f>
        <v>0</v>
      </c>
      <c r="U2" s="408">
        <f>RbUZ!N55</f>
        <v>0</v>
      </c>
      <c r="V2" s="408">
        <f>RbUZ!O55</f>
        <v>0</v>
      </c>
      <c r="W2" s="408">
        <f>RbUZ!P55</f>
        <v>0</v>
      </c>
      <c r="X2" s="408">
        <f>RbUZ!M56</f>
        <v>0</v>
      </c>
      <c r="Y2" s="408">
        <f>RbUZ!N56</f>
        <v>0</v>
      </c>
      <c r="Z2" s="408">
        <f>RbUZ!O56</f>
        <v>0</v>
      </c>
      <c r="AA2" s="408">
        <f>RbUZ!P56</f>
        <v>0</v>
      </c>
      <c r="AB2" s="408">
        <f>RbUZ!M57</f>
        <v>0</v>
      </c>
      <c r="AC2" s="408">
        <f>RbUZ!N57</f>
        <v>0</v>
      </c>
      <c r="AD2" s="408">
        <f>RbUZ!O57</f>
        <v>0</v>
      </c>
      <c r="AE2" s="408">
        <f>RbUZ!P57</f>
        <v>0</v>
      </c>
      <c r="AF2" s="408">
        <f>RbUZ!M58</f>
        <v>0</v>
      </c>
      <c r="AG2" s="408">
        <f>RbUZ!N58</f>
        <v>0</v>
      </c>
      <c r="AH2" s="408">
        <f>RbUZ!O58</f>
        <v>0</v>
      </c>
      <c r="AI2" s="408">
        <f>RbUZ!P58</f>
        <v>0</v>
      </c>
      <c r="AJ2" s="408">
        <f>RbUZ!M59</f>
        <v>0</v>
      </c>
      <c r="AK2" s="408">
        <f>RbUZ!N59</f>
        <v>0</v>
      </c>
      <c r="AL2" s="408">
        <f>RbUZ!O59</f>
        <v>0</v>
      </c>
      <c r="AM2" s="408">
        <f>RbUZ!P59</f>
        <v>0</v>
      </c>
      <c r="AN2" s="408">
        <f>RbUZ!M60</f>
        <v>0</v>
      </c>
      <c r="AO2" s="408">
        <f>RbUZ!N60</f>
        <v>0</v>
      </c>
      <c r="AP2" s="408">
        <f>RbUZ!O60</f>
        <v>0</v>
      </c>
      <c r="AQ2" s="408">
        <f>RbUZ!P60</f>
        <v>0</v>
      </c>
      <c r="AR2" s="408">
        <f>RbUZ!M61</f>
        <v>0</v>
      </c>
      <c r="AS2" s="408">
        <f>RbUZ!N61</f>
        <v>0</v>
      </c>
      <c r="AT2" s="408">
        <f>RbUZ!O61</f>
        <v>0</v>
      </c>
      <c r="AU2" s="408">
        <f>RbUZ!P61</f>
        <v>0</v>
      </c>
      <c r="AV2" s="408">
        <f>RbUZ!M62</f>
        <v>0</v>
      </c>
      <c r="AW2" s="408">
        <f>RbUZ!N62</f>
        <v>0</v>
      </c>
      <c r="AX2" s="408">
        <f>RbUZ!O62</f>
        <v>0</v>
      </c>
      <c r="AY2" s="408">
        <f>RbUZ!P62</f>
        <v>0</v>
      </c>
      <c r="AZ2" s="408">
        <f>RbUZ!M63</f>
        <v>0</v>
      </c>
      <c r="BA2" s="408">
        <f>RbUZ!N63</f>
        <v>0</v>
      </c>
      <c r="BB2" s="408">
        <f>RbUZ!O63</f>
        <v>0</v>
      </c>
      <c r="BC2" s="408">
        <f>RbUZ!P63</f>
        <v>0</v>
      </c>
      <c r="BD2" s="408">
        <f>RbUZ!M64</f>
        <v>0</v>
      </c>
      <c r="BE2" s="408">
        <f>RbUZ!N64</f>
        <v>0</v>
      </c>
      <c r="BF2" s="408">
        <f>RbUZ!O64</f>
        <v>0</v>
      </c>
      <c r="BG2" s="408">
        <f>RbUZ!P64</f>
        <v>0</v>
      </c>
      <c r="BH2" s="408">
        <f>RbUZ!M65</f>
        <v>0</v>
      </c>
      <c r="BI2" s="408">
        <f>RbUZ!N65</f>
        <v>0</v>
      </c>
      <c r="BJ2" s="408">
        <f>RbUZ!O65</f>
        <v>0</v>
      </c>
      <c r="BK2" s="408">
        <f>RbUZ!P65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6.875" style="0" bestFit="1" customWidth="1"/>
    <col min="2" max="2" width="94.125" style="0" bestFit="1" customWidth="1"/>
    <col min="3" max="3" width="10.75390625" style="0" customWidth="1"/>
  </cols>
  <sheetData>
    <row r="1" ht="12.75">
      <c r="B1" s="281">
        <v>4</v>
      </c>
    </row>
    <row r="3" spans="1:4" ht="12.75">
      <c r="A3" t="s">
        <v>410</v>
      </c>
      <c r="B3" t="s">
        <v>280</v>
      </c>
      <c r="C3">
        <v>42</v>
      </c>
      <c r="D3">
        <v>42</v>
      </c>
    </row>
    <row r="4" spans="1:4" ht="12.75">
      <c r="A4" t="s">
        <v>411</v>
      </c>
      <c r="B4" t="s">
        <v>405</v>
      </c>
      <c r="C4">
        <v>62</v>
      </c>
      <c r="D4">
        <v>62</v>
      </c>
    </row>
    <row r="5" spans="1:4" ht="12.75">
      <c r="A5" t="s">
        <v>412</v>
      </c>
      <c r="B5" t="s">
        <v>413</v>
      </c>
      <c r="C5">
        <v>82</v>
      </c>
      <c r="D5">
        <v>82</v>
      </c>
    </row>
    <row r="6" spans="1:4" ht="12.75">
      <c r="A6" t="s">
        <v>406</v>
      </c>
      <c r="B6" t="s">
        <v>406</v>
      </c>
      <c r="C6" t="s">
        <v>409</v>
      </c>
      <c r="D6">
        <v>99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E17"/>
  <sheetViews>
    <sheetView zoomScalePageLayoutView="0" workbookViewId="0" topLeftCell="A1">
      <pane xSplit="11" ySplit="1" topLeftCell="L2" activePane="bottomRight" state="frozen"/>
      <selection pane="topLeft" activeCell="L2" sqref="L2"/>
      <selection pane="topRight" activeCell="L2" sqref="L2"/>
      <selection pane="bottomLeft" activeCell="L2" sqref="L2"/>
      <selection pane="bottomRight" activeCell="L2" sqref="L2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187" ht="12.75">
      <c r="A1" s="282" t="s">
        <v>16</v>
      </c>
      <c r="B1" s="282" t="s">
        <v>17</v>
      </c>
      <c r="C1" s="282" t="s">
        <v>18</v>
      </c>
      <c r="D1" s="282" t="s">
        <v>19</v>
      </c>
      <c r="E1" s="282" t="s">
        <v>20</v>
      </c>
      <c r="F1" s="282" t="s">
        <v>21</v>
      </c>
      <c r="G1" s="282" t="s">
        <v>22</v>
      </c>
      <c r="H1" s="282" t="s">
        <v>23</v>
      </c>
      <c r="I1" s="283" t="s">
        <v>305</v>
      </c>
      <c r="J1" s="282" t="s">
        <v>24</v>
      </c>
      <c r="K1" s="282" t="s">
        <v>25</v>
      </c>
      <c r="L1" s="283" t="s">
        <v>80</v>
      </c>
      <c r="M1" s="283" t="s">
        <v>81</v>
      </c>
      <c r="N1" s="283" t="s">
        <v>82</v>
      </c>
      <c r="O1" s="283" t="s">
        <v>83</v>
      </c>
      <c r="P1" s="283" t="s">
        <v>84</v>
      </c>
      <c r="Q1" s="283" t="s">
        <v>85</v>
      </c>
      <c r="R1" s="283" t="s">
        <v>86</v>
      </c>
      <c r="S1" s="283" t="s">
        <v>87</v>
      </c>
      <c r="T1" s="283" t="s">
        <v>88</v>
      </c>
      <c r="U1" s="283" t="s">
        <v>89</v>
      </c>
      <c r="V1" s="283" t="s">
        <v>90</v>
      </c>
      <c r="W1" s="283" t="s">
        <v>91</v>
      </c>
      <c r="X1" s="283" t="s">
        <v>92</v>
      </c>
      <c r="Y1" s="283" t="s">
        <v>93</v>
      </c>
      <c r="Z1" s="283" t="s">
        <v>94</v>
      </c>
      <c r="AA1" s="283" t="s">
        <v>95</v>
      </c>
      <c r="AB1" s="283" t="s">
        <v>96</v>
      </c>
      <c r="AC1" s="283" t="s">
        <v>97</v>
      </c>
      <c r="AD1" s="283" t="s">
        <v>98</v>
      </c>
      <c r="AE1" s="283" t="s">
        <v>99</v>
      </c>
      <c r="AF1" s="283" t="s">
        <v>100</v>
      </c>
      <c r="AG1" s="283" t="s">
        <v>101</v>
      </c>
      <c r="AH1" s="283" t="s">
        <v>102</v>
      </c>
      <c r="AI1" s="283" t="s">
        <v>103</v>
      </c>
      <c r="AJ1" s="283" t="s">
        <v>104</v>
      </c>
      <c r="AK1" s="283" t="s">
        <v>105</v>
      </c>
      <c r="AL1" s="283" t="s">
        <v>106</v>
      </c>
      <c r="AM1" s="283" t="s">
        <v>107</v>
      </c>
      <c r="AN1" s="283" t="s">
        <v>108</v>
      </c>
      <c r="AO1" s="283" t="s">
        <v>109</v>
      </c>
      <c r="AP1" s="283" t="s">
        <v>110</v>
      </c>
      <c r="AQ1" s="283" t="s">
        <v>111</v>
      </c>
      <c r="AR1" s="282" t="s">
        <v>112</v>
      </c>
      <c r="AS1" s="282" t="s">
        <v>113</v>
      </c>
      <c r="AT1" s="282" t="s">
        <v>114</v>
      </c>
      <c r="AU1" s="282" t="s">
        <v>115</v>
      </c>
      <c r="AV1" s="282" t="s">
        <v>116</v>
      </c>
      <c r="AW1" s="282" t="s">
        <v>117</v>
      </c>
      <c r="AX1" s="282" t="s">
        <v>118</v>
      </c>
      <c r="AY1" s="282" t="s">
        <v>119</v>
      </c>
      <c r="AZ1" s="282" t="s">
        <v>120</v>
      </c>
      <c r="BA1" s="282" t="s">
        <v>121</v>
      </c>
      <c r="BB1" s="282" t="s">
        <v>122</v>
      </c>
      <c r="BC1" s="282" t="s">
        <v>123</v>
      </c>
      <c r="BD1" s="282" t="s">
        <v>124</v>
      </c>
      <c r="BE1" s="282" t="s">
        <v>125</v>
      </c>
      <c r="BF1" s="282" t="s">
        <v>126</v>
      </c>
      <c r="BG1" s="282" t="s">
        <v>127</v>
      </c>
      <c r="BH1" s="283" t="s">
        <v>245</v>
      </c>
      <c r="BI1" s="283" t="s">
        <v>246</v>
      </c>
      <c r="BJ1" s="283" t="s">
        <v>247</v>
      </c>
      <c r="BK1" s="283" t="s">
        <v>248</v>
      </c>
      <c r="BL1" s="283" t="s">
        <v>249</v>
      </c>
      <c r="BM1" s="283" t="s">
        <v>250</v>
      </c>
      <c r="BN1" s="283" t="s">
        <v>251</v>
      </c>
      <c r="BO1" s="283" t="s">
        <v>252</v>
      </c>
      <c r="BP1" s="283" t="s">
        <v>253</v>
      </c>
      <c r="BQ1" s="283" t="s">
        <v>254</v>
      </c>
      <c r="BR1" s="283" t="s">
        <v>255</v>
      </c>
      <c r="BS1" s="283" t="s">
        <v>256</v>
      </c>
      <c r="BT1" s="283" t="s">
        <v>257</v>
      </c>
      <c r="BU1" s="283" t="s">
        <v>258</v>
      </c>
      <c r="BV1" s="283" t="s">
        <v>259</v>
      </c>
      <c r="BW1" s="283" t="s">
        <v>260</v>
      </c>
      <c r="BX1" s="282" t="s">
        <v>128</v>
      </c>
      <c r="BY1" s="282" t="s">
        <v>129</v>
      </c>
      <c r="BZ1" s="282" t="s">
        <v>130</v>
      </c>
      <c r="CA1" s="282" t="s">
        <v>131</v>
      </c>
      <c r="CB1" s="282" t="s">
        <v>132</v>
      </c>
      <c r="CC1" s="282" t="s">
        <v>133</v>
      </c>
      <c r="CD1" s="282" t="s">
        <v>134</v>
      </c>
      <c r="CE1" s="282" t="s">
        <v>135</v>
      </c>
      <c r="CF1" s="282" t="s">
        <v>136</v>
      </c>
      <c r="CG1" s="282" t="s">
        <v>137</v>
      </c>
      <c r="CH1" s="282" t="s">
        <v>138</v>
      </c>
      <c r="CI1" s="282" t="s">
        <v>139</v>
      </c>
      <c r="CJ1" s="282" t="s">
        <v>140</v>
      </c>
      <c r="CK1" s="282" t="s">
        <v>141</v>
      </c>
      <c r="CL1" s="282" t="s">
        <v>142</v>
      </c>
      <c r="CM1" s="282" t="s">
        <v>143</v>
      </c>
      <c r="CN1" s="282" t="s">
        <v>144</v>
      </c>
      <c r="CO1" s="282" t="s">
        <v>145</v>
      </c>
      <c r="CP1" s="282" t="s">
        <v>146</v>
      </c>
      <c r="CQ1" s="282" t="s">
        <v>147</v>
      </c>
      <c r="CR1" s="282" t="s">
        <v>148</v>
      </c>
      <c r="CS1" s="282" t="s">
        <v>149</v>
      </c>
      <c r="CT1" s="282" t="s">
        <v>150</v>
      </c>
      <c r="CU1" s="282" t="s">
        <v>151</v>
      </c>
      <c r="CV1" s="282" t="s">
        <v>152</v>
      </c>
      <c r="CW1" s="282" t="s">
        <v>153</v>
      </c>
      <c r="CX1" s="282" t="s">
        <v>154</v>
      </c>
      <c r="CY1" s="282" t="s">
        <v>155</v>
      </c>
      <c r="CZ1" s="282" t="s">
        <v>156</v>
      </c>
      <c r="DA1" s="282" t="s">
        <v>157</v>
      </c>
      <c r="DB1" s="282" t="s">
        <v>158</v>
      </c>
      <c r="DC1" s="282" t="s">
        <v>159</v>
      </c>
      <c r="DD1" s="283" t="s">
        <v>261</v>
      </c>
      <c r="DE1" s="283" t="s">
        <v>262</v>
      </c>
      <c r="DF1" s="283" t="s">
        <v>263</v>
      </c>
      <c r="DG1" s="283" t="s">
        <v>264</v>
      </c>
      <c r="DH1" s="283" t="s">
        <v>265</v>
      </c>
      <c r="DI1" s="283" t="s">
        <v>266</v>
      </c>
      <c r="DJ1" s="283" t="s">
        <v>267</v>
      </c>
      <c r="DK1" s="283" t="s">
        <v>268</v>
      </c>
      <c r="DL1" s="283" t="s">
        <v>269</v>
      </c>
      <c r="DM1" s="283" t="s">
        <v>270</v>
      </c>
      <c r="DN1" s="283" t="s">
        <v>271</v>
      </c>
      <c r="DO1" s="283" t="s">
        <v>272</v>
      </c>
      <c r="DP1" s="283" t="s">
        <v>273</v>
      </c>
      <c r="DQ1" s="283" t="s">
        <v>274</v>
      </c>
      <c r="DR1" s="283" t="s">
        <v>275</v>
      </c>
      <c r="DS1" s="283" t="s">
        <v>276</v>
      </c>
      <c r="DT1" s="282" t="s">
        <v>160</v>
      </c>
      <c r="DU1" s="282" t="s">
        <v>161</v>
      </c>
      <c r="DV1" s="282" t="s">
        <v>162</v>
      </c>
      <c r="DW1" s="282" t="s">
        <v>163</v>
      </c>
      <c r="DX1" s="282" t="s">
        <v>164</v>
      </c>
      <c r="DY1" s="282" t="s">
        <v>165</v>
      </c>
      <c r="DZ1" s="282" t="s">
        <v>166</v>
      </c>
      <c r="EA1" s="282" t="s">
        <v>167</v>
      </c>
      <c r="EB1" s="282" t="s">
        <v>168</v>
      </c>
      <c r="EC1" s="282" t="s">
        <v>169</v>
      </c>
      <c r="ED1" s="282" t="s">
        <v>170</v>
      </c>
      <c r="EE1" s="282" t="s">
        <v>171</v>
      </c>
      <c r="EF1" s="282" t="s">
        <v>172</v>
      </c>
      <c r="EG1" s="282" t="s">
        <v>173</v>
      </c>
      <c r="EH1" s="282" t="s">
        <v>174</v>
      </c>
      <c r="EI1" s="282" t="s">
        <v>175</v>
      </c>
      <c r="EJ1" s="282" t="s">
        <v>176</v>
      </c>
      <c r="EK1" s="282" t="s">
        <v>177</v>
      </c>
      <c r="EL1" s="282" t="s">
        <v>178</v>
      </c>
      <c r="EM1" s="282" t="s">
        <v>179</v>
      </c>
      <c r="EN1" s="282" t="s">
        <v>180</v>
      </c>
      <c r="EO1" s="282" t="s">
        <v>181</v>
      </c>
      <c r="EP1" s="282" t="s">
        <v>182</v>
      </c>
      <c r="EQ1" s="282" t="s">
        <v>183</v>
      </c>
      <c r="ER1" s="282" t="s">
        <v>184</v>
      </c>
      <c r="ES1" s="282" t="s">
        <v>185</v>
      </c>
      <c r="ET1" s="282" t="s">
        <v>186</v>
      </c>
      <c r="EU1" s="282" t="s">
        <v>187</v>
      </c>
      <c r="EV1" s="282" t="s">
        <v>188</v>
      </c>
      <c r="EW1" s="282" t="s">
        <v>189</v>
      </c>
      <c r="EX1" s="282" t="s">
        <v>190</v>
      </c>
      <c r="EY1" s="282" t="s">
        <v>191</v>
      </c>
      <c r="EZ1" s="282" t="s">
        <v>192</v>
      </c>
      <c r="FA1" s="282" t="s">
        <v>193</v>
      </c>
      <c r="FB1" s="282" t="s">
        <v>194</v>
      </c>
      <c r="FC1" s="282" t="s">
        <v>195</v>
      </c>
      <c r="FD1" s="282" t="s">
        <v>196</v>
      </c>
      <c r="FE1" s="282" t="s">
        <v>197</v>
      </c>
      <c r="FF1" s="282" t="s">
        <v>198</v>
      </c>
      <c r="FG1" s="282" t="s">
        <v>199</v>
      </c>
      <c r="FH1" s="282" t="s">
        <v>200</v>
      </c>
      <c r="FI1" s="282" t="s">
        <v>201</v>
      </c>
      <c r="FJ1" s="282" t="s">
        <v>202</v>
      </c>
      <c r="FK1" s="282" t="s">
        <v>203</v>
      </c>
      <c r="FL1" s="282" t="s">
        <v>204</v>
      </c>
      <c r="FM1" s="282" t="s">
        <v>205</v>
      </c>
      <c r="FN1" s="282" t="s">
        <v>206</v>
      </c>
      <c r="FO1" s="282" t="s">
        <v>207</v>
      </c>
      <c r="FP1" s="283" t="s">
        <v>208</v>
      </c>
      <c r="FQ1" s="283" t="s">
        <v>209</v>
      </c>
      <c r="FR1" s="283" t="s">
        <v>210</v>
      </c>
      <c r="FS1" s="283" t="s">
        <v>211</v>
      </c>
      <c r="FT1" s="283" t="s">
        <v>212</v>
      </c>
      <c r="FU1" s="283" t="s">
        <v>213</v>
      </c>
      <c r="FV1" s="283" t="s">
        <v>214</v>
      </c>
      <c r="FW1" s="283" t="s">
        <v>215</v>
      </c>
      <c r="FX1" s="283" t="s">
        <v>216</v>
      </c>
      <c r="FY1" s="283" t="s">
        <v>217</v>
      </c>
      <c r="FZ1" s="283" t="s">
        <v>218</v>
      </c>
      <c r="GA1" s="283" t="s">
        <v>219</v>
      </c>
      <c r="GB1" s="283" t="s">
        <v>220</v>
      </c>
      <c r="GC1" s="283" t="s">
        <v>221</v>
      </c>
      <c r="GD1" s="283" t="s">
        <v>222</v>
      </c>
      <c r="GE1" s="283" t="s">
        <v>223</v>
      </c>
    </row>
    <row r="2" spans="1:187" ht="12.75">
      <c r="A2" s="283">
        <f>RbZ!A8</f>
        <v>0</v>
      </c>
      <c r="B2" s="284"/>
      <c r="C2" s="284"/>
      <c r="D2" s="284"/>
      <c r="E2" s="284"/>
      <c r="F2" s="284">
        <f>+INDEX(Listy!$D$3:$D$6,Listy!$B$1)</f>
        <v>99</v>
      </c>
      <c r="G2" s="284">
        <f>RbZ!K8</f>
        <v>0</v>
      </c>
      <c r="H2" s="284">
        <f>RbZ!H8</f>
        <v>4</v>
      </c>
      <c r="I2" s="284">
        <f>RbZ!M11</f>
        <v>0</v>
      </c>
      <c r="J2" s="284"/>
      <c r="K2" s="284"/>
      <c r="L2" s="285">
        <f>RbZ!C24</f>
        <v>0</v>
      </c>
      <c r="M2" s="285">
        <f>RbZ!D24</f>
        <v>0</v>
      </c>
      <c r="N2" s="285">
        <f>RbZ!E24</f>
        <v>0</v>
      </c>
      <c r="O2" s="285">
        <f>RbZ!F24</f>
        <v>0</v>
      </c>
      <c r="P2" s="285">
        <f>RbZ!G24</f>
        <v>0</v>
      </c>
      <c r="Q2" s="285">
        <f>RbZ!H24</f>
        <v>0</v>
      </c>
      <c r="R2" s="285">
        <f>RbZ!I24</f>
        <v>0</v>
      </c>
      <c r="S2" s="285">
        <f>RbZ!J24</f>
        <v>0</v>
      </c>
      <c r="T2" s="285">
        <f>RbZ!K24</f>
        <v>0</v>
      </c>
      <c r="U2" s="285">
        <f>RbZ!L24</f>
        <v>0</v>
      </c>
      <c r="V2" s="285">
        <f>RbZ!M24</f>
        <v>0</v>
      </c>
      <c r="W2" s="285">
        <f>RbZ!N24</f>
        <v>0</v>
      </c>
      <c r="X2" s="285">
        <f>RbZ!O24</f>
        <v>0</v>
      </c>
      <c r="Y2" s="285">
        <f>RbZ!P24</f>
        <v>0</v>
      </c>
      <c r="Z2" s="285">
        <f>RbZ!Q24</f>
        <v>0</v>
      </c>
      <c r="AA2" s="285">
        <f>RbZ!R24</f>
        <v>0</v>
      </c>
      <c r="AB2" s="285">
        <f>RbZ!C26</f>
        <v>0</v>
      </c>
      <c r="AC2" s="285">
        <f>RbZ!D26</f>
        <v>0</v>
      </c>
      <c r="AD2" s="285">
        <f>RbZ!E26</f>
        <v>0</v>
      </c>
      <c r="AE2" s="285">
        <f>RbZ!F26</f>
        <v>0</v>
      </c>
      <c r="AF2" s="285">
        <f>RbZ!G26</f>
        <v>0</v>
      </c>
      <c r="AG2" s="285">
        <f>RbZ!H26</f>
        <v>0</v>
      </c>
      <c r="AH2" s="285">
        <f>RbZ!I26</f>
        <v>0</v>
      </c>
      <c r="AI2" s="285">
        <f>RbZ!J26</f>
        <v>0</v>
      </c>
      <c r="AJ2" s="285">
        <f>RbZ!K26</f>
        <v>0</v>
      </c>
      <c r="AK2" s="285">
        <f>RbZ!L26</f>
        <v>0</v>
      </c>
      <c r="AL2" s="285">
        <f>RbZ!M26</f>
        <v>0</v>
      </c>
      <c r="AM2" s="285">
        <f>RbZ!N26</f>
        <v>0</v>
      </c>
      <c r="AN2" s="285">
        <f>RbZ!O26</f>
        <v>0</v>
      </c>
      <c r="AO2" s="285">
        <f>RbZ!P26</f>
        <v>0</v>
      </c>
      <c r="AP2" s="285">
        <f>RbZ!Q26</f>
        <v>0</v>
      </c>
      <c r="AQ2" s="285">
        <f>RbZ!R26</f>
        <v>0</v>
      </c>
      <c r="AR2" s="285">
        <f>RbZ!C27</f>
        <v>0</v>
      </c>
      <c r="AS2" s="285">
        <f>RbZ!D27</f>
        <v>0</v>
      </c>
      <c r="AT2" s="285">
        <f>RbZ!E27</f>
        <v>0</v>
      </c>
      <c r="AU2" s="285">
        <f>RbZ!F27</f>
        <v>0</v>
      </c>
      <c r="AV2" s="285">
        <f>RbZ!G27</f>
        <v>0</v>
      </c>
      <c r="AW2" s="285">
        <f>RbZ!H27</f>
        <v>0</v>
      </c>
      <c r="AX2" s="285">
        <f>RbZ!I27</f>
        <v>0</v>
      </c>
      <c r="AY2" s="285">
        <f>RbZ!J27</f>
        <v>0</v>
      </c>
      <c r="AZ2" s="285">
        <f>RbZ!K27</f>
        <v>0</v>
      </c>
      <c r="BA2" s="285">
        <f>RbZ!L27</f>
        <v>0</v>
      </c>
      <c r="BB2" s="285">
        <f>RbZ!M27</f>
        <v>0</v>
      </c>
      <c r="BC2" s="285">
        <f>RbZ!N27</f>
        <v>0</v>
      </c>
      <c r="BD2" s="285">
        <f>RbZ!O27</f>
        <v>0</v>
      </c>
      <c r="BE2" s="285">
        <f>RbZ!P27</f>
        <v>0</v>
      </c>
      <c r="BF2" s="285">
        <f>RbZ!Q27</f>
        <v>0</v>
      </c>
      <c r="BG2" s="285">
        <f>RbZ!R27</f>
        <v>0</v>
      </c>
      <c r="BH2" s="285">
        <f>RbZ!C28</f>
        <v>0</v>
      </c>
      <c r="BI2" s="285">
        <f>RbZ!D28</f>
        <v>0</v>
      </c>
      <c r="BJ2" s="285">
        <f>RbZ!E28</f>
        <v>0</v>
      </c>
      <c r="BK2" s="285">
        <f>RbZ!F28</f>
        <v>0</v>
      </c>
      <c r="BL2" s="285">
        <f>RbZ!G28</f>
        <v>0</v>
      </c>
      <c r="BM2" s="285">
        <f>RbZ!H28</f>
        <v>0</v>
      </c>
      <c r="BN2" s="285">
        <f>RbZ!I28</f>
        <v>0</v>
      </c>
      <c r="BO2" s="285">
        <f>RbZ!J28</f>
        <v>0</v>
      </c>
      <c r="BP2" s="285">
        <f>RbZ!K28</f>
        <v>0</v>
      </c>
      <c r="BQ2" s="285">
        <f>RbZ!L28</f>
        <v>0</v>
      </c>
      <c r="BR2" s="285">
        <f>RbZ!M28</f>
        <v>0</v>
      </c>
      <c r="BS2" s="285">
        <f>RbZ!N28</f>
        <v>0</v>
      </c>
      <c r="BT2" s="285">
        <f>RbZ!O28</f>
        <v>0</v>
      </c>
      <c r="BU2" s="285">
        <f>RbZ!P28</f>
        <v>0</v>
      </c>
      <c r="BV2" s="285">
        <f>RbZ!Q28</f>
        <v>0</v>
      </c>
      <c r="BW2" s="285">
        <f>RbZ!R28</f>
        <v>0</v>
      </c>
      <c r="BX2" s="285">
        <f>RbZ!C29</f>
        <v>0</v>
      </c>
      <c r="BY2" s="285">
        <f>RbZ!D29</f>
        <v>0</v>
      </c>
      <c r="BZ2" s="285">
        <f>RbZ!E29</f>
        <v>0</v>
      </c>
      <c r="CA2" s="285">
        <f>RbZ!F29</f>
        <v>0</v>
      </c>
      <c r="CB2" s="285">
        <f>RbZ!G29</f>
        <v>0</v>
      </c>
      <c r="CC2" s="285">
        <f>RbZ!H29</f>
        <v>0</v>
      </c>
      <c r="CD2" s="285">
        <f>RbZ!I29</f>
        <v>0</v>
      </c>
      <c r="CE2" s="285">
        <f>RbZ!J29</f>
        <v>0</v>
      </c>
      <c r="CF2" s="285">
        <f>RbZ!K29</f>
        <v>0</v>
      </c>
      <c r="CG2" s="285">
        <f>RbZ!L29</f>
        <v>0</v>
      </c>
      <c r="CH2" s="285">
        <f>RbZ!M29</f>
        <v>0</v>
      </c>
      <c r="CI2" s="285">
        <f>RbZ!N29</f>
        <v>0</v>
      </c>
      <c r="CJ2" s="285">
        <f>RbZ!O29</f>
        <v>0</v>
      </c>
      <c r="CK2" s="285">
        <f>RbZ!P29</f>
        <v>0</v>
      </c>
      <c r="CL2" s="285">
        <f>RbZ!Q29</f>
        <v>0</v>
      </c>
      <c r="CM2" s="285">
        <f>RbZ!R29</f>
        <v>0</v>
      </c>
      <c r="CN2" s="285">
        <f>RbZ!C30</f>
        <v>0</v>
      </c>
      <c r="CO2" s="285">
        <f>RbZ!D30</f>
        <v>0</v>
      </c>
      <c r="CP2" s="285">
        <f>RbZ!E30</f>
        <v>0</v>
      </c>
      <c r="CQ2" s="285">
        <f>RbZ!F30</f>
        <v>0</v>
      </c>
      <c r="CR2" s="285">
        <f>RbZ!G30</f>
        <v>0</v>
      </c>
      <c r="CS2" s="285">
        <f>RbZ!H30</f>
        <v>0</v>
      </c>
      <c r="CT2" s="285">
        <f>RbZ!I30</f>
        <v>0</v>
      </c>
      <c r="CU2" s="285">
        <f>RbZ!J30</f>
        <v>0</v>
      </c>
      <c r="CV2" s="285">
        <f>RbZ!K30</f>
        <v>0</v>
      </c>
      <c r="CW2" s="285">
        <f>RbZ!L30</f>
        <v>0</v>
      </c>
      <c r="CX2" s="285">
        <f>RbZ!M30</f>
        <v>0</v>
      </c>
      <c r="CY2" s="285">
        <f>RbZ!N30</f>
        <v>0</v>
      </c>
      <c r="CZ2" s="285">
        <f>RbZ!O30</f>
        <v>0</v>
      </c>
      <c r="DA2" s="285">
        <f>RbZ!P30</f>
        <v>0</v>
      </c>
      <c r="DB2" s="285">
        <f>RbZ!Q30</f>
        <v>0</v>
      </c>
      <c r="DC2" s="285">
        <f>RbZ!R30</f>
        <v>0</v>
      </c>
      <c r="DD2" s="285">
        <f>RbZ!C31</f>
        <v>0</v>
      </c>
      <c r="DE2" s="285">
        <f>RbZ!D31</f>
        <v>0</v>
      </c>
      <c r="DF2" s="285">
        <f>RbZ!E31</f>
        <v>0</v>
      </c>
      <c r="DG2" s="285">
        <f>RbZ!F31</f>
        <v>0</v>
      </c>
      <c r="DH2" s="285">
        <f>RbZ!G31</f>
        <v>0</v>
      </c>
      <c r="DI2" s="285">
        <f>RbZ!H31</f>
        <v>0</v>
      </c>
      <c r="DJ2" s="285">
        <f>RbZ!I31</f>
        <v>0</v>
      </c>
      <c r="DK2" s="285">
        <f>RbZ!J31</f>
        <v>0</v>
      </c>
      <c r="DL2" s="285">
        <f>RbZ!K31</f>
        <v>0</v>
      </c>
      <c r="DM2" s="285">
        <f>RbZ!L31</f>
        <v>0</v>
      </c>
      <c r="DN2" s="285">
        <f>RbZ!M31</f>
        <v>0</v>
      </c>
      <c r="DO2" s="285">
        <f>RbZ!N31</f>
        <v>0</v>
      </c>
      <c r="DP2" s="285">
        <f>RbZ!O31</f>
        <v>0</v>
      </c>
      <c r="DQ2" s="285">
        <f>RbZ!P31</f>
        <v>0</v>
      </c>
      <c r="DR2" s="285">
        <f>RbZ!Q31</f>
        <v>0</v>
      </c>
      <c r="DS2" s="285">
        <f>RbZ!R31</f>
        <v>0</v>
      </c>
      <c r="DT2" s="285">
        <f>RbZ!C32</f>
        <v>0</v>
      </c>
      <c r="DU2" s="285">
        <f>RbZ!D32</f>
        <v>0</v>
      </c>
      <c r="DV2" s="285">
        <f>RbZ!E32</f>
        <v>0</v>
      </c>
      <c r="DW2" s="285">
        <f>RbZ!F32</f>
        <v>0</v>
      </c>
      <c r="DX2" s="285">
        <f>RbZ!G32</f>
        <v>0</v>
      </c>
      <c r="DY2" s="285">
        <f>RbZ!H32</f>
        <v>0</v>
      </c>
      <c r="DZ2" s="285">
        <f>RbZ!I32</f>
        <v>0</v>
      </c>
      <c r="EA2" s="285">
        <f>RbZ!J32</f>
        <v>0</v>
      </c>
      <c r="EB2" s="285">
        <f>RbZ!K32</f>
        <v>0</v>
      </c>
      <c r="EC2" s="285">
        <f>RbZ!L32</f>
        <v>0</v>
      </c>
      <c r="ED2" s="285">
        <f>RbZ!M32</f>
        <v>0</v>
      </c>
      <c r="EE2" s="285">
        <f>RbZ!N32</f>
        <v>0</v>
      </c>
      <c r="EF2" s="285">
        <f>RbZ!O32</f>
        <v>0</v>
      </c>
      <c r="EG2" s="285">
        <f>RbZ!P32</f>
        <v>0</v>
      </c>
      <c r="EH2" s="285">
        <f>RbZ!Q32</f>
        <v>0</v>
      </c>
      <c r="EI2" s="285">
        <f>RbZ!R32</f>
        <v>0</v>
      </c>
      <c r="EJ2" s="285">
        <f>RbZ!C33</f>
        <v>0</v>
      </c>
      <c r="EK2" s="285">
        <f>RbZ!D33</f>
        <v>0</v>
      </c>
      <c r="EL2" s="285">
        <f>RbZ!E33</f>
        <v>0</v>
      </c>
      <c r="EM2" s="285">
        <f>RbZ!F33</f>
        <v>0</v>
      </c>
      <c r="EN2" s="285">
        <f>RbZ!G33</f>
        <v>0</v>
      </c>
      <c r="EO2" s="285">
        <f>RbZ!H33</f>
        <v>0</v>
      </c>
      <c r="EP2" s="285">
        <f>RbZ!I33</f>
        <v>0</v>
      </c>
      <c r="EQ2" s="285">
        <f>RbZ!J33</f>
        <v>0</v>
      </c>
      <c r="ER2" s="285">
        <f>RbZ!K33</f>
        <v>0</v>
      </c>
      <c r="ES2" s="285">
        <f>RbZ!L33</f>
        <v>0</v>
      </c>
      <c r="ET2" s="285">
        <f>RbZ!M33</f>
        <v>0</v>
      </c>
      <c r="EU2" s="285">
        <f>RbZ!N33</f>
        <v>0</v>
      </c>
      <c r="EV2" s="285">
        <f>RbZ!O33</f>
        <v>0</v>
      </c>
      <c r="EW2" s="285">
        <f>RbZ!P33</f>
        <v>0</v>
      </c>
      <c r="EX2" s="285">
        <f>RbZ!Q33</f>
        <v>0</v>
      </c>
      <c r="EY2" s="285">
        <f>RbZ!R33</f>
        <v>0</v>
      </c>
      <c r="EZ2" s="285">
        <f>RbZ!C34</f>
        <v>0</v>
      </c>
      <c r="FA2" s="285">
        <f>RbZ!D34</f>
        <v>0</v>
      </c>
      <c r="FB2" s="285">
        <f>RbZ!E34</f>
        <v>0</v>
      </c>
      <c r="FC2" s="285">
        <f>RbZ!F34</f>
        <v>0</v>
      </c>
      <c r="FD2" s="285">
        <f>RbZ!G34</f>
        <v>0</v>
      </c>
      <c r="FE2" s="285">
        <f>RbZ!H34</f>
        <v>0</v>
      </c>
      <c r="FF2" s="285">
        <f>RbZ!I34</f>
        <v>0</v>
      </c>
      <c r="FG2" s="285">
        <f>RbZ!J34</f>
        <v>0</v>
      </c>
      <c r="FH2" s="285">
        <f>RbZ!K34</f>
        <v>0</v>
      </c>
      <c r="FI2" s="285">
        <f>RbZ!L34</f>
        <v>0</v>
      </c>
      <c r="FJ2" s="285">
        <f>RbZ!M34</f>
        <v>0</v>
      </c>
      <c r="FK2" s="285">
        <f>RbZ!N34</f>
        <v>0</v>
      </c>
      <c r="FL2" s="285">
        <f>RbZ!O34</f>
        <v>0</v>
      </c>
      <c r="FM2" s="285">
        <f>RbZ!P34</f>
        <v>0</v>
      </c>
      <c r="FN2" s="285">
        <f>RbZ!Q34</f>
        <v>0</v>
      </c>
      <c r="FO2" s="285">
        <f>RbZ!R34</f>
        <v>0</v>
      </c>
      <c r="FP2" s="286">
        <f>RbZ!C35</f>
        <v>0</v>
      </c>
      <c r="FQ2" s="286">
        <f>RbZ!D35</f>
        <v>0</v>
      </c>
      <c r="FR2" s="286">
        <f>RbZ!E35</f>
        <v>0</v>
      </c>
      <c r="FS2" s="286">
        <f>RbZ!F35</f>
        <v>0</v>
      </c>
      <c r="FT2" s="286">
        <f>RbZ!G35</f>
        <v>0</v>
      </c>
      <c r="FU2" s="286">
        <f>RbZ!H35</f>
        <v>0</v>
      </c>
      <c r="FV2" s="286">
        <f>RbZ!I35</f>
        <v>0</v>
      </c>
      <c r="FW2" s="286">
        <f>RbZ!J35</f>
        <v>0</v>
      </c>
      <c r="FX2" s="286">
        <f>RbZ!K35</f>
        <v>0</v>
      </c>
      <c r="FY2" s="286">
        <f>RbZ!L35</f>
        <v>0</v>
      </c>
      <c r="FZ2" s="286">
        <f>RbZ!M35</f>
        <v>0</v>
      </c>
      <c r="GA2" s="286">
        <f>RbZ!N35</f>
        <v>0</v>
      </c>
      <c r="GB2" s="286">
        <f>RbZ!O35</f>
        <v>0</v>
      </c>
      <c r="GC2" s="286">
        <f>RbZ!P35</f>
        <v>0</v>
      </c>
      <c r="GD2" s="286">
        <f>RbZ!Q35</f>
        <v>0</v>
      </c>
      <c r="GE2" s="286">
        <f>RbZ!R35</f>
        <v>0</v>
      </c>
    </row>
    <row r="3" spans="1:187" ht="12.75">
      <c r="A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</row>
    <row r="4" spans="1:187" ht="12.75">
      <c r="A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</row>
    <row r="5" spans="1:187" ht="12.75">
      <c r="A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</row>
    <row r="6" spans="1:187" ht="12.75">
      <c r="A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</row>
    <row r="7" spans="1:187" ht="12.75">
      <c r="A7" s="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</row>
    <row r="8" spans="1:187" ht="12.75">
      <c r="A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</row>
    <row r="9" spans="1:187" ht="12.75">
      <c r="A9" s="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</row>
    <row r="10" spans="1:187" ht="12.75">
      <c r="A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</row>
    <row r="11" spans="1:187" ht="12.75">
      <c r="A11" s="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</row>
    <row r="12" spans="1:187" ht="12.75">
      <c r="A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</row>
    <row r="13" spans="1:187" ht="12.75">
      <c r="A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</row>
    <row r="14" spans="1:187" ht="12.75">
      <c r="A14" s="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</row>
    <row r="15" spans="1:187" ht="12.75">
      <c r="A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</row>
    <row r="16" spans="1:187" ht="12.75">
      <c r="A16" s="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</row>
    <row r="17" spans="1:187" ht="12.75">
      <c r="A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F17"/>
  <sheetViews>
    <sheetView zoomScalePageLayoutView="0" workbookViewId="0" topLeftCell="A1">
      <pane xSplit="11" ySplit="1" topLeftCell="L2" activePane="bottomRight" state="frozen"/>
      <selection pane="topLeft" activeCell="L2" sqref="L2"/>
      <selection pane="topRight" activeCell="L2" sqref="L2"/>
      <selection pane="bottomLeft" activeCell="L2" sqref="L2"/>
      <selection pane="bottomRight" activeCell="L2" sqref="L2"/>
    </sheetView>
  </sheetViews>
  <sheetFormatPr defaultColWidth="9.00390625" defaultRowHeight="12.75"/>
  <cols>
    <col min="1" max="1" width="12.25390625" style="0" customWidth="1"/>
    <col min="12" max="32" width="13.875" style="0" customWidth="1"/>
  </cols>
  <sheetData>
    <row r="1" spans="1:32" ht="12.75">
      <c r="A1" s="282" t="s">
        <v>16</v>
      </c>
      <c r="B1" s="282" t="s">
        <v>17</v>
      </c>
      <c r="C1" s="282" t="s">
        <v>18</v>
      </c>
      <c r="D1" s="282" t="s">
        <v>19</v>
      </c>
      <c r="E1" s="282" t="s">
        <v>20</v>
      </c>
      <c r="F1" s="282" t="s">
        <v>21</v>
      </c>
      <c r="G1" s="282" t="s">
        <v>22</v>
      </c>
      <c r="H1" s="282" t="s">
        <v>23</v>
      </c>
      <c r="I1" s="283" t="s">
        <v>305</v>
      </c>
      <c r="J1" s="282" t="s">
        <v>24</v>
      </c>
      <c r="K1" s="282" t="s">
        <v>25</v>
      </c>
      <c r="L1" s="283" t="s">
        <v>224</v>
      </c>
      <c r="M1" s="283" t="s">
        <v>225</v>
      </c>
      <c r="N1" s="283" t="s">
        <v>226</v>
      </c>
      <c r="O1" s="283" t="s">
        <v>227</v>
      </c>
      <c r="P1" s="283" t="s">
        <v>228</v>
      </c>
      <c r="Q1" s="283" t="s">
        <v>229</v>
      </c>
      <c r="R1" s="283" t="s">
        <v>230</v>
      </c>
      <c r="S1" s="283" t="s">
        <v>231</v>
      </c>
      <c r="T1" s="283" t="s">
        <v>232</v>
      </c>
      <c r="U1" s="283" t="s">
        <v>233</v>
      </c>
      <c r="V1" s="283" t="s">
        <v>234</v>
      </c>
      <c r="W1" s="283" t="s">
        <v>235</v>
      </c>
      <c r="X1" s="283" t="s">
        <v>236</v>
      </c>
      <c r="Y1" s="283" t="s">
        <v>237</v>
      </c>
      <c r="Z1" s="283" t="s">
        <v>238</v>
      </c>
      <c r="AA1" s="283" t="s">
        <v>239</v>
      </c>
      <c r="AB1" s="283" t="s">
        <v>240</v>
      </c>
      <c r="AC1" s="283" t="s">
        <v>241</v>
      </c>
      <c r="AD1" s="283" t="s">
        <v>242</v>
      </c>
      <c r="AE1" s="283" t="s">
        <v>243</v>
      </c>
      <c r="AF1" s="283" t="s">
        <v>244</v>
      </c>
    </row>
    <row r="2" spans="1:32" ht="12.75">
      <c r="A2" s="283">
        <f>RbZ!A8</f>
        <v>0</v>
      </c>
      <c r="B2" s="284"/>
      <c r="C2" s="284"/>
      <c r="D2" s="284"/>
      <c r="E2" s="284"/>
      <c r="F2" s="284">
        <f>+INDEX(Listy!$D$3:$D$6,Listy!$B$1)</f>
        <v>99</v>
      </c>
      <c r="G2" s="284">
        <f>RbZ!K8</f>
        <v>0</v>
      </c>
      <c r="H2" s="284">
        <f>RbZ!H8</f>
        <v>4</v>
      </c>
      <c r="I2" s="284">
        <f>RbZ!M11</f>
        <v>0</v>
      </c>
      <c r="J2" s="284"/>
      <c r="K2" s="284"/>
      <c r="L2" s="284">
        <f>RbZ!F46</f>
        <v>0</v>
      </c>
      <c r="M2" s="284">
        <f>RbZ!G46</f>
        <v>0</v>
      </c>
      <c r="N2" s="284">
        <f>RbZ!H46</f>
        <v>0</v>
      </c>
      <c r="O2" s="284">
        <f>RbZ!I46</f>
        <v>0</v>
      </c>
      <c r="P2" s="284">
        <f>RbZ!J46</f>
        <v>0</v>
      </c>
      <c r="Q2" s="284">
        <f>RbZ!K46</f>
        <v>0</v>
      </c>
      <c r="R2" s="284">
        <f>RbZ!L46</f>
        <v>0</v>
      </c>
      <c r="S2" s="284">
        <f>RbZ!F47</f>
        <v>0</v>
      </c>
      <c r="T2" s="284">
        <f>RbZ!G47</f>
        <v>0</v>
      </c>
      <c r="U2" s="284">
        <f>RbZ!H47</f>
        <v>0</v>
      </c>
      <c r="V2" s="284">
        <f>RbZ!I47</f>
        <v>0</v>
      </c>
      <c r="W2" s="284">
        <f>RbZ!J47</f>
        <v>0</v>
      </c>
      <c r="X2" s="284">
        <f>RbZ!K47</f>
        <v>0</v>
      </c>
      <c r="Y2" s="284">
        <f>RbZ!L47</f>
        <v>0</v>
      </c>
      <c r="Z2" s="284">
        <f>RbZ!F48</f>
        <v>0</v>
      </c>
      <c r="AA2" s="284">
        <f>RbZ!G48</f>
        <v>0</v>
      </c>
      <c r="AB2" s="284">
        <f>RbZ!H48</f>
        <v>0</v>
      </c>
      <c r="AC2" s="284">
        <f>RbZ!I48</f>
        <v>0</v>
      </c>
      <c r="AD2" s="284">
        <f>RbZ!J48</f>
        <v>0</v>
      </c>
      <c r="AE2" s="284">
        <f>RbZ!K48</f>
        <v>0</v>
      </c>
      <c r="AF2" s="284">
        <f>RbZ!L48</f>
        <v>0</v>
      </c>
    </row>
    <row r="3" ht="12.75">
      <c r="A3" s="4"/>
    </row>
    <row r="4" ht="12.75">
      <c r="A4" s="4"/>
    </row>
    <row r="5" ht="12.75">
      <c r="A5" s="4"/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2.75">
      <c r="A10" s="4"/>
    </row>
    <row r="11" ht="12.75">
      <c r="A11" s="4"/>
    </row>
    <row r="12" spans="1:32" ht="12.75">
      <c r="A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2.75">
      <c r="A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ht="12.75">
      <c r="A14" s="4"/>
    </row>
    <row r="15" ht="12.75">
      <c r="A15" s="4"/>
    </row>
    <row r="16" ht="12.75">
      <c r="A16" s="4"/>
    </row>
    <row r="17" spans="1:32" ht="12.75">
      <c r="A17" s="4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17"/>
  <sheetViews>
    <sheetView zoomScalePageLayoutView="0" workbookViewId="0" topLeftCell="A1">
      <pane xSplit="11" ySplit="1" topLeftCell="L2" activePane="bottomRight" state="frozen"/>
      <selection pane="topLeft" activeCell="L2" sqref="L2"/>
      <selection pane="topRight" activeCell="L2" sqref="L2"/>
      <selection pane="bottomLeft" activeCell="L2" sqref="L2"/>
      <selection pane="bottomRight" activeCell="L2" sqref="L2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4" width="11.75390625" style="0" customWidth="1"/>
  </cols>
  <sheetData>
    <row r="1" spans="1:14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4" t="s">
        <v>305</v>
      </c>
      <c r="J1" s="1" t="s">
        <v>24</v>
      </c>
      <c r="K1" s="1" t="s">
        <v>25</v>
      </c>
      <c r="L1" s="4" t="s">
        <v>298</v>
      </c>
      <c r="M1" s="4" t="s">
        <v>299</v>
      </c>
      <c r="N1" s="4" t="s">
        <v>300</v>
      </c>
    </row>
    <row r="2" spans="1:14" ht="12.75">
      <c r="A2" s="4">
        <f>RbZ!A8</f>
        <v>0</v>
      </c>
      <c r="F2">
        <f>+INDEX(Listy!$D$3:$D$6,Listy!$B$1)</f>
        <v>99</v>
      </c>
      <c r="G2">
        <f>RbZ!K8</f>
        <v>0</v>
      </c>
      <c r="H2">
        <f>RbZ!H8</f>
        <v>4</v>
      </c>
      <c r="I2">
        <f>RbZ!M11</f>
        <v>0</v>
      </c>
      <c r="L2" s="2">
        <f>RbZ!C88</f>
        <v>0</v>
      </c>
      <c r="M2" s="2">
        <f>RbZ!D88</f>
        <v>0</v>
      </c>
      <c r="N2" s="2">
        <f>RbZ!E88</f>
        <v>0</v>
      </c>
    </row>
    <row r="3" spans="1:14" ht="12.75">
      <c r="A3" s="4"/>
      <c r="L3" s="2"/>
      <c r="M3" s="2"/>
      <c r="N3" s="2"/>
    </row>
    <row r="4" spans="1:14" ht="12.75">
      <c r="A4" s="4"/>
      <c r="L4" s="2"/>
      <c r="M4" s="2"/>
      <c r="N4" s="2"/>
    </row>
    <row r="5" spans="1:14" ht="12.75">
      <c r="A5" s="4"/>
      <c r="L5" s="3"/>
      <c r="M5" s="3"/>
      <c r="N5" s="3"/>
    </row>
    <row r="6" spans="1:14" ht="12.75">
      <c r="A6" s="4"/>
      <c r="L6" s="3"/>
      <c r="M6" s="3"/>
      <c r="N6" s="3"/>
    </row>
    <row r="7" spans="1:14" ht="12.75">
      <c r="A7" s="4"/>
      <c r="L7" s="3"/>
      <c r="M7" s="3"/>
      <c r="N7" s="3"/>
    </row>
    <row r="8" spans="1:14" ht="12.75">
      <c r="A8" s="4"/>
      <c r="L8" s="3"/>
      <c r="M8" s="3"/>
      <c r="N8" s="3"/>
    </row>
    <row r="9" spans="1:14" ht="12.75">
      <c r="A9" s="4"/>
      <c r="L9" s="3"/>
      <c r="M9" s="3"/>
      <c r="N9" s="3"/>
    </row>
    <row r="10" spans="1:14" ht="12.75">
      <c r="A10" s="4"/>
      <c r="L10" s="3"/>
      <c r="M10" s="3"/>
      <c r="N10" s="3"/>
    </row>
    <row r="11" spans="1:14" ht="12.75">
      <c r="A11" s="4"/>
      <c r="L11" s="3"/>
      <c r="M11" s="3"/>
      <c r="N11" s="3"/>
    </row>
    <row r="12" spans="1:14" ht="12.75">
      <c r="A12" s="4"/>
      <c r="L12" s="3"/>
      <c r="M12" s="3"/>
      <c r="N12" s="3"/>
    </row>
    <row r="13" spans="1:14" ht="12.75">
      <c r="A13" s="4"/>
      <c r="L13" s="3"/>
      <c r="M13" s="3"/>
      <c r="N13" s="3"/>
    </row>
    <row r="14" spans="1:14" ht="12.75">
      <c r="A14" s="4"/>
      <c r="L14" s="3"/>
      <c r="M14" s="3"/>
      <c r="N14" s="3"/>
    </row>
    <row r="15" spans="1:14" ht="12.75">
      <c r="A15" s="4"/>
      <c r="L15" s="3"/>
      <c r="M15" s="3"/>
      <c r="N15" s="3"/>
    </row>
    <row r="16" spans="1:14" ht="12.75">
      <c r="A16" s="4"/>
      <c r="L16" s="3"/>
      <c r="M16" s="3"/>
      <c r="N16" s="3"/>
    </row>
    <row r="17" spans="1:14" ht="12.75">
      <c r="A17" s="4"/>
      <c r="L17" s="2"/>
      <c r="M17" s="2"/>
      <c r="N17" s="2"/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P21"/>
  <sheetViews>
    <sheetView zoomScale="80" zoomScaleNormal="80" zoomScalePageLayoutView="0" workbookViewId="0" topLeftCell="A1">
      <pane xSplit="11" ySplit="1" topLeftCell="BD2" activePane="bottomRight" state="frozen"/>
      <selection pane="topLeft" activeCell="L2" sqref="L2"/>
      <selection pane="topRight" activeCell="L2" sqref="L2"/>
      <selection pane="bottomLeft" activeCell="L2" sqref="L2"/>
      <selection pane="bottomRight" activeCell="L2" sqref="L2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68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4" t="s">
        <v>305</v>
      </c>
      <c r="J1" s="1" t="s">
        <v>24</v>
      </c>
      <c r="K1" s="1" t="s">
        <v>25</v>
      </c>
      <c r="L1" s="4" t="s">
        <v>324</v>
      </c>
      <c r="M1" s="4" t="s">
        <v>325</v>
      </c>
      <c r="N1" s="4" t="s">
        <v>326</v>
      </c>
      <c r="O1" s="4" t="s">
        <v>327</v>
      </c>
      <c r="P1" s="4" t="s">
        <v>328</v>
      </c>
      <c r="Q1" s="4" t="s">
        <v>329</v>
      </c>
      <c r="R1" s="4" t="s">
        <v>330</v>
      </c>
      <c r="S1" s="4" t="s">
        <v>331</v>
      </c>
      <c r="T1" t="s">
        <v>403</v>
      </c>
      <c r="U1" t="s">
        <v>404</v>
      </c>
      <c r="V1" t="s">
        <v>391</v>
      </c>
      <c r="W1" t="s">
        <v>392</v>
      </c>
      <c r="X1" t="s">
        <v>393</v>
      </c>
      <c r="Y1" t="s">
        <v>394</v>
      </c>
      <c r="Z1" t="s">
        <v>395</v>
      </c>
      <c r="AA1" t="s">
        <v>396</v>
      </c>
      <c r="AB1" t="s">
        <v>397</v>
      </c>
      <c r="AC1" t="s">
        <v>398</v>
      </c>
      <c r="AD1" t="s">
        <v>399</v>
      </c>
      <c r="AE1" t="s">
        <v>400</v>
      </c>
      <c r="AF1" t="s">
        <v>401</v>
      </c>
      <c r="AG1" t="s">
        <v>402</v>
      </c>
      <c r="AH1" t="s">
        <v>356</v>
      </c>
      <c r="AI1" t="s">
        <v>357</v>
      </c>
      <c r="AJ1" t="s">
        <v>358</v>
      </c>
      <c r="AK1" t="s">
        <v>359</v>
      </c>
      <c r="AL1" t="s">
        <v>360</v>
      </c>
      <c r="AM1" t="s">
        <v>361</v>
      </c>
      <c r="AN1" t="s">
        <v>362</v>
      </c>
      <c r="AO1" t="s">
        <v>363</v>
      </c>
      <c r="AP1" t="s">
        <v>364</v>
      </c>
      <c r="AQ1" t="s">
        <v>365</v>
      </c>
      <c r="AR1" t="s">
        <v>366</v>
      </c>
      <c r="AS1" t="s">
        <v>367</v>
      </c>
      <c r="AT1" t="s">
        <v>368</v>
      </c>
      <c r="AU1" t="s">
        <v>369</v>
      </c>
      <c r="AV1" t="s">
        <v>370</v>
      </c>
      <c r="AW1" t="s">
        <v>371</v>
      </c>
      <c r="AX1" t="s">
        <v>372</v>
      </c>
      <c r="AY1" t="s">
        <v>373</v>
      </c>
      <c r="AZ1" t="s">
        <v>374</v>
      </c>
      <c r="BA1" t="s">
        <v>375</v>
      </c>
      <c r="BB1" t="s">
        <v>376</v>
      </c>
      <c r="BC1" t="s">
        <v>377</v>
      </c>
      <c r="BD1" t="s">
        <v>378</v>
      </c>
      <c r="BE1" t="s">
        <v>379</v>
      </c>
      <c r="BF1" t="s">
        <v>380</v>
      </c>
      <c r="BG1" t="s">
        <v>381</v>
      </c>
      <c r="BH1" t="s">
        <v>382</v>
      </c>
      <c r="BI1" t="s">
        <v>383</v>
      </c>
      <c r="BJ1" t="s">
        <v>384</v>
      </c>
      <c r="BK1" t="s">
        <v>385</v>
      </c>
      <c r="BL1" t="s">
        <v>386</v>
      </c>
      <c r="BM1" t="s">
        <v>387</v>
      </c>
      <c r="BN1" t="s">
        <v>388</v>
      </c>
      <c r="BO1" t="s">
        <v>389</v>
      </c>
      <c r="BP1" t="s">
        <v>390</v>
      </c>
    </row>
    <row r="2" spans="1:68" ht="12.75">
      <c r="A2" s="4">
        <f>RbZ!A8</f>
        <v>0</v>
      </c>
      <c r="F2">
        <f>+INDEX(Listy!$D$3:$D$6,Listy!$B$1)</f>
        <v>99</v>
      </c>
      <c r="G2">
        <f>RbZ!K8</f>
        <v>0</v>
      </c>
      <c r="H2">
        <f>RbZ!H8</f>
        <v>4</v>
      </c>
      <c r="I2">
        <f>RbZ!M11</f>
        <v>0</v>
      </c>
      <c r="L2" s="2">
        <f>RbZ!F56</f>
        <v>0</v>
      </c>
      <c r="M2" s="2">
        <f>RbZ!G56</f>
        <v>0</v>
      </c>
      <c r="N2" s="2">
        <f>RbZ!H56</f>
        <v>0</v>
      </c>
      <c r="O2" s="2">
        <f>RbZ!I56</f>
        <v>0</v>
      </c>
      <c r="P2" s="2">
        <f>RbZ!H57</f>
        <v>0</v>
      </c>
      <c r="Q2" s="2">
        <f>RbZ!I57</f>
        <v>0</v>
      </c>
      <c r="R2" s="2">
        <f>RbZ!D62</f>
        <v>0</v>
      </c>
      <c r="S2" s="2">
        <f>RbZ!E62</f>
        <v>0</v>
      </c>
      <c r="T2" s="2">
        <f>RbZ!D69</f>
        <v>0</v>
      </c>
      <c r="U2" s="2">
        <f>RbZ!E69</f>
        <v>0</v>
      </c>
      <c r="V2" s="2">
        <f>RbZ!F69</f>
        <v>0</v>
      </c>
      <c r="W2" s="2">
        <f>RbZ!G69</f>
        <v>0</v>
      </c>
      <c r="X2" s="2">
        <f>RbZ!H69</f>
        <v>0</v>
      </c>
      <c r="Y2" s="2">
        <f>RbZ!I69</f>
        <v>0</v>
      </c>
      <c r="Z2" s="2">
        <f>RbZ!J69</f>
        <v>0</v>
      </c>
      <c r="AA2" s="2">
        <f>RbZ!D70</f>
        <v>0</v>
      </c>
      <c r="AB2" s="2">
        <f>RbZ!E70</f>
        <v>0</v>
      </c>
      <c r="AC2" s="2">
        <f>RbZ!F70</f>
        <v>0</v>
      </c>
      <c r="AD2" s="2">
        <f>RbZ!G70</f>
        <v>0</v>
      </c>
      <c r="AE2" s="2">
        <f>RbZ!H70</f>
        <v>0</v>
      </c>
      <c r="AF2" s="2">
        <f>RbZ!I70</f>
        <v>0</v>
      </c>
      <c r="AG2" s="2">
        <f>RbZ!J70</f>
        <v>0</v>
      </c>
      <c r="AH2" s="2">
        <f>RbZ!D71</f>
        <v>0</v>
      </c>
      <c r="AI2" s="2">
        <f>RbZ!E71</f>
        <v>0</v>
      </c>
      <c r="AJ2" s="2">
        <f>RbZ!F71</f>
        <v>0</v>
      </c>
      <c r="AK2" s="2">
        <f>RbZ!G71</f>
        <v>0</v>
      </c>
      <c r="AL2" s="2">
        <f>RbZ!H71</f>
        <v>0</v>
      </c>
      <c r="AM2" s="2">
        <f>RbZ!I71</f>
        <v>0</v>
      </c>
      <c r="AN2" s="2">
        <f>RbZ!J71</f>
        <v>0</v>
      </c>
      <c r="AO2" s="2">
        <f>RbZ!D72</f>
        <v>0</v>
      </c>
      <c r="AP2" s="2">
        <f>RbZ!E72</f>
        <v>0</v>
      </c>
      <c r="AQ2" s="2">
        <f>RbZ!F72</f>
        <v>0</v>
      </c>
      <c r="AR2" s="2">
        <f>RbZ!G72</f>
        <v>0</v>
      </c>
      <c r="AS2" s="2">
        <f>RbZ!H72</f>
        <v>0</v>
      </c>
      <c r="AT2" s="2">
        <f>RbZ!I72</f>
        <v>0</v>
      </c>
      <c r="AU2" s="2">
        <f>RbZ!J72</f>
        <v>0</v>
      </c>
      <c r="AV2" s="2">
        <f>RbZ!D73</f>
        <v>0</v>
      </c>
      <c r="AW2" s="2">
        <f>RbZ!E73</f>
        <v>0</v>
      </c>
      <c r="AX2" s="2">
        <f>RbZ!F73</f>
        <v>0</v>
      </c>
      <c r="AY2" s="2">
        <f>RbZ!G73</f>
        <v>0</v>
      </c>
      <c r="AZ2" s="2">
        <f>RbZ!H73</f>
        <v>0</v>
      </c>
      <c r="BA2" s="2">
        <f>RbZ!I73</f>
        <v>0</v>
      </c>
      <c r="BB2" s="2">
        <f>RbZ!J73</f>
        <v>0</v>
      </c>
      <c r="BC2" s="2">
        <f>RbZ!D74</f>
        <v>0</v>
      </c>
      <c r="BD2" s="2">
        <f>RbZ!E74</f>
        <v>0</v>
      </c>
      <c r="BE2" s="2">
        <f>RbZ!F74</f>
        <v>0</v>
      </c>
      <c r="BF2" s="2">
        <f>RbZ!G74</f>
        <v>0</v>
      </c>
      <c r="BG2" s="2">
        <f>RbZ!H74</f>
        <v>0</v>
      </c>
      <c r="BH2" s="2">
        <f>RbZ!I74</f>
        <v>0</v>
      </c>
      <c r="BI2" s="2">
        <f>RbZ!J74</f>
        <v>0</v>
      </c>
      <c r="BJ2" s="2">
        <f>RbZ!D75</f>
        <v>0</v>
      </c>
      <c r="BK2" s="2">
        <f>RbZ!E75</f>
        <v>0</v>
      </c>
      <c r="BL2" s="2">
        <f>RbZ!F75</f>
        <v>0</v>
      </c>
      <c r="BM2" s="2">
        <f>RbZ!G75</f>
        <v>0</v>
      </c>
      <c r="BN2" s="2">
        <f>RbZ!H75</f>
        <v>0</v>
      </c>
      <c r="BO2" s="2">
        <f>RbZ!I75</f>
        <v>0</v>
      </c>
      <c r="BP2" s="2">
        <f>RbZ!J75</f>
        <v>0</v>
      </c>
    </row>
    <row r="3" spans="1:68" ht="12.75">
      <c r="A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12.75">
      <c r="A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ht="12.75">
      <c r="A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.75">
      <c r="A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.75">
      <c r="A7" s="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2.75">
      <c r="A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.75">
      <c r="A9" s="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.75">
      <c r="A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2.75">
      <c r="A11" s="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.75">
      <c r="A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.75">
      <c r="A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.75">
      <c r="A14" s="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.75">
      <c r="A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.75">
      <c r="A16" s="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.75">
      <c r="A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21" ht="12.75">
      <c r="T21" s="2"/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17"/>
  <sheetViews>
    <sheetView zoomScalePageLayoutView="0" workbookViewId="0" topLeftCell="A1">
      <selection activeCell="L2" sqref="L2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13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4" t="s">
        <v>305</v>
      </c>
      <c r="J1" s="1" t="s">
        <v>24</v>
      </c>
      <c r="K1" s="1" t="s">
        <v>25</v>
      </c>
      <c r="L1" s="4" t="s">
        <v>332</v>
      </c>
      <c r="M1" s="4" t="s">
        <v>333</v>
      </c>
    </row>
    <row r="2" spans="1:13" ht="12.75">
      <c r="A2" s="4">
        <f>RbZ!A8</f>
        <v>0</v>
      </c>
      <c r="F2">
        <f>+INDEX(Listy!$D$3:$D$6,Listy!$B$1)</f>
        <v>99</v>
      </c>
      <c r="G2">
        <f>RbZ!K8</f>
        <v>0</v>
      </c>
      <c r="H2">
        <f>RbZ!H8</f>
        <v>4</v>
      </c>
      <c r="I2">
        <f>RbZ!M11</f>
        <v>0</v>
      </c>
      <c r="L2" s="2">
        <f>RbZ!C81</f>
        <v>0</v>
      </c>
      <c r="M2" s="2">
        <f>RbZ!C82</f>
        <v>0</v>
      </c>
    </row>
    <row r="3" spans="1:13" ht="12.75">
      <c r="A3" s="4"/>
      <c r="L3" s="2"/>
      <c r="M3" s="2"/>
    </row>
    <row r="4" spans="1:13" ht="12.75">
      <c r="A4" s="4"/>
      <c r="L4" s="2"/>
      <c r="M4" s="2"/>
    </row>
    <row r="5" spans="1:13" ht="12.75">
      <c r="A5" s="4"/>
      <c r="L5" s="3"/>
      <c r="M5" s="3"/>
    </row>
    <row r="6" spans="1:13" ht="12.75">
      <c r="A6" s="4"/>
      <c r="L6" s="3"/>
      <c r="M6" s="3"/>
    </row>
    <row r="7" spans="1:13" ht="12.75">
      <c r="A7" s="4"/>
      <c r="L7" s="3"/>
      <c r="M7" s="3"/>
    </row>
    <row r="8" spans="1:13" ht="12.75">
      <c r="A8" s="4"/>
      <c r="L8" s="3"/>
      <c r="M8" s="3"/>
    </row>
    <row r="9" spans="1:13" ht="12.75">
      <c r="A9" s="4"/>
      <c r="L9" s="3"/>
      <c r="M9" s="3"/>
    </row>
    <row r="10" spans="1:13" ht="12.75">
      <c r="A10" s="4"/>
      <c r="L10" s="3"/>
      <c r="M10" s="3"/>
    </row>
    <row r="11" spans="1:13" ht="12.75">
      <c r="A11" s="4"/>
      <c r="L11" s="3"/>
      <c r="M11" s="3"/>
    </row>
    <row r="12" spans="1:13" ht="12.75">
      <c r="A12" s="4"/>
      <c r="L12" s="3"/>
      <c r="M12" s="3"/>
    </row>
    <row r="13" spans="1:13" ht="12.75">
      <c r="A13" s="4"/>
      <c r="L13" s="3"/>
      <c r="M13" s="3"/>
    </row>
    <row r="14" spans="1:13" ht="12.75">
      <c r="A14" s="4"/>
      <c r="L14" s="3"/>
      <c r="M14" s="3"/>
    </row>
    <row r="15" spans="1:13" ht="12.75">
      <c r="A15" s="4"/>
      <c r="L15" s="3"/>
      <c r="M15" s="3"/>
    </row>
    <row r="16" spans="1:13" ht="12.75">
      <c r="A16" s="4"/>
      <c r="L16" s="3"/>
      <c r="M16" s="3"/>
    </row>
    <row r="17" spans="1:13" ht="12.75">
      <c r="A17" s="4"/>
      <c r="L17" s="2"/>
      <c r="M17" s="2"/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7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5.125" style="0" customWidth="1"/>
    <col min="2" max="2" width="18.25390625" style="0" customWidth="1"/>
    <col min="3" max="16" width="14.625" style="0" customWidth="1"/>
    <col min="17" max="18" width="13.75390625" style="0" customWidth="1"/>
    <col min="20" max="20" width="12.00390625" style="0" hidden="1" customWidth="1"/>
    <col min="21" max="25" width="10.375" style="0" hidden="1" customWidth="1"/>
  </cols>
  <sheetData>
    <row r="1" ht="39.75" customHeight="1" thickBot="1">
      <c r="R1" s="413" t="str">
        <f>RbZ!R1</f>
        <v>ver. 2021-12-06a</v>
      </c>
    </row>
    <row r="2" spans="1:22" ht="12.75">
      <c r="A2" s="318" t="s">
        <v>26</v>
      </c>
      <c r="B2" s="318"/>
      <c r="C2" s="595" t="s">
        <v>477</v>
      </c>
      <c r="D2" s="596"/>
      <c r="E2" s="596"/>
      <c r="F2" s="596"/>
      <c r="G2" s="596"/>
      <c r="H2" s="596"/>
      <c r="I2" s="596"/>
      <c r="J2" s="596"/>
      <c r="K2" s="596"/>
      <c r="L2" s="596"/>
      <c r="M2" s="597"/>
      <c r="N2" s="319"/>
      <c r="O2" s="319"/>
      <c r="P2" s="321"/>
      <c r="Q2" s="319"/>
      <c r="R2" s="320"/>
      <c r="T2" t="s">
        <v>495</v>
      </c>
      <c r="V2" t="s">
        <v>496</v>
      </c>
    </row>
    <row r="3" spans="1:22" ht="37.5" customHeight="1">
      <c r="A3" s="526">
        <f>+IF(ISBLANK(RbZ!A3),"",RbZ!A3)</f>
      </c>
      <c r="B3" s="527"/>
      <c r="C3" s="146"/>
      <c r="D3" s="32"/>
      <c r="E3" s="32"/>
      <c r="F3" s="32"/>
      <c r="G3" s="143"/>
      <c r="H3" s="32"/>
      <c r="I3" s="32"/>
      <c r="J3" s="32"/>
      <c r="K3" s="32"/>
      <c r="L3" s="147"/>
      <c r="M3" s="148"/>
      <c r="N3" s="323" t="s">
        <v>432</v>
      </c>
      <c r="O3" s="323"/>
      <c r="P3" s="323"/>
      <c r="Q3" s="323"/>
      <c r="R3" s="324"/>
      <c r="T3" t="str">
        <f>IF(SUM(T46:Y46,T66:Y66,T19:T23)=0,"PRAWDA","FAŁSZ")</f>
        <v>PRAWDA</v>
      </c>
      <c r="V3" t="str">
        <f>IF(SUM(U46:W46,U66:W66,T19:T23)=0,"PRAWDA","FAŁSZ")</f>
        <v>PRAWDA</v>
      </c>
    </row>
    <row r="4" spans="1:18" ht="15" customHeight="1">
      <c r="A4" s="325"/>
      <c r="B4" s="326"/>
      <c r="C4" s="539" t="str">
        <f>+INDEX(Listy!$B$3:$B$6,Listy!$B$1)</f>
        <v>WYBIERZ RODZAJ JEDNOSTKI SPRAWOZDAWCZEJ</v>
      </c>
      <c r="D4" s="540"/>
      <c r="E4" s="540"/>
      <c r="F4" s="540"/>
      <c r="G4" s="540"/>
      <c r="H4" s="540"/>
      <c r="I4" s="540"/>
      <c r="J4" s="540"/>
      <c r="K4" s="540"/>
      <c r="L4" s="540"/>
      <c r="M4" s="541"/>
      <c r="N4" s="528">
        <f>+IF(ISBLANK(RbZ!N4),"",RbZ!N4)</f>
      </c>
      <c r="O4" s="529"/>
      <c r="P4" s="529"/>
      <c r="Q4" s="529"/>
      <c r="R4" s="324"/>
    </row>
    <row r="5" spans="1:18" ht="18" customHeight="1">
      <c r="A5" s="322" t="s">
        <v>27</v>
      </c>
      <c r="C5" s="524" t="s">
        <v>407</v>
      </c>
      <c r="D5" s="525"/>
      <c r="E5" s="525"/>
      <c r="F5" s="525"/>
      <c r="G5" s="525"/>
      <c r="H5" s="525"/>
      <c r="I5" s="525"/>
      <c r="J5" s="525"/>
      <c r="K5" s="525"/>
      <c r="L5" s="525"/>
      <c r="M5" s="438"/>
      <c r="N5" s="530"/>
      <c r="O5" s="529"/>
      <c r="P5" s="529"/>
      <c r="Q5" s="529"/>
      <c r="R5" s="324"/>
    </row>
    <row r="6" spans="1:18" ht="39" customHeight="1" thickBot="1">
      <c r="A6" s="531">
        <f>+IF(ISBLANK(RbZ!A6),"",RbZ!A6)</f>
      </c>
      <c r="B6" s="532"/>
      <c r="C6" s="466">
        <f>IF(SUM(T46:Y46,T66:Y66,T19:T23)&lt;&gt;0,"Rb-UZ i Rb-Z są NIESPÓJNE. Przejrzyj sprawozdanie i popraw dane","")</f>
      </c>
      <c r="D6" s="467"/>
      <c r="E6" s="467"/>
      <c r="F6" s="467"/>
      <c r="G6" s="467"/>
      <c r="H6" s="467"/>
      <c r="I6" s="467"/>
      <c r="J6" s="467"/>
      <c r="K6" s="467"/>
      <c r="L6" s="467"/>
      <c r="M6" s="468"/>
      <c r="N6" s="530"/>
      <c r="O6" s="529"/>
      <c r="P6" s="529"/>
      <c r="Q6" s="529"/>
      <c r="R6" s="324"/>
    </row>
    <row r="7" spans="1:18" ht="17.25" customHeight="1">
      <c r="A7" s="318" t="s">
        <v>1</v>
      </c>
      <c r="B7" s="327"/>
      <c r="C7" s="154" t="s">
        <v>279</v>
      </c>
      <c r="D7" s="32"/>
      <c r="E7" s="32"/>
      <c r="F7" s="32"/>
      <c r="G7" s="32"/>
      <c r="H7" s="155">
        <f>+IF(ISBLANK(KWARTAL_UZ),"Podaj KWARTAŁ","")</f>
      </c>
      <c r="I7" s="32"/>
      <c r="J7" s="32"/>
      <c r="K7" s="155">
        <f>+IF(ISBLANK(ROK_UZ),"Podaj ROK","")</f>
      </c>
      <c r="L7" s="147"/>
      <c r="M7" s="148"/>
      <c r="N7" s="530"/>
      <c r="O7" s="529"/>
      <c r="P7" s="529"/>
      <c r="Q7" s="529"/>
      <c r="R7" s="324"/>
    </row>
    <row r="8" spans="1:18" ht="17.25" customHeight="1" thickBot="1">
      <c r="A8" s="533">
        <f>+IF(ISBLANK(RbZ!A8),"",RbZ!A8)</f>
      </c>
      <c r="B8" s="534"/>
      <c r="C8" s="370">
        <f>+IF(ISBLANK(RbZ!C8),"",RbZ!C8)</f>
      </c>
      <c r="D8" s="156"/>
      <c r="E8" s="157"/>
      <c r="F8" s="157" t="s">
        <v>31</v>
      </c>
      <c r="G8" s="157"/>
      <c r="H8" s="372">
        <f>+IF(ISBLANK(RbZ!H8),"",RbZ!H8)</f>
        <v>4</v>
      </c>
      <c r="I8" s="158" t="s">
        <v>14</v>
      </c>
      <c r="J8" s="159" t="s">
        <v>0</v>
      </c>
      <c r="K8" s="371">
        <f>+IF(ISBLANK(RbZ!K8),"",RbZ!K8)</f>
      </c>
      <c r="L8" s="160"/>
      <c r="M8" s="148"/>
      <c r="N8" s="323"/>
      <c r="O8" s="323"/>
      <c r="P8" s="323"/>
      <c r="Q8" s="323"/>
      <c r="R8" s="324"/>
    </row>
    <row r="9" spans="1:18" ht="12.75">
      <c r="A9" s="330" t="s">
        <v>2</v>
      </c>
      <c r="B9" s="331"/>
      <c r="C9" s="535">
        <f>+IF(ISBLANK(RbZ!C9),"",RbZ!C9)</f>
      </c>
      <c r="D9" s="535"/>
      <c r="E9" s="536"/>
      <c r="F9" s="332"/>
      <c r="G9" s="333"/>
      <c r="H9" s="334" t="s">
        <v>3</v>
      </c>
      <c r="I9" s="333"/>
      <c r="J9" s="333"/>
      <c r="K9" s="335"/>
      <c r="L9" s="323"/>
      <c r="M9" s="336"/>
      <c r="N9" s="323"/>
      <c r="O9" s="323"/>
      <c r="P9" s="323"/>
      <c r="Q9" s="323"/>
      <c r="R9" s="324"/>
    </row>
    <row r="10" spans="1:21" ht="12.75">
      <c r="A10" s="330" t="s">
        <v>306</v>
      </c>
      <c r="B10" s="331"/>
      <c r="C10" s="537">
        <f>+IF(ISBLANK(RbZ!C10),"",RbZ!C10)</f>
      </c>
      <c r="D10" s="537"/>
      <c r="E10" s="538"/>
      <c r="F10" s="337" t="s">
        <v>277</v>
      </c>
      <c r="G10" s="338" t="s">
        <v>4</v>
      </c>
      <c r="H10" s="338" t="s">
        <v>5</v>
      </c>
      <c r="I10" s="338" t="s">
        <v>6</v>
      </c>
      <c r="J10" s="338" t="s">
        <v>7</v>
      </c>
      <c r="K10" s="339" t="s">
        <v>281</v>
      </c>
      <c r="L10" s="340" t="s">
        <v>8</v>
      </c>
      <c r="M10" s="324" t="s">
        <v>284</v>
      </c>
      <c r="N10" s="323"/>
      <c r="O10" s="323"/>
      <c r="P10" s="323"/>
      <c r="Q10" s="323"/>
      <c r="R10" s="324"/>
      <c r="U10">
        <v>1</v>
      </c>
    </row>
    <row r="11" spans="1:18" ht="13.5" thickBot="1">
      <c r="A11" s="341" t="s">
        <v>307</v>
      </c>
      <c r="B11" s="329"/>
      <c r="C11" s="542">
        <f>+IF(ISBLANK(RbZ!C11),"",RbZ!C11)</f>
      </c>
      <c r="D11" s="542"/>
      <c r="E11" s="543"/>
      <c r="F11" s="411">
        <f>+IF(ISBLANK(RbZ!F11),"",RbZ!F11)</f>
      </c>
      <c r="G11" s="412">
        <f>+IF(ISBLANK(RbZ!G11),"",RbZ!G11)</f>
      </c>
      <c r="H11" s="412">
        <f>+IF(ISBLANK(RbZ!H11),"",RbZ!H11)</f>
      </c>
      <c r="I11" s="412">
        <f>+IF(ISBLANK(RbZ!I11),"",RbZ!I11)</f>
      </c>
      <c r="J11" s="373">
        <f>+IF(ISBLANK(RbZ!J11),"",RbZ!J11)</f>
      </c>
      <c r="K11" s="374">
        <f>+IF(ISBLANK(RbZ!K11),"",RbZ!K11)</f>
      </c>
      <c r="L11" s="14" t="str">
        <f>+INDEX(Listy!$C$3:$C$6,Listy!$B$1)</f>
        <v>Wybierz z listy</v>
      </c>
      <c r="M11" s="375">
        <f>+IF(ISBLANK(RbZ!M11),"",RbZ!M11)</f>
      </c>
      <c r="N11" s="328"/>
      <c r="O11" s="328"/>
      <c r="P11" s="328"/>
      <c r="Q11" s="328"/>
      <c r="R11" s="342"/>
    </row>
    <row r="12" spans="1:14" ht="12.75">
      <c r="A12" s="319"/>
      <c r="B12" s="319"/>
      <c r="C12" s="319"/>
      <c r="D12" s="319"/>
      <c r="E12" s="343"/>
      <c r="F12" s="319"/>
      <c r="G12" s="319"/>
      <c r="H12" s="319"/>
      <c r="I12" s="343"/>
      <c r="J12" s="344"/>
      <c r="K12" s="319"/>
      <c r="L12" s="319"/>
      <c r="M12" s="319"/>
      <c r="N12" s="343"/>
    </row>
    <row r="13" spans="1:13" ht="15.75">
      <c r="A13" s="345" t="s">
        <v>433</v>
      </c>
      <c r="B13" s="345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</row>
    <row r="14" spans="11:13" ht="13.5" thickBot="1">
      <c r="K14" s="346"/>
      <c r="L14" s="346"/>
      <c r="M14" s="346"/>
    </row>
    <row r="15" spans="1:13" ht="16.5" customHeight="1">
      <c r="A15" s="544" t="s">
        <v>9</v>
      </c>
      <c r="B15" s="545"/>
      <c r="C15" s="544" t="s">
        <v>434</v>
      </c>
      <c r="D15" s="550"/>
      <c r="E15" s="550"/>
      <c r="F15" s="550"/>
      <c r="G15" s="550"/>
      <c r="H15" s="550"/>
      <c r="I15" s="551"/>
      <c r="K15" s="347"/>
      <c r="L15" s="346"/>
      <c r="M15" s="348"/>
    </row>
    <row r="16" spans="1:13" ht="26.25" customHeight="1">
      <c r="A16" s="546"/>
      <c r="B16" s="547"/>
      <c r="C16" s="552" t="s">
        <v>435</v>
      </c>
      <c r="D16" s="554" t="s">
        <v>436</v>
      </c>
      <c r="E16" s="554" t="s">
        <v>437</v>
      </c>
      <c r="F16" s="554" t="s">
        <v>438</v>
      </c>
      <c r="G16" s="554" t="s">
        <v>439</v>
      </c>
      <c r="H16" s="557" t="s">
        <v>440</v>
      </c>
      <c r="I16" s="559" t="s">
        <v>441</v>
      </c>
      <c r="K16" s="347"/>
      <c r="L16" s="346"/>
      <c r="M16" s="346"/>
    </row>
    <row r="17" spans="1:20" ht="26.25" customHeight="1" thickBot="1">
      <c r="A17" s="548"/>
      <c r="B17" s="549"/>
      <c r="C17" s="553" t="s">
        <v>435</v>
      </c>
      <c r="D17" s="555"/>
      <c r="E17" s="556"/>
      <c r="F17" s="556"/>
      <c r="G17" s="556"/>
      <c r="H17" s="558"/>
      <c r="I17" s="560" t="s">
        <v>441</v>
      </c>
      <c r="K17" s="350"/>
      <c r="L17" s="346"/>
      <c r="M17" s="346"/>
      <c r="T17" s="398" t="s">
        <v>479</v>
      </c>
    </row>
    <row r="18" spans="1:20" ht="13.5" thickBot="1">
      <c r="A18" s="561">
        <v>1</v>
      </c>
      <c r="B18" s="562"/>
      <c r="C18" s="382">
        <v>2</v>
      </c>
      <c r="D18" s="383">
        <v>3</v>
      </c>
      <c r="E18" s="383">
        <v>4</v>
      </c>
      <c r="F18" s="383">
        <v>5</v>
      </c>
      <c r="G18" s="383">
        <v>6</v>
      </c>
      <c r="H18" s="391">
        <v>7</v>
      </c>
      <c r="I18" s="392">
        <v>8</v>
      </c>
      <c r="K18" s="350"/>
      <c r="L18" s="346"/>
      <c r="M18" s="346"/>
      <c r="T18" s="398" t="s">
        <v>484</v>
      </c>
    </row>
    <row r="19" spans="1:20" ht="29.25" customHeight="1">
      <c r="A19" s="563" t="s">
        <v>442</v>
      </c>
      <c r="B19" s="564"/>
      <c r="C19" s="79">
        <f aca="true" t="shared" si="0" ref="C19:I19">SUM(C20:C23)</f>
        <v>0</v>
      </c>
      <c r="D19" s="393">
        <f t="shared" si="0"/>
        <v>0</v>
      </c>
      <c r="E19" s="393">
        <f t="shared" si="0"/>
        <v>0</v>
      </c>
      <c r="F19" s="393">
        <f t="shared" si="0"/>
        <v>0</v>
      </c>
      <c r="G19" s="393">
        <f t="shared" si="0"/>
        <v>0</v>
      </c>
      <c r="H19" s="393">
        <f t="shared" si="0"/>
        <v>0</v>
      </c>
      <c r="I19" s="400">
        <f t="shared" si="0"/>
        <v>0</v>
      </c>
      <c r="J19" s="399">
        <f>+IF(T19&lt;&gt;0,"A&lt;&gt;Rb-Z E (kol.2)","")</f>
      </c>
      <c r="K19" s="347"/>
      <c r="L19" s="346"/>
      <c r="M19" s="346"/>
      <c r="T19" s="346">
        <f>+IF(C19=RbZ!C24,0,1)</f>
        <v>0</v>
      </c>
    </row>
    <row r="20" spans="1:20" ht="29.25" customHeight="1">
      <c r="A20" s="565" t="s">
        <v>443</v>
      </c>
      <c r="B20" s="566"/>
      <c r="C20" s="84">
        <f>SUM(D20:H20)</f>
        <v>0</v>
      </c>
      <c r="D20" s="58"/>
      <c r="E20" s="58"/>
      <c r="F20" s="58"/>
      <c r="G20" s="58"/>
      <c r="H20" s="85"/>
      <c r="I20" s="395"/>
      <c r="J20" s="399">
        <f>+IF(T20&lt;&gt;0,"A1&lt;&gt;Rb-Z E1 (kol.2)","")</f>
      </c>
      <c r="K20" s="350"/>
      <c r="L20" s="346"/>
      <c r="M20" s="346"/>
      <c r="T20" s="346">
        <f>+IF(C20=RbZ!C26,0,1)</f>
        <v>0</v>
      </c>
    </row>
    <row r="21" spans="1:20" ht="29.25" customHeight="1">
      <c r="A21" s="565" t="s">
        <v>444</v>
      </c>
      <c r="B21" s="566"/>
      <c r="C21" s="84">
        <f>SUM(D21:H21)</f>
        <v>0</v>
      </c>
      <c r="D21" s="58"/>
      <c r="E21" s="58"/>
      <c r="F21" s="58"/>
      <c r="G21" s="394"/>
      <c r="H21" s="85"/>
      <c r="I21" s="395"/>
      <c r="J21" s="399">
        <f>+IF(T21&lt;&gt;0,"A2&lt;&gt;Rb-Z E2 (kol.2)","")</f>
      </c>
      <c r="K21" s="351"/>
      <c r="L21" s="346"/>
      <c r="M21" s="346"/>
      <c r="T21" s="346">
        <f>+IF(C21=RbZ!C29,0,1)</f>
        <v>0</v>
      </c>
    </row>
    <row r="22" spans="1:20" ht="29.25" customHeight="1">
      <c r="A22" s="565" t="s">
        <v>445</v>
      </c>
      <c r="B22" s="566"/>
      <c r="C22" s="84">
        <f>SUM(D22:H22)</f>
        <v>0</v>
      </c>
      <c r="D22" s="396"/>
      <c r="E22" s="85"/>
      <c r="F22" s="58"/>
      <c r="G22" s="396"/>
      <c r="H22" s="58"/>
      <c r="I22" s="395"/>
      <c r="J22" s="399">
        <f>+IF(T22&lt;&gt;0,"A3&lt;&gt;Rb-Z E3 (kol.2)","")</f>
      </c>
      <c r="K22" s="352"/>
      <c r="L22" s="346"/>
      <c r="M22" s="346"/>
      <c r="T22" s="346">
        <f>+IF(C22=RbZ!C32,0,1)</f>
        <v>0</v>
      </c>
    </row>
    <row r="23" spans="1:20" ht="29.25" customHeight="1" thickBot="1">
      <c r="A23" s="567" t="s">
        <v>446</v>
      </c>
      <c r="B23" s="568"/>
      <c r="C23" s="397">
        <f>SUM(D23:H23)</f>
        <v>0</v>
      </c>
      <c r="D23" s="75"/>
      <c r="E23" s="75"/>
      <c r="F23" s="75"/>
      <c r="G23" s="75"/>
      <c r="H23" s="75"/>
      <c r="I23" s="76"/>
      <c r="J23" s="399">
        <f>+IF(T23&lt;&gt;0,"A4&lt;&gt;Rb-Z E4 (kol.2)","")</f>
      </c>
      <c r="K23" s="352"/>
      <c r="L23" s="346"/>
      <c r="M23" s="346"/>
      <c r="T23" s="346">
        <f>+IF(C23=RbZ!C33,0,1)</f>
        <v>0</v>
      </c>
    </row>
    <row r="24" spans="11:13" ht="12.75">
      <c r="K24" s="353"/>
      <c r="L24" s="346"/>
      <c r="M24" s="346"/>
    </row>
    <row r="25" spans="1:13" ht="15.75">
      <c r="A25" s="354" t="s">
        <v>447</v>
      </c>
      <c r="B25" s="355"/>
      <c r="C25" s="355"/>
      <c r="D25" s="355"/>
      <c r="E25" s="355"/>
      <c r="F25" s="353"/>
      <c r="G25" s="356"/>
      <c r="H25" s="353"/>
      <c r="I25" s="353"/>
      <c r="J25" s="353"/>
      <c r="K25" s="353"/>
      <c r="L25" s="346"/>
      <c r="M25" s="346"/>
    </row>
    <row r="26" spans="1:16" ht="12.75">
      <c r="A26" s="357"/>
      <c r="B26" s="355"/>
      <c r="C26" s="355"/>
      <c r="D26" s="355"/>
      <c r="E26" s="355"/>
      <c r="F26" s="353"/>
      <c r="G26" s="356"/>
      <c r="H26" s="353"/>
      <c r="I26" s="353"/>
      <c r="J26" s="353"/>
      <c r="K26" s="353"/>
      <c r="L26" s="346"/>
      <c r="M26" s="346"/>
      <c r="O26" s="323"/>
      <c r="P26" s="323"/>
    </row>
    <row r="27" spans="1:16" ht="15.75">
      <c r="A27" s="354" t="s">
        <v>448</v>
      </c>
      <c r="B27" s="355"/>
      <c r="C27" s="355"/>
      <c r="D27" s="355"/>
      <c r="E27" s="355"/>
      <c r="F27" s="353"/>
      <c r="G27" s="356"/>
      <c r="H27" s="353"/>
      <c r="I27" s="353"/>
      <c r="J27" s="354" t="s">
        <v>449</v>
      </c>
      <c r="K27" s="355"/>
      <c r="L27" s="355"/>
      <c r="M27" s="355"/>
      <c r="N27" s="355"/>
      <c r="O27" s="353"/>
      <c r="P27" s="356"/>
    </row>
    <row r="28" spans="1:16" ht="15.75">
      <c r="A28" s="358" t="s">
        <v>450</v>
      </c>
      <c r="B28" s="355"/>
      <c r="C28" s="355"/>
      <c r="D28" s="355"/>
      <c r="E28" s="355"/>
      <c r="F28" s="353"/>
      <c r="G28" s="356"/>
      <c r="H28" s="353"/>
      <c r="I28" s="353"/>
      <c r="J28" s="358" t="s">
        <v>450</v>
      </c>
      <c r="K28" s="355"/>
      <c r="L28" s="355"/>
      <c r="M28" s="355"/>
      <c r="N28" s="355"/>
      <c r="O28" s="353"/>
      <c r="P28" s="356"/>
    </row>
    <row r="29" spans="1:16" ht="13.5" thickBot="1">
      <c r="A29" s="359"/>
      <c r="B29" s="355"/>
      <c r="C29" s="355"/>
      <c r="D29" s="355"/>
      <c r="E29" s="355"/>
      <c r="F29" s="360"/>
      <c r="G29" s="356"/>
      <c r="H29" s="353"/>
      <c r="I29" s="353"/>
      <c r="J29" s="357"/>
      <c r="K29" s="355"/>
      <c r="L29" s="355"/>
      <c r="M29" s="355"/>
      <c r="N29" s="355"/>
      <c r="O29" s="360"/>
      <c r="P29" s="361"/>
    </row>
    <row r="30" spans="1:23" ht="13.5" customHeight="1">
      <c r="A30" s="569" t="s">
        <v>451</v>
      </c>
      <c r="B30" s="570"/>
      <c r="C30" s="571"/>
      <c r="D30" s="572" t="s">
        <v>452</v>
      </c>
      <c r="E30" s="573"/>
      <c r="F30" s="573"/>
      <c r="G30" s="574"/>
      <c r="H30" s="380"/>
      <c r="I30" s="381"/>
      <c r="J30" s="569" t="s">
        <v>451</v>
      </c>
      <c r="K30" s="570"/>
      <c r="L30" s="571"/>
      <c r="M30" s="572" t="s">
        <v>452</v>
      </c>
      <c r="N30" s="573"/>
      <c r="O30" s="573"/>
      <c r="P30" s="574"/>
      <c r="T30" s="401" t="s">
        <v>480</v>
      </c>
      <c r="U30" s="374" t="s">
        <v>481</v>
      </c>
      <c r="V30" s="374"/>
      <c r="W30" s="374" t="s">
        <v>482</v>
      </c>
    </row>
    <row r="31" spans="1:25" ht="34.5" customHeight="1" thickBot="1">
      <c r="A31" s="575" t="s">
        <v>453</v>
      </c>
      <c r="B31" s="576"/>
      <c r="C31" s="577"/>
      <c r="D31" s="378" t="s">
        <v>478</v>
      </c>
      <c r="E31" s="349" t="s">
        <v>454</v>
      </c>
      <c r="F31" s="376" t="s">
        <v>455</v>
      </c>
      <c r="G31" s="377" t="s">
        <v>456</v>
      </c>
      <c r="H31" s="353"/>
      <c r="I31" s="362"/>
      <c r="J31" s="575" t="s">
        <v>453</v>
      </c>
      <c r="K31" s="576"/>
      <c r="L31" s="577"/>
      <c r="M31" s="379" t="s">
        <v>478</v>
      </c>
      <c r="N31" s="349" t="s">
        <v>454</v>
      </c>
      <c r="O31" s="376" t="s">
        <v>455</v>
      </c>
      <c r="P31" s="377" t="s">
        <v>456</v>
      </c>
      <c r="T31" s="374"/>
      <c r="U31" s="398" t="s">
        <v>479</v>
      </c>
      <c r="V31" s="350"/>
      <c r="W31" s="398" t="s">
        <v>479</v>
      </c>
      <c r="X31" s="374"/>
      <c r="Y31" s="374"/>
    </row>
    <row r="32" spans="1:25" ht="13.5" thickBot="1">
      <c r="A32" s="578">
        <v>1</v>
      </c>
      <c r="B32" s="579"/>
      <c r="C32" s="580"/>
      <c r="D32" s="382">
        <v>2</v>
      </c>
      <c r="E32" s="383">
        <v>3</v>
      </c>
      <c r="F32" s="384">
        <v>4</v>
      </c>
      <c r="G32" s="385">
        <v>5</v>
      </c>
      <c r="H32" s="353"/>
      <c r="I32" s="362"/>
      <c r="J32" s="578">
        <v>1</v>
      </c>
      <c r="K32" s="579"/>
      <c r="L32" s="580"/>
      <c r="M32" s="382">
        <v>2</v>
      </c>
      <c r="N32" s="383">
        <v>3</v>
      </c>
      <c r="O32" s="384">
        <v>4</v>
      </c>
      <c r="P32" s="385">
        <v>5</v>
      </c>
      <c r="T32" s="402" t="s">
        <v>483</v>
      </c>
      <c r="U32" s="398" t="s">
        <v>485</v>
      </c>
      <c r="V32" s="398" t="s">
        <v>486</v>
      </c>
      <c r="W32" s="398" t="s">
        <v>485</v>
      </c>
      <c r="X32" s="402" t="s">
        <v>487</v>
      </c>
      <c r="Y32" s="402" t="s">
        <v>488</v>
      </c>
    </row>
    <row r="33" spans="1:25" ht="18.75" customHeight="1">
      <c r="A33" s="581" t="s">
        <v>457</v>
      </c>
      <c r="B33" s="582"/>
      <c r="C33" s="583"/>
      <c r="D33" s="386">
        <f>SUM(D34:D45)</f>
        <v>0</v>
      </c>
      <c r="E33" s="387">
        <f>SUM(E34:E45)</f>
        <v>0</v>
      </c>
      <c r="F33" s="387">
        <f>SUM(F34:F45)</f>
        <v>0</v>
      </c>
      <c r="G33" s="388">
        <f>SUM(G34:G45)</f>
        <v>0</v>
      </c>
      <c r="H33" s="420">
        <f aca="true" t="shared" si="1" ref="H33:H45">+IF(U33&lt;&gt;0,"B1 kol. 2 &lt;&gt;
Rb-Z (cz.A E1)","")</f>
      </c>
      <c r="I33" s="420">
        <f aca="true" t="shared" si="2" ref="I33:I45">+IF(W33&lt;&gt;0,"B1 kol. 3&lt;&gt;
Rb-Z (cz.A E1.1)","")</f>
      </c>
      <c r="J33" s="581" t="s">
        <v>457</v>
      </c>
      <c r="K33" s="582"/>
      <c r="L33" s="583"/>
      <c r="M33" s="386">
        <f>SUM(M34:M45)</f>
        <v>0</v>
      </c>
      <c r="N33" s="387">
        <f>SUM(N34:N45)</f>
        <v>0</v>
      </c>
      <c r="O33" s="387">
        <f>SUM(O34:O45)</f>
        <v>0</v>
      </c>
      <c r="P33" s="388">
        <f>SUM(P34:P45)</f>
        <v>0</v>
      </c>
      <c r="Q33" s="420">
        <f aca="true" t="shared" si="3" ref="Q33:Q45">+IF(V33&lt;&gt;0,"B2 kol. 2 
&lt;&gt;Rb-Z (cz.A E1)","")</f>
      </c>
      <c r="R33" s="420">
        <f aca="true" t="shared" si="4" ref="R33:R45">+IF(T33&lt;&gt;0,"B1&lt;&gt;B2","")</f>
      </c>
      <c r="T33" s="346">
        <f>IF(+D33=M33,0,1)</f>
        <v>0</v>
      </c>
      <c r="U33" s="403">
        <f>+IF(D33=RbZ!C$26,0,1)</f>
        <v>0</v>
      </c>
      <c r="V33" s="403">
        <f>+IF(M33=RbZ!C$26,0,1)</f>
        <v>0</v>
      </c>
      <c r="W33" s="403">
        <f>+IF($E33=RbZ!C$27,0,1)</f>
        <v>0</v>
      </c>
      <c r="X33" s="346">
        <f>+IF(D33=$C$20,0,1)</f>
        <v>0</v>
      </c>
      <c r="Y33" s="346">
        <f>+IF(M33=$C$20,0,1)</f>
        <v>0</v>
      </c>
    </row>
    <row r="34" spans="1:25" ht="18.75" customHeight="1">
      <c r="A34" s="584" t="s">
        <v>458</v>
      </c>
      <c r="B34" s="585"/>
      <c r="C34" s="586"/>
      <c r="D34" s="389">
        <f>SUM(E34:G34)</f>
        <v>0</v>
      </c>
      <c r="E34" s="58"/>
      <c r="F34" s="58"/>
      <c r="G34" s="59"/>
      <c r="H34" s="420">
        <f t="shared" si="1"/>
      </c>
      <c r="I34" s="420">
        <f t="shared" si="2"/>
      </c>
      <c r="J34" s="584" t="s">
        <v>458</v>
      </c>
      <c r="K34" s="585"/>
      <c r="L34" s="586"/>
      <c r="M34" s="389">
        <f aca="true" t="shared" si="5" ref="M34:M45">SUM(N34:P34)</f>
        <v>0</v>
      </c>
      <c r="N34" s="58"/>
      <c r="O34" s="58"/>
      <c r="P34" s="59"/>
      <c r="Q34" s="420">
        <f t="shared" si="3"/>
      </c>
      <c r="R34" s="420">
        <f t="shared" si="4"/>
      </c>
      <c r="T34" s="346">
        <f aca="true" t="shared" si="6" ref="T34:T45">IF(+D34=M34,0,1)</f>
        <v>0</v>
      </c>
      <c r="U34" s="403">
        <f>+IF(D34=RbZ!F$26,0,1)</f>
        <v>0</v>
      </c>
      <c r="V34" s="403">
        <f>+IF(M34=RbZ!F$26,0,1)</f>
        <v>0</v>
      </c>
      <c r="W34" s="403">
        <f>+IF($E34=RbZ!F$27,0,1)</f>
        <v>0</v>
      </c>
      <c r="X34" s="346"/>
      <c r="Y34" s="346"/>
    </row>
    <row r="35" spans="1:25" ht="18.75" customHeight="1">
      <c r="A35" s="584" t="s">
        <v>459</v>
      </c>
      <c r="B35" s="585"/>
      <c r="C35" s="586"/>
      <c r="D35" s="389">
        <f aca="true" t="shared" si="7" ref="D35:D45">SUM(E35:G35)</f>
        <v>0</v>
      </c>
      <c r="E35" s="58"/>
      <c r="F35" s="58"/>
      <c r="G35" s="59"/>
      <c r="H35" s="420">
        <f t="shared" si="1"/>
      </c>
      <c r="I35" s="420">
        <f t="shared" si="2"/>
      </c>
      <c r="J35" s="584" t="s">
        <v>459</v>
      </c>
      <c r="K35" s="585"/>
      <c r="L35" s="586"/>
      <c r="M35" s="389">
        <f t="shared" si="5"/>
        <v>0</v>
      </c>
      <c r="N35" s="58"/>
      <c r="O35" s="58"/>
      <c r="P35" s="59"/>
      <c r="Q35" s="420">
        <f t="shared" si="3"/>
      </c>
      <c r="R35" s="420">
        <f t="shared" si="4"/>
      </c>
      <c r="T35" s="346">
        <f t="shared" si="6"/>
        <v>0</v>
      </c>
      <c r="U35" s="403">
        <f>+IF(D35=RbZ!G$26,0,1)</f>
        <v>0</v>
      </c>
      <c r="V35" s="403">
        <f>+IF(M35=RbZ!G$26,0,1)</f>
        <v>0</v>
      </c>
      <c r="W35" s="403">
        <f>+IF($E35=RbZ!G$27,0,1)</f>
        <v>0</v>
      </c>
      <c r="X35" s="346"/>
      <c r="Y35" s="346"/>
    </row>
    <row r="36" spans="1:25" ht="18.75" customHeight="1">
      <c r="A36" s="584" t="s">
        <v>460</v>
      </c>
      <c r="B36" s="585"/>
      <c r="C36" s="586"/>
      <c r="D36" s="389">
        <f t="shared" si="7"/>
        <v>0</v>
      </c>
      <c r="E36" s="58"/>
      <c r="F36" s="58"/>
      <c r="G36" s="59"/>
      <c r="H36" s="420">
        <f t="shared" si="1"/>
      </c>
      <c r="I36" s="420">
        <f t="shared" si="2"/>
      </c>
      <c r="J36" s="584" t="s">
        <v>460</v>
      </c>
      <c r="K36" s="585"/>
      <c r="L36" s="586"/>
      <c r="M36" s="389">
        <f t="shared" si="5"/>
        <v>0</v>
      </c>
      <c r="N36" s="58"/>
      <c r="O36" s="58"/>
      <c r="P36" s="59"/>
      <c r="Q36" s="420">
        <f t="shared" si="3"/>
      </c>
      <c r="R36" s="420">
        <f t="shared" si="4"/>
      </c>
      <c r="T36" s="346">
        <f t="shared" si="6"/>
        <v>0</v>
      </c>
      <c r="U36" s="403">
        <f>+IF(D36=RbZ!H$26,0,1)</f>
        <v>0</v>
      </c>
      <c r="V36" s="403">
        <f>+IF(M36=RbZ!H$26,0,1)</f>
        <v>0</v>
      </c>
      <c r="W36" s="403">
        <f>+IF($E36=RbZ!H$27,0,1)</f>
        <v>0</v>
      </c>
      <c r="X36" s="346"/>
      <c r="Y36" s="346"/>
    </row>
    <row r="37" spans="1:25" ht="18.75" customHeight="1">
      <c r="A37" s="584" t="s">
        <v>461</v>
      </c>
      <c r="B37" s="585"/>
      <c r="C37" s="586"/>
      <c r="D37" s="389">
        <f t="shared" si="7"/>
        <v>0</v>
      </c>
      <c r="E37" s="58"/>
      <c r="F37" s="58"/>
      <c r="G37" s="59"/>
      <c r="H37" s="420">
        <f t="shared" si="1"/>
      </c>
      <c r="I37" s="420">
        <f t="shared" si="2"/>
      </c>
      <c r="J37" s="584" t="s">
        <v>461</v>
      </c>
      <c r="K37" s="585"/>
      <c r="L37" s="586"/>
      <c r="M37" s="389">
        <f t="shared" si="5"/>
        <v>0</v>
      </c>
      <c r="N37" s="58"/>
      <c r="O37" s="58"/>
      <c r="P37" s="59"/>
      <c r="Q37" s="420">
        <f t="shared" si="3"/>
      </c>
      <c r="R37" s="420">
        <f t="shared" si="4"/>
      </c>
      <c r="T37" s="346">
        <f t="shared" si="6"/>
        <v>0</v>
      </c>
      <c r="U37" s="403">
        <f>+IF(D37=RbZ!I$26,0,1)</f>
        <v>0</v>
      </c>
      <c r="V37" s="403">
        <f>+IF(M37=RbZ!I$26,0,1)</f>
        <v>0</v>
      </c>
      <c r="W37" s="403">
        <f>+IF($E37=RbZ!I$27,0,1)</f>
        <v>0</v>
      </c>
      <c r="X37" s="346"/>
      <c r="Y37" s="346"/>
    </row>
    <row r="38" spans="1:25" ht="18.75" customHeight="1">
      <c r="A38" s="584" t="s">
        <v>462</v>
      </c>
      <c r="B38" s="585"/>
      <c r="C38" s="586"/>
      <c r="D38" s="389">
        <f t="shared" si="7"/>
        <v>0</v>
      </c>
      <c r="E38" s="58"/>
      <c r="F38" s="58"/>
      <c r="G38" s="59"/>
      <c r="H38" s="420">
        <f t="shared" si="1"/>
      </c>
      <c r="I38" s="420">
        <f t="shared" si="2"/>
      </c>
      <c r="J38" s="584" t="s">
        <v>462</v>
      </c>
      <c r="K38" s="585"/>
      <c r="L38" s="586"/>
      <c r="M38" s="389">
        <f t="shared" si="5"/>
        <v>0</v>
      </c>
      <c r="N38" s="58"/>
      <c r="O38" s="58"/>
      <c r="P38" s="59"/>
      <c r="Q38" s="420">
        <f t="shared" si="3"/>
      </c>
      <c r="R38" s="420">
        <f t="shared" si="4"/>
      </c>
      <c r="T38" s="346">
        <f t="shared" si="6"/>
        <v>0</v>
      </c>
      <c r="U38" s="403">
        <f>+IF(D38=RbZ!J$26,0,1)</f>
        <v>0</v>
      </c>
      <c r="V38" s="403">
        <f>+IF(M38=RbZ!J$26,0,1)</f>
        <v>0</v>
      </c>
      <c r="W38" s="403">
        <f>+IF($E38=RbZ!J$27,0,1)</f>
        <v>0</v>
      </c>
      <c r="X38" s="346"/>
      <c r="Y38" s="346"/>
    </row>
    <row r="39" spans="1:25" ht="18.75" customHeight="1">
      <c r="A39" s="584" t="s">
        <v>463</v>
      </c>
      <c r="B39" s="585"/>
      <c r="C39" s="586"/>
      <c r="D39" s="389">
        <f t="shared" si="7"/>
        <v>0</v>
      </c>
      <c r="E39" s="58"/>
      <c r="F39" s="58"/>
      <c r="G39" s="59"/>
      <c r="H39" s="420">
        <f t="shared" si="1"/>
      </c>
      <c r="I39" s="420">
        <f t="shared" si="2"/>
      </c>
      <c r="J39" s="584" t="s">
        <v>463</v>
      </c>
      <c r="K39" s="585"/>
      <c r="L39" s="586"/>
      <c r="M39" s="389">
        <f t="shared" si="5"/>
        <v>0</v>
      </c>
      <c r="N39" s="58"/>
      <c r="O39" s="58"/>
      <c r="P39" s="59"/>
      <c r="Q39" s="420">
        <f t="shared" si="3"/>
      </c>
      <c r="R39" s="420">
        <f t="shared" si="4"/>
      </c>
      <c r="T39" s="346">
        <f t="shared" si="6"/>
        <v>0</v>
      </c>
      <c r="U39" s="403">
        <f>+IF(D39=RbZ!K$26,0,1)</f>
        <v>0</v>
      </c>
      <c r="V39" s="403">
        <f>+IF(M39=RbZ!K$26,0,1)</f>
        <v>0</v>
      </c>
      <c r="W39" s="403">
        <f>+IF($E39=RbZ!K$27,0,1)</f>
        <v>0</v>
      </c>
      <c r="X39" s="346"/>
      <c r="Y39" s="346"/>
    </row>
    <row r="40" spans="1:25" ht="18.75" customHeight="1">
      <c r="A40" s="584" t="s">
        <v>464</v>
      </c>
      <c r="B40" s="585"/>
      <c r="C40" s="586"/>
      <c r="D40" s="389">
        <f t="shared" si="7"/>
        <v>0</v>
      </c>
      <c r="E40" s="58"/>
      <c r="F40" s="58"/>
      <c r="G40" s="59"/>
      <c r="H40" s="420">
        <f t="shared" si="1"/>
      </c>
      <c r="I40" s="420">
        <f t="shared" si="2"/>
      </c>
      <c r="J40" s="584" t="s">
        <v>464</v>
      </c>
      <c r="K40" s="585"/>
      <c r="L40" s="586"/>
      <c r="M40" s="389">
        <f t="shared" si="5"/>
        <v>0</v>
      </c>
      <c r="N40" s="58"/>
      <c r="O40" s="58"/>
      <c r="P40" s="59"/>
      <c r="Q40" s="420">
        <f t="shared" si="3"/>
      </c>
      <c r="R40" s="420">
        <f t="shared" si="4"/>
      </c>
      <c r="T40" s="346">
        <f t="shared" si="6"/>
        <v>0</v>
      </c>
      <c r="U40" s="403">
        <f>+IF(D40=RbZ!L$26,0,1)</f>
        <v>0</v>
      </c>
      <c r="V40" s="403">
        <f>+IF(M40=RbZ!L$26,0,1)</f>
        <v>0</v>
      </c>
      <c r="W40" s="403">
        <f>+IF($E40=RbZ!L$27,0,1)</f>
        <v>0</v>
      </c>
      <c r="X40" s="346"/>
      <c r="Y40" s="346"/>
    </row>
    <row r="41" spans="1:25" ht="18.75" customHeight="1">
      <c r="A41" s="584" t="s">
        <v>465</v>
      </c>
      <c r="B41" s="585"/>
      <c r="C41" s="586"/>
      <c r="D41" s="389">
        <f t="shared" si="7"/>
        <v>0</v>
      </c>
      <c r="E41" s="58"/>
      <c r="F41" s="58"/>
      <c r="G41" s="59"/>
      <c r="H41" s="420">
        <f t="shared" si="1"/>
      </c>
      <c r="I41" s="420">
        <f t="shared" si="2"/>
      </c>
      <c r="J41" s="584" t="s">
        <v>465</v>
      </c>
      <c r="K41" s="585"/>
      <c r="L41" s="586"/>
      <c r="M41" s="389">
        <f t="shared" si="5"/>
        <v>0</v>
      </c>
      <c r="N41" s="58"/>
      <c r="O41" s="58"/>
      <c r="P41" s="59"/>
      <c r="Q41" s="420">
        <f t="shared" si="3"/>
      </c>
      <c r="R41" s="420">
        <f t="shared" si="4"/>
      </c>
      <c r="T41" s="346">
        <f t="shared" si="6"/>
        <v>0</v>
      </c>
      <c r="U41" s="403">
        <f>+IF(D41=RbZ!M$26,0,1)</f>
        <v>0</v>
      </c>
      <c r="V41" s="403">
        <f>+IF(M41=RbZ!M$26,0,1)</f>
        <v>0</v>
      </c>
      <c r="W41" s="403">
        <f>+IF($E41=RbZ!M$27,0,1)</f>
        <v>0</v>
      </c>
      <c r="X41" s="346"/>
      <c r="Y41" s="346"/>
    </row>
    <row r="42" spans="1:25" ht="18.75" customHeight="1">
      <c r="A42" s="584" t="s">
        <v>466</v>
      </c>
      <c r="B42" s="585"/>
      <c r="C42" s="586"/>
      <c r="D42" s="389">
        <f t="shared" si="7"/>
        <v>0</v>
      </c>
      <c r="E42" s="58"/>
      <c r="F42" s="58"/>
      <c r="G42" s="59"/>
      <c r="H42" s="420">
        <f t="shared" si="1"/>
      </c>
      <c r="I42" s="420">
        <f t="shared" si="2"/>
      </c>
      <c r="J42" s="584" t="s">
        <v>466</v>
      </c>
      <c r="K42" s="585"/>
      <c r="L42" s="586"/>
      <c r="M42" s="389">
        <f t="shared" si="5"/>
        <v>0</v>
      </c>
      <c r="N42" s="58"/>
      <c r="O42" s="58"/>
      <c r="P42" s="59"/>
      <c r="Q42" s="420">
        <f t="shared" si="3"/>
      </c>
      <c r="R42" s="420">
        <f t="shared" si="4"/>
      </c>
      <c r="T42" s="346">
        <f t="shared" si="6"/>
        <v>0</v>
      </c>
      <c r="U42" s="403">
        <f>+IF(D42=RbZ!N$26,0,1)</f>
        <v>0</v>
      </c>
      <c r="V42" s="403">
        <f>+IF(M42=RbZ!N$26,0,1)</f>
        <v>0</v>
      </c>
      <c r="W42" s="403">
        <f>+IF($E42=RbZ!N$27,0,1)</f>
        <v>0</v>
      </c>
      <c r="X42" s="346"/>
      <c r="Y42" s="346"/>
    </row>
    <row r="43" spans="1:25" ht="26.25" customHeight="1">
      <c r="A43" s="587" t="s">
        <v>467</v>
      </c>
      <c r="B43" s="588"/>
      <c r="C43" s="589"/>
      <c r="D43" s="389">
        <f t="shared" si="7"/>
        <v>0</v>
      </c>
      <c r="E43" s="58"/>
      <c r="F43" s="58"/>
      <c r="G43" s="59"/>
      <c r="H43" s="420">
        <f t="shared" si="1"/>
      </c>
      <c r="I43" s="420">
        <f t="shared" si="2"/>
      </c>
      <c r="J43" s="587" t="s">
        <v>467</v>
      </c>
      <c r="K43" s="588"/>
      <c r="L43" s="589"/>
      <c r="M43" s="389">
        <f t="shared" si="5"/>
        <v>0</v>
      </c>
      <c r="N43" s="58"/>
      <c r="O43" s="58"/>
      <c r="P43" s="59"/>
      <c r="Q43" s="420">
        <f t="shared" si="3"/>
      </c>
      <c r="R43" s="420">
        <f t="shared" si="4"/>
      </c>
      <c r="T43" s="346">
        <f t="shared" si="6"/>
        <v>0</v>
      </c>
      <c r="U43" s="403">
        <f>+IF(D43=RbZ!O$26,0,1)</f>
        <v>0</v>
      </c>
      <c r="V43" s="403">
        <f>+IF(M43=RbZ!O$26,0,1)</f>
        <v>0</v>
      </c>
      <c r="W43" s="403">
        <f>+IF($E43=RbZ!O$27,0,1)</f>
        <v>0</v>
      </c>
      <c r="X43" s="346"/>
      <c r="Y43" s="346"/>
    </row>
    <row r="44" spans="1:25" ht="18.75" customHeight="1">
      <c r="A44" s="584" t="s">
        <v>468</v>
      </c>
      <c r="B44" s="585"/>
      <c r="C44" s="586"/>
      <c r="D44" s="389">
        <f t="shared" si="7"/>
        <v>0</v>
      </c>
      <c r="E44" s="58"/>
      <c r="F44" s="58"/>
      <c r="G44" s="59"/>
      <c r="H44" s="420">
        <f t="shared" si="1"/>
      </c>
      <c r="I44" s="420">
        <f t="shared" si="2"/>
      </c>
      <c r="J44" s="584" t="s">
        <v>468</v>
      </c>
      <c r="K44" s="585"/>
      <c r="L44" s="586"/>
      <c r="M44" s="389">
        <f t="shared" si="5"/>
        <v>0</v>
      </c>
      <c r="N44" s="58"/>
      <c r="O44" s="58"/>
      <c r="P44" s="59"/>
      <c r="Q44" s="420">
        <f t="shared" si="3"/>
      </c>
      <c r="R44" s="420">
        <f t="shared" si="4"/>
      </c>
      <c r="T44" s="346">
        <f t="shared" si="6"/>
        <v>0</v>
      </c>
      <c r="U44" s="403">
        <f>+IF(D44=RbZ!Q$26,0,1)</f>
        <v>0</v>
      </c>
      <c r="V44" s="403">
        <f>+IF(M44=RbZ!R$26,0,1)</f>
        <v>0</v>
      </c>
      <c r="W44" s="403">
        <f>+IF($E44=RbZ!Q$27,0,1)</f>
        <v>0</v>
      </c>
      <c r="X44" s="346"/>
      <c r="Y44" s="346"/>
    </row>
    <row r="45" spans="1:25" ht="18.75" customHeight="1" thickBot="1">
      <c r="A45" s="590" t="s">
        <v>469</v>
      </c>
      <c r="B45" s="591"/>
      <c r="C45" s="592"/>
      <c r="D45" s="390">
        <f t="shared" si="7"/>
        <v>0</v>
      </c>
      <c r="E45" s="75"/>
      <c r="F45" s="75"/>
      <c r="G45" s="76"/>
      <c r="H45" s="420">
        <f t="shared" si="1"/>
      </c>
      <c r="I45" s="420">
        <f t="shared" si="2"/>
      </c>
      <c r="J45" s="590" t="s">
        <v>469</v>
      </c>
      <c r="K45" s="591"/>
      <c r="L45" s="592"/>
      <c r="M45" s="390">
        <f t="shared" si="5"/>
        <v>0</v>
      </c>
      <c r="N45" s="75"/>
      <c r="O45" s="75"/>
      <c r="P45" s="76"/>
      <c r="Q45" s="420">
        <f t="shared" si="3"/>
      </c>
      <c r="R45" s="420">
        <f t="shared" si="4"/>
      </c>
      <c r="T45" s="346">
        <f t="shared" si="6"/>
        <v>0</v>
      </c>
      <c r="U45" s="403">
        <f>+IF(D45=RbZ!R$26,0,1)</f>
        <v>0</v>
      </c>
      <c r="V45" s="403">
        <f>+IF(M45=RbZ!Q$26,0,1)</f>
        <v>0</v>
      </c>
      <c r="W45" s="403">
        <f>+IF($E45=RbZ!R$27,0,1)</f>
        <v>0</v>
      </c>
      <c r="X45" s="346"/>
      <c r="Y45" s="346"/>
    </row>
    <row r="46" spans="1:25" ht="12.75">
      <c r="A46" s="593"/>
      <c r="B46" s="594"/>
      <c r="C46" s="355"/>
      <c r="D46" s="355"/>
      <c r="E46" s="355"/>
      <c r="F46" s="363"/>
      <c r="G46" s="364"/>
      <c r="H46" s="353"/>
      <c r="I46" s="353"/>
      <c r="J46" s="363"/>
      <c r="K46" s="363"/>
      <c r="L46" s="346"/>
      <c r="M46" s="346"/>
      <c r="O46" s="319"/>
      <c r="P46" s="319"/>
      <c r="T46" s="346">
        <f aca="true" t="shared" si="8" ref="T46:Y46">SUM(T33:T45)</f>
        <v>0</v>
      </c>
      <c r="U46" s="346">
        <f>SUM(U33:U45)</f>
        <v>0</v>
      </c>
      <c r="V46" s="346">
        <f t="shared" si="8"/>
        <v>0</v>
      </c>
      <c r="W46" s="346">
        <f t="shared" si="8"/>
        <v>0</v>
      </c>
      <c r="X46" s="346">
        <f t="shared" si="8"/>
        <v>0</v>
      </c>
      <c r="Y46" s="346">
        <f t="shared" si="8"/>
        <v>0</v>
      </c>
    </row>
    <row r="47" spans="1:16" ht="15.75">
      <c r="A47" s="345" t="s">
        <v>470</v>
      </c>
      <c r="B47" s="355"/>
      <c r="C47" s="355"/>
      <c r="D47" s="355"/>
      <c r="E47" s="355"/>
      <c r="F47" s="353"/>
      <c r="G47" s="356"/>
      <c r="J47" s="354" t="s">
        <v>471</v>
      </c>
      <c r="K47" s="355"/>
      <c r="L47" s="355"/>
      <c r="M47" s="355"/>
      <c r="N47" s="355"/>
      <c r="O47" s="353"/>
      <c r="P47" s="356"/>
    </row>
    <row r="48" spans="1:16" ht="15.75">
      <c r="A48" s="365" t="s">
        <v>450</v>
      </c>
      <c r="B48" s="355"/>
      <c r="C48" s="355"/>
      <c r="D48" s="355"/>
      <c r="E48" s="355"/>
      <c r="F48" s="353"/>
      <c r="G48" s="356"/>
      <c r="J48" s="358" t="s">
        <v>450</v>
      </c>
      <c r="K48" s="355"/>
      <c r="L48" s="355"/>
      <c r="M48" s="355"/>
      <c r="N48" s="355"/>
      <c r="O48" s="353"/>
      <c r="P48" s="356"/>
    </row>
    <row r="49" spans="1:16" ht="13.5" thickBot="1">
      <c r="A49" s="366"/>
      <c r="B49" s="355"/>
      <c r="C49" s="355"/>
      <c r="D49" s="355"/>
      <c r="E49" s="355"/>
      <c r="F49" s="360"/>
      <c r="G49" s="361"/>
      <c r="J49" s="359"/>
      <c r="K49" s="367"/>
      <c r="L49" s="355"/>
      <c r="M49" s="355"/>
      <c r="N49" s="355"/>
      <c r="O49" s="360"/>
      <c r="P49" s="361"/>
    </row>
    <row r="50" spans="1:23" ht="13.5" customHeight="1">
      <c r="A50" s="569" t="s">
        <v>472</v>
      </c>
      <c r="B50" s="570"/>
      <c r="C50" s="571"/>
      <c r="D50" s="572" t="s">
        <v>452</v>
      </c>
      <c r="E50" s="573"/>
      <c r="F50" s="573"/>
      <c r="G50" s="574"/>
      <c r="J50" s="569" t="s">
        <v>472</v>
      </c>
      <c r="K50" s="570"/>
      <c r="L50" s="571"/>
      <c r="M50" s="572" t="s">
        <v>452</v>
      </c>
      <c r="N50" s="573"/>
      <c r="O50" s="573"/>
      <c r="P50" s="574"/>
      <c r="T50" s="401" t="s">
        <v>480</v>
      </c>
      <c r="U50" s="374" t="s">
        <v>481</v>
      </c>
      <c r="V50" s="374"/>
      <c r="W50" s="374" t="s">
        <v>482</v>
      </c>
    </row>
    <row r="51" spans="1:25" ht="26.25" thickBot="1">
      <c r="A51" s="575" t="s">
        <v>453</v>
      </c>
      <c r="B51" s="576"/>
      <c r="C51" s="577"/>
      <c r="D51" s="378" t="s">
        <v>478</v>
      </c>
      <c r="E51" s="349" t="s">
        <v>454</v>
      </c>
      <c r="F51" s="376" t="s">
        <v>455</v>
      </c>
      <c r="G51" s="377" t="s">
        <v>456</v>
      </c>
      <c r="J51" s="575" t="s">
        <v>453</v>
      </c>
      <c r="K51" s="576"/>
      <c r="L51" s="577"/>
      <c r="M51" s="378" t="s">
        <v>478</v>
      </c>
      <c r="N51" s="349" t="s">
        <v>454</v>
      </c>
      <c r="O51" s="376" t="s">
        <v>455</v>
      </c>
      <c r="P51" s="377" t="s">
        <v>456</v>
      </c>
      <c r="T51" s="374"/>
      <c r="U51" s="398" t="s">
        <v>479</v>
      </c>
      <c r="V51" s="350"/>
      <c r="W51" s="398" t="s">
        <v>479</v>
      </c>
      <c r="X51" s="374"/>
      <c r="Y51" s="374"/>
    </row>
    <row r="52" spans="1:25" ht="13.5" thickBot="1">
      <c r="A52" s="578">
        <v>1</v>
      </c>
      <c r="B52" s="579"/>
      <c r="C52" s="580"/>
      <c r="D52" s="382">
        <v>2</v>
      </c>
      <c r="E52" s="383">
        <v>3</v>
      </c>
      <c r="F52" s="384">
        <v>4</v>
      </c>
      <c r="G52" s="385">
        <v>5</v>
      </c>
      <c r="J52" s="578">
        <v>1</v>
      </c>
      <c r="K52" s="579"/>
      <c r="L52" s="580"/>
      <c r="M52" s="382">
        <v>2</v>
      </c>
      <c r="N52" s="383">
        <v>3</v>
      </c>
      <c r="O52" s="384">
        <v>4</v>
      </c>
      <c r="P52" s="385">
        <v>5</v>
      </c>
      <c r="T52" s="402" t="s">
        <v>489</v>
      </c>
      <c r="U52" s="398" t="s">
        <v>490</v>
      </c>
      <c r="V52" s="398" t="s">
        <v>491</v>
      </c>
      <c r="W52" s="398" t="s">
        <v>490</v>
      </c>
      <c r="X52" s="402" t="s">
        <v>492</v>
      </c>
      <c r="Y52" s="402" t="s">
        <v>493</v>
      </c>
    </row>
    <row r="53" spans="1:25" ht="19.5" customHeight="1">
      <c r="A53" s="581" t="s">
        <v>457</v>
      </c>
      <c r="B53" s="582"/>
      <c r="C53" s="583"/>
      <c r="D53" s="386">
        <f>SUM(D54:D65)</f>
        <v>0</v>
      </c>
      <c r="E53" s="387">
        <f>SUM(E54:E65)</f>
        <v>0</v>
      </c>
      <c r="F53" s="387">
        <f>SUM(F54:F65)</f>
        <v>0</v>
      </c>
      <c r="G53" s="388">
        <f>SUM(G54:G65)</f>
        <v>0</v>
      </c>
      <c r="H53" s="420">
        <f aca="true" t="shared" si="9" ref="H53:H65">+IF(U53&lt;&gt;0,"B3 kol. 2 &lt;&gt;
Rb-Z (cz.A E1)","")</f>
      </c>
      <c r="I53" s="420">
        <f aca="true" t="shared" si="10" ref="I53:I65">+IF(W53&lt;&gt;0,"B3 kol. 3&lt;&gt;
Rb-Z (cz.A E1.1)","")</f>
      </c>
      <c r="J53" s="581" t="s">
        <v>457</v>
      </c>
      <c r="K53" s="582"/>
      <c r="L53" s="583"/>
      <c r="M53" s="386">
        <f>SUM(M54:M65)</f>
        <v>0</v>
      </c>
      <c r="N53" s="387">
        <f>SUM(N54:N65)</f>
        <v>0</v>
      </c>
      <c r="O53" s="387">
        <f>SUM(O54:O65)</f>
        <v>0</v>
      </c>
      <c r="P53" s="388">
        <f>SUM(P54:P65)</f>
        <v>0</v>
      </c>
      <c r="Q53" s="420">
        <f aca="true" t="shared" si="11" ref="Q53:Q65">+IF(V53&lt;&gt;0,"B4 kol. 2 
&lt;&gt;Rb-Z (cz.A E1)","")</f>
      </c>
      <c r="R53" s="420">
        <f aca="true" t="shared" si="12" ref="R53:R65">+IF(T53&lt;&gt;0,"B3&lt;&gt;B4","")</f>
      </c>
      <c r="T53" s="346">
        <f>IF(+D53=M53,0,1)</f>
        <v>0</v>
      </c>
      <c r="U53" s="403">
        <f>+IF(D53=RbZ!C$29,0,1)</f>
        <v>0</v>
      </c>
      <c r="V53" s="403">
        <f>+IF(M53=RbZ!C$29,0,1)</f>
        <v>0</v>
      </c>
      <c r="W53" s="403">
        <f>+IF($E53=RbZ!C$30,0,1)</f>
        <v>0</v>
      </c>
      <c r="X53" s="346">
        <f>+IF(D53=$C$21,0,1)</f>
        <v>0</v>
      </c>
      <c r="Y53" s="346">
        <f>+IF(M53=$C$21,0,1)</f>
        <v>0</v>
      </c>
    </row>
    <row r="54" spans="1:25" ht="19.5" customHeight="1">
      <c r="A54" s="584" t="s">
        <v>458</v>
      </c>
      <c r="B54" s="585"/>
      <c r="C54" s="586"/>
      <c r="D54" s="389">
        <f aca="true" t="shared" si="13" ref="D54:D65">SUM(E54:G54)</f>
        <v>0</v>
      </c>
      <c r="E54" s="58"/>
      <c r="F54" s="58"/>
      <c r="G54" s="59"/>
      <c r="H54" s="420">
        <f t="shared" si="9"/>
      </c>
      <c r="I54" s="420">
        <f t="shared" si="10"/>
      </c>
      <c r="J54" s="584" t="s">
        <v>458</v>
      </c>
      <c r="K54" s="585"/>
      <c r="L54" s="586"/>
      <c r="M54" s="389">
        <f aca="true" t="shared" si="14" ref="M54:M65">SUM(N54:P54)</f>
        <v>0</v>
      </c>
      <c r="N54" s="58"/>
      <c r="O54" s="58"/>
      <c r="P54" s="59"/>
      <c r="Q54" s="420">
        <f t="shared" si="11"/>
      </c>
      <c r="R54" s="420">
        <f t="shared" si="12"/>
      </c>
      <c r="T54" s="346">
        <f aca="true" t="shared" si="15" ref="T54:T65">IF(+D54=M54,0,1)</f>
        <v>0</v>
      </c>
      <c r="U54" s="403">
        <f>+IF(D54=RbZ!F$29,0,1)</f>
        <v>0</v>
      </c>
      <c r="V54" s="403">
        <f>+IF(M54=RbZ!F$29,0,1)</f>
        <v>0</v>
      </c>
      <c r="W54" s="403">
        <f>+IF($E54=RbZ!F$30,0,1)</f>
        <v>0</v>
      </c>
      <c r="X54" s="346"/>
      <c r="Y54" s="346"/>
    </row>
    <row r="55" spans="1:25" ht="19.5" customHeight="1">
      <c r="A55" s="584" t="s">
        <v>459</v>
      </c>
      <c r="B55" s="585"/>
      <c r="C55" s="586"/>
      <c r="D55" s="389">
        <f t="shared" si="13"/>
        <v>0</v>
      </c>
      <c r="E55" s="58"/>
      <c r="F55" s="58"/>
      <c r="G55" s="59"/>
      <c r="H55" s="420">
        <f t="shared" si="9"/>
      </c>
      <c r="I55" s="420">
        <f t="shared" si="10"/>
      </c>
      <c r="J55" s="584" t="s">
        <v>459</v>
      </c>
      <c r="K55" s="585"/>
      <c r="L55" s="586"/>
      <c r="M55" s="389">
        <f t="shared" si="14"/>
        <v>0</v>
      </c>
      <c r="N55" s="58"/>
      <c r="O55" s="58"/>
      <c r="P55" s="59"/>
      <c r="Q55" s="420">
        <f t="shared" si="11"/>
      </c>
      <c r="R55" s="420">
        <f t="shared" si="12"/>
      </c>
      <c r="T55" s="346">
        <f t="shared" si="15"/>
        <v>0</v>
      </c>
      <c r="U55" s="403">
        <f>+IF(D55=RbZ!G$29,0,1)</f>
        <v>0</v>
      </c>
      <c r="V55" s="403">
        <f>+IF(M55=RbZ!G$29,0,1)</f>
        <v>0</v>
      </c>
      <c r="W55" s="403">
        <f>+IF($E55=RbZ!G$30,0,1)</f>
        <v>0</v>
      </c>
      <c r="X55" s="346"/>
      <c r="Y55" s="346"/>
    </row>
    <row r="56" spans="1:25" ht="19.5" customHeight="1">
      <c r="A56" s="584" t="s">
        <v>460</v>
      </c>
      <c r="B56" s="585"/>
      <c r="C56" s="586"/>
      <c r="D56" s="389">
        <f t="shared" si="13"/>
        <v>0</v>
      </c>
      <c r="E56" s="58"/>
      <c r="F56" s="58"/>
      <c r="G56" s="59"/>
      <c r="H56" s="420">
        <f t="shared" si="9"/>
      </c>
      <c r="I56" s="420">
        <f t="shared" si="10"/>
      </c>
      <c r="J56" s="584" t="s">
        <v>460</v>
      </c>
      <c r="K56" s="585"/>
      <c r="L56" s="586"/>
      <c r="M56" s="389">
        <f t="shared" si="14"/>
        <v>0</v>
      </c>
      <c r="N56" s="58"/>
      <c r="O56" s="58"/>
      <c r="P56" s="59"/>
      <c r="Q56" s="420">
        <f t="shared" si="11"/>
      </c>
      <c r="R56" s="420">
        <f t="shared" si="12"/>
      </c>
      <c r="T56" s="346">
        <f t="shared" si="15"/>
        <v>0</v>
      </c>
      <c r="U56" s="403">
        <f>+IF(D56=RbZ!H$29,0,1)</f>
        <v>0</v>
      </c>
      <c r="V56" s="403">
        <f>+IF(M56=RbZ!H$29,0,1)</f>
        <v>0</v>
      </c>
      <c r="W56" s="403">
        <f>+IF($E56=RbZ!H$30,0,1)</f>
        <v>0</v>
      </c>
      <c r="X56" s="346"/>
      <c r="Y56" s="346"/>
    </row>
    <row r="57" spans="1:25" ht="19.5" customHeight="1">
      <c r="A57" s="584" t="s">
        <v>461</v>
      </c>
      <c r="B57" s="585"/>
      <c r="C57" s="586"/>
      <c r="D57" s="389">
        <f t="shared" si="13"/>
        <v>0</v>
      </c>
      <c r="E57" s="58"/>
      <c r="F57" s="58"/>
      <c r="G57" s="59"/>
      <c r="H57" s="420">
        <f t="shared" si="9"/>
      </c>
      <c r="I57" s="420">
        <f t="shared" si="10"/>
      </c>
      <c r="J57" s="584" t="s">
        <v>461</v>
      </c>
      <c r="K57" s="585"/>
      <c r="L57" s="586"/>
      <c r="M57" s="389">
        <f t="shared" si="14"/>
        <v>0</v>
      </c>
      <c r="N57" s="58"/>
      <c r="O57" s="58"/>
      <c r="P57" s="59"/>
      <c r="Q57" s="420">
        <f t="shared" si="11"/>
      </c>
      <c r="R57" s="420">
        <f t="shared" si="12"/>
      </c>
      <c r="T57" s="346">
        <f t="shared" si="15"/>
        <v>0</v>
      </c>
      <c r="U57" s="403">
        <f>+IF(D57=RbZ!I$29,0,1)</f>
        <v>0</v>
      </c>
      <c r="V57" s="403">
        <f>+IF(M57=RbZ!I$29,0,1)</f>
        <v>0</v>
      </c>
      <c r="W57" s="403">
        <f>+IF($E57=RbZ!I$30,0,1)</f>
        <v>0</v>
      </c>
      <c r="X57" s="346"/>
      <c r="Y57" s="346"/>
    </row>
    <row r="58" spans="1:25" ht="19.5" customHeight="1">
      <c r="A58" s="584" t="s">
        <v>462</v>
      </c>
      <c r="B58" s="585"/>
      <c r="C58" s="586"/>
      <c r="D58" s="389">
        <f t="shared" si="13"/>
        <v>0</v>
      </c>
      <c r="E58" s="58"/>
      <c r="F58" s="58"/>
      <c r="G58" s="59"/>
      <c r="H58" s="420">
        <f t="shared" si="9"/>
      </c>
      <c r="I58" s="420">
        <f t="shared" si="10"/>
      </c>
      <c r="J58" s="584" t="s">
        <v>462</v>
      </c>
      <c r="K58" s="585"/>
      <c r="L58" s="586"/>
      <c r="M58" s="389">
        <f t="shared" si="14"/>
        <v>0</v>
      </c>
      <c r="N58" s="58"/>
      <c r="O58" s="58"/>
      <c r="P58" s="59"/>
      <c r="Q58" s="420">
        <f t="shared" si="11"/>
      </c>
      <c r="R58" s="420">
        <f t="shared" si="12"/>
      </c>
      <c r="T58" s="346">
        <f t="shared" si="15"/>
        <v>0</v>
      </c>
      <c r="U58" s="403">
        <f>+IF(D58=RbZ!J$29,0,1)</f>
        <v>0</v>
      </c>
      <c r="V58" s="403">
        <f>+IF(M58=RbZ!J$29,0,1)</f>
        <v>0</v>
      </c>
      <c r="W58" s="403">
        <f>+IF($E58=RbZ!J$30,0,1)</f>
        <v>0</v>
      </c>
      <c r="X58" s="346"/>
      <c r="Y58" s="346"/>
    </row>
    <row r="59" spans="1:25" ht="19.5" customHeight="1">
      <c r="A59" s="584" t="s">
        <v>463</v>
      </c>
      <c r="B59" s="585"/>
      <c r="C59" s="586"/>
      <c r="D59" s="389">
        <f t="shared" si="13"/>
        <v>0</v>
      </c>
      <c r="E59" s="58"/>
      <c r="F59" s="58"/>
      <c r="G59" s="59"/>
      <c r="H59" s="420">
        <f t="shared" si="9"/>
      </c>
      <c r="I59" s="420">
        <f t="shared" si="10"/>
      </c>
      <c r="J59" s="584" t="s">
        <v>463</v>
      </c>
      <c r="K59" s="585"/>
      <c r="L59" s="586"/>
      <c r="M59" s="389">
        <f t="shared" si="14"/>
        <v>0</v>
      </c>
      <c r="N59" s="58"/>
      <c r="O59" s="58"/>
      <c r="P59" s="59"/>
      <c r="Q59" s="420">
        <f t="shared" si="11"/>
      </c>
      <c r="R59" s="420">
        <f t="shared" si="12"/>
      </c>
      <c r="T59" s="346">
        <f t="shared" si="15"/>
        <v>0</v>
      </c>
      <c r="U59" s="403">
        <f>+IF(D59=RbZ!K$29,0,1)</f>
        <v>0</v>
      </c>
      <c r="V59" s="403">
        <f>+IF(M59=RbZ!K$29,0,1)</f>
        <v>0</v>
      </c>
      <c r="W59" s="403">
        <f>+IF($E59=RbZ!K$30,0,1)</f>
        <v>0</v>
      </c>
      <c r="X59" s="346"/>
      <c r="Y59" s="346"/>
    </row>
    <row r="60" spans="1:25" ht="19.5" customHeight="1">
      <c r="A60" s="584" t="s">
        <v>464</v>
      </c>
      <c r="B60" s="585"/>
      <c r="C60" s="586"/>
      <c r="D60" s="389">
        <f t="shared" si="13"/>
        <v>0</v>
      </c>
      <c r="E60" s="58"/>
      <c r="F60" s="58"/>
      <c r="G60" s="59"/>
      <c r="H60" s="420">
        <f t="shared" si="9"/>
      </c>
      <c r="I60" s="420">
        <f t="shared" si="10"/>
      </c>
      <c r="J60" s="584" t="s">
        <v>464</v>
      </c>
      <c r="K60" s="585"/>
      <c r="L60" s="586"/>
      <c r="M60" s="389">
        <f t="shared" si="14"/>
        <v>0</v>
      </c>
      <c r="N60" s="58"/>
      <c r="O60" s="58"/>
      <c r="P60" s="59"/>
      <c r="Q60" s="420">
        <f t="shared" si="11"/>
      </c>
      <c r="R60" s="420">
        <f t="shared" si="12"/>
      </c>
      <c r="T60" s="346">
        <f t="shared" si="15"/>
        <v>0</v>
      </c>
      <c r="U60" s="403">
        <f>+IF(D60=RbZ!L$29,0,1)</f>
        <v>0</v>
      </c>
      <c r="V60" s="403">
        <f>+IF(M60=RbZ!L$29,0,1)</f>
        <v>0</v>
      </c>
      <c r="W60" s="403">
        <f>+IF($E60=RbZ!L$30,0,1)</f>
        <v>0</v>
      </c>
      <c r="X60" s="346"/>
      <c r="Y60" s="346"/>
    </row>
    <row r="61" spans="1:25" ht="19.5" customHeight="1">
      <c r="A61" s="584" t="s">
        <v>465</v>
      </c>
      <c r="B61" s="585"/>
      <c r="C61" s="586"/>
      <c r="D61" s="389">
        <f t="shared" si="13"/>
        <v>0</v>
      </c>
      <c r="E61" s="58"/>
      <c r="F61" s="58"/>
      <c r="G61" s="59"/>
      <c r="H61" s="420">
        <f t="shared" si="9"/>
      </c>
      <c r="I61" s="420">
        <f t="shared" si="10"/>
      </c>
      <c r="J61" s="584" t="s">
        <v>465</v>
      </c>
      <c r="K61" s="585"/>
      <c r="L61" s="586"/>
      <c r="M61" s="389">
        <f t="shared" si="14"/>
        <v>0</v>
      </c>
      <c r="N61" s="58"/>
      <c r="O61" s="58"/>
      <c r="P61" s="59"/>
      <c r="Q61" s="420">
        <f t="shared" si="11"/>
      </c>
      <c r="R61" s="420">
        <f t="shared" si="12"/>
      </c>
      <c r="T61" s="346">
        <f t="shared" si="15"/>
        <v>0</v>
      </c>
      <c r="U61" s="403">
        <f>+IF(D61=RbZ!M$29,0,1)</f>
        <v>0</v>
      </c>
      <c r="V61" s="403">
        <f>+IF(M61=RbZ!M$29,0,1)</f>
        <v>0</v>
      </c>
      <c r="W61" s="403">
        <f>+IF($E61=RbZ!M$30,0,1)</f>
        <v>0</v>
      </c>
      <c r="X61" s="346"/>
      <c r="Y61" s="346"/>
    </row>
    <row r="62" spans="1:25" ht="19.5" customHeight="1">
      <c r="A62" s="584" t="s">
        <v>466</v>
      </c>
      <c r="B62" s="585"/>
      <c r="C62" s="586"/>
      <c r="D62" s="389">
        <f t="shared" si="13"/>
        <v>0</v>
      </c>
      <c r="E62" s="58"/>
      <c r="F62" s="58"/>
      <c r="G62" s="59"/>
      <c r="H62" s="420">
        <f t="shared" si="9"/>
      </c>
      <c r="I62" s="420">
        <f t="shared" si="10"/>
      </c>
      <c r="J62" s="584" t="s">
        <v>466</v>
      </c>
      <c r="K62" s="585"/>
      <c r="L62" s="586"/>
      <c r="M62" s="389">
        <f t="shared" si="14"/>
        <v>0</v>
      </c>
      <c r="N62" s="58"/>
      <c r="O62" s="58"/>
      <c r="P62" s="59"/>
      <c r="Q62" s="420">
        <f t="shared" si="11"/>
      </c>
      <c r="R62" s="420">
        <f t="shared" si="12"/>
      </c>
      <c r="T62" s="346">
        <f t="shared" si="15"/>
        <v>0</v>
      </c>
      <c r="U62" s="403">
        <f>+IF(D62=RbZ!N$29,0,1)</f>
        <v>0</v>
      </c>
      <c r="V62" s="403">
        <f>+IF(M62=RbZ!N$29,0,1)</f>
        <v>0</v>
      </c>
      <c r="W62" s="403">
        <f>+IF($E62=RbZ!N$30,0,1)</f>
        <v>0</v>
      </c>
      <c r="X62" s="346"/>
      <c r="Y62" s="346"/>
    </row>
    <row r="63" spans="1:25" ht="24.75" customHeight="1">
      <c r="A63" s="587" t="s">
        <v>467</v>
      </c>
      <c r="B63" s="588"/>
      <c r="C63" s="589"/>
      <c r="D63" s="389">
        <f t="shared" si="13"/>
        <v>0</v>
      </c>
      <c r="E63" s="58"/>
      <c r="F63" s="58"/>
      <c r="G63" s="59"/>
      <c r="H63" s="420">
        <f t="shared" si="9"/>
      </c>
      <c r="I63" s="420">
        <f t="shared" si="10"/>
      </c>
      <c r="J63" s="587" t="s">
        <v>467</v>
      </c>
      <c r="K63" s="588"/>
      <c r="L63" s="589"/>
      <c r="M63" s="389">
        <f t="shared" si="14"/>
        <v>0</v>
      </c>
      <c r="N63" s="58"/>
      <c r="O63" s="58"/>
      <c r="P63" s="59"/>
      <c r="Q63" s="420">
        <f t="shared" si="11"/>
      </c>
      <c r="R63" s="420">
        <f t="shared" si="12"/>
      </c>
      <c r="T63" s="346">
        <f t="shared" si="15"/>
        <v>0</v>
      </c>
      <c r="U63" s="403">
        <f>+IF(D63=RbZ!O$29,0,1)</f>
        <v>0</v>
      </c>
      <c r="V63" s="403">
        <f>+IF(M63=RbZ!O$29,0,1)</f>
        <v>0</v>
      </c>
      <c r="W63" s="403">
        <f>+IF($E63=RbZ!O$30,0,1)</f>
        <v>0</v>
      </c>
      <c r="X63" s="346"/>
      <c r="Y63" s="346"/>
    </row>
    <row r="64" spans="1:25" ht="19.5" customHeight="1">
      <c r="A64" s="584" t="s">
        <v>468</v>
      </c>
      <c r="B64" s="585"/>
      <c r="C64" s="586"/>
      <c r="D64" s="389">
        <f t="shared" si="13"/>
        <v>0</v>
      </c>
      <c r="E64" s="58"/>
      <c r="F64" s="58"/>
      <c r="G64" s="59"/>
      <c r="H64" s="420">
        <f t="shared" si="9"/>
      </c>
      <c r="I64" s="420">
        <f t="shared" si="10"/>
      </c>
      <c r="J64" s="584" t="s">
        <v>468</v>
      </c>
      <c r="K64" s="585"/>
      <c r="L64" s="586"/>
      <c r="M64" s="389">
        <f t="shared" si="14"/>
        <v>0</v>
      </c>
      <c r="N64" s="58"/>
      <c r="O64" s="58"/>
      <c r="P64" s="59"/>
      <c r="Q64" s="420">
        <f t="shared" si="11"/>
      </c>
      <c r="R64" s="420">
        <f t="shared" si="12"/>
      </c>
      <c r="T64" s="346">
        <f t="shared" si="15"/>
        <v>0</v>
      </c>
      <c r="U64" s="403">
        <f>+IF(D64=RbZ!Q$29,0,1)</f>
        <v>0</v>
      </c>
      <c r="V64" s="403">
        <f>+IF(M64=RbZ!R$29,0,1)</f>
        <v>0</v>
      </c>
      <c r="W64" s="403">
        <f>+IF($E64=RbZ!Q$30,0,1)</f>
        <v>0</v>
      </c>
      <c r="X64" s="346"/>
      <c r="Y64" s="346"/>
    </row>
    <row r="65" spans="1:25" ht="19.5" customHeight="1" thickBot="1">
      <c r="A65" s="590" t="s">
        <v>469</v>
      </c>
      <c r="B65" s="591"/>
      <c r="C65" s="592"/>
      <c r="D65" s="390">
        <f t="shared" si="13"/>
        <v>0</v>
      </c>
      <c r="E65" s="75"/>
      <c r="F65" s="75"/>
      <c r="G65" s="76"/>
      <c r="H65" s="420">
        <f t="shared" si="9"/>
      </c>
      <c r="I65" s="420">
        <f t="shared" si="10"/>
      </c>
      <c r="J65" s="590" t="s">
        <v>469</v>
      </c>
      <c r="K65" s="591"/>
      <c r="L65" s="592"/>
      <c r="M65" s="390">
        <f t="shared" si="14"/>
        <v>0</v>
      </c>
      <c r="N65" s="75"/>
      <c r="O65" s="75"/>
      <c r="P65" s="76"/>
      <c r="Q65" s="420">
        <f t="shared" si="11"/>
      </c>
      <c r="R65" s="420">
        <f t="shared" si="12"/>
      </c>
      <c r="T65" s="346">
        <f t="shared" si="15"/>
        <v>0</v>
      </c>
      <c r="U65" s="403">
        <f>+IF(D65=RbZ!R$29,0,1)</f>
        <v>0</v>
      </c>
      <c r="V65" s="403">
        <f>+IF(M65=RbZ!Q$29,0,1)</f>
        <v>0</v>
      </c>
      <c r="W65" s="403">
        <f>+IF($E65=RbZ!R$30,0,1)</f>
        <v>0</v>
      </c>
      <c r="X65" s="346"/>
      <c r="Y65" s="346"/>
    </row>
    <row r="66" spans="20:25" ht="12.75">
      <c r="T66" s="346">
        <f aca="true" t="shared" si="16" ref="T66:Y66">SUM(T53:T65)</f>
        <v>0</v>
      </c>
      <c r="U66" s="346">
        <f t="shared" si="16"/>
        <v>0</v>
      </c>
      <c r="V66" s="346">
        <f t="shared" si="16"/>
        <v>0</v>
      </c>
      <c r="W66" s="346">
        <f t="shared" si="16"/>
        <v>0</v>
      </c>
      <c r="X66" s="346">
        <f t="shared" si="16"/>
        <v>0</v>
      </c>
      <c r="Y66" s="346">
        <f t="shared" si="16"/>
        <v>0</v>
      </c>
    </row>
    <row r="72" spans="1:18" ht="12.75">
      <c r="A72" s="374">
        <f>+IF(ISBLANK(RbZ!A98),"",RbZ!A98)</f>
      </c>
      <c r="B72" s="281"/>
      <c r="C72" s="281"/>
      <c r="D72" s="281"/>
      <c r="E72" s="374">
        <f>+IF(ISBLANK(RbZ!D98),"",RbZ!D98)</f>
      </c>
      <c r="F72" s="281"/>
      <c r="G72" s="281"/>
      <c r="H72" s="404">
        <f>+IF(ISBLANK(RbZ!F98),"",RbZ!F98)</f>
      </c>
      <c r="I72" s="281"/>
      <c r="J72" s="281"/>
      <c r="K72" s="374">
        <f>+IF(ISBLANK(RbZ!I98),"",RbZ!I98)</f>
      </c>
      <c r="L72" s="281"/>
      <c r="M72" s="281"/>
      <c r="N72" s="281"/>
      <c r="O72" s="281"/>
      <c r="P72" s="281"/>
      <c r="Q72" s="281"/>
      <c r="R72" s="281"/>
    </row>
    <row r="73" spans="1:18" ht="12.75">
      <c r="A73" s="281" t="s">
        <v>473</v>
      </c>
      <c r="B73" s="281"/>
      <c r="C73" s="281"/>
      <c r="D73" s="281"/>
      <c r="E73" s="281" t="s">
        <v>474</v>
      </c>
      <c r="F73" s="281"/>
      <c r="G73" s="281"/>
      <c r="H73" s="281" t="s">
        <v>474</v>
      </c>
      <c r="I73" s="281"/>
      <c r="J73" s="281"/>
      <c r="K73" s="281" t="s">
        <v>475</v>
      </c>
      <c r="L73" s="281"/>
      <c r="M73" s="281"/>
      <c r="N73" s="281"/>
      <c r="O73" s="281"/>
      <c r="P73" s="281"/>
      <c r="Q73" s="281"/>
      <c r="R73" s="281"/>
    </row>
    <row r="74" spans="1:18" ht="12.75">
      <c r="A74" s="281" t="s">
        <v>476</v>
      </c>
      <c r="B74" s="281"/>
      <c r="C74" s="281"/>
      <c r="D74" s="281"/>
      <c r="E74" s="281" t="s">
        <v>29</v>
      </c>
      <c r="F74" s="281"/>
      <c r="G74" s="281"/>
      <c r="H74" s="281" t="s">
        <v>30</v>
      </c>
      <c r="I74" s="281"/>
      <c r="J74" s="281"/>
      <c r="K74" s="281" t="s">
        <v>336</v>
      </c>
      <c r="L74" s="281"/>
      <c r="M74" s="281"/>
      <c r="N74" s="281"/>
      <c r="O74" s="281"/>
      <c r="P74" s="281"/>
      <c r="Q74" s="281"/>
      <c r="R74" s="281"/>
    </row>
    <row r="75" ht="12.75">
      <c r="A75" s="368" t="s">
        <v>335</v>
      </c>
    </row>
  </sheetData>
  <sheetProtection password="D4EF" sheet="1"/>
  <mergeCells count="95">
    <mergeCell ref="C2:M2"/>
    <mergeCell ref="A63:C63"/>
    <mergeCell ref="J63:L63"/>
    <mergeCell ref="A64:C64"/>
    <mergeCell ref="J64:L64"/>
    <mergeCell ref="A65:C65"/>
    <mergeCell ref="J65:L65"/>
    <mergeCell ref="A60:C60"/>
    <mergeCell ref="J60:L60"/>
    <mergeCell ref="A61:C61"/>
    <mergeCell ref="J61:L61"/>
    <mergeCell ref="A62:C62"/>
    <mergeCell ref="J62:L62"/>
    <mergeCell ref="A57:C57"/>
    <mergeCell ref="J57:L57"/>
    <mergeCell ref="A58:C58"/>
    <mergeCell ref="J58:L58"/>
    <mergeCell ref="A59:C59"/>
    <mergeCell ref="J59:L59"/>
    <mergeCell ref="A54:C54"/>
    <mergeCell ref="J54:L54"/>
    <mergeCell ref="A55:C55"/>
    <mergeCell ref="J55:L55"/>
    <mergeCell ref="A56:C56"/>
    <mergeCell ref="J56:L56"/>
    <mergeCell ref="M50:P50"/>
    <mergeCell ref="A51:C51"/>
    <mergeCell ref="J51:L51"/>
    <mergeCell ref="A52:C52"/>
    <mergeCell ref="J52:L52"/>
    <mergeCell ref="A53:C53"/>
    <mergeCell ref="J53:L53"/>
    <mergeCell ref="A44:C44"/>
    <mergeCell ref="J44:L44"/>
    <mergeCell ref="A45:C45"/>
    <mergeCell ref="J45:L45"/>
    <mergeCell ref="A46:B46"/>
    <mergeCell ref="A50:C50"/>
    <mergeCell ref="D50:G50"/>
    <mergeCell ref="J50:L50"/>
    <mergeCell ref="A41:C41"/>
    <mergeCell ref="J41:L41"/>
    <mergeCell ref="A42:C42"/>
    <mergeCell ref="J42:L42"/>
    <mergeCell ref="A43:C43"/>
    <mergeCell ref="J43:L43"/>
    <mergeCell ref="A38:C38"/>
    <mergeCell ref="J38:L38"/>
    <mergeCell ref="A39:C39"/>
    <mergeCell ref="J39:L39"/>
    <mergeCell ref="A40:C40"/>
    <mergeCell ref="J40:L40"/>
    <mergeCell ref="A35:C35"/>
    <mergeCell ref="J35:L35"/>
    <mergeCell ref="A36:C36"/>
    <mergeCell ref="J36:L36"/>
    <mergeCell ref="A37:C37"/>
    <mergeCell ref="J37:L37"/>
    <mergeCell ref="A32:C32"/>
    <mergeCell ref="J32:L32"/>
    <mergeCell ref="A33:C33"/>
    <mergeCell ref="J33:L33"/>
    <mergeCell ref="A34:C34"/>
    <mergeCell ref="J34:L34"/>
    <mergeCell ref="A30:C30"/>
    <mergeCell ref="D30:G30"/>
    <mergeCell ref="J30:L30"/>
    <mergeCell ref="M30:P30"/>
    <mergeCell ref="A31:C31"/>
    <mergeCell ref="J31:L31"/>
    <mergeCell ref="A18:B18"/>
    <mergeCell ref="A19:B19"/>
    <mergeCell ref="A20:B20"/>
    <mergeCell ref="A21:B21"/>
    <mergeCell ref="A22:B22"/>
    <mergeCell ref="A23:B23"/>
    <mergeCell ref="C11:E11"/>
    <mergeCell ref="A15:B17"/>
    <mergeCell ref="C15:I15"/>
    <mergeCell ref="C16:C17"/>
    <mergeCell ref="D16:D17"/>
    <mergeCell ref="E16:E17"/>
    <mergeCell ref="F16:F17"/>
    <mergeCell ref="G16:G17"/>
    <mergeCell ref="H16:H17"/>
    <mergeCell ref="I16:I17"/>
    <mergeCell ref="A3:B3"/>
    <mergeCell ref="N4:Q7"/>
    <mergeCell ref="A6:B6"/>
    <mergeCell ref="A8:B8"/>
    <mergeCell ref="C9:E9"/>
    <mergeCell ref="C10:E10"/>
    <mergeCell ref="C4:M4"/>
    <mergeCell ref="C5:M5"/>
    <mergeCell ref="C6:M6"/>
  </mergeCells>
  <printOptions horizontalCentered="1"/>
  <pageMargins left="0.5118110236220472" right="0.5118110236220472" top="0.7874015748031497" bottom="0.7874015748031497" header="0.4330708661417323" footer="0.2755905511811024"/>
  <pageSetup horizontalDpi="600" verticalDpi="600" orientation="landscape" paperSize="9" scale="53" r:id="rId3"/>
  <rowBreaks count="1" manualBreakCount="1">
    <brk id="24" max="17" man="1"/>
  </rowBreaks>
  <colBreaks count="1" manualBreakCount="1">
    <brk id="18" max="74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T2"/>
  <sheetViews>
    <sheetView zoomScalePageLayoutView="0" workbookViewId="0" topLeftCell="A1">
      <selection activeCell="L2" sqref="L2"/>
    </sheetView>
  </sheetViews>
  <sheetFormatPr defaultColWidth="9.00390625" defaultRowHeight="12.75"/>
  <sheetData>
    <row r="1" spans="1:46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4" t="s">
        <v>305</v>
      </c>
      <c r="J1" s="1" t="s">
        <v>24</v>
      </c>
      <c r="K1" s="1" t="s">
        <v>25</v>
      </c>
      <c r="L1" s="4" t="s">
        <v>497</v>
      </c>
      <c r="M1" s="4" t="s">
        <v>498</v>
      </c>
      <c r="N1" s="4" t="s">
        <v>499</v>
      </c>
      <c r="O1" s="4" t="s">
        <v>500</v>
      </c>
      <c r="P1" s="4" t="s">
        <v>501</v>
      </c>
      <c r="Q1" s="4" t="s">
        <v>502</v>
      </c>
      <c r="R1" s="4" t="s">
        <v>503</v>
      </c>
      <c r="S1" s="4" t="s">
        <v>504</v>
      </c>
      <c r="T1" s="4" t="s">
        <v>505</v>
      </c>
      <c r="U1" s="4" t="s">
        <v>506</v>
      </c>
      <c r="V1" s="4" t="s">
        <v>507</v>
      </c>
      <c r="W1" s="4" t="s">
        <v>508</v>
      </c>
      <c r="X1" s="4" t="s">
        <v>509</v>
      </c>
      <c r="Y1" s="4" t="s">
        <v>510</v>
      </c>
      <c r="Z1" s="406" t="s">
        <v>511</v>
      </c>
      <c r="AA1" s="4" t="s">
        <v>512</v>
      </c>
      <c r="AB1" s="4" t="s">
        <v>513</v>
      </c>
      <c r="AC1" s="4" t="s">
        <v>514</v>
      </c>
      <c r="AD1" s="4" t="s">
        <v>515</v>
      </c>
      <c r="AE1" s="4" t="s">
        <v>516</v>
      </c>
      <c r="AF1" s="4" t="s">
        <v>517</v>
      </c>
      <c r="AG1" t="s">
        <v>518</v>
      </c>
      <c r="AH1" t="s">
        <v>519</v>
      </c>
      <c r="AI1" t="s">
        <v>520</v>
      </c>
      <c r="AJ1" t="s">
        <v>521</v>
      </c>
      <c r="AK1" t="s">
        <v>522</v>
      </c>
      <c r="AL1" t="s">
        <v>523</v>
      </c>
      <c r="AM1" t="s">
        <v>524</v>
      </c>
      <c r="AN1" t="s">
        <v>525</v>
      </c>
      <c r="AO1" t="s">
        <v>526</v>
      </c>
      <c r="AP1" t="s">
        <v>527</v>
      </c>
      <c r="AQ1" t="s">
        <v>528</v>
      </c>
      <c r="AR1" t="s">
        <v>529</v>
      </c>
      <c r="AS1" t="s">
        <v>530</v>
      </c>
      <c r="AT1" t="s">
        <v>531</v>
      </c>
    </row>
    <row r="2" spans="1:46" ht="12.75">
      <c r="A2" s="405">
        <f>RbUZ!A8</f>
      </c>
      <c r="F2">
        <f>+INDEX(Listy!$D$3:$D$6,Listy!$B$1)</f>
        <v>99</v>
      </c>
      <c r="G2">
        <f>RbUZ!K8</f>
      </c>
      <c r="H2">
        <f>RbUZ!H8</f>
        <v>4</v>
      </c>
      <c r="I2">
        <f>RbUZ!M11</f>
      </c>
      <c r="L2" s="407">
        <f>RbUZ!C19</f>
        <v>0</v>
      </c>
      <c r="M2" s="407">
        <f>RbUZ!D19</f>
        <v>0</v>
      </c>
      <c r="N2" s="407">
        <f>RbUZ!E19</f>
        <v>0</v>
      </c>
      <c r="O2" s="407">
        <f>RbUZ!F19</f>
        <v>0</v>
      </c>
      <c r="P2" s="407">
        <f>RbUZ!G19</f>
        <v>0</v>
      </c>
      <c r="Q2" s="407">
        <f>RbUZ!H19</f>
        <v>0</v>
      </c>
      <c r="R2" s="407">
        <f>RbUZ!I19</f>
        <v>0</v>
      </c>
      <c r="S2" s="407">
        <f>RbUZ!C20</f>
        <v>0</v>
      </c>
      <c r="T2" s="407">
        <f>RbUZ!D20</f>
        <v>0</v>
      </c>
      <c r="U2" s="407">
        <f>RbUZ!E20</f>
        <v>0</v>
      </c>
      <c r="V2" s="407">
        <f>RbUZ!F20</f>
        <v>0</v>
      </c>
      <c r="W2" s="407">
        <f>RbUZ!G20</f>
        <v>0</v>
      </c>
      <c r="X2" s="407">
        <f>RbUZ!H20</f>
        <v>0</v>
      </c>
      <c r="Y2" s="407">
        <f>RbUZ!I20</f>
        <v>0</v>
      </c>
      <c r="Z2" s="407">
        <f>RbUZ!C21</f>
        <v>0</v>
      </c>
      <c r="AA2" s="407">
        <f>RbUZ!D21</f>
        <v>0</v>
      </c>
      <c r="AB2" s="407">
        <f>RbUZ!E21</f>
        <v>0</v>
      </c>
      <c r="AC2" s="407">
        <f>RbUZ!F21</f>
        <v>0</v>
      </c>
      <c r="AD2" s="407">
        <f>RbUZ!G21</f>
        <v>0</v>
      </c>
      <c r="AE2" s="407">
        <f>RbUZ!H21</f>
        <v>0</v>
      </c>
      <c r="AF2" s="407">
        <f>RbUZ!I21</f>
        <v>0</v>
      </c>
      <c r="AG2" s="407">
        <f>RbUZ!C22</f>
        <v>0</v>
      </c>
      <c r="AH2" s="407">
        <f>RbUZ!D22</f>
        <v>0</v>
      </c>
      <c r="AI2" s="407">
        <f>RbUZ!E22</f>
        <v>0</v>
      </c>
      <c r="AJ2" s="407">
        <f>RbUZ!F22</f>
        <v>0</v>
      </c>
      <c r="AK2" s="407">
        <f>RbUZ!G22</f>
        <v>0</v>
      </c>
      <c r="AL2" s="407">
        <f>RbUZ!H22</f>
        <v>0</v>
      </c>
      <c r="AM2" s="407">
        <f>RbUZ!I22</f>
        <v>0</v>
      </c>
      <c r="AN2" s="407">
        <f>RbUZ!C23</f>
        <v>0</v>
      </c>
      <c r="AO2" s="407">
        <f>RbUZ!D23</f>
        <v>0</v>
      </c>
      <c r="AP2" s="407">
        <f>RbUZ!E23</f>
        <v>0</v>
      </c>
      <c r="AQ2" s="407">
        <f>RbUZ!F23</f>
        <v>0</v>
      </c>
      <c r="AR2" s="407">
        <f>RbUZ!G23</f>
        <v>0</v>
      </c>
      <c r="AS2" s="407">
        <f>RbUZ!H23</f>
        <v>0</v>
      </c>
      <c r="AT2" s="407">
        <f>RbUZ!I23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BK2"/>
  <sheetViews>
    <sheetView zoomScalePageLayoutView="0" workbookViewId="0" topLeftCell="A1">
      <selection activeCell="L2" sqref="L2"/>
    </sheetView>
  </sheetViews>
  <sheetFormatPr defaultColWidth="9.00390625" defaultRowHeight="12.75"/>
  <sheetData>
    <row r="1" spans="1:63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4" t="s">
        <v>305</v>
      </c>
      <c r="J1" s="1" t="s">
        <v>24</v>
      </c>
      <c r="K1" s="1" t="s">
        <v>25</v>
      </c>
      <c r="L1" s="4" t="s">
        <v>532</v>
      </c>
      <c r="M1" s="4" t="s">
        <v>533</v>
      </c>
      <c r="N1" s="4" t="s">
        <v>534</v>
      </c>
      <c r="O1" s="4" t="s">
        <v>535</v>
      </c>
      <c r="P1" s="4" t="s">
        <v>536</v>
      </c>
      <c r="Q1" s="4" t="s">
        <v>537</v>
      </c>
      <c r="R1" s="4" t="s">
        <v>538</v>
      </c>
      <c r="S1" s="4" t="s">
        <v>539</v>
      </c>
      <c r="T1" s="4" t="s">
        <v>540</v>
      </c>
      <c r="U1" s="4" t="s">
        <v>541</v>
      </c>
      <c r="V1" s="4" t="s">
        <v>542</v>
      </c>
      <c r="W1" s="4" t="s">
        <v>543</v>
      </c>
      <c r="X1" s="4" t="s">
        <v>544</v>
      </c>
      <c r="Y1" s="4" t="s">
        <v>545</v>
      </c>
      <c r="Z1" s="4" t="s">
        <v>546</v>
      </c>
      <c r="AA1" s="4" t="s">
        <v>547</v>
      </c>
      <c r="AB1" s="4" t="s">
        <v>548</v>
      </c>
      <c r="AC1" s="4" t="s">
        <v>549</v>
      </c>
      <c r="AD1" s="4" t="s">
        <v>550</v>
      </c>
      <c r="AE1" s="4" t="s">
        <v>551</v>
      </c>
      <c r="AF1" s="4" t="s">
        <v>552</v>
      </c>
      <c r="AG1" s="4" t="s">
        <v>553</v>
      </c>
      <c r="AH1" s="4" t="s">
        <v>554</v>
      </c>
      <c r="AI1" s="4" t="s">
        <v>555</v>
      </c>
      <c r="AJ1" s="4" t="s">
        <v>556</v>
      </c>
      <c r="AK1" s="4" t="s">
        <v>557</v>
      </c>
      <c r="AL1" s="4" t="s">
        <v>558</v>
      </c>
      <c r="AM1" s="4" t="s">
        <v>559</v>
      </c>
      <c r="AN1" s="4" t="s">
        <v>560</v>
      </c>
      <c r="AO1" s="4" t="s">
        <v>561</v>
      </c>
      <c r="AP1" s="4" t="s">
        <v>562</v>
      </c>
      <c r="AQ1" s="4" t="s">
        <v>563</v>
      </c>
      <c r="AR1" s="4" t="s">
        <v>564</v>
      </c>
      <c r="AS1" s="4" t="s">
        <v>565</v>
      </c>
      <c r="AT1" s="4" t="s">
        <v>566</v>
      </c>
      <c r="AU1" s="4" t="s">
        <v>567</v>
      </c>
      <c r="AV1" s="4" t="s">
        <v>568</v>
      </c>
      <c r="AW1" s="4" t="s">
        <v>569</v>
      </c>
      <c r="AX1" s="4" t="s">
        <v>570</v>
      </c>
      <c r="AY1" s="4" t="s">
        <v>571</v>
      </c>
      <c r="AZ1" s="4" t="s">
        <v>572</v>
      </c>
      <c r="BA1" s="4" t="s">
        <v>573</v>
      </c>
      <c r="BB1" s="4" t="s">
        <v>574</v>
      </c>
      <c r="BC1" s="4" t="s">
        <v>575</v>
      </c>
      <c r="BD1" s="4" t="s">
        <v>576</v>
      </c>
      <c r="BE1" s="4" t="s">
        <v>577</v>
      </c>
      <c r="BF1" s="4" t="s">
        <v>578</v>
      </c>
      <c r="BG1" s="4" t="s">
        <v>579</v>
      </c>
      <c r="BH1" s="4" t="s">
        <v>580</v>
      </c>
      <c r="BI1" s="4" t="s">
        <v>581</v>
      </c>
      <c r="BJ1" s="4" t="s">
        <v>582</v>
      </c>
      <c r="BK1" s="4" t="s">
        <v>583</v>
      </c>
    </row>
    <row r="2" spans="1:63" ht="12.75">
      <c r="A2" s="405">
        <f>RbUZ!A8</f>
      </c>
      <c r="F2">
        <f>+INDEX(Listy!$D$3:$D$6,Listy!$B$1)</f>
        <v>99</v>
      </c>
      <c r="G2">
        <f>RbUZ!K8</f>
      </c>
      <c r="H2">
        <f>RbUZ!H8</f>
        <v>4</v>
      </c>
      <c r="I2">
        <f>RbUZ!M11</f>
      </c>
      <c r="L2" s="408">
        <f>RbUZ!D33</f>
        <v>0</v>
      </c>
      <c r="M2" s="408">
        <f>RbUZ!E33</f>
        <v>0</v>
      </c>
      <c r="N2" s="408">
        <f>RbUZ!F33</f>
        <v>0</v>
      </c>
      <c r="O2" s="408">
        <f>RbUZ!G33</f>
        <v>0</v>
      </c>
      <c r="P2" s="408">
        <f>RbUZ!D34</f>
        <v>0</v>
      </c>
      <c r="Q2" s="408">
        <f>RbUZ!E34</f>
        <v>0</v>
      </c>
      <c r="R2" s="408">
        <f>RbUZ!F34</f>
        <v>0</v>
      </c>
      <c r="S2" s="408">
        <f>RbUZ!G34</f>
        <v>0</v>
      </c>
      <c r="T2" s="408">
        <f>RbUZ!D35</f>
        <v>0</v>
      </c>
      <c r="U2" s="408">
        <f>RbUZ!E35</f>
        <v>0</v>
      </c>
      <c r="V2" s="408">
        <f>RbUZ!F35</f>
        <v>0</v>
      </c>
      <c r="W2" s="408">
        <f>RbUZ!G35</f>
        <v>0</v>
      </c>
      <c r="X2" s="408">
        <f>RbUZ!D36</f>
        <v>0</v>
      </c>
      <c r="Y2" s="408">
        <f>RbUZ!E36</f>
        <v>0</v>
      </c>
      <c r="Z2" s="408">
        <f>RbUZ!F36</f>
        <v>0</v>
      </c>
      <c r="AA2" s="408">
        <f>RbUZ!G36</f>
        <v>0</v>
      </c>
      <c r="AB2" s="408">
        <f>RbUZ!D37</f>
        <v>0</v>
      </c>
      <c r="AC2" s="408">
        <f>RbUZ!E37</f>
        <v>0</v>
      </c>
      <c r="AD2" s="408">
        <f>RbUZ!F37</f>
        <v>0</v>
      </c>
      <c r="AE2" s="408">
        <f>RbUZ!G37</f>
        <v>0</v>
      </c>
      <c r="AF2" s="408">
        <f>RbUZ!D38</f>
        <v>0</v>
      </c>
      <c r="AG2" s="408">
        <f>RbUZ!E38</f>
        <v>0</v>
      </c>
      <c r="AH2" s="408">
        <f>RbUZ!F38</f>
        <v>0</v>
      </c>
      <c r="AI2" s="408">
        <f>RbUZ!G38</f>
        <v>0</v>
      </c>
      <c r="AJ2" s="408">
        <f>RbUZ!D39</f>
        <v>0</v>
      </c>
      <c r="AK2" s="408">
        <f>RbUZ!E39</f>
        <v>0</v>
      </c>
      <c r="AL2" s="408">
        <f>RbUZ!F39</f>
        <v>0</v>
      </c>
      <c r="AM2" s="408">
        <f>RbUZ!G39</f>
        <v>0</v>
      </c>
      <c r="AN2" s="408">
        <f>RbUZ!D40</f>
        <v>0</v>
      </c>
      <c r="AO2" s="408">
        <f>RbUZ!E40</f>
        <v>0</v>
      </c>
      <c r="AP2" s="408">
        <f>RbUZ!F40</f>
        <v>0</v>
      </c>
      <c r="AQ2" s="408">
        <f>RbUZ!G40</f>
        <v>0</v>
      </c>
      <c r="AR2" s="408">
        <f>RbUZ!D41</f>
        <v>0</v>
      </c>
      <c r="AS2" s="408">
        <f>RbUZ!E41</f>
        <v>0</v>
      </c>
      <c r="AT2" s="408">
        <f>RbUZ!F41</f>
        <v>0</v>
      </c>
      <c r="AU2" s="408">
        <f>RbUZ!G41</f>
        <v>0</v>
      </c>
      <c r="AV2" s="408">
        <f>RbUZ!D42</f>
        <v>0</v>
      </c>
      <c r="AW2" s="408">
        <f>RbUZ!E42</f>
        <v>0</v>
      </c>
      <c r="AX2" s="408">
        <f>RbUZ!F42</f>
        <v>0</v>
      </c>
      <c r="AY2" s="408">
        <f>RbUZ!G42</f>
        <v>0</v>
      </c>
      <c r="AZ2" s="408">
        <f>RbUZ!D43</f>
        <v>0</v>
      </c>
      <c r="BA2" s="408">
        <f>RbUZ!E43</f>
        <v>0</v>
      </c>
      <c r="BB2" s="408">
        <f>RbUZ!F43</f>
        <v>0</v>
      </c>
      <c r="BC2" s="408">
        <f>RbUZ!G43</f>
        <v>0</v>
      </c>
      <c r="BD2" s="408">
        <f>RbUZ!D44</f>
        <v>0</v>
      </c>
      <c r="BE2" s="408">
        <f>RbUZ!E44</f>
        <v>0</v>
      </c>
      <c r="BF2" s="408">
        <f>RbUZ!F44</f>
        <v>0</v>
      </c>
      <c r="BG2" s="408">
        <f>RbUZ!G44</f>
        <v>0</v>
      </c>
      <c r="BH2" s="408">
        <f>RbUZ!D45</f>
        <v>0</v>
      </c>
      <c r="BI2" s="408">
        <f>RbUZ!E45</f>
        <v>0</v>
      </c>
      <c r="BJ2" s="408">
        <f>RbUZ!F45</f>
        <v>0</v>
      </c>
      <c r="BK2" s="408">
        <f>RbUZ!G45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Brzuszek Damian</dc:creator>
  <cp:keywords/>
  <dc:description/>
  <cp:lastModifiedBy>Czarnecka Anna</cp:lastModifiedBy>
  <cp:lastPrinted>2021-12-06T07:55:56Z</cp:lastPrinted>
  <dcterms:created xsi:type="dcterms:W3CDTF">2001-05-30T13:41:53Z</dcterms:created>
  <dcterms:modified xsi:type="dcterms:W3CDTF">2022-02-24T09:52:24Z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MF\AAKU;Czarnecka Anna</vt:lpwstr>
  </property>
  <property fmtid="{D5CDD505-2E9C-101B-9397-08002B2CF9AE}" pid="4" name="MFClassificationDate">
    <vt:lpwstr>2022-02-24T10:51:52.4369419+01:00</vt:lpwstr>
  </property>
  <property fmtid="{D5CDD505-2E9C-101B-9397-08002B2CF9AE}" pid="5" name="MFClassifiedBySID">
    <vt:lpwstr>MF\S-1-5-21-1525952054-1005573771-2909822258-6240</vt:lpwstr>
  </property>
  <property fmtid="{D5CDD505-2E9C-101B-9397-08002B2CF9AE}" pid="6" name="MFGRNItemId">
    <vt:lpwstr>GRN-abc4f338-aec4-4b91-952d-0fe04b269798</vt:lpwstr>
  </property>
  <property fmtid="{D5CDD505-2E9C-101B-9397-08002B2CF9AE}" pid="7" name="MFHash">
    <vt:lpwstr>WUijMj9VaHDTPupPy3VCoYGer43DIE13MV+zgsxYDu8=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