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codeName="Ten_skoroszyt"/>
  <xr:revisionPtr revIDLastSave="0" documentId="8_{CF0CC1A4-2CE0-42E3-B65A-927ECB628069}" xr6:coauthVersionLast="36" xr6:coauthVersionMax="36" xr10:uidLastSave="{00000000-0000-0000-0000-000000000000}"/>
  <bookViews>
    <workbookView xWindow="0" yWindow="0" windowWidth="28800" windowHeight="12225" tabRatio="910" xr2:uid="{00000000-000D-0000-FFFF-FFFF00000000}"/>
  </bookViews>
  <sheets>
    <sheet name="Strona tytułowa" sheetId="136" r:id="rId1"/>
    <sheet name="Spis treści" sheetId="53" r:id="rId2"/>
    <sheet name="Uwagi wstępne" sheetId="55" r:id="rId3"/>
    <sheet name="Objaśnienia i skróty" sheetId="54" r:id="rId4"/>
    <sheet name="Tab 1" sheetId="105" r:id="rId5"/>
    <sheet name="Tab 2 i 3" sheetId="106" r:id="rId6"/>
    <sheet name="Tab 4 i 5" sheetId="107" r:id="rId7"/>
    <sheet name="Tab 6 i 7 " sheetId="108" r:id="rId8"/>
    <sheet name="Tab 8 i 9" sheetId="109" r:id="rId9"/>
    <sheet name="Tab 10" sheetId="110" r:id="rId10"/>
    <sheet name="Tab 1 (11)" sheetId="94" r:id="rId11"/>
    <sheet name="Tab 2 (12) i wykres 1" sheetId="135" r:id="rId12"/>
    <sheet name="Tab 3 (13) i wykres 2" sheetId="125" r:id="rId13"/>
    <sheet name="Tab 4 (14)" sheetId="95" r:id="rId14"/>
    <sheet name="Tab 5 (15)" sheetId="96" r:id="rId15"/>
    <sheet name="Wykres 3" sheetId="129" r:id="rId16"/>
    <sheet name="Tab 6 (16)" sheetId="97" r:id="rId17"/>
    <sheet name="Tab 7 (17)" sheetId="98" r:id="rId18"/>
    <sheet name="Tab 8 (18)" sheetId="99" r:id="rId19"/>
    <sheet name="Tab 9 (19) i 10 (20)" sheetId="101" r:id="rId20"/>
    <sheet name="Tab 11 (21) i 12 (22)" sheetId="102" r:id="rId21"/>
    <sheet name="Tab 1 (23)" sheetId="104" r:id="rId22"/>
    <sheet name="Tab 1 (24) i 2 (25)" sheetId="113" r:id="rId23"/>
    <sheet name="Wykres 4" sheetId="130" r:id="rId24"/>
    <sheet name="Tab 3 (26) i 4 (27)" sheetId="114" r:id="rId25"/>
    <sheet name="Wykres 5" sheetId="126" r:id="rId26"/>
    <sheet name="Tab 1 (28)" sheetId="115" r:id="rId27"/>
    <sheet name="Tab 2 (29) i 3 (30)" sheetId="117" r:id="rId28"/>
    <sheet name="Tab 4 (31)" sheetId="116" r:id="rId29"/>
    <sheet name="Tab 5 (32) i 6 (33)" sheetId="118" r:id="rId30"/>
    <sheet name="Tab 7 (34) i 8 (35)" sheetId="119" r:id="rId31"/>
    <sheet name="Tab 1 (36) i 2 (37)" sheetId="121" r:id="rId32"/>
  </sheets>
  <definedNames>
    <definedName name="_xlnm.Print_Area" localSheetId="3">'Objaśnienia i skróty'!$A$1:$B$25</definedName>
    <definedName name="_xlnm.Print_Area" localSheetId="1">'Spis treści'!$A$1:$C$59</definedName>
    <definedName name="_xlnm.Print_Area" localSheetId="0">'Strona tytułowa'!$A$1:$B$34</definedName>
    <definedName name="_xlnm.Print_Area" localSheetId="10">'Tab 1 (11)'!$A$1:$I$30</definedName>
    <definedName name="_xlnm.Print_Area" localSheetId="21">'Tab 1 (23)'!$A$1:$I$62</definedName>
    <definedName name="_xlnm.Print_Area" localSheetId="22">'Tab 1 (24) i 2 (25)'!$A$1:$I$39</definedName>
    <definedName name="_xlnm.Print_Area" localSheetId="26">'Tab 1 (28)'!$A$1:$L$24</definedName>
    <definedName name="_xlnm.Print_Area" localSheetId="20">'Tab 11 (21) i 12 (22)'!$A$1:$I$45</definedName>
    <definedName name="_xlnm.Print_Area" localSheetId="11">'Tab 2 (12) i wykres 1'!$A$1:$E$48</definedName>
    <definedName name="_xlnm.Print_Area" localSheetId="27">'Tab 2 (29) i 3 (30)'!$A$1:$I$29</definedName>
    <definedName name="_xlnm.Print_Area" localSheetId="12">'Tab 3 (13) i wykres 2'!$A$1:$E$52</definedName>
    <definedName name="_xlnm.Print_Area" localSheetId="24">'Tab 3 (26) i 4 (27)'!$A$1:$J$38</definedName>
    <definedName name="_xlnm.Print_Area" localSheetId="13">'Tab 4 (14)'!$A$1:$H$30</definedName>
    <definedName name="_xlnm.Print_Area" localSheetId="14">'Tab 5 (15)'!$A$1:$I$33</definedName>
    <definedName name="_xlnm.Print_Area" localSheetId="17">'Tab 7 (17)'!$A$1:$I$33</definedName>
    <definedName name="_xlnm.Print_Area" localSheetId="18">'Tab 8 (18)'!$A$1:$H$32</definedName>
    <definedName name="_xlnm.Print_Area" localSheetId="2">'Uwagi wstępne'!$A$1:$B$130</definedName>
    <definedName name="_xlnm.Print_Area" localSheetId="15">'Wykres 3'!$A$1:$F$6</definedName>
    <definedName name="_xlnm.Print_Area" localSheetId="23">'Wykres 4'!$A$1:$G$34</definedName>
    <definedName name="_xlnm.Print_Area" localSheetId="25">'Wykres 5'!$B$1:$M$21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2" i="121" l="1"/>
  <c r="H8" i="106" l="1"/>
  <c r="I18" i="106" l="1"/>
  <c r="H18" i="106"/>
  <c r="G18" i="106"/>
  <c r="I17" i="106"/>
  <c r="H17" i="106"/>
  <c r="G17" i="106"/>
  <c r="I15" i="106"/>
  <c r="H15" i="106"/>
  <c r="G15" i="106"/>
  <c r="I14" i="106"/>
  <c r="H14" i="106"/>
  <c r="G14" i="106"/>
  <c r="I12" i="106"/>
  <c r="H12" i="106"/>
  <c r="G12" i="106"/>
  <c r="I11" i="106"/>
  <c r="H11" i="106"/>
  <c r="G11" i="106"/>
  <c r="I9" i="106"/>
  <c r="H9" i="106"/>
  <c r="G9" i="106"/>
  <c r="I8" i="106"/>
  <c r="G8" i="106"/>
  <c r="B29" i="119" l="1"/>
  <c r="B5" i="119"/>
  <c r="B21" i="121" l="1"/>
  <c r="B20" i="121"/>
  <c r="B19" i="121"/>
  <c r="B18" i="121"/>
  <c r="B17" i="121"/>
  <c r="B16" i="121"/>
  <c r="B15" i="121"/>
  <c r="B14" i="121"/>
  <c r="B13" i="121"/>
  <c r="B12" i="121"/>
  <c r="B11" i="121"/>
  <c r="B10" i="121"/>
  <c r="B9" i="121"/>
  <c r="B8" i="121"/>
  <c r="B7" i="121"/>
  <c r="B46" i="118" l="1"/>
  <c r="B45" i="118"/>
  <c r="B44" i="118"/>
  <c r="B43" i="118"/>
  <c r="B42" i="118"/>
  <c r="B41" i="118"/>
  <c r="B40" i="118"/>
  <c r="B39" i="118"/>
  <c r="B38" i="118"/>
  <c r="B37" i="118"/>
  <c r="B36" i="118"/>
  <c r="B35" i="118"/>
  <c r="B34" i="118"/>
  <c r="B33" i="118"/>
  <c r="B32" i="118"/>
  <c r="B31" i="118"/>
  <c r="B29" i="118"/>
  <c r="B23" i="118"/>
  <c r="B22" i="118"/>
  <c r="B21" i="118"/>
  <c r="B20" i="118"/>
  <c r="B19" i="118"/>
  <c r="B18" i="118"/>
  <c r="B17" i="118"/>
  <c r="B16" i="118"/>
  <c r="B15" i="118"/>
  <c r="B14" i="118"/>
  <c r="B13" i="118"/>
  <c r="B12" i="118"/>
  <c r="B11" i="118"/>
  <c r="B10" i="118"/>
  <c r="B9" i="118"/>
  <c r="B8" i="118"/>
  <c r="B6" i="118" l="1"/>
  <c r="B24" i="116"/>
  <c r="B23" i="116"/>
  <c r="B22" i="116"/>
  <c r="B21" i="116"/>
  <c r="B20" i="116"/>
  <c r="B19" i="116"/>
  <c r="B18" i="116"/>
  <c r="B17" i="116"/>
  <c r="B16" i="116"/>
  <c r="B15" i="116"/>
  <c r="B14" i="116"/>
  <c r="B13" i="116"/>
  <c r="B12" i="116"/>
  <c r="B11" i="116"/>
  <c r="B10" i="116"/>
  <c r="B9" i="116"/>
  <c r="B7" i="116" l="1"/>
  <c r="B13" i="117" l="1"/>
  <c r="B12" i="117"/>
  <c r="B11" i="117"/>
  <c r="B10" i="117"/>
  <c r="B9" i="117"/>
  <c r="B8" i="117"/>
  <c r="H6" i="117"/>
  <c r="G6" i="117"/>
  <c r="F6" i="117"/>
  <c r="E6" i="117"/>
  <c r="D6" i="117"/>
  <c r="C6" i="117"/>
  <c r="I29" i="117"/>
  <c r="H29" i="117"/>
  <c r="G29" i="117"/>
  <c r="I28" i="117"/>
  <c r="H28" i="117"/>
  <c r="G28" i="117"/>
  <c r="I27" i="117"/>
  <c r="H27" i="117"/>
  <c r="G27" i="117"/>
  <c r="I25" i="117"/>
  <c r="H25" i="117"/>
  <c r="G25" i="117"/>
  <c r="I24" i="117"/>
  <c r="H24" i="117"/>
  <c r="G24" i="117"/>
  <c r="I23" i="117"/>
  <c r="H23" i="117"/>
  <c r="G23" i="117"/>
  <c r="B6" i="117" l="1"/>
  <c r="B5" i="117"/>
  <c r="B24" i="115"/>
  <c r="B23" i="115"/>
  <c r="B22" i="115"/>
  <c r="B21" i="115"/>
  <c r="B20" i="115"/>
  <c r="B19" i="115"/>
  <c r="B18" i="115"/>
  <c r="B17" i="115"/>
  <c r="B16" i="115"/>
  <c r="B15" i="115"/>
  <c r="B14" i="115"/>
  <c r="B13" i="115"/>
  <c r="B12" i="115"/>
  <c r="B11" i="115"/>
  <c r="B10" i="115"/>
  <c r="B9" i="115"/>
  <c r="B8" i="115" s="1"/>
  <c r="L8" i="115"/>
  <c r="K8" i="115"/>
  <c r="J8" i="115"/>
  <c r="I8" i="115"/>
  <c r="H8" i="115"/>
  <c r="G8" i="115"/>
  <c r="F8" i="115"/>
  <c r="E8" i="115"/>
  <c r="D8" i="115"/>
  <c r="C8" i="115"/>
  <c r="E21" i="126" l="1"/>
  <c r="F21" i="126"/>
  <c r="G21" i="126"/>
  <c r="D21" i="126"/>
  <c r="C21" i="126"/>
  <c r="C20" i="126"/>
  <c r="J16" i="114"/>
  <c r="I16" i="114"/>
  <c r="H16" i="114"/>
  <c r="J14" i="114"/>
  <c r="I14" i="114"/>
  <c r="H14" i="114"/>
  <c r="J13" i="114"/>
  <c r="I13" i="114"/>
  <c r="H13" i="114"/>
  <c r="J11" i="114"/>
  <c r="I11" i="114"/>
  <c r="H11" i="114"/>
  <c r="J10" i="114"/>
  <c r="I10" i="114"/>
  <c r="H10" i="114"/>
  <c r="J9" i="114"/>
  <c r="I9" i="114"/>
  <c r="H9" i="114"/>
  <c r="J8" i="114"/>
  <c r="I8" i="114"/>
  <c r="H8" i="114"/>
  <c r="J7" i="114"/>
  <c r="I7" i="114"/>
  <c r="H7" i="114"/>
  <c r="B21" i="114" l="1"/>
  <c r="C33" i="130" l="1"/>
  <c r="B33" i="130"/>
  <c r="I16" i="113"/>
  <c r="H16" i="113"/>
  <c r="G16" i="113"/>
  <c r="I15" i="113"/>
  <c r="H15" i="113"/>
  <c r="G15" i="113"/>
  <c r="I14" i="113"/>
  <c r="H14" i="113"/>
  <c r="G14" i="113"/>
  <c r="I12" i="113"/>
  <c r="H12" i="113"/>
  <c r="G12" i="113"/>
  <c r="I11" i="113"/>
  <c r="H11" i="113"/>
  <c r="G11" i="113"/>
  <c r="I10" i="113"/>
  <c r="H10" i="113"/>
  <c r="G10" i="113"/>
  <c r="I9" i="113"/>
  <c r="H9" i="113"/>
  <c r="G9" i="113"/>
  <c r="I8" i="113"/>
  <c r="H8" i="113"/>
  <c r="G8" i="113"/>
  <c r="F12" i="113" l="1"/>
  <c r="E12" i="113"/>
  <c r="D12" i="113"/>
  <c r="C12" i="113"/>
  <c r="B12" i="113"/>
  <c r="F16" i="113" l="1"/>
  <c r="E16" i="113"/>
  <c r="D16" i="113"/>
  <c r="C16" i="113"/>
  <c r="B16" i="113"/>
  <c r="G61" i="104" l="1"/>
  <c r="G60" i="104"/>
  <c r="G59" i="104"/>
  <c r="I57" i="104" l="1"/>
  <c r="H57" i="104"/>
  <c r="G57" i="104"/>
  <c r="I56" i="104"/>
  <c r="H56" i="104"/>
  <c r="G56" i="104"/>
  <c r="I55" i="104"/>
  <c r="H55" i="104"/>
  <c r="G55" i="104"/>
  <c r="I53" i="104"/>
  <c r="H53" i="104"/>
  <c r="G53" i="104"/>
  <c r="I52" i="104"/>
  <c r="H52" i="104"/>
  <c r="G52" i="104"/>
  <c r="I51" i="104"/>
  <c r="H51" i="104"/>
  <c r="G51" i="104"/>
  <c r="I49" i="104"/>
  <c r="H49" i="104"/>
  <c r="G49" i="104"/>
  <c r="I48" i="104"/>
  <c r="H48" i="104"/>
  <c r="G48" i="104"/>
  <c r="I47" i="104"/>
  <c r="H47" i="104"/>
  <c r="G47" i="104"/>
  <c r="I45" i="104"/>
  <c r="H45" i="104"/>
  <c r="G45" i="104"/>
  <c r="I44" i="104"/>
  <c r="H44" i="104"/>
  <c r="G44" i="104"/>
  <c r="I43" i="104"/>
  <c r="H43" i="104"/>
  <c r="G43" i="104"/>
  <c r="I41" i="104"/>
  <c r="H41" i="104"/>
  <c r="G41" i="104"/>
  <c r="I40" i="104"/>
  <c r="H40" i="104"/>
  <c r="G40" i="104"/>
  <c r="I39" i="104"/>
  <c r="H39" i="104"/>
  <c r="G39" i="104"/>
  <c r="I37" i="104"/>
  <c r="H37" i="104"/>
  <c r="G37" i="104"/>
  <c r="I36" i="104"/>
  <c r="H36" i="104"/>
  <c r="G36" i="104"/>
  <c r="I35" i="104"/>
  <c r="H35" i="104"/>
  <c r="G35" i="104"/>
  <c r="I33" i="104"/>
  <c r="H33" i="104"/>
  <c r="G33" i="104"/>
  <c r="I32" i="104"/>
  <c r="H32" i="104"/>
  <c r="G32" i="104"/>
  <c r="I31" i="104"/>
  <c r="H31" i="104"/>
  <c r="G31" i="104"/>
  <c r="I29" i="104"/>
  <c r="H29" i="104"/>
  <c r="G29" i="104"/>
  <c r="I28" i="104"/>
  <c r="H28" i="104"/>
  <c r="G28" i="104"/>
  <c r="I27" i="104"/>
  <c r="H27" i="104"/>
  <c r="G27" i="104"/>
  <c r="I25" i="104"/>
  <c r="H25" i="104"/>
  <c r="G25" i="104"/>
  <c r="I24" i="104"/>
  <c r="H24" i="104"/>
  <c r="G24" i="104"/>
  <c r="I23" i="104"/>
  <c r="H23" i="104"/>
  <c r="G23" i="104"/>
  <c r="I21" i="104"/>
  <c r="H21" i="104"/>
  <c r="G21" i="104"/>
  <c r="I20" i="104"/>
  <c r="H20" i="104"/>
  <c r="G20" i="104"/>
  <c r="I19" i="104"/>
  <c r="H19" i="104"/>
  <c r="G19" i="104"/>
  <c r="I17" i="104"/>
  <c r="H17" i="104"/>
  <c r="G17" i="104"/>
  <c r="I16" i="104"/>
  <c r="H16" i="104"/>
  <c r="G16" i="104"/>
  <c r="I15" i="104"/>
  <c r="H15" i="104"/>
  <c r="G15" i="104"/>
  <c r="I12" i="104"/>
  <c r="H12" i="104"/>
  <c r="G12" i="104"/>
  <c r="I11" i="104"/>
  <c r="H11" i="104"/>
  <c r="G11" i="104"/>
  <c r="I9" i="104"/>
  <c r="H9" i="104"/>
  <c r="G9" i="104"/>
  <c r="I8" i="104"/>
  <c r="H8" i="104"/>
  <c r="G8" i="104"/>
  <c r="I7" i="104"/>
  <c r="H7" i="104"/>
  <c r="G7" i="104"/>
  <c r="F13" i="104" l="1"/>
  <c r="E13" i="104"/>
  <c r="C13" i="104"/>
  <c r="B13" i="104"/>
  <c r="D13" i="104"/>
  <c r="I13" i="104" l="1"/>
  <c r="H13" i="104"/>
  <c r="G13" i="104"/>
  <c r="I21" i="102"/>
  <c r="H21" i="102"/>
  <c r="G21" i="102"/>
  <c r="I20" i="102"/>
  <c r="H20" i="102"/>
  <c r="G20" i="102"/>
  <c r="I19" i="102"/>
  <c r="H19" i="102"/>
  <c r="G19" i="102"/>
  <c r="I17" i="102"/>
  <c r="H17" i="102"/>
  <c r="G17" i="102"/>
  <c r="I16" i="102"/>
  <c r="H16" i="102"/>
  <c r="G16" i="102"/>
  <c r="I15" i="102"/>
  <c r="H15" i="102"/>
  <c r="G15" i="102"/>
  <c r="I13" i="102"/>
  <c r="H13" i="102"/>
  <c r="G13" i="102"/>
  <c r="I12" i="102"/>
  <c r="H12" i="102"/>
  <c r="G12" i="102"/>
  <c r="I11" i="102"/>
  <c r="H11" i="102"/>
  <c r="G11" i="102"/>
  <c r="I9" i="102"/>
  <c r="H9" i="102"/>
  <c r="G9" i="102"/>
  <c r="I8" i="102"/>
  <c r="H8" i="102"/>
  <c r="G8" i="102"/>
  <c r="I7" i="102"/>
  <c r="H7" i="102"/>
  <c r="G7" i="102"/>
  <c r="C8" i="102" l="1"/>
  <c r="B8" i="102"/>
  <c r="C7" i="102"/>
  <c r="B7" i="102"/>
  <c r="F8" i="102"/>
  <c r="E8" i="102"/>
  <c r="F7" i="102"/>
  <c r="E7" i="102"/>
  <c r="D8" i="102"/>
  <c r="D7" i="102"/>
  <c r="F21" i="102" l="1"/>
  <c r="F17" i="102"/>
  <c r="F13" i="102"/>
  <c r="F9" i="102"/>
  <c r="E21" i="102"/>
  <c r="E17" i="102"/>
  <c r="E13" i="102"/>
  <c r="E9" i="102"/>
  <c r="I32" i="98"/>
  <c r="H32" i="98"/>
  <c r="G32" i="98"/>
  <c r="I31" i="98"/>
  <c r="H31" i="98"/>
  <c r="G31" i="98"/>
  <c r="I30" i="98"/>
  <c r="H30" i="98"/>
  <c r="G30" i="98"/>
  <c r="I29" i="98"/>
  <c r="H29" i="98"/>
  <c r="G29" i="98"/>
  <c r="I28" i="98"/>
  <c r="H28" i="98"/>
  <c r="G28" i="98"/>
  <c r="I27" i="98"/>
  <c r="H27" i="98"/>
  <c r="G27" i="98"/>
  <c r="I26" i="98"/>
  <c r="H26" i="98"/>
  <c r="G26" i="98"/>
  <c r="I25" i="98"/>
  <c r="H25" i="98"/>
  <c r="G25" i="98"/>
  <c r="I24" i="98"/>
  <c r="H24" i="98"/>
  <c r="G24" i="98"/>
  <c r="I23" i="98"/>
  <c r="H23" i="98"/>
  <c r="G23" i="98"/>
  <c r="I22" i="98"/>
  <c r="H22" i="98"/>
  <c r="G22" i="98"/>
  <c r="I21" i="98"/>
  <c r="H21" i="98"/>
  <c r="G21" i="98"/>
  <c r="I20" i="98"/>
  <c r="H20" i="98"/>
  <c r="G20" i="98"/>
  <c r="I18" i="98"/>
  <c r="H18" i="98"/>
  <c r="G18" i="98"/>
  <c r="I17" i="98"/>
  <c r="H17" i="98"/>
  <c r="G17" i="98"/>
  <c r="I16" i="98"/>
  <c r="H16" i="98"/>
  <c r="G16" i="98"/>
  <c r="I15" i="98"/>
  <c r="H15" i="98"/>
  <c r="G15" i="98"/>
  <c r="I14" i="98"/>
  <c r="H14" i="98"/>
  <c r="G14" i="98"/>
  <c r="I13" i="98"/>
  <c r="H13" i="98"/>
  <c r="G13" i="98"/>
  <c r="I11" i="98"/>
  <c r="H11" i="98"/>
  <c r="G11" i="98"/>
  <c r="I10" i="98"/>
  <c r="H10" i="98"/>
  <c r="G10" i="98"/>
  <c r="I9" i="98"/>
  <c r="H9" i="98"/>
  <c r="G9" i="98"/>
  <c r="I9" i="101"/>
  <c r="H9" i="101"/>
  <c r="G9" i="101"/>
  <c r="I8" i="101"/>
  <c r="H8" i="101"/>
  <c r="G8" i="101"/>
  <c r="I7" i="101"/>
  <c r="H7" i="101"/>
  <c r="G7" i="101"/>
  <c r="F9" i="101" l="1"/>
  <c r="E9" i="101"/>
  <c r="D5" i="129" l="1"/>
  <c r="C5" i="129"/>
  <c r="B5" i="129"/>
  <c r="I32" i="96" l="1"/>
  <c r="H32" i="96"/>
  <c r="G32" i="96"/>
  <c r="I31" i="96"/>
  <c r="H31" i="96"/>
  <c r="G31" i="96"/>
  <c r="I30" i="96"/>
  <c r="H30" i="96"/>
  <c r="G30" i="96"/>
  <c r="I29" i="96"/>
  <c r="H29" i="96"/>
  <c r="G29" i="96"/>
  <c r="I28" i="96"/>
  <c r="H28" i="96"/>
  <c r="G28" i="96"/>
  <c r="I26" i="96"/>
  <c r="H26" i="96"/>
  <c r="G26" i="96"/>
  <c r="I25" i="96"/>
  <c r="H25" i="96"/>
  <c r="G25" i="96"/>
  <c r="I24" i="96"/>
  <c r="H24" i="96"/>
  <c r="G24" i="96"/>
  <c r="I23" i="96"/>
  <c r="H23" i="96"/>
  <c r="G23" i="96"/>
  <c r="I22" i="96"/>
  <c r="H22" i="96"/>
  <c r="G22" i="96"/>
  <c r="I18" i="96"/>
  <c r="H18" i="96"/>
  <c r="G18" i="96"/>
  <c r="I17" i="96"/>
  <c r="H17" i="96"/>
  <c r="G17" i="96"/>
  <c r="I16" i="96"/>
  <c r="H16" i="96"/>
  <c r="G16" i="96"/>
  <c r="I15" i="96"/>
  <c r="H15" i="96"/>
  <c r="G15" i="96"/>
  <c r="I14" i="96"/>
  <c r="H14" i="96"/>
  <c r="G14" i="96"/>
  <c r="F27" i="96"/>
  <c r="F20" i="96" s="1"/>
  <c r="F11" i="96" s="1"/>
  <c r="F21" i="96"/>
  <c r="F13" i="96"/>
  <c r="F10" i="96" s="1"/>
  <c r="E27" i="96"/>
  <c r="E21" i="96"/>
  <c r="E13" i="96"/>
  <c r="E10" i="96" s="1"/>
  <c r="G10" i="96" s="1"/>
  <c r="B30" i="95"/>
  <c r="B29" i="95"/>
  <c r="B28" i="95"/>
  <c r="G27" i="96" l="1"/>
  <c r="E20" i="96"/>
  <c r="G21" i="96"/>
  <c r="G13" i="96"/>
  <c r="F9" i="96"/>
  <c r="E11" i="96" l="1"/>
  <c r="G20" i="96"/>
  <c r="I30" i="94"/>
  <c r="H30" i="94"/>
  <c r="G30" i="94"/>
  <c r="I29" i="94"/>
  <c r="H29" i="94"/>
  <c r="G29" i="94"/>
  <c r="I28" i="94"/>
  <c r="H28" i="94"/>
  <c r="G28" i="94"/>
  <c r="I27" i="94"/>
  <c r="H27" i="94"/>
  <c r="G27" i="94"/>
  <c r="I26" i="94"/>
  <c r="H26" i="94"/>
  <c r="G26" i="94"/>
  <c r="I25" i="94"/>
  <c r="H25" i="94"/>
  <c r="G25" i="94"/>
  <c r="I24" i="94"/>
  <c r="H24" i="94"/>
  <c r="G24" i="94"/>
  <c r="I23" i="94"/>
  <c r="H23" i="94"/>
  <c r="G23" i="94"/>
  <c r="I22" i="94"/>
  <c r="H22" i="94"/>
  <c r="G22" i="94"/>
  <c r="I21" i="94"/>
  <c r="H21" i="94"/>
  <c r="G21" i="94"/>
  <c r="I20" i="94"/>
  <c r="H20" i="94"/>
  <c r="G20" i="94"/>
  <c r="I19" i="94"/>
  <c r="H19" i="94"/>
  <c r="G19" i="94"/>
  <c r="I18" i="94"/>
  <c r="H18" i="94"/>
  <c r="G18" i="94"/>
  <c r="I16" i="94"/>
  <c r="H16" i="94"/>
  <c r="G16" i="94"/>
  <c r="I15" i="94"/>
  <c r="H15" i="94"/>
  <c r="G15" i="94"/>
  <c r="I14" i="94"/>
  <c r="H14" i="94"/>
  <c r="G14" i="94"/>
  <c r="I13" i="94"/>
  <c r="H13" i="94"/>
  <c r="G13" i="94"/>
  <c r="I12" i="94"/>
  <c r="H12" i="94"/>
  <c r="G12" i="94"/>
  <c r="I11" i="94"/>
  <c r="H11" i="94"/>
  <c r="G11" i="94"/>
  <c r="I9" i="94"/>
  <c r="H9" i="94"/>
  <c r="G9" i="94"/>
  <c r="I8" i="94"/>
  <c r="H8" i="94"/>
  <c r="G8" i="94"/>
  <c r="I7" i="94"/>
  <c r="H7" i="94"/>
  <c r="G7" i="94"/>
  <c r="G11" i="96" l="1"/>
  <c r="E9" i="96"/>
  <c r="F9" i="109"/>
  <c r="E9" i="109"/>
  <c r="D9" i="109"/>
  <c r="D6" i="109" s="1"/>
  <c r="C9" i="109"/>
  <c r="C6" i="109" s="1"/>
  <c r="B9" i="109"/>
  <c r="B6" i="109" s="1"/>
  <c r="F6" i="109"/>
  <c r="E6" i="109"/>
  <c r="G9" i="96" l="1"/>
  <c r="F9" i="108"/>
  <c r="E9" i="108"/>
  <c r="D9" i="108"/>
  <c r="C9" i="108"/>
  <c r="C6" i="108" s="1"/>
  <c r="B9" i="108"/>
  <c r="B6" i="108" s="1"/>
  <c r="F6" i="108"/>
  <c r="E6" i="108"/>
  <c r="D6" i="108"/>
  <c r="F27" i="106" l="1"/>
  <c r="E27" i="106"/>
  <c r="D27" i="106"/>
  <c r="C27" i="106"/>
  <c r="B27" i="106"/>
  <c r="F24" i="106" l="1"/>
  <c r="E24" i="106"/>
  <c r="I27" i="105" l="1"/>
  <c r="H27" i="105"/>
  <c r="G27" i="105"/>
  <c r="I25" i="105"/>
  <c r="H25" i="105"/>
  <c r="G25" i="105"/>
  <c r="I24" i="105"/>
  <c r="H24" i="105"/>
  <c r="G24" i="105"/>
  <c r="I23" i="105"/>
  <c r="H23" i="105"/>
  <c r="G23" i="105"/>
  <c r="I21" i="105"/>
  <c r="H21" i="105"/>
  <c r="G21" i="105"/>
  <c r="I20" i="105"/>
  <c r="H20" i="105"/>
  <c r="G20" i="105"/>
  <c r="I19" i="105"/>
  <c r="H19" i="105"/>
  <c r="G19" i="105"/>
  <c r="I18" i="105"/>
  <c r="H18" i="105"/>
  <c r="G18" i="105"/>
  <c r="I17" i="105"/>
  <c r="H17" i="105"/>
  <c r="G17" i="105"/>
  <c r="I15" i="105"/>
  <c r="H15" i="105"/>
  <c r="G15" i="105"/>
  <c r="I14" i="105"/>
  <c r="H14" i="105"/>
  <c r="G14" i="105"/>
  <c r="I13" i="105"/>
  <c r="H13" i="105"/>
  <c r="G13" i="105"/>
  <c r="I11" i="105"/>
  <c r="H11" i="105"/>
  <c r="G11" i="105"/>
  <c r="I10" i="105"/>
  <c r="H10" i="105"/>
  <c r="G10" i="105"/>
  <c r="I9" i="105"/>
  <c r="H9" i="105"/>
  <c r="G9" i="105"/>
  <c r="I8" i="105"/>
  <c r="H8" i="105"/>
  <c r="G8" i="105"/>
  <c r="I7" i="105"/>
  <c r="H7" i="105"/>
  <c r="G7" i="105"/>
  <c r="B9" i="97" l="1"/>
  <c r="B9" i="99" s="1"/>
  <c r="B5" i="107"/>
  <c r="B18" i="107" s="1"/>
  <c r="B5" i="108" s="1"/>
  <c r="B19" i="108" s="1"/>
  <c r="B13" i="101" l="1"/>
  <c r="B28" i="102" s="1"/>
  <c r="B22" i="113" s="1"/>
  <c r="B5" i="109"/>
  <c r="B19" i="109" s="1"/>
  <c r="B6" i="110" s="1"/>
  <c r="B5" i="125" s="1"/>
  <c r="D9" i="94" l="1"/>
  <c r="D8" i="94"/>
  <c r="D33" i="130" l="1"/>
  <c r="B34" i="130" s="1"/>
  <c r="C34" i="130" l="1"/>
  <c r="D34" i="130"/>
  <c r="D30" i="101" l="1"/>
  <c r="D29" i="101"/>
  <c r="D28" i="101"/>
  <c r="D27" i="101"/>
  <c r="D26" i="101"/>
  <c r="D25" i="101"/>
  <c r="D24" i="101"/>
  <c r="D23" i="101"/>
  <c r="D22" i="101"/>
  <c r="D21" i="101"/>
  <c r="D20" i="101"/>
  <c r="D19" i="101"/>
  <c r="D18" i="101"/>
  <c r="D17" i="101"/>
  <c r="D16" i="101"/>
  <c r="D15" i="101"/>
  <c r="C14" i="101"/>
  <c r="A1" i="135" l="1"/>
  <c r="A1" i="125" s="1"/>
  <c r="A1" i="95" s="1"/>
  <c r="A1" i="96" s="1"/>
  <c r="B23" i="135"/>
  <c r="D24" i="106" l="1"/>
  <c r="C30" i="121" l="1"/>
  <c r="M6" i="121"/>
  <c r="L6" i="121"/>
  <c r="K6" i="121"/>
  <c r="J6" i="121"/>
  <c r="I6" i="121"/>
  <c r="H6" i="121"/>
  <c r="G6" i="121"/>
  <c r="F6" i="121"/>
  <c r="E6" i="121"/>
  <c r="D6" i="121"/>
  <c r="C6" i="121"/>
  <c r="B6" i="121"/>
  <c r="C30" i="119"/>
  <c r="B30" i="119"/>
  <c r="H23" i="119"/>
  <c r="B23" i="119"/>
  <c r="B22" i="119"/>
  <c r="B21" i="119"/>
  <c r="H21" i="119" s="1"/>
  <c r="B20" i="119"/>
  <c r="B19" i="119"/>
  <c r="B18" i="119"/>
  <c r="B17" i="119"/>
  <c r="B16" i="119"/>
  <c r="B15" i="119"/>
  <c r="H15" i="119" s="1"/>
  <c r="B14" i="119"/>
  <c r="B13" i="119"/>
  <c r="H13" i="119" s="1"/>
  <c r="B12" i="119"/>
  <c r="H12" i="119" s="1"/>
  <c r="B11" i="119"/>
  <c r="B10" i="119"/>
  <c r="H10" i="119" s="1"/>
  <c r="B9" i="119"/>
  <c r="B8" i="119"/>
  <c r="I7" i="119"/>
  <c r="G7" i="119"/>
  <c r="F7" i="119"/>
  <c r="D7" i="119"/>
  <c r="C7" i="119"/>
  <c r="D30" i="118"/>
  <c r="C30" i="118"/>
  <c r="B30" i="118"/>
  <c r="D7" i="118"/>
  <c r="C7" i="118"/>
  <c r="B7" i="118"/>
  <c r="H8" i="116"/>
  <c r="G8" i="116"/>
  <c r="F8" i="116"/>
  <c r="E8" i="116"/>
  <c r="D8" i="116"/>
  <c r="C8" i="116"/>
  <c r="B8" i="116"/>
  <c r="A1" i="116"/>
  <c r="A1" i="117" s="1"/>
  <c r="A1" i="118" s="1"/>
  <c r="A1" i="119" s="1"/>
  <c r="J22" i="114"/>
  <c r="I22" i="114"/>
  <c r="G20" i="126" s="1"/>
  <c r="H22" i="114"/>
  <c r="F20" i="126" s="1"/>
  <c r="G22" i="114"/>
  <c r="E20" i="126" s="1"/>
  <c r="F22" i="114"/>
  <c r="D20" i="126" s="1"/>
  <c r="E22" i="114"/>
  <c r="C22" i="114"/>
  <c r="B22" i="114"/>
  <c r="A1" i="114"/>
  <c r="G23" i="113"/>
  <c r="F23" i="113"/>
  <c r="E23" i="113"/>
  <c r="D23" i="113"/>
  <c r="C23" i="113"/>
  <c r="B23" i="113"/>
  <c r="C26" i="109"/>
  <c r="B26" i="109" s="1"/>
  <c r="C25" i="109"/>
  <c r="B25" i="109" s="1"/>
  <c r="C24" i="109"/>
  <c r="B24" i="109" s="1"/>
  <c r="C23" i="109"/>
  <c r="B23" i="109" s="1"/>
  <c r="C22" i="109"/>
  <c r="B22" i="109" s="1"/>
  <c r="C21" i="109"/>
  <c r="B21" i="109" s="1"/>
  <c r="F20" i="109"/>
  <c r="E20" i="109"/>
  <c r="D20" i="109"/>
  <c r="C20" i="109" s="1"/>
  <c r="C26" i="108"/>
  <c r="B26" i="108" s="1"/>
  <c r="C25" i="108"/>
  <c r="B25" i="108" s="1"/>
  <c r="C24" i="108"/>
  <c r="B24" i="108" s="1"/>
  <c r="C23" i="108"/>
  <c r="B23" i="108" s="1"/>
  <c r="C22" i="108"/>
  <c r="B22" i="108" s="1"/>
  <c r="C21" i="108"/>
  <c r="B21" i="108" s="1"/>
  <c r="G20" i="108"/>
  <c r="F20" i="108"/>
  <c r="E20" i="108"/>
  <c r="D20" i="108"/>
  <c r="C35" i="107"/>
  <c r="F35" i="107" s="1"/>
  <c r="C34" i="107"/>
  <c r="F34" i="107" s="1"/>
  <c r="C33" i="107"/>
  <c r="B33" i="107" s="1"/>
  <c r="C32" i="107"/>
  <c r="F32" i="107" s="1"/>
  <c r="C31" i="107"/>
  <c r="F31" i="107" s="1"/>
  <c r="C30" i="107"/>
  <c r="F30" i="107" s="1"/>
  <c r="C29" i="107"/>
  <c r="B29" i="107" s="1"/>
  <c r="C28" i="107"/>
  <c r="F28" i="107" s="1"/>
  <c r="C27" i="107"/>
  <c r="F27" i="107" s="1"/>
  <c r="C26" i="107"/>
  <c r="F26" i="107" s="1"/>
  <c r="C25" i="107"/>
  <c r="B25" i="107" s="1"/>
  <c r="C24" i="107"/>
  <c r="F24" i="107" s="1"/>
  <c r="C23" i="107"/>
  <c r="F23" i="107" s="1"/>
  <c r="C22" i="107"/>
  <c r="F22" i="107" s="1"/>
  <c r="C21" i="107"/>
  <c r="B21" i="107" s="1"/>
  <c r="C20" i="107"/>
  <c r="F20" i="107" s="1"/>
  <c r="G19" i="107"/>
  <c r="E19" i="107"/>
  <c r="D19" i="107"/>
  <c r="C13" i="107"/>
  <c r="B13" i="107" s="1"/>
  <c r="C12" i="107"/>
  <c r="F12" i="107" s="1"/>
  <c r="C11" i="107"/>
  <c r="F11" i="107" s="1"/>
  <c r="B11" i="107"/>
  <c r="C10" i="107"/>
  <c r="B10" i="107" s="1"/>
  <c r="C9" i="107"/>
  <c r="F9" i="107" s="1"/>
  <c r="C8" i="107"/>
  <c r="F8" i="107" s="1"/>
  <c r="C7" i="107"/>
  <c r="F7" i="107" s="1"/>
  <c r="B7" i="107"/>
  <c r="G6" i="107"/>
  <c r="E6" i="107"/>
  <c r="D6" i="107"/>
  <c r="C24" i="106"/>
  <c r="B24" i="106"/>
  <c r="A1" i="106"/>
  <c r="A1" i="107" s="1"/>
  <c r="A1" i="108" s="1"/>
  <c r="A1" i="109" s="1"/>
  <c r="A1" i="110" s="1"/>
  <c r="C45" i="102"/>
  <c r="B45" i="102"/>
  <c r="C44" i="102"/>
  <c r="B44" i="102"/>
  <c r="C43" i="102"/>
  <c r="B43" i="102"/>
  <c r="C42" i="102"/>
  <c r="B42" i="102"/>
  <c r="C41" i="102"/>
  <c r="B41" i="102"/>
  <c r="C40" i="102"/>
  <c r="B40" i="102"/>
  <c r="C39" i="102"/>
  <c r="B39" i="102"/>
  <c r="C38" i="102"/>
  <c r="B38" i="102"/>
  <c r="C37" i="102"/>
  <c r="B37" i="102"/>
  <c r="C36" i="102"/>
  <c r="B36" i="102"/>
  <c r="C35" i="102"/>
  <c r="B35" i="102"/>
  <c r="C34" i="102"/>
  <c r="B34" i="102"/>
  <c r="C33" i="102"/>
  <c r="B33" i="102"/>
  <c r="C32" i="102"/>
  <c r="B32" i="102"/>
  <c r="C31" i="102"/>
  <c r="B31" i="102"/>
  <c r="C30" i="102"/>
  <c r="B30" i="102"/>
  <c r="I29" i="102"/>
  <c r="H29" i="102"/>
  <c r="G29" i="102"/>
  <c r="F29" i="102"/>
  <c r="E29" i="102"/>
  <c r="D29" i="102"/>
  <c r="D21" i="102"/>
  <c r="C21" i="102"/>
  <c r="B21" i="102"/>
  <c r="D17" i="102"/>
  <c r="C17" i="102"/>
  <c r="B17" i="102"/>
  <c r="D13" i="102"/>
  <c r="C13" i="102"/>
  <c r="B13" i="102"/>
  <c r="D9" i="102"/>
  <c r="C9" i="102"/>
  <c r="B9" i="102"/>
  <c r="B14" i="101"/>
  <c r="D14" i="101" s="1"/>
  <c r="D9" i="101"/>
  <c r="C9" i="101"/>
  <c r="B9" i="101"/>
  <c r="B31" i="99"/>
  <c r="B30" i="99"/>
  <c r="B29" i="99"/>
  <c r="B28" i="99"/>
  <c r="A1" i="99"/>
  <c r="A1" i="101" s="1"/>
  <c r="A1" i="102" s="1"/>
  <c r="A1" i="98"/>
  <c r="B31" i="97"/>
  <c r="B30" i="97"/>
  <c r="B28" i="97" s="1"/>
  <c r="B29" i="97"/>
  <c r="C28" i="97"/>
  <c r="C11" i="97" s="1"/>
  <c r="B27" i="97"/>
  <c r="B26" i="97"/>
  <c r="B25" i="97"/>
  <c r="B24" i="97"/>
  <c r="B23" i="97"/>
  <c r="B22" i="97"/>
  <c r="B21" i="97"/>
  <c r="B20" i="97"/>
  <c r="B19" i="97"/>
  <c r="B18" i="97"/>
  <c r="B17" i="97"/>
  <c r="B16" i="97"/>
  <c r="B15" i="97"/>
  <c r="B14" i="97"/>
  <c r="B13" i="97"/>
  <c r="B12" i="97"/>
  <c r="H11" i="97"/>
  <c r="G11" i="97"/>
  <c r="F11" i="97"/>
  <c r="E11" i="97"/>
  <c r="A1" i="97"/>
  <c r="D27" i="96"/>
  <c r="C27" i="96"/>
  <c r="I27" i="96" s="1"/>
  <c r="B27" i="96"/>
  <c r="H27" i="96" s="1"/>
  <c r="D21" i="96"/>
  <c r="C21" i="96"/>
  <c r="I21" i="96" s="1"/>
  <c r="B21" i="96"/>
  <c r="H21" i="96" s="1"/>
  <c r="D13" i="96"/>
  <c r="C13" i="96"/>
  <c r="I13" i="96" s="1"/>
  <c r="B13" i="96"/>
  <c r="B27" i="95"/>
  <c r="B10" i="96" l="1"/>
  <c r="H10" i="96" s="1"/>
  <c r="H13" i="96"/>
  <c r="C10" i="96"/>
  <c r="I10" i="96" s="1"/>
  <c r="B9" i="107"/>
  <c r="F5" i="129"/>
  <c r="B6" i="129" s="1"/>
  <c r="C6" i="107"/>
  <c r="F6" i="107" s="1"/>
  <c r="C20" i="108"/>
  <c r="B20" i="108" s="1"/>
  <c r="H20" i="126"/>
  <c r="C29" i="102"/>
  <c r="B20" i="109"/>
  <c r="H8" i="119"/>
  <c r="H14" i="119"/>
  <c r="H16" i="119"/>
  <c r="H18" i="119"/>
  <c r="H20" i="119"/>
  <c r="H9" i="119"/>
  <c r="H11" i="119"/>
  <c r="H22" i="119"/>
  <c r="H17" i="119"/>
  <c r="H19" i="119"/>
  <c r="B29" i="102"/>
  <c r="C20" i="96"/>
  <c r="I20" i="96" s="1"/>
  <c r="D10" i="96"/>
  <c r="D20" i="96"/>
  <c r="B20" i="96"/>
  <c r="B20" i="107"/>
  <c r="B22" i="107"/>
  <c r="B24" i="107"/>
  <c r="B26" i="107"/>
  <c r="B28" i="107"/>
  <c r="B30" i="107"/>
  <c r="B32" i="107"/>
  <c r="B34" i="107"/>
  <c r="E7" i="119"/>
  <c r="B7" i="119"/>
  <c r="B8" i="107"/>
  <c r="F10" i="107"/>
  <c r="B12" i="107"/>
  <c r="F21" i="107"/>
  <c r="B23" i="107"/>
  <c r="F25" i="107"/>
  <c r="B27" i="107"/>
  <c r="F29" i="107"/>
  <c r="B31" i="107"/>
  <c r="F33" i="107"/>
  <c r="B35" i="107"/>
  <c r="C19" i="107"/>
  <c r="F19" i="107" s="1"/>
  <c r="B11" i="97"/>
  <c r="D11" i="97"/>
  <c r="B11" i="96" l="1"/>
  <c r="H20" i="96"/>
  <c r="C11" i="96"/>
  <c r="I11" i="96" s="1"/>
  <c r="B6" i="107"/>
  <c r="F6" i="129"/>
  <c r="E6" i="129"/>
  <c r="D6" i="129"/>
  <c r="C6" i="129"/>
  <c r="H21" i="126"/>
  <c r="H7" i="119"/>
  <c r="D11" i="96"/>
  <c r="B19" i="107"/>
  <c r="B9" i="96" l="1"/>
  <c r="H9" i="96" s="1"/>
  <c r="H11" i="96"/>
  <c r="C9" i="96"/>
  <c r="I9" i="96" s="1"/>
  <c r="D9" i="96"/>
</calcChain>
</file>

<file path=xl/sharedStrings.xml><?xml version="1.0" encoding="utf-8"?>
<sst xmlns="http://schemas.openxmlformats.org/spreadsheetml/2006/main" count="1364" uniqueCount="669">
  <si>
    <t>KWARTALNA 
INFORMACJA STATYSTYCZNA</t>
  </si>
  <si>
    <t>SPIS TREŚCI</t>
  </si>
  <si>
    <t>I.</t>
  </si>
  <si>
    <t>II.</t>
  </si>
  <si>
    <t>III.</t>
  </si>
  <si>
    <t>IV.</t>
  </si>
  <si>
    <t>V.</t>
  </si>
  <si>
    <t>VI.</t>
  </si>
  <si>
    <t>WYPADKI PRZY PRACY ROLNICZEJ</t>
  </si>
  <si>
    <t>UWAGI WSTĘPNE</t>
  </si>
  <si>
    <t>Ponadto, osoby te do dnia 31 maja każdego roku podatkowego, mają ustawowy obowiązek złożenia w Kasie zaświadczenia albo oświadczenia o nieprzekroczeniu kwoty należnego podatku dochodowego za poprzedni rok podatkowy od przychodów z pozarolniczej działalności gospodarczej. Obowiązująca za miniony rok „roczna kwota graniczna" tego podatku, ogłaszana jest przez ministra właściwego do spraw rozwoju wsi w Dzienniku Urzędowym Rzeczpospolitej Polskiej „Monitor Polski”.</t>
  </si>
  <si>
    <t>Ubezpieczeniu wypadkowemu, chorobowemu i macierzyńskiemu z mocy ustawy w zakresie ograniczonym do jednorazowego odszkodowania z tytułu stałego lub długotrwałego uszczerbku na zdrowiu albo śmierci wskutek wypadku przy pracy rolniczej lub rolniczej choroby zawodowej podlega pomocnik rolnika, czyli pełnoletnia osoba świadcząca odpłatnie pomoc rolnikowi przy zbiorach chmielu, owoców warzyw, tytoniu, ziół i roślin zielarskich na podstawie umowy o pomocy przy zbiorach.</t>
  </si>
  <si>
    <t>• liczby wydanych decyzji o podleganiu i ustaniu ubezpieczenia społecznego rolników.</t>
  </si>
  <si>
    <t>zjawisko nie wystąpiło,</t>
  </si>
  <si>
    <t>zjawisko istniało w wielkości mniejszej od 0,5,</t>
  </si>
  <si>
    <t>zjawisko istniało w wielkości mniejszej od 0,05,</t>
  </si>
  <si>
    <t>„w tym”</t>
  </si>
  <si>
    <t>"z tego"</t>
  </si>
  <si>
    <t>oznacza, że podaje się wszystkie składniki sumy.</t>
  </si>
  <si>
    <t>Wyszczególnienie</t>
  </si>
  <si>
    <t>2020 rok</t>
  </si>
  <si>
    <t>porównanie (wzrost/spadek)</t>
  </si>
  <si>
    <t>EMERYTURY I RENTY ogółem</t>
  </si>
  <si>
    <t>Renty</t>
  </si>
  <si>
    <t xml:space="preserve">    w tym emerytury wcześniejsze</t>
  </si>
  <si>
    <t>Emerytury rolnicze</t>
  </si>
  <si>
    <t>Emerytury za przekazane gospodarstwo rolne Państwu</t>
  </si>
  <si>
    <t>Emerytury za przekazane gospodarstwo rolne następcy</t>
  </si>
  <si>
    <t>Emerytury nie związane z przekazaniem gospodarstwa rolnego</t>
  </si>
  <si>
    <t>RENTY</t>
  </si>
  <si>
    <t xml:space="preserve">RENTY RAZEM </t>
  </si>
  <si>
    <t xml:space="preserve">RENTY Z TYTUŁU NIEZDOLNOŚCI 
DO PRACY RAZEM </t>
  </si>
  <si>
    <t xml:space="preserve">    w tym renty z tytułu niezdolności do pracy
    wypadkowe</t>
  </si>
  <si>
    <t>Renty rolnicze z tytułu niezdolności do pracy</t>
  </si>
  <si>
    <t>Renty z tytułu niezdolności do pracy za przekazane gospodarstwo rolne Państwu</t>
  </si>
  <si>
    <t>Renty z tytułu niezdolności do pracy za przekazane gospodarstwo rolne następcy</t>
  </si>
  <si>
    <t>Renty z tytułu niezdolności do pracy nie związane z przekazaniem gospodarstwa rolnego</t>
  </si>
  <si>
    <t>RENTY RODZINNE RAZEM</t>
  </si>
  <si>
    <t xml:space="preserve">    w tym renty rodzinne wypadkowe</t>
  </si>
  <si>
    <t>Renty rodzinne rolnicze</t>
  </si>
  <si>
    <t>Renty rodzinne za przekazane gospodarstwo rolne Państwu</t>
  </si>
  <si>
    <t>Renty rodzinne za przekazane gospodarstwo rolne następcy</t>
  </si>
  <si>
    <t>Renty rodzinne nie związane z przekazaniem gospodarstwa rolnego</t>
  </si>
  <si>
    <t>z tego:</t>
  </si>
  <si>
    <t>renty razem</t>
  </si>
  <si>
    <t>z tytułu niezdolności 
do pracy</t>
  </si>
  <si>
    <t>rodzinne</t>
  </si>
  <si>
    <t>ogółem</t>
  </si>
  <si>
    <t xml:space="preserve"> w tym wypadkowe</t>
  </si>
  <si>
    <t xml:space="preserve">ogółem   </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</si>
  <si>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</si>
  <si>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</si>
  <si>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</si>
  <si>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</si>
  <si>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</si>
  <si>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</si>
  <si>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</si>
  <si>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</si>
  <si>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</si>
  <si>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</si>
  <si>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</si>
  <si>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</si>
  <si>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</si>
  <si>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</si>
  <si>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</si>
  <si>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</si>
  <si>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Emerytury finansowane z funduszu emerytalno-rentowego, wypłacane przez MON, MSWiA, MS z tego:</t>
  </si>
  <si>
    <t>MON</t>
  </si>
  <si>
    <t>MSWiA</t>
  </si>
  <si>
    <t>MS</t>
  </si>
  <si>
    <t>EMERYTURY I RENTY z tego:</t>
  </si>
  <si>
    <t xml:space="preserve">EMERYTURY RAZEM </t>
  </si>
  <si>
    <t xml:space="preserve">      w tym emerytury wcześniejsze</t>
  </si>
  <si>
    <t xml:space="preserve">RENTY </t>
  </si>
  <si>
    <t>RENTY RAZEM z tego:</t>
  </si>
  <si>
    <t xml:space="preserve">     w tym renty rodzinne wypadkowe</t>
  </si>
  <si>
    <t>Renty rodzinne nie związane 
z przekazaniem gospodarstwa rolnego</t>
  </si>
  <si>
    <t>OGÓŁEM</t>
  </si>
  <si>
    <t xml:space="preserve">  w tym renty z tytułu niezdolności 
do pracy wypadkowe</t>
  </si>
  <si>
    <t>Renty rolnicze z tytułu niezdolności 
do pracy</t>
  </si>
  <si>
    <t xml:space="preserve">    </t>
  </si>
  <si>
    <t>w tym:</t>
  </si>
  <si>
    <t>z tytułu niezdolności do pracy</t>
  </si>
  <si>
    <t xml:space="preserve">OGÓŁEM </t>
  </si>
  <si>
    <t>Emerytury finansowane
z funduszu emerytalno-rentowego, wypłacane przez MON, MSWiA, MS 
z tego:</t>
  </si>
  <si>
    <t xml:space="preserve">Przeciętna miesięczna liczba świadczeń </t>
  </si>
  <si>
    <t xml:space="preserve">Liczba świadczeń </t>
  </si>
  <si>
    <t>Kwota wypłat w zł</t>
  </si>
  <si>
    <t xml:space="preserve">Przeciętne świadczenie w zł </t>
  </si>
  <si>
    <t>Liczba 
świadczeń</t>
  </si>
  <si>
    <t xml:space="preserve">ZASIŁKI POGRZEBOWE PO EMERYTACH  I  RENCISTACH </t>
  </si>
  <si>
    <t>ZASIŁKI POGRZEBOWE PO UBEZPIECZONYCH</t>
  </si>
  <si>
    <t>ZASIŁKI POGRZEBOWE PO  CZŁONKACH  RODZIN</t>
  </si>
  <si>
    <t>Zasiłki pogrzebowe</t>
  </si>
  <si>
    <t xml:space="preserve">po emerytach, rencistach </t>
  </si>
  <si>
    <t>po ubezpieczonych</t>
  </si>
  <si>
    <t>po członkach rodzin</t>
  </si>
  <si>
    <t>Liczba świadczeń</t>
  </si>
  <si>
    <t xml:space="preserve">Przeciętna miesięczna liczba osób </t>
  </si>
  <si>
    <t xml:space="preserve"> </t>
  </si>
  <si>
    <t>ZASIŁKI POGRZEBOWE PO INWALIDACH WOJENNYCH, WOJSKOWYCH, OSOBACH REPRESJONOWANYCH I CZŁONKACH ICH RODZIN</t>
  </si>
  <si>
    <t>DODATKI KOMBATANCKIE</t>
  </si>
  <si>
    <t xml:space="preserve">Przeciętna miesięczna liczba świadczeń  </t>
  </si>
  <si>
    <t>DODATKI PIENIĘŻNE DLA INWALIDÓW WOJENNYCH</t>
  </si>
  <si>
    <t>RYCZAŁTY ENERGETYCZNE</t>
  </si>
  <si>
    <t>ŚWIADCZENIA PIENIĘŻNE DLA ŻOŁNIERZY ZASTĘPCZEJ SŁUŻBY WOJSKOWEJ</t>
  </si>
  <si>
    <t>ŚWIADCZENIA PIENIĘŻNE DLA OSÓB DEPORTOWANYCH DO PRACY PRZYMUSOWEJ</t>
  </si>
  <si>
    <t>DODATKI KOMPENSACYJNE</t>
  </si>
  <si>
    <t>ŚWIADCZENIA PIENIĘŻNE DLA CYWILNYCH NIEWIDOMYCH OFIAR DZIAŁAŃ WOJENNYCH</t>
  </si>
  <si>
    <t>DODATKI DLA WETERANA POSZKODOWANEGO</t>
  </si>
  <si>
    <t>RODZICIELSKIE ŚWIADCZENIA UZUPEŁNIAJĄCE</t>
  </si>
  <si>
    <t xml:space="preserve">Wysokość świadczenia w zł </t>
  </si>
  <si>
    <t xml:space="preserve"> RENTY SOCJALNE</t>
  </si>
  <si>
    <t>ŚWIADCZENIE UZUPEŁNIAJĄCE DLA OSÓB NIEZDOLNYCH DO SAMODZIELNEJ EGZYSTENCJI</t>
  </si>
  <si>
    <t xml:space="preserve">Kwota wypłat w zł  </t>
  </si>
  <si>
    <t xml:space="preserve">Przeciętne świadczenie w zł  </t>
  </si>
  <si>
    <t xml:space="preserve">RENTY Z TYTUŁU NIEZDOLNOŚCI DO PRACY </t>
  </si>
  <si>
    <t>Przeciętne świadczenie w zł</t>
  </si>
  <si>
    <t>EMERYTURY</t>
  </si>
  <si>
    <t xml:space="preserve">                 RENTY RODZINNE</t>
  </si>
  <si>
    <t>Wnioski pozostałe 
z poprzedniego okresu</t>
  </si>
  <si>
    <t>Zarejestrowane wnioski</t>
  </si>
  <si>
    <t>Załatwione wnioski</t>
  </si>
  <si>
    <t>Razem</t>
  </si>
  <si>
    <t>w tym 
po terminie ustawowym</t>
  </si>
  <si>
    <t>Emerytury razem</t>
  </si>
  <si>
    <t xml:space="preserve">    w tym wcześniejsze</t>
  </si>
  <si>
    <t>Renty razem, z tego:</t>
  </si>
  <si>
    <t xml:space="preserve">    Renty z tytułu niezdolności do pracy razem</t>
  </si>
  <si>
    <t xml:space="preserve">        w tym renty z tytułu niezdolności do pracy
        wypadkowe</t>
  </si>
  <si>
    <t xml:space="preserve">    Renty rodzinne</t>
  </si>
  <si>
    <t xml:space="preserve">Emerytury i renty z art. 9 ustawy z dnia 
24 lutego 1990 r. </t>
  </si>
  <si>
    <t>Liczba wydanych decyzji
i postępowań umorzonych</t>
  </si>
  <si>
    <t>Liczba wydanych decyzji</t>
  </si>
  <si>
    <t>Postępowania umorzone</t>
  </si>
  <si>
    <t>Ogółem</t>
  </si>
  <si>
    <t>przyznających
świadczenia</t>
  </si>
  <si>
    <t>odmownych</t>
  </si>
  <si>
    <t>udział odmownych decyzji do ogółem wydanych decyzji</t>
  </si>
  <si>
    <t>Liczba wniosków pozostałych 
do załatwienia 
z poprzedniego 
okresu sprawozdawczego</t>
  </si>
  <si>
    <t>Liczba wniosków które wpłynęły w okresie sprawozdawczym</t>
  </si>
  <si>
    <t>Liczba wniosków przekazanych 
do instytucji  zagranicznych</t>
  </si>
  <si>
    <t>Liczba spraw załatwionych ogółem</t>
  </si>
  <si>
    <t>Liczba spraw, 
w których trwa postępowanie międzynarodowe</t>
  </si>
  <si>
    <t>Decyzji odmownych</t>
  </si>
  <si>
    <t>Decyzji ostatecznych</t>
  </si>
  <si>
    <t>Decyzji tymczasowych</t>
  </si>
  <si>
    <t>Płatne 
na podstawie 
tylko polskich okresów ubezpieczenia</t>
  </si>
  <si>
    <t>Razem emerytury 
i renty</t>
  </si>
  <si>
    <t>Emerytury</t>
  </si>
  <si>
    <t>Renty z tytułu niezdolności 
do pracy</t>
  </si>
  <si>
    <t>Renty 
rodzinne</t>
  </si>
  <si>
    <t xml:space="preserve">Przeciętna 
liczba 
osób </t>
  </si>
  <si>
    <t xml:space="preserve">Przeciętna 
liczba
 osób </t>
  </si>
  <si>
    <t xml:space="preserve">Przeciętna
 liczba
 osób </t>
  </si>
  <si>
    <t>świadczenia "zbiegowe"</t>
  </si>
  <si>
    <t>do państw UE/EFTA i Wielkiej Brytanii razem</t>
  </si>
  <si>
    <t xml:space="preserve">Austria </t>
  </si>
  <si>
    <t>Belgia</t>
  </si>
  <si>
    <t>Bułgaria</t>
  </si>
  <si>
    <t>Chorwacja</t>
  </si>
  <si>
    <t>Cypr</t>
  </si>
  <si>
    <t>Czechy</t>
  </si>
  <si>
    <t>Dania</t>
  </si>
  <si>
    <t>Estonia</t>
  </si>
  <si>
    <t>Finlandia</t>
  </si>
  <si>
    <t>Francja</t>
  </si>
  <si>
    <t>Grecja</t>
  </si>
  <si>
    <t>Hiszpania</t>
  </si>
  <si>
    <t>Holandia</t>
  </si>
  <si>
    <t>Irlandia</t>
  </si>
  <si>
    <t>Islandia</t>
  </si>
  <si>
    <t>Lichtenstein</t>
  </si>
  <si>
    <t>Litwa</t>
  </si>
  <si>
    <t>Luksemburg</t>
  </si>
  <si>
    <t>Łotwa</t>
  </si>
  <si>
    <t>Malta</t>
  </si>
  <si>
    <t>Niemcy</t>
  </si>
  <si>
    <t>Norwegia</t>
  </si>
  <si>
    <t>Portugalia</t>
  </si>
  <si>
    <t>Rumunia</t>
  </si>
  <si>
    <t>Słowacja</t>
  </si>
  <si>
    <t>Słowenia</t>
  </si>
  <si>
    <t>Szwajcaria</t>
  </si>
  <si>
    <t>Szwecja</t>
  </si>
  <si>
    <t>Węgry</t>
  </si>
  <si>
    <t>Wlk. Brytania</t>
  </si>
  <si>
    <t>Włochy</t>
  </si>
  <si>
    <t>do państw objętych umowami dwustronnymi  razem</t>
  </si>
  <si>
    <t>Australia</t>
  </si>
  <si>
    <t>Kanada</t>
  </si>
  <si>
    <t>Quebec</t>
  </si>
  <si>
    <t>Korea Płd.</t>
  </si>
  <si>
    <t>Macedonia</t>
  </si>
  <si>
    <t>Mołdawia</t>
  </si>
  <si>
    <t>Mongolia</t>
  </si>
  <si>
    <t>Ukraina</t>
  </si>
  <si>
    <t xml:space="preserve">USA </t>
  </si>
  <si>
    <t>ZASIŁKI CHOROBOWE</t>
  </si>
  <si>
    <t>Liczba dni</t>
  </si>
  <si>
    <t xml:space="preserve">    w tym zasiłki chorobowe o
    przedłużonym okresie zasiłku                                                                                </t>
  </si>
  <si>
    <t xml:space="preserve">   w tym zasiłki chorobowe o 
   przedłużonym okresie zasiłku                                                                                </t>
  </si>
  <si>
    <t xml:space="preserve">Przeciętny zasiłek za 1 dzień w zł </t>
  </si>
  <si>
    <t xml:space="preserve">JEDNORAZOWE ODSZKODOWANIA </t>
  </si>
  <si>
    <t>Zasiłki chorobowe</t>
  </si>
  <si>
    <t xml:space="preserve">Jednorazowe odszkodowania </t>
  </si>
  <si>
    <t xml:space="preserve">w tym: zasiłki chorobowe o przedłużonym okresie zasiłku                                                                                 </t>
  </si>
  <si>
    <t>Liczba
świadczeń</t>
  </si>
  <si>
    <t>Liczba zdarzeń zgłoszonych jako wypadki przy pracy rolniczej</t>
  </si>
  <si>
    <t>Liczba zdarzeń uznanych za wypadki przy pracy rolniczej</t>
  </si>
  <si>
    <t xml:space="preserve">Liczba decyzji przyznających świadczenia </t>
  </si>
  <si>
    <t xml:space="preserve">     w tym śmiertelnych</t>
  </si>
  <si>
    <t>Liczba decyzji odmawiających świadczenia</t>
  </si>
  <si>
    <t>CHOROBY ZAWODOWE</t>
  </si>
  <si>
    <t>Liczba zarejestrowanych wniosków o jednorazowe odszkodowanie zakończonych wydaniem decyzji</t>
  </si>
  <si>
    <t>Liczba wypadków</t>
  </si>
  <si>
    <t>z tego według rodzajów zdarzeń:</t>
  </si>
  <si>
    <t>Liczba chorób zawodowych</t>
  </si>
  <si>
    <t>w tym śmiertelnych</t>
  </si>
  <si>
    <t>na 1000 ubezpieczonych 
(wg decyzji przyznających jednorazowe odszkodowania)</t>
  </si>
  <si>
    <t>upadek osób</t>
  </si>
  <si>
    <t>upadek przedmiotów</t>
  </si>
  <si>
    <t>pochwycenie, uderzenie przez części ruchome maszyn
i urządzeń</t>
  </si>
  <si>
    <t xml:space="preserve">uderzenie, przygniecenie, pogryzienie przez zwierzęta </t>
  </si>
  <si>
    <t>pozostałe</t>
  </si>
  <si>
    <t>kujawsko pomorskie</t>
  </si>
  <si>
    <t xml:space="preserve">
liczba płatników czynnych</t>
  </si>
  <si>
    <t>w tym płatników czynnych, którzy zawarli
 z pomocnikami umowy o pomocy przy zbiorach</t>
  </si>
  <si>
    <t>w Funduszu Emerytalno-Rentowym
(wyłącznie ubezpieczenie emerytalno-rentowe)</t>
  </si>
  <si>
    <t>w tym 
czynnych</t>
  </si>
  <si>
    <t xml:space="preserve">w tym 
czynnych </t>
  </si>
  <si>
    <t xml:space="preserve">Fundusz Składkowy 
(ubezpieczenie wypadkowe, chorobowe 
i macierzyńskie na wniosek) </t>
  </si>
  <si>
    <t>w tym ubezpieczeni 
na wniosek</t>
  </si>
  <si>
    <r>
      <rPr>
        <vertAlign val="superscript"/>
        <sz val="8"/>
        <rFont val="Arial"/>
        <family val="2"/>
        <charset val="238"/>
      </rPr>
      <t>1)</t>
    </r>
    <r>
      <rPr>
        <sz val="8"/>
        <rFont val="Arial"/>
        <family val="2"/>
        <charset val="238"/>
      </rPr>
      <t xml:space="preserve"> Liczba pomocników rolników świadczących pomoc przy zbiorach podlegających ubezpieczeniu z mocy ustawy w zakresie ograniczonym do świadczeń takich jak jednorazowe odszkodowanie z tytułu stałego lub długotrwałego uszczerbku na zdrowiu albo śmierci wskutek wypadku przy pracy rolniczej lub rolniczej choroby zawodowej.</t>
    </r>
  </si>
  <si>
    <r>
      <t>2)</t>
    </r>
    <r>
      <rPr>
        <sz val="8"/>
        <rFont val="Arial"/>
        <family val="2"/>
        <charset val="238"/>
      </rPr>
      <t xml:space="preserve"> Liczba rolników/współmałżonków ubezpieczonych obowiązkowo z tytułu pobierania renty strukturalnej przyznanej i wypłacanej przez Agencję Restrukturyzacji i Modernizacji Rolnictwa zgodnie z ustawą z dnia 28 listopada 2003 r. o wspieraniu rozwoju obszarów wiejskich ze środków pochodzących z Sekcji Gwarancji Europejskiego Funduszu Orientacji i Gwarancji Rolnej.</t>
    </r>
  </si>
  <si>
    <t xml:space="preserve">Fundusz Składkowy 
(ubezpieczenie wypadkowe, chorobowe
i macierzyńskie na wniosek) </t>
  </si>
  <si>
    <t>Fundusz Emerytalno-Rentowy (ubezpieczenie emerytalno-rentowe na wniosek)</t>
  </si>
  <si>
    <t>Fundusz Składkowy
i Emerytalno-Rentowy (łącznie objętych ubezpieczeniem wypadkowym, chorobowym
i macierzyńskim oraz ubezpieczeniem emerytalno-rentowym)</t>
  </si>
  <si>
    <t>w tym: ubezpieczeni 
na wniosek</t>
  </si>
  <si>
    <t>Liczba rolników</t>
  </si>
  <si>
    <t>Liczba współmałżonków</t>
  </si>
  <si>
    <t>Liczba domowników</t>
  </si>
  <si>
    <t xml:space="preserve">Liczba pomocników rolnika </t>
  </si>
  <si>
    <t>Liczba ubezpieczonych z tytułu przyznania świadczenia pielęgnacyjnego lub specjalnego zasiłku opiekuńczego albo zasiłku dla opiekuna</t>
  </si>
  <si>
    <r>
      <t>2)</t>
    </r>
    <r>
      <rPr>
        <sz val="8"/>
        <rFont val="Arial"/>
        <family val="2"/>
        <charset val="238"/>
      </rPr>
      <t xml:space="preserve"> Liczba rolników/współmałżonków podlegających obowiązkowo ubezpieczeniu z tytułu pobierania renty strukturalnej przyznanej i wypłacanej przez Agencję Restrukturyzacji i Modernizacji Rolnictwa zgodnie z ustawą z dnia 28 listopada 2003 r. o wspieraniu rozwoju obszarów wiejskich ze środków pochodzących z Sekcji Gwarancji Europejskiego Funduszu Orientacji i Gwarancji Rolnej.</t>
    </r>
  </si>
  <si>
    <t>LICZBA PŁATNIKÓW</t>
  </si>
  <si>
    <t>Fundusz Składkowy</t>
  </si>
  <si>
    <t>Fundusz Emerytalno-Rentowy</t>
  </si>
  <si>
    <t>LICZBA UBEZPIECZONYCH</t>
  </si>
  <si>
    <t xml:space="preserve">Fundusz Składkowy </t>
  </si>
  <si>
    <t>rolnicy/współmałżonkowie</t>
  </si>
  <si>
    <t>domownicy</t>
  </si>
  <si>
    <t>Przypis należności z tytułu składek</t>
  </si>
  <si>
    <t>Wpływy z tytułu należności składkowych</t>
  </si>
  <si>
    <t>Wskaźnik ściągalności (wpływy ogółem/przypis ogółem)</t>
  </si>
  <si>
    <t>Fundusz Składkowy (ubezpieczenie wypadkowe, chorobowe
 i macierzyńskie)</t>
  </si>
  <si>
    <t>Fundusz 
Emerytalno-Rentowy (ubezpieczenie emerytalno-rentowe)</t>
  </si>
  <si>
    <t>Fundusz Składkowy (ubezpieczenie wypadkowe, chorobowe
i macierzyńskie)</t>
  </si>
  <si>
    <t xml:space="preserve">o podleganiu ubezpieczeniu społecznemu rolników </t>
  </si>
  <si>
    <t>o ustaniu ubezpieczenia społecznego rolników</t>
  </si>
  <si>
    <t>rolnicy prowadzący działalność rolniczą w gospodarstwach rolnych 6 ha przelicz. i więcej</t>
  </si>
  <si>
    <t>domownicy pracujący w gospodarstwach rolnych 6 ha przelicz. i więcej</t>
  </si>
  <si>
    <t>emeryci 
i renciści</t>
  </si>
  <si>
    <t>Kwota w złotych</t>
  </si>
  <si>
    <t>Ogółem z tego:</t>
  </si>
  <si>
    <t xml:space="preserve">     w tym renty z tytułu niezdolności 
     do pracy wypadkowe</t>
  </si>
  <si>
    <t xml:space="preserve">    w tym świadczenia zbiegowe
    pracownicze</t>
  </si>
  <si>
    <t xml:space="preserve">    w tym renty z tytułu niezdolności 
    do pracy wypadkowe</t>
  </si>
  <si>
    <t xml:space="preserve">Ogółem </t>
  </si>
  <si>
    <r>
      <rPr>
        <vertAlign val="superscript"/>
        <sz val="8"/>
        <color theme="1"/>
        <rFont val="Arial"/>
        <family val="2"/>
        <charset val="238"/>
      </rPr>
      <t>1)</t>
    </r>
    <r>
      <rPr>
        <sz val="8"/>
        <color theme="1"/>
        <rFont val="Arial"/>
        <family val="2"/>
        <charset val="238"/>
      </rPr>
      <t xml:space="preserve"> Za rolników i domowników prowadzących działalność rolniczą w gospodarstwach rolnych poniżej 6 ha przeliczeniowych składka na ubezpieczenie zdrowotne finansowana jest z dotacji  budżetowej.</t>
    </r>
  </si>
  <si>
    <r>
      <rPr>
        <vertAlign val="superscript"/>
        <sz val="8"/>
        <color theme="1"/>
        <rFont val="Arial"/>
        <family val="2"/>
        <charset val="238"/>
      </rPr>
      <t xml:space="preserve">3) </t>
    </r>
    <r>
      <rPr>
        <sz val="8"/>
        <color theme="1"/>
        <rFont val="Arial"/>
        <family val="2"/>
        <charset val="238"/>
      </rPr>
      <t>Obowiązek ubezpieczenia zdrowotnego pomocników rolnika powstaje od dnia zgłoszenia do tego ubezpieczenia w trybie ustawy o ubezpieczeniu społecznym rolników, a ustaje z dniem rozwiązania lub wygaśnięcia umowy o pomocy przy zbiorach.</t>
    </r>
  </si>
  <si>
    <r>
      <rPr>
        <vertAlign val="superscript"/>
        <sz val="8"/>
        <color theme="1"/>
        <rFont val="Arial"/>
        <family val="2"/>
        <charset val="238"/>
      </rPr>
      <t>4)</t>
    </r>
    <r>
      <rPr>
        <sz val="8"/>
        <color theme="1"/>
        <rFont val="Arial"/>
        <family val="2"/>
        <charset val="238"/>
      </rPr>
      <t xml:space="preserve"> Za członków rodzin rolników, domowników i świadczeniobiorców nie jest odprowadzana składka na ubezpieczenie zdrowotne.</t>
    </r>
  </si>
  <si>
    <t xml:space="preserve">Fundusz Emerytalno-Rentowy </t>
  </si>
  <si>
    <r>
      <rPr>
        <vertAlign val="superscript"/>
        <sz val="8"/>
        <color theme="1"/>
        <rFont val="Arial"/>
        <family val="2"/>
        <charset val="238"/>
      </rPr>
      <t>1)</t>
    </r>
    <r>
      <rPr>
        <sz val="8"/>
        <color theme="1"/>
        <rFont val="Arial"/>
        <family val="2"/>
        <charset val="238"/>
      </rPr>
      <t xml:space="preserve">  "pro rata temporis" emerytura ustalana i wypłacana jest w wysokościach częściowych, wynikających z proporcji okresów ubezpieczenia przebytych w danym państwie członkowskim do łącznych okresów ubezpieczenia przebytych we wszystkich państwach członkowskich. Każde państwo wypłaca emeryturę (rentę) wyłącznie za okresy ubezpieczenia przebyte na swoim terytorium.</t>
    </r>
  </si>
  <si>
    <t>razem</t>
  </si>
  <si>
    <t>w tym</t>
  </si>
  <si>
    <t>Liczba</t>
  </si>
  <si>
    <t>Udział procentowy</t>
  </si>
  <si>
    <t>Upadek osób</t>
  </si>
  <si>
    <t>Upadek przedmiotów</t>
  </si>
  <si>
    <t xml:space="preserve">Uderzenie, przygniecenie, pogryzienie przez zwierzęta </t>
  </si>
  <si>
    <t>Pozostałe</t>
  </si>
  <si>
    <t>Kwota w zł</t>
  </si>
  <si>
    <t>Renty z tytułu niezdolności do pracy</t>
  </si>
  <si>
    <t>Renty rodzinne</t>
  </si>
  <si>
    <t>Jednorazowe odszkodowania</t>
  </si>
  <si>
    <t>w  Funduszu Składkowym
(wyłącznie ubezpieczenie wypadkowe, chorobowe i macierzyńskie)</t>
  </si>
  <si>
    <t xml:space="preserve">Fundusz Emerytalno-Rentowy 
(ubezpieczenie emerytalno-rentowe na wniosek) </t>
  </si>
  <si>
    <t>Pochwycenie, uderzenie przez części ruchome maszyn i urządzeń</t>
  </si>
  <si>
    <t>Warszawa 2021 rok</t>
  </si>
  <si>
    <t xml:space="preserve">                         </t>
  </si>
  <si>
    <t>ŚWIADCZENIA WYRÓWNAWCZE DLA DZIAŁACZY OPOZYCJI ANTYKOMUNISTYCZNEJ ORAZ OSÓB REPRESJONOWANYCH Z POWODÓW POLITYCZNYCH</t>
  </si>
  <si>
    <t>Przeciętna miesięczna liczba emerytur i rent według rodzajów świadczeń</t>
  </si>
  <si>
    <t>Świadczenia finansowane z budżetu państwa zlecone do wypłaty Kasie Rolniczego Ubezpieczenia Społecznego</t>
  </si>
  <si>
    <t>Wnioski o przyznanie emerytur i rent według rodzajów świadczeń</t>
  </si>
  <si>
    <t>Zasiłki chorobowe i jednorazowe odszkodowania</t>
  </si>
  <si>
    <t>Wypadki przy pracy rolniczej i choroby zawodowe rolników</t>
  </si>
  <si>
    <t xml:space="preserve">Wypadki i choroby zawodowe, z tytułu których przyznano jednorazowe odszkodowania według województw </t>
  </si>
  <si>
    <t>Wypadki przy pracy rolniczej</t>
  </si>
  <si>
    <t>Struktura wydatków na świadczenia finansowane z Funduszu Emerytalno-Rentowego</t>
  </si>
  <si>
    <t>Struktura wydatków na świadczenia finansowane z Funduszu Składkowego</t>
  </si>
  <si>
    <t>1 (23)</t>
  </si>
  <si>
    <t>SPIS WYKRESÓW</t>
  </si>
  <si>
    <t>Uwagi wstępne</t>
  </si>
  <si>
    <t>Objaśnienia znaków umownych</t>
  </si>
  <si>
    <t>Str.</t>
  </si>
  <si>
    <t>SPIS TABLIC STATYSTYCZNYCH</t>
  </si>
  <si>
    <t>Nr</t>
  </si>
  <si>
    <t>x</t>
  </si>
  <si>
    <t>Symbol</t>
  </si>
  <si>
    <t>Opis</t>
  </si>
  <si>
    <t>Kreska (-)</t>
  </si>
  <si>
    <t>Zero (0)</t>
  </si>
  <si>
    <t>Zero (0,0)</t>
  </si>
  <si>
    <t>Kropka (.)</t>
  </si>
  <si>
    <t>Znak (x)</t>
  </si>
  <si>
    <t>Znaczenie</t>
  </si>
  <si>
    <t>KRUS</t>
  </si>
  <si>
    <t>Kasa Rolniczego Ubezpieczenia Społecznego</t>
  </si>
  <si>
    <t>Ministerstwo Obrony Narodowej</t>
  </si>
  <si>
    <t>Ministerstwo Sprawiedliwości</t>
  </si>
  <si>
    <t>ZUS</t>
  </si>
  <si>
    <t>Zakład Ubezpieczeń Społecznych</t>
  </si>
  <si>
    <t xml:space="preserve">UE </t>
  </si>
  <si>
    <t>Unia Europejska</t>
  </si>
  <si>
    <t>EFTA</t>
  </si>
  <si>
    <t>Europejskie Stowarzyszenie Wolnego Handlu</t>
  </si>
  <si>
    <t>zł</t>
  </si>
  <si>
    <t>złoty</t>
  </si>
  <si>
    <t>Fundusz Składkowy Ubezpieczenia Społecznego Rolników</t>
  </si>
  <si>
    <t>Zakład Emerytalno-Rentowy Ministerstwa Spraw Wewnętrznych i Administracji</t>
  </si>
  <si>
    <t>Skrót</t>
  </si>
  <si>
    <t>NFZ</t>
  </si>
  <si>
    <t>Narodowy Fundusz Zdrowia</t>
  </si>
  <si>
    <t>Świadczenia pracownicze wypłacane przy świadczeniach rolniczych, finansowane są z Funduszu Ubezpieczeń Społecznych, którym dysponuje Zakład Ubezpieczeń Społecznych.</t>
  </si>
  <si>
    <t>- dodatków kombatanckich,</t>
  </si>
  <si>
    <t>- dodatków pieniężnych dla inwalidów wojennych,</t>
  </si>
  <si>
    <t>- ryczałtów energetycznych,</t>
  </si>
  <si>
    <t>- świadczeń pieniężnych dla żołnierzy zastępczej służby wojskowej,</t>
  </si>
  <si>
    <t>- świadczeń pieniężnych dla osób deportowanych do pracy przymusowej,</t>
  </si>
  <si>
    <t xml:space="preserve">- dodatków kompensacyjnych, </t>
  </si>
  <si>
    <t>- dodatków dla weterana poszkodowanego,</t>
  </si>
  <si>
    <t>- rodzicielskich świadczeń uzupełniających,</t>
  </si>
  <si>
    <t>- rent socjalnych,</t>
  </si>
  <si>
    <t>W ubezpieczeniu społecznym rolników występują dwa rodzaje ubezpieczeń:</t>
  </si>
  <si>
    <t>W ramach każdego z tych ubezpieczeń występuje ubezpieczenie z mocy ustawy (obowiązkowe) i ubezpieczenie na wniosek (dobrowolne).</t>
  </si>
  <si>
    <t>- świadczeń uzupełniających dla osób niezdolnych do samodzielnej egzystencji,</t>
  </si>
  <si>
    <t>Ze względu na zaokrąglenia danych, w niektórych przypadkach sumy składników mogą się różnić od podanych wielkości "ogółem".</t>
  </si>
  <si>
    <t>Ponadto Kasa realizuje zadania wynikające z zawartych umów dwustronnych o zabezpieczeniu społecznym. Zadania te realizuje Centrala KRUS, jako instytucja łącznikowa oraz Oddział Regionalny KRUS w Krakowie - Wydział Świadczeń Zagranicznych w Nowym Sączu, pełniący funkcje instytucji właściwej w postępowaniu międzynarodowym.</t>
  </si>
  <si>
    <t>W związku z akcesją Polski do Unii Europejskiej, KRUS realizuje zadania wynikające z przepisów rozporządzeń unijnych w sprawie koordynacji systemów zabezpieczenia społecznego. Zadania te realizuje Centrala KRUS jako instytucja łącznikowa oraz wytypowane jednostki organizacyjne KRUS, pełniące funkcję instytucji właściwych w postępowaniu międzynarodowym, są to: Oddział Regionalny KRUS w Krakowie  – Wydział Świadczeń Zagranicznych w Nowym Sączu oraz Placówka Terenowa KRUS w Ostrowie Wielkopolskim.</t>
  </si>
  <si>
    <t>Wnioski o przyznanie emerytur i rent rolniczych rozpatrywane z zastosowaniem przepisów 
wspólnotowych UE</t>
  </si>
  <si>
    <t xml:space="preserve">Wnioski o przyznanie emerytur i rent rolniczych z zastosowaniem postanowień umów dwustronnych 
o zabezpieczeniu społecznym </t>
  </si>
  <si>
    <t>Kwota wypłat 
w zł</t>
  </si>
  <si>
    <t>IV. FUNDUSZ SKŁADKOWY</t>
  </si>
  <si>
    <t>V. UBEZPIECZENIE SPOŁECZNE ROLNIKÓW</t>
  </si>
  <si>
    <t>w Funduszu Składkowym 
i Emerytalno-Rentowym 
(łącznie ubezpieczenie wypadkowe, chorobowe i macierzyńskie oraz emerytalno-rentowe)</t>
  </si>
  <si>
    <t>w złotych</t>
  </si>
  <si>
    <t>VI. UBEZPIECZENIA ZDROWOTNE</t>
  </si>
  <si>
    <t>Świadczenia realizowane przez KRUS ogółem</t>
  </si>
  <si>
    <t>TABLICA 1. EMERYTURY I RENTY</t>
  </si>
  <si>
    <t>TABLICA 1 (11). PRZECIĘTNA MIESIĘCZNA LICZBA EMERYTUR I RENT WEDŁUG RODZAJÓW ŚWIADCZEŃ</t>
  </si>
  <si>
    <t>TABLICA 5 (15). WYDATKI NA ŚWIADCZENIA EMERYTALNO-RENTOWE WEDŁUG RODZAJÓW ŚWIADCZEŃ</t>
  </si>
  <si>
    <t>TABLICA 10 (20). ZASIŁKI MACIERZYŃSKIE WEDŁUG WOJEWÓDZTW</t>
  </si>
  <si>
    <t>TABLICA 12 (22). ZASIŁKI POGRZEBOWE WEDŁUG WOJEWÓDZTW</t>
  </si>
  <si>
    <t xml:space="preserve">TABLICA 1 (24). ZASIŁKI CHOROBOWE I JEDNORAZOWE ODSZKODOWANIA </t>
  </si>
  <si>
    <t>TABLICA 2 (25). ZASIŁKI CHOROBOWE I JEDNORAZOWE ODSZKODOWANIA WEDŁUG WOJEWÓDZTW</t>
  </si>
  <si>
    <t>TABLICA 3 (26). WYPADKI PRZY PRACY ROLNICZEJ I CHOROBY ZAWODOWE ROLNIKÓW</t>
  </si>
  <si>
    <t>TABLICA 4 (27). WYPADKI I CHOROBY ZAWODOWE, Z TYTUŁU KTÓRYCH PRZYZNANO JEDNORAZOWE ODSZKODOWANIA WEDŁUG WOJEWÓDZTW</t>
  </si>
  <si>
    <t>Emerytury i renty</t>
  </si>
  <si>
    <t>Zwiększenia do emerytur i rent finansowane z Funduszu Emerytalno-Rentowego, wypłacane przy świadczeniach pracowniczych</t>
  </si>
  <si>
    <t>1 (11)</t>
  </si>
  <si>
    <t>2 (12)</t>
  </si>
  <si>
    <t>3 (13)</t>
  </si>
  <si>
    <t>4 (14)</t>
  </si>
  <si>
    <t>Wydatki na świadczenia emerytalno-rentowe według rodzajów świadczeń</t>
  </si>
  <si>
    <t>5 (15)</t>
  </si>
  <si>
    <t>6 (16)</t>
  </si>
  <si>
    <t>Przeciętne miesięczne świadczenie emerytalno-rentowe według rodzajów świadczeń</t>
  </si>
  <si>
    <t>7 (17)</t>
  </si>
  <si>
    <t>8 (18)</t>
  </si>
  <si>
    <t>9 (19)</t>
  </si>
  <si>
    <t>Zasiłki macierzyńskie według województw</t>
  </si>
  <si>
    <t>10 (20)</t>
  </si>
  <si>
    <t>11 (21)</t>
  </si>
  <si>
    <t>12 (22)</t>
  </si>
  <si>
    <t>1 (24)</t>
  </si>
  <si>
    <t>Zasiłki chorobowe i jednorazowe odszkodowania według województw</t>
  </si>
  <si>
    <t>Zasiłki pogrzebowe według województw</t>
  </si>
  <si>
    <t>Przypis i wpływy należności z tytułu składek na ubezpieczenie społeczne rolników według województw</t>
  </si>
  <si>
    <t>7 (34)</t>
  </si>
  <si>
    <t>2 (25)</t>
  </si>
  <si>
    <t>3 (26)</t>
  </si>
  <si>
    <t>4 (27)</t>
  </si>
  <si>
    <t>1 (28)</t>
  </si>
  <si>
    <t>2 (29)</t>
  </si>
  <si>
    <t>3 (30)</t>
  </si>
  <si>
    <t>5 (32)</t>
  </si>
  <si>
    <t>6 (33)</t>
  </si>
  <si>
    <t>8 (35)</t>
  </si>
  <si>
    <t>1 (36)</t>
  </si>
  <si>
    <t>2 (37)</t>
  </si>
  <si>
    <t xml:space="preserve">   - osiągnął wiek emerytalny - który wynosi 60 lat dla kobiety i 65 lat dla mężczyzny,</t>
  </si>
  <si>
    <t xml:space="preserve">   - podlegał ubezpieczeniu emerytalno-rentowemu przez okres co najmniej 25 lat.</t>
  </si>
  <si>
    <t xml:space="preserve">   - jest trwale lub okresowo całkowicie niezdolny do pracy w gospodarstwie rolnym,</t>
  </si>
  <si>
    <t>Za członków rodziny uprawnionych do renty rodzinnej uznaje się przede wszystkim dzieci do ukończenia 16 lat, a jeżeli przekroczyły ten wiek - do ukończenia nauki w szkole, nie dłużej jednak niż do osiągnięcia 25 lat życia oraz dzieci bez względu na wiek, jeżeli w okresie nauki stały się całkowicie niezdolne do pracy. Ponadto, jeżeli dziecko osiągnęło 25 lat życia, będąc na ostatnim roku studiów, prawo do renty rodzinnej przedłuża się do zakończenia tego roku studiów. Na równi z dziećmi traktowane są przyjęte na utrzymanie i wychowanie wnuki oraz rodzeństwo.</t>
  </si>
  <si>
    <t>Z prawa do renty rodzinnej mogą korzystać także małżonek zmarłego (wdowa, wdowiec) i rodzice, o ile spełnią warunki do tego świadczenia. Wszystkim uprawnionym członkom rodziny przysługuje jedna wspólna renta rodzinna, która może ulec podziałowi pomiędzy uprawnionych na równe części.</t>
  </si>
  <si>
    <t xml:space="preserve">Zasiłek macierzyński od 1 stycznia 2016 r. jest świadczeniem z ubezpieczenia emerytalno-rentowego. </t>
  </si>
  <si>
    <t>Za wypadek przy pracy rolniczej uważa się nagłe zdarzenie wywołane przyczyną zewnętrzną, które nastąpiło podczas wykonywania czynności związanych z prowadzeniem działalności rolniczej albo pozostających w związku z wykonywaniem tych czynności: na terenie gospodarstwa rolnego, które ubezpieczony prowadzi lub w którym stale pracuje, albo na terenie gospodarstwa domowego bezpośrednio związanego z tym gospodarstwem rolnym lub w drodze ubezpieczonego z mieszkania do gospodarstwa rolnego, albo w drodze powrotnej lub podczas wykonywania poza terenem gospodarstwa rolnego zwykłych czynności związanych z prowadzeniem działalności rolniczej lub w związku z wykonywaniem tych czynności lub w drodze do miejsca wykonywania czynności poza terenem gospodarstwa rolnego związanych z prowadzeniem działalności rolniczej, albo w drodze powrotnej.</t>
  </si>
  <si>
    <t>Z mocy ustawy (obowiązkowo) obydwoma rodzajami ubezpieczenia obejmowany jest:</t>
  </si>
  <si>
    <t>Zgodnie z brzmieniem art. 5a ustawy o ubezpieczeniu społecznym rolników, rolnik lub domownik, który rozpoczyna prowadzenie pozarolniczej działalności gospodarczej lub rozpoczyna współpracę przy prowadzeniu tej działalności, może nadal podlegać ubezpieczeniu społecznemu rolników, jeśli:</t>
  </si>
  <si>
    <t>1)  podlegał temu ubezpieczeniu w pełnym zakresie z mocy ustawy nieprzerwanie przez co najmniej 3 lata i nadal prowadzi działalność rolniczą, lub stale pracuje w gospodarstwie rolnym obejmującym obszar użytków rolnych powyżej 1 ha przeliczeniowego lub w dziale specjalnym w rozumieniu ustawy o ubezpieczeniu społecznym rolników;</t>
  </si>
  <si>
    <t>2) złoży w KRUS oświadczenie o kontynuowaniu tego ubezpieczenia w terminie 14 dni od rozpoczęcia wykonywania pozarolniczej działalności gospodarczej lub rozpoczęcia współpracy przy jej prowadzeniu. Niezachowanie terminu na złożenie oświadczenia jest równoznaczne z ustaniem ubezpieczenia od dnia rozpoczęcia wykonywania pozarolniczej działalności gospodarczej lub  współpracy przy jej prowadzeniu;</t>
  </si>
  <si>
    <t xml:space="preserve">3) nie jest pracownikiem i nie pozostaje w stosunku służbowym; </t>
  </si>
  <si>
    <t xml:space="preserve">4) nie ma ustalonego prawa do emerytury lub renty albo do świadczeń z ubezpieczeń społecznych. </t>
  </si>
  <si>
    <t>1) podlegali ubezpieczeniu społecznemu rolników w pełnym zakresie z mocy ustawy bezpośrednio przed dniem rozpoczęcia wykonywania wymienionych umów lub pełnienia funkcji w radzie nadzorczej,</t>
  </si>
  <si>
    <t>2) nie przekroczyli w rozliczeniu miesięcznym kwoty przychodu (limitu przychodu) osiąganego z tych tytułów, odpowiadającemu minimalnemu wynagrodzeniu za pracę, obowiązującego za dany okres.</t>
  </si>
  <si>
    <t>Z mocy ustawy (obowiązkowo) wyłącznie ubezpieczeniem emerytalno-rentowym obejmuje się:</t>
  </si>
  <si>
    <t>- osoby pobierające rentę strukturalną współfinansowaną ze środków pochodzących z Sekcji Gwarancji Europejskiego Funduszu Orientacji i Gwarancji Rolnej lub ze środków pochodzących z Europejskiego Funduszu Rolnego na rzecz Rozwoju Obszarów Wiejskich do czasu przyznania prawa do emerytury z rolniczego ubezpieczenia społecznego,</t>
  </si>
  <si>
    <t>- małżonka osoby, o której mowa wyżej, jeżeli renta strukturalna współfinansowana ze środków pochodzących z Sekcji Gwarancji Europejskiego Funduszu Orientacji i Gwarancji Rolnej lub ze środków pochodzących z Europejskiego Funduszu Rolnego na rzecz Rozwoju Obszarów Wiejskich wypłacana jest ze zwiększeniem na tego małżonka.</t>
  </si>
  <si>
    <t>Dobrowolnie na wniosek  obydwoma rodzajami ubezpieczenia obejmowane są osoby, które:</t>
  </si>
  <si>
    <t>- nie spełniają warunków do podlegania obowiązkowemu ubezpieczeniu, a dla których działalność rolnicza stanowi stałe źródło utrzymania, w tym w szczególności rolnicy prowadzący działalność rolniczą w gospodarstwie o powierzchni nieprzekraczającej 1 ha przeliczeniowego i pracujący w tym gospodarstwie ich małżonkowie i domownicy,</t>
  </si>
  <si>
    <t>- będąc rolnikiem przekazały grunty prowadzonego przez siebie gospodarstwa do zalesienia, jeżeli nie podlegają innemu ubezpieczeniu społecznemu i nie mają ustalonego prawa do  emerytury lub renty lub prawa do świadczeń z ubezpieczeń społecznych.</t>
  </si>
  <si>
    <t>Dobrowolnie ubezpieczeniem wyłącznie emerytalno-rentowym obejmowane są osoby, które:</t>
  </si>
  <si>
    <t>- pobierają rentę rolniczą z tytułu niezdolności do pracy jako rentę okresową,</t>
  </si>
  <si>
    <t>- pobierają rodzicielskie świadczenie uzupełniające, o którym mowa w ustawie z dnia 31 stycznia 2019 r. o rodzicielskim świadczeniu uzupełniającym – do uzyskania 25-letniego okresu ubezpieczenia emerytalno – rentowego.</t>
  </si>
  <si>
    <t>- podlegały ubezpieczeniu społecznemu rolników jako rolnik i zaprzestały prowadzenia działalności rolniczej, nie nabywając prawa do emerytury lub renty z ubezpieczenia, jeżeli podlegały ubezpieczeniu emerytalno–rentowemu przez okres co najmniej 12 lat i 6 miesięcy po dniu 1 stycznia 1991 r.,</t>
  </si>
  <si>
    <t>W okresie sprawowania osobistej opieki nad dzieckiem własnym, swojego małżonka, lub dzieckiem przysposobionym jest możliwość finansowania z budżetu państwa składek na ubezpieczenie emerytalno-rentowe przez okres do 3 lat, nie dłużej jednak niż do ukończenia przez dziecko 5 roku życia, a w przypadku sprawowania opieki nad dzieckiem niepełnosprawnym przez okres 6 lat, nie dłużej jednak niż do ukończenia przez dziecko 18 roku życia, pod warunkiem złożenia wniosku w tej sprawie i spełnianiu warunków określonych w ustawie o ubezpieczeniu społecznym rolników za:</t>
  </si>
  <si>
    <t>- rolnika i domownika podlegającego ubezpieczeniu emerytalno-rentowemu z mocy ustawy (czyli obowiązkowo) albo na wniosek (czyli dobrowolnie),</t>
  </si>
  <si>
    <t>- rolnika i domownika, który nie podlega ubezpieczeniu społecznemu rolników,</t>
  </si>
  <si>
    <t>- osobę będącą członkiem rodziny rolnika lub domownika, która nie spełnia warunków do podlegania ubezpieczeniu społecznemu rolników.</t>
  </si>
  <si>
    <t>• przypisu, wpływów należności z tytułu składek oraz wskaźnika ściągalności:</t>
  </si>
  <si>
    <t xml:space="preserve">- przypis należności z tytułu składek obejmuje składki, należne od składek odsetki za zwłokę i koszty upomnienia, </t>
  </si>
  <si>
    <t xml:space="preserve">- wpływy należności z tytułu składek obejmują opłacone składki, odsetki za zwłokę, koszty upomnienia, przeniesienia nadpłat przedawnionych na różne dochody, uznanie wypłat, zwrot świadczeń nienależnie pobranych, którymi pokryto należności. </t>
  </si>
  <si>
    <t>Przypis i wpływy należności z tytułu składek na ubezpieczenie społeczne ogółem jest to odpowiednio suma przypisanych i opłaconych należności na ubezpieczenie wypadkowe, chorobowe i macierzyńskie (Fundusz Składkowy) oraz na ubezpieczenie emerytalno-rentowe (Fundusz Emerytalno-Rentowy),</t>
  </si>
  <si>
    <t>Wskaźnik ściągalności jest to stosunek procentowy wpływów należności ogółem do przypisu należności ogółem.</t>
  </si>
  <si>
    <t>Ubezpieczeniu zdrowotnemu podlegają:</t>
  </si>
  <si>
    <t>• pomocnicy rolnika w rozumieniu przepisów ustawy o ubezpieczeniu społecznym rolników,</t>
  </si>
  <si>
    <t>• rolnicy i ich domownicy, którzy nie podlegają ubezpieczeniu społecznemu rolników z mocy ustawy o ubezpieczeniu społecznym rolników, niepodlegający ubezpieczeniu zdrowotnemu z innego tytułu;</t>
  </si>
  <si>
    <t>Składki na ubezpieczenie zdrowotne za rolników objętych tym ubezpieczeniem, którzy prowadzą działalność rolniczą na gruntach rolnych poniżej 6 ha przeliczeniowych oraz za ich domowników, finansowane są przez budżet państwa. Natomiast rolnicy prowadzący gospodarstwa rolne o powierzchni 6 i więcej hektarów przeliczeniowych użytków rolnych składkę na ubezpieczenie zdrowotne za siebie, małżonków i domowników podlegających temu ubezpieczeniu, opłacają indywidualnie w wysokości 1 zł miesięcznie od każdego pełnego hektara przeliczeniowego użytków rolnych. Również indywidualnie opłacana jest składka przez rolników, prowadzących działalność rolniczą w ramach działów specjalnych w rozumieniu przepisów ustawy o ubezpieczeniu społecznym rolników (niezależnie czy działalność ta prowadzona jest wyłącznie w samoistnym dziale specjalnym, czy też dodatkowo na użytkach rolnych).</t>
  </si>
  <si>
    <t>Rolnik prowadzący dział specjalny produkcji rolnej opłaca składki zdrowotne na swoje ubezpieczenie od deklarowanej podstawy wymiaru składki odpowiadającej:</t>
  </si>
  <si>
    <t xml:space="preserve">- dochodowi ustalonemu dla opodatkowania podatkiem dochodowym od osób fizycznych, w kwocie nie niższej jednak niż kwota odpowiadająca wysokości minimalnego wynagrodzenia bądź, </t>
  </si>
  <si>
    <t>- minimalnemu wynagrodzeniu w przypadku prowadzenia działalności niepodlegającej opodatkowaniu podatkiem dochodowym od osób fizycznych.</t>
  </si>
  <si>
    <t>Składka na ubezpieczenie zdrowotne za domowników opłacana jest w zależności od zakresu prowadzonej przez rolnika działalności rolniczej:</t>
  </si>
  <si>
    <t>• w przypadku prowadzenia działów specjalnych łącznie z gospodarstwem rolnym o powierzchni użytków rolnych 6 i więcej hektarów przeliczeniowych rolnik opłaca składkę na ubezpieczenie zdrowotne od użytków rolnych (1 zł za 1 hektar przeliczeniowy),</t>
  </si>
  <si>
    <t>• w przypadku prowadzenia wyłącznie działów specjalnych rolnik opłaca składkę na ubezpieczenie zdrowotne w wysokości 9 % podstawy wymiaru, który stanowi kwota 33,4% przeciętnego miesięcznego wynagrodzenia w sektorze przedsiębiorstw w czwartym kwartale roku poprzedniego włącznie z wypłatami z zysku,</t>
  </si>
  <si>
    <t>• w przypadku prowadzenia działów specjalnych łącznie z gospodarstwem rolnym o powierzchni użytków rolnych poniżej 6 ha przeliczeniowych składka na ubezpieczenie zdrowotne opłacana jest z budżetu państwa.</t>
  </si>
  <si>
    <t>Składka na ubezpieczenie zdrowotne za pomocników rolnika wynosi 9 % podstawy wymiaru, który stanowi 33,4 % przeciętnego miesięcznego wynagrodzenia w sektorze przedsiębiorstw w czwartym kwartale roku poprzedniego, włącznie z wypłatami z zysku.</t>
  </si>
  <si>
    <t>Składka na ubezpieczenie zdrowotne jest miesięczna i niepodzielna. Opłacana jest tylko z jednego tytułu, np.:</t>
  </si>
  <si>
    <t>• rolnicy i domownicy prowadzący pozarolniczą działalność gospodarczą i jednocześnie podlegający ubezpieczeniu społecznemu rolników, ubezpieczeniu zdrowotnemu podlegają wyłącznie z tytułu wykonywanej działalności rolniczej i z tego tytułu opłacana jest składka na to ubezpieczenie;</t>
  </si>
  <si>
    <t>• rolnicy, prowadzący działalność rolniczą w ramach działów specjalnych produkcji rolnej i  prowadzący jednocześnie działalność rolniczą na gruntach, opłacają na swoje ubezpieczenie wyłącznie składki zdrowotne z tytułu prowadzenia działów specjalnych, natomiast za domowników w gospodarstwach rolnych o powierzchni 6 i więcej hektarów przeliczeniowych wyłącznie z gruntów.</t>
  </si>
  <si>
    <t>Składka zdrowotna za emerytów i rencistów wynosi 9% podstawy wymiaru, z czego ubezpieczony finansuje składkę w wysokości 1,25% podstawy z kwoty netto emerytury lub renty (z wyłączeniem dodatków, świadczeń pieniężnych i ryczałtu energetycznego oraz do deputatu węglowego). Natomiast składka pomniejszająca zaliczkę na podatek dochodowy stanowi 7,75% podstawy.</t>
  </si>
  <si>
    <t xml:space="preserve">W przypadku rolników lub domowników, którzy, podlegając ubezpieczeniu społecznemu rolników w pełnym zakresie z mocy ustawy, zostali objęci innym ubezpieczeniem społecznym z tytułu wykonywania umowy zlecenia lub powołania do rady nadzorczej, składka zdrowotna jest opłacana z każdego należnego tytułu, z wyjątkiem składek finansowanych z budżetu państwa. Wówczas składka ta nie jest opłacana przez KRUS.                                                                                                                                                                                                                                                                                                                        </t>
  </si>
  <si>
    <r>
      <t xml:space="preserve">• </t>
    </r>
    <r>
      <rPr>
        <b/>
        <sz val="8"/>
        <color theme="1"/>
        <rFont val="Arial"/>
        <family val="2"/>
        <charset val="238"/>
      </rPr>
      <t>emerytura rolnicza</t>
    </r>
    <r>
      <rPr>
        <sz val="8"/>
        <color theme="1"/>
        <rFont val="Arial"/>
        <family val="2"/>
        <charset val="238"/>
      </rPr>
      <t xml:space="preserve"> przysługuje ubezpieczonemu (rolnikowi, domownikowi), który spełnia łącznie następujące warunki:</t>
    </r>
  </si>
  <si>
    <r>
      <rPr>
        <b/>
        <sz val="8"/>
        <color theme="1"/>
        <rFont val="Arial"/>
        <family val="2"/>
        <charset val="238"/>
      </rPr>
      <t>• renta rolnicza z tytułu niezdolności do pracy</t>
    </r>
    <r>
      <rPr>
        <sz val="8"/>
        <color theme="1"/>
        <rFont val="Arial"/>
        <family val="2"/>
        <charset val="238"/>
      </rPr>
      <t xml:space="preserve"> przysługuje ubezpieczonemu (rolnikowi, domownikowi), który spełnia łącznie następujące warunki:</t>
    </r>
  </si>
  <si>
    <r>
      <t>• dodatek pielęgnacyjny</t>
    </r>
    <r>
      <rPr>
        <sz val="8"/>
        <color theme="1"/>
        <rFont val="Arial"/>
        <family val="2"/>
        <charset val="238"/>
      </rPr>
      <t xml:space="preserve"> przysługuje osobie uprawnionej do emerytury lub renty, jeżeli osoba ta została uznana za całkowicie niezdolną do pracy oraz do samodzielnej egzystencji albo ukończyła 75 lat.</t>
    </r>
  </si>
  <si>
    <r>
      <t>• dodatek dla sieroty zupełnej</t>
    </r>
    <r>
      <rPr>
        <sz val="8"/>
        <color theme="1"/>
        <rFont val="Arial"/>
        <family val="2"/>
        <charset val="238"/>
      </rPr>
      <t xml:space="preserve"> przysługuje osobie uprawnionej do renty rodzinnej, której oboje rodzice nie żyją.</t>
    </r>
  </si>
  <si>
    <r>
      <t xml:space="preserve">• pozostałe dodatki do emerytur i rent, </t>
    </r>
    <r>
      <rPr>
        <sz val="8"/>
        <color theme="1"/>
        <rFont val="Arial"/>
        <family val="2"/>
        <charset val="238"/>
      </rPr>
      <t>świadczenia pieniężne, ryczałt energetyczny przyznaje się z tytułu działalności kombatanckiej oraz osobom poszkodowanym w trakcie działań wojennych i represji okresu powojennego.</t>
    </r>
  </si>
  <si>
    <r>
      <rPr>
        <b/>
        <sz val="8"/>
        <color theme="1"/>
        <rFont val="Arial"/>
        <family val="2"/>
        <charset val="238"/>
      </rPr>
      <t>• jednorazowe odszkodowanie</t>
    </r>
    <r>
      <rPr>
        <sz val="8"/>
        <color theme="1"/>
        <rFont val="Arial"/>
        <family val="2"/>
        <charset val="238"/>
      </rPr>
      <t xml:space="preserve"> przysługujące ubezpieczonemu (rolnikowi, domownikowi, pomocnikowi rolnika), który doznał stałego lub długotrwałego uszczerbku na zdrowiu wskutek wypadku przy pracy rolniczej lub rolniczej choroby zawodowej oraz członkom rodziny ubezpieczonego, który zmarł wskutek wypadku przy pracy rolniczej lub rolniczej choroby zawodowej.</t>
    </r>
  </si>
  <si>
    <r>
      <rPr>
        <b/>
        <sz val="8"/>
        <color theme="1"/>
        <rFont val="Arial"/>
        <family val="2"/>
        <charset val="238"/>
      </rPr>
      <t>- ubezpieczenie wypadkowe, chorobowe i macierzyńskie</t>
    </r>
    <r>
      <rPr>
        <sz val="8"/>
        <color theme="1"/>
        <rFont val="Arial"/>
        <family val="2"/>
        <charset val="238"/>
      </rPr>
      <t xml:space="preserve"> 
(świadczenia z tego ubezpieczenia finansowane są z funduszu składkowego),</t>
    </r>
  </si>
  <si>
    <r>
      <rPr>
        <b/>
        <sz val="8"/>
        <color theme="1"/>
        <rFont val="Arial"/>
        <family val="2"/>
        <charset val="238"/>
      </rPr>
      <t>- ubezpieczenie emerytalno-rentowe</t>
    </r>
    <r>
      <rPr>
        <sz val="8"/>
        <color theme="1"/>
        <rFont val="Arial"/>
        <family val="2"/>
        <charset val="238"/>
      </rPr>
      <t xml:space="preserve"> 
(świadczenia z tego ubezpieczenia finansowane są z funduszu emerytalno-rentowego)</t>
    </r>
  </si>
  <si>
    <r>
      <rPr>
        <b/>
        <sz val="8"/>
        <color theme="1"/>
        <rFont val="Arial"/>
        <family val="2"/>
        <charset val="238"/>
      </rPr>
      <t>• rolnik</t>
    </r>
    <r>
      <rPr>
        <sz val="8"/>
        <color theme="1"/>
        <rFont val="Arial"/>
        <family val="2"/>
        <charset val="238"/>
      </rPr>
      <t>, tj.: pełnoletnia osoba fizyczna zamieszkująca i prowadząca na terytorium Rzeczypospolitej Polskiej osobiście i na własny rachunek działalność rolniczą w  pozostającym w jej posiadaniu gospodarstwie rolnym, o powierzchni powyżej 1 ha przeliczeniowego użytków rolnych (w tym również w ramach grupy producentów rolnych) lub dział specjalny produkcji rolnej, którego rozmiar i rodzaj określa załącznik do ustawy o ubezpieczeniu społecznym rolników, a także osoba, która przeznaczyła grunty prowadzonego przez siebie gospodarstwa do zalesienia,</t>
    </r>
  </si>
  <si>
    <r>
      <rPr>
        <b/>
        <sz val="8"/>
        <color theme="1"/>
        <rFont val="Arial"/>
        <family val="2"/>
        <charset val="238"/>
      </rPr>
      <t>• małżonek rolnika</t>
    </r>
    <r>
      <rPr>
        <sz val="8"/>
        <color theme="1"/>
        <rFont val="Arial"/>
        <family val="2"/>
        <charset val="238"/>
      </rPr>
      <t>, jeśli pracuje w gospodarstwie rolnym lub w gospodarstwie domowym bezpośrednio związanym z tym gospodarstwem rolnym,</t>
    </r>
  </si>
  <si>
    <t>W przypadku pomocnika rolnika za wypadek przy pracy rolniczej uznaje się nagłe zdarzenie wywołane przyczyną zewnętrzną, która nastąpiła podczas wykonywania przez pomocnika rolnika czynności określonych w umowie o pomocy przy zbiorach.</t>
  </si>
  <si>
    <r>
      <rPr>
        <b/>
        <sz val="8"/>
        <color theme="1"/>
        <rFont val="Arial"/>
        <family val="2"/>
        <charset val="238"/>
      </rPr>
      <t xml:space="preserve">Dział Fundusz Emerytalno-Rentowy
</t>
    </r>
    <r>
      <rPr>
        <sz val="8"/>
        <color theme="1"/>
        <rFont val="Arial"/>
        <family val="2"/>
        <charset val="238"/>
      </rPr>
      <t>zawiera informacje dotyczące świadczeń pieniężnych z ubezpieczenia emerytalno-rentowego, finansowanych z funduszu emerytalno-rentowego, tj.:</t>
    </r>
  </si>
  <si>
    <r>
      <rPr>
        <b/>
        <sz val="8"/>
        <color theme="1"/>
        <rFont val="Arial"/>
        <family val="2"/>
        <charset val="238"/>
      </rPr>
      <t xml:space="preserve">Dział Świadczenia finansowane z budżetu państwa
</t>
    </r>
    <r>
      <rPr>
        <sz val="8"/>
        <color theme="1"/>
        <rFont val="Arial"/>
        <family val="2"/>
        <charset val="238"/>
      </rPr>
      <t xml:space="preserve">zawiera informacje dotyczące świadczeń finansowanych z budżetu państwa zleconych do wypłaty KRUS, tj.:   </t>
    </r>
  </si>
  <si>
    <t>- świadczeń wyrównawczych dla działaczy opozycji antykomunistycznej oraz osób represjonowanych z powodów politycznych.</t>
  </si>
  <si>
    <t>- świadczeń pieniężnych dla cywilnych niewidomych ofiar działań wojennych,</t>
  </si>
  <si>
    <r>
      <rPr>
        <b/>
        <sz val="8"/>
        <color theme="1"/>
        <rFont val="Arial"/>
        <family val="2"/>
        <charset val="238"/>
      </rPr>
      <t xml:space="preserve">Dział Fundusz Składkowy Ubezpieczenia Społecznego Rolników 
</t>
    </r>
    <r>
      <rPr>
        <sz val="8"/>
        <color theme="1"/>
        <rFont val="Arial"/>
        <family val="2"/>
        <charset val="238"/>
      </rPr>
      <t>zawiera informacje dotyczące świadczeń pieniężnych z ubezpieczenia wypadkowego, chorobowego i macierzyńskiego tj.:</t>
    </r>
  </si>
  <si>
    <r>
      <rPr>
        <b/>
        <sz val="8"/>
        <color theme="1"/>
        <rFont val="Arial"/>
        <family val="2"/>
        <charset val="238"/>
      </rPr>
      <t>• zasiłek chorobowy</t>
    </r>
    <r>
      <rPr>
        <sz val="8"/>
        <color theme="1"/>
        <rFont val="Arial"/>
        <family val="2"/>
        <charset val="238"/>
      </rPr>
      <t xml:space="preserve"> przysługujący ubezpieczonemu (rolnikowi, domownikowi), który wskutek choroby jest niezdolny do pracy nieprzerwanie co najmniej przez 30 dni, nie dłużej jednak niż przez 180 dni. Jeżeli po wyczerpaniu 180-dniowego okresu zasiłkowego ubezpieczony jest nadal niezdolny do pracy, a w wyniku dalszego leczenia i rehabilitacji rokuje odzyskanie zdolności do pracy, okres zasiłkowy przedłuża się na czas niezbędny do jej przywrócenia, nie dłużej niż o dalsze 360 dni.</t>
    </r>
  </si>
  <si>
    <r>
      <rPr>
        <b/>
        <sz val="8"/>
        <color theme="1"/>
        <rFont val="Arial"/>
        <family val="2"/>
        <charset val="238"/>
      </rPr>
      <t xml:space="preserve">Dział Ubezpieczenie Społeczne Rolników
</t>
    </r>
    <r>
      <rPr>
        <sz val="8"/>
        <color theme="1"/>
        <rFont val="Arial"/>
        <family val="2"/>
        <charset val="238"/>
      </rPr>
      <t xml:space="preserve">zawiera informacje dotyczące:
 </t>
    </r>
  </si>
  <si>
    <r>
      <rPr>
        <b/>
        <sz val="8"/>
        <color theme="1"/>
        <rFont val="Arial"/>
        <family val="2"/>
        <charset val="238"/>
      </rPr>
      <t>• liczby ubezpieczonych,</t>
    </r>
    <r>
      <rPr>
        <sz val="8"/>
        <color theme="1"/>
        <rFont val="Arial"/>
        <family val="2"/>
        <charset val="238"/>
      </rPr>
      <t xml:space="preserve"> tj. rolników / współmałżonków i pracujących z nimi domowników, pomocników rolnika, osób ubezpieczonych na wniosek z tytułu przyznania świadczenia pielęgnacyjnego lub specjalnego zasiłku opiekuńczego albo zasiłku dla opiekuna, a także osób będących członkami rodziny (rolnika lub domownika) sprawujących opiekę nad dzieckiem, objętych ubezpieczeniem społecznym rolników, zgodnie z zasadami określonymi w ustawie z dnia 20 grudnia 1990 r. o ubezpieczeniu społecznym rolników.</t>
    </r>
  </si>
  <si>
    <r>
      <rPr>
        <b/>
        <sz val="8"/>
        <color theme="1"/>
        <rFont val="Arial"/>
        <family val="2"/>
        <charset val="238"/>
      </rPr>
      <t>Dobrowolnie na wniosek ubezpieczeniem wypadkowym, chorobowym i macierzyńskim</t>
    </r>
    <r>
      <rPr>
        <sz val="8"/>
        <color theme="1"/>
        <rFont val="Arial"/>
        <family val="2"/>
        <charset val="238"/>
      </rPr>
      <t xml:space="preserve"> wyłącznie w zakresie ograniczonym do jednorazowego odszkodowania z tytułu stałego lub długotrwałego uszczerbku na zdrowiu albo śmierci wskutek wypadku przy pracy rolniczej lub rolniczej choroby zawodowej obejmowane są osoby prowadzące działalność rolniczą, a podlegające innemu ubezpieczeniu społecznemu lub mające ustalone prawo do emerytury lub renty (z wyłączeniem emerytów i rencistów, którzy mają orzeczoną niezdolność do samodzielnej egzystencji).</t>
    </r>
  </si>
  <si>
    <t xml:space="preserve">- prowadziły gospodarstwo rolne lub w nim pracowały i z tego tytułu podlegały ubezpieczeniu społecznemu rolników, a następnie zaprzestały wykonywania działalności rolniczej lub pracy w gospodarstwie rolnym w związku z nabyciem prawa do świadczenia pielęgnacyjnego lub specjalnego zasiłku opiekuńczego albo zasiłku dla opiekuna do uzyskania 25-letniego okresu ubezpieczenia emerytalno-rentowego. </t>
  </si>
  <si>
    <t>Osoby te mogą zdecydować czy chcą podlegać ubezpieczeniom w KRUS czy w ZUS. W przypadku dokonania wyboru dotyczącego podlegania ubezpieczeniu emerytalno-rentowemu w KRUS osoby te powinny, w ciągu 30 dni od wydania decyzji przyznającej odpowiedni zasiłek lub świadczenie, złożyć w dotychczasowej jednostce organizacyjnej KRUS wniosek o objęcie tym ubezpieczeniem,</t>
  </si>
  <si>
    <t>Kwartalna Informacja Statystyczna zawiera podstawowe dane, zagregowane tematycznie, dotyczące realizacji zadań wynikających                z ustawy z dnia 20 grudnia 1990 r. o ubezpieczeniu społecznym rolników oraz zadań zleconych do wypłaty Kasie Rolniczego Ubezpieczenia Społecznego.</t>
  </si>
  <si>
    <r>
      <rPr>
        <b/>
        <sz val="8"/>
        <color theme="1"/>
        <rFont val="Arial"/>
        <family val="2"/>
        <charset val="238"/>
      </rPr>
      <t>• zasiłek pogrzebowy</t>
    </r>
    <r>
      <rPr>
        <sz val="8"/>
        <color theme="1"/>
        <rFont val="Arial"/>
        <family val="2"/>
        <charset val="238"/>
      </rPr>
      <t xml:space="preserve"> przysługuje osobie, która poniosła koszty pogrzebu po śmierci ubezpieczonego (nie wyłączając osoby podlegającej tylko ubezpieczeniu wypadkowemu, chorobowemu i macierzyńskiemu), uprawnionego do emerytury lub renty                         z ubezpieczenia, członka rodziny ubezpieczonego, emeryta lub rencisty, a także osoby, która w dniu śmierci nie miała ustalonego prawa do emerytury lub renty z ubezpieczenia, lecz spełniała warunki do jej przyznania i pobierania.</t>
    </r>
  </si>
  <si>
    <t>- zasiłków pogrzebowych wypłaconych po osobach pobierających wyżej wymienione świadczenia i po członkach ich rodzin,</t>
  </si>
  <si>
    <t xml:space="preserve"> ŚWIADCZENIA PIENIĘŻNE DLA INWALIDÓW WOJENNYCH, WOJSKOWYCH I OSÓB REPRESJONOWANYCH</t>
  </si>
  <si>
    <t>- świadczeń pieniężnych dla inwalidów wojennych, wojskowych i osób represjonowanych,</t>
  </si>
  <si>
    <t>Jednorazowe odszkodowanie dla ubezpieczonego z tytułu wypadku przy pracy rolniczej lub rolniczej choroby zawodowej ustala się               w wysokości proporcjonalnej do określonego procentowo stałego lub długotrwałego uszczerbku na zdrowiu.</t>
  </si>
  <si>
    <r>
      <rPr>
        <b/>
        <sz val="8"/>
        <color theme="1"/>
        <rFont val="Arial"/>
        <family val="2"/>
        <charset val="238"/>
      </rPr>
      <t xml:space="preserve">Dział Ubezpieczenie Zdrowotne
</t>
    </r>
    <r>
      <rPr>
        <sz val="8"/>
        <color theme="1"/>
        <rFont val="Arial"/>
        <family val="2"/>
        <charset val="238"/>
      </rPr>
      <t>zawiera dane statystyczne dotyczące realizowanych przez KRUS zadań na podstawie ustawy z dnia 27 sierpnia 2004 r.                              o świadczeniach opieki zdrowotnej finansowanych ze środków publicznych.</t>
    </r>
  </si>
  <si>
    <t>• osoby spełniające warunki do objęcia ubezpieczeniem społecznym rolników, które są rolnikami, małżonkami lub domownikami                    w rozumieniu przepisów ustawy o ubezpieczeniu społecznym rolników,</t>
  </si>
  <si>
    <t>I kwartał</t>
  </si>
  <si>
    <t>2021 rok</t>
  </si>
  <si>
    <r>
      <t xml:space="preserve">Przeciętna miesięczna liczba świadczeniobiorców </t>
    </r>
    <r>
      <rPr>
        <vertAlign val="superscript"/>
        <sz val="8"/>
        <rFont val="Arial"/>
        <family val="2"/>
        <charset val="238"/>
      </rPr>
      <t xml:space="preserve"> </t>
    </r>
  </si>
  <si>
    <r>
      <t xml:space="preserve">Przeciętne świadczenie w zł </t>
    </r>
    <r>
      <rPr>
        <vertAlign val="superscript"/>
        <sz val="8"/>
        <rFont val="Arial"/>
        <family val="2"/>
        <charset val="238"/>
      </rPr>
      <t xml:space="preserve"> </t>
    </r>
  </si>
  <si>
    <t>Kwoty wypłat emerytur i rent wykazywane są łącznie z:</t>
  </si>
  <si>
    <t>- wypłatami dokonywanymi w związku z zatrudnieniem poza rolnictwem, czynną służbą wojskową i działalnością kombatancką na podstawie art. 25 ust. 2a ustawy o ubezpieczeniu społecznym rolników,</t>
  </si>
  <si>
    <t>Ponadto:</t>
  </si>
  <si>
    <t>- renty prezentowane są łącznie z rentami socjalnymi.</t>
  </si>
  <si>
    <t>RENTY RODZINNE</t>
  </si>
  <si>
    <r>
      <t>Przeciętna miesięczna liczba osób</t>
    </r>
    <r>
      <rPr>
        <vertAlign val="superscript"/>
        <sz val="8"/>
        <rFont val="Arial"/>
        <family val="2"/>
        <charset val="238"/>
      </rPr>
      <t xml:space="preserve"> </t>
    </r>
  </si>
  <si>
    <t xml:space="preserve">TABLICA 3. WNIOSKI O PRZYZNANIE EMERYTUR I RENT WEDŁUG RODZAJÓW ŚWIADCZEŃ </t>
  </si>
  <si>
    <r>
      <t xml:space="preserve">Płatne pro rata temporis </t>
    </r>
    <r>
      <rPr>
        <vertAlign val="superscript"/>
        <sz val="8"/>
        <color theme="1"/>
        <rFont val="Arial"/>
        <family val="2"/>
        <charset val="238"/>
      </rPr>
      <t>1)</t>
    </r>
    <r>
      <rPr>
        <sz val="8"/>
        <color theme="1"/>
        <rFont val="Arial"/>
        <family val="2"/>
        <charset val="238"/>
      </rPr>
      <t xml:space="preserve">
</t>
    </r>
  </si>
  <si>
    <t>Kwota nie obejmuje należnych świadczeń z innych systemów ubezpieczeniowych, wypłacanych w tzw. zbiegu z emeryturą lub rentą rolną.</t>
  </si>
  <si>
    <r>
      <t>EMERYTURY RAZEM</t>
    </r>
    <r>
      <rPr>
        <b/>
        <vertAlign val="superscript"/>
        <sz val="8"/>
        <rFont val="Arial"/>
        <family val="2"/>
        <charset val="238"/>
      </rPr>
      <t xml:space="preserve"> </t>
    </r>
  </si>
  <si>
    <r>
      <t>OGÓŁEM</t>
    </r>
    <r>
      <rPr>
        <b/>
        <vertAlign val="superscript"/>
        <sz val="8"/>
        <rFont val="Arial"/>
        <family val="2"/>
        <charset val="238"/>
      </rPr>
      <t xml:space="preserve"> </t>
    </r>
  </si>
  <si>
    <t>emerytury</t>
  </si>
  <si>
    <t xml:space="preserve">Kwota wypłat świadczeń emerytalno-rentowych prezentowana jest łącznie z:
</t>
  </si>
  <si>
    <t>- zaliczką na podatek dochodowy oraz składką na ubezpieczenie zdrowotne ,</t>
  </si>
  <si>
    <t>- jednorazowymi świadczeniami pieniężnymi.</t>
  </si>
  <si>
    <t>- dodatkami pielęgnacyjnymi, dla sierot zupełnych, za tajne nauczanie, z tytułu pracy przymusowej po 1 września 1939 r., a także obejmuje wypłaty wyrównawcze za okresy wsteczne,</t>
  </si>
  <si>
    <t xml:space="preserve">Dane do wykresu nr 4 </t>
  </si>
  <si>
    <r>
      <t>rodzinne</t>
    </r>
    <r>
      <rPr>
        <vertAlign val="superscript"/>
        <sz val="8"/>
        <rFont val="Arial"/>
        <family val="2"/>
        <charset val="238"/>
      </rPr>
      <t xml:space="preserve"> </t>
    </r>
  </si>
  <si>
    <t>Przeciętne świadczenie</t>
  </si>
  <si>
    <t>w tym: renty z tytułu niezdolności do pracy wypadkowe</t>
  </si>
  <si>
    <t xml:space="preserve">Dane do wykresu nr 3 </t>
  </si>
  <si>
    <t>Dane do wykresu nr 5</t>
  </si>
  <si>
    <t>Liczba płatników ogółem</t>
  </si>
  <si>
    <t>konta założone w związku 
z art. 16c</t>
  </si>
  <si>
    <r>
      <t xml:space="preserve">Ogółem </t>
    </r>
    <r>
      <rPr>
        <vertAlign val="superscript"/>
        <sz val="8"/>
        <color theme="1"/>
        <rFont val="Arial"/>
        <family val="2"/>
        <charset val="238"/>
      </rPr>
      <t>1) 2)</t>
    </r>
  </si>
  <si>
    <r>
      <t xml:space="preserve">Fundusz Składkowy (ubezpieczenie wypadkowe, chorobowe 
i macierzyńskie z mocy ustawy w zakresie ograniczonym) </t>
    </r>
    <r>
      <rPr>
        <vertAlign val="superscript"/>
        <sz val="8"/>
        <color theme="1"/>
        <rFont val="Arial"/>
        <family val="2"/>
        <charset val="238"/>
      </rPr>
      <t>1)</t>
    </r>
  </si>
  <si>
    <r>
      <t>Fundusz Emerytalno-Rentowy 
(ubezpieczenie emerytalno-rentowe 
z mocy ustawy)</t>
    </r>
    <r>
      <rPr>
        <vertAlign val="superscript"/>
        <sz val="8"/>
        <color theme="1"/>
        <rFont val="Arial"/>
        <family val="2"/>
        <charset val="238"/>
      </rPr>
      <t>2)</t>
    </r>
  </si>
  <si>
    <r>
      <t xml:space="preserve">Ogółem </t>
    </r>
    <r>
      <rPr>
        <vertAlign val="superscript"/>
        <sz val="8"/>
        <color theme="1"/>
        <rFont val="Arial"/>
        <family val="2"/>
        <charset val="238"/>
      </rPr>
      <t>1) 2) 3)</t>
    </r>
  </si>
  <si>
    <r>
      <t xml:space="preserve">Fundusz Składkowy (ubezpieczenie wypadkowe, chorobowe
i macierzyńskie
z mocy ustawy
 w zakresie ograniczonym) </t>
    </r>
    <r>
      <rPr>
        <vertAlign val="superscript"/>
        <sz val="8"/>
        <color theme="1"/>
        <rFont val="Arial"/>
        <family val="2"/>
        <charset val="238"/>
      </rPr>
      <t>1)</t>
    </r>
  </si>
  <si>
    <r>
      <t xml:space="preserve">Fundusz Emerytalno-Rentowy 
(ubezpieczenie emerytalno-rentowe
z mocy ustawy) </t>
    </r>
    <r>
      <rPr>
        <vertAlign val="superscript"/>
        <sz val="8"/>
        <color theme="1"/>
        <rFont val="Arial"/>
        <family val="2"/>
        <charset val="238"/>
      </rPr>
      <t>2)</t>
    </r>
  </si>
  <si>
    <r>
      <t xml:space="preserve">Liczba członków rodzin sprawujących opiekę nad dzieckiem </t>
    </r>
    <r>
      <rPr>
        <vertAlign val="superscript"/>
        <sz val="8"/>
        <color theme="1"/>
        <rFont val="Arial"/>
        <family val="2"/>
        <charset val="238"/>
      </rPr>
      <t>3)</t>
    </r>
  </si>
  <si>
    <r>
      <t xml:space="preserve">Składki finansowane 
z budżetu państwa na ubezpieczenie emerytalno-rentowe za osoby sprawujące opiekę nad dzieckiem </t>
    </r>
    <r>
      <rPr>
        <vertAlign val="superscript"/>
        <sz val="8"/>
        <rFont val="Arial"/>
        <family val="2"/>
        <charset val="238"/>
      </rPr>
      <t>1)</t>
    </r>
  </si>
  <si>
    <r>
      <t xml:space="preserve">członkowie rodzin 
rolników 
i 
domowników </t>
    </r>
    <r>
      <rPr>
        <vertAlign val="superscript"/>
        <sz val="8"/>
        <color theme="1"/>
        <rFont val="Arial"/>
        <family val="2"/>
        <charset val="238"/>
      </rPr>
      <t>4)</t>
    </r>
  </si>
  <si>
    <r>
      <t xml:space="preserve">członkowie rodzin emerytów 
i rencistów </t>
    </r>
    <r>
      <rPr>
        <vertAlign val="superscript"/>
        <sz val="8"/>
        <color theme="1"/>
        <rFont val="Arial"/>
        <family val="2"/>
        <charset val="238"/>
      </rPr>
      <t>4)</t>
    </r>
  </si>
  <si>
    <r>
      <t>rolnicy prowadzący działalność rolniczą w gospodarstwach rolnych poniżej 6 ha przelicz.</t>
    </r>
    <r>
      <rPr>
        <vertAlign val="superscript"/>
        <sz val="8"/>
        <color theme="1"/>
        <rFont val="Arial"/>
        <family val="2"/>
        <charset val="238"/>
      </rPr>
      <t>1)</t>
    </r>
  </si>
  <si>
    <r>
      <t xml:space="preserve">rolnicy prowadzący gospodarstwo rolne i dział specjalny produkcji rolnej </t>
    </r>
    <r>
      <rPr>
        <vertAlign val="superscript"/>
        <sz val="8"/>
        <color theme="1"/>
        <rFont val="Arial"/>
        <family val="2"/>
        <charset val="238"/>
      </rPr>
      <t>2)</t>
    </r>
  </si>
  <si>
    <r>
      <t xml:space="preserve">rolnicy prowadzący wyłącznie działy specjalne produkcji rolnej </t>
    </r>
    <r>
      <rPr>
        <vertAlign val="superscript"/>
        <sz val="8"/>
        <color theme="1"/>
        <rFont val="Arial"/>
        <family val="2"/>
        <charset val="238"/>
      </rPr>
      <t>2)</t>
    </r>
  </si>
  <si>
    <r>
      <t xml:space="preserve">domownicy rolników pracujący wyłącznie w działach specjalnych produkcji rolnej </t>
    </r>
    <r>
      <rPr>
        <vertAlign val="superscript"/>
        <sz val="8"/>
        <color theme="1"/>
        <rFont val="Arial"/>
        <family val="2"/>
        <charset val="238"/>
      </rPr>
      <t>2)</t>
    </r>
  </si>
  <si>
    <r>
      <t xml:space="preserve">pomocnicy rolników </t>
    </r>
    <r>
      <rPr>
        <vertAlign val="superscript"/>
        <sz val="8"/>
        <color theme="1"/>
        <rFont val="Arial"/>
        <family val="2"/>
        <charset val="238"/>
      </rPr>
      <t>3)</t>
    </r>
  </si>
  <si>
    <r>
      <rPr>
        <vertAlign val="superscript"/>
        <sz val="8"/>
        <color theme="1"/>
        <rFont val="Arial"/>
        <family val="2"/>
        <charset val="238"/>
      </rPr>
      <t>2)</t>
    </r>
    <r>
      <rPr>
        <sz val="8"/>
        <color theme="1"/>
        <rFont val="Arial"/>
        <family val="2"/>
        <charset val="238"/>
      </rPr>
      <t xml:space="preserve"> Dział specjalny produkcji rolnej w rozumieniu ustawy o ubezpieczeniu społecznym rolników, o którym mowa w załączniku do ustawy o ubezpieczeniu społecznym rolników.</t>
    </r>
  </si>
  <si>
    <t>składka za pomocników rolnika</t>
  </si>
  <si>
    <t>składka za rolników i domowników</t>
  </si>
  <si>
    <t xml:space="preserve">składka od emerytów i rencistów </t>
  </si>
  <si>
    <r>
      <t>domownicy rolników pracujący w gospodarstwach rolnych poniżej 
6 ha przelicz.</t>
    </r>
    <r>
      <rPr>
        <vertAlign val="superscript"/>
        <sz val="8"/>
        <color theme="1"/>
        <rFont val="Arial"/>
        <family val="2"/>
        <charset val="238"/>
      </rPr>
      <t>1)</t>
    </r>
  </si>
  <si>
    <t>I. EMERYTURY I RENTY REALIZOWANE PRZEZ KRUS</t>
  </si>
  <si>
    <t>II. FUNDUSZ EMERYTALNO-RENTOWY</t>
  </si>
  <si>
    <t>1. EMERYTURY I RENTY</t>
  </si>
  <si>
    <t>III. ŚWIADCZENIA FINANSOWANE Z BUDŻETU PAŃSTWA</t>
  </si>
  <si>
    <t>IV. FUNDUSZ SKŁADKOWY UBEZPIECZENIA SPOŁECZNEGO ROLNIKÓW</t>
  </si>
  <si>
    <t>VI. UBEZPIECZENIE ZDROWOTNE</t>
  </si>
  <si>
    <t>pobierających renty 
strukturalne</t>
  </si>
  <si>
    <t xml:space="preserve"> I. EMERYTURY I RENTY REALIZOWANE PRZEZ KRUS</t>
  </si>
  <si>
    <t>Przeciętne i wskaźniki obliczono z reguły na podstawie danych liczbowych, wyrażonych z większą dokładnością niż podano w tablicach.</t>
  </si>
  <si>
    <r>
      <t xml:space="preserve">Dział Emerytury i renty realizowane przez KRUS
</t>
    </r>
    <r>
      <rPr>
        <sz val="8"/>
        <rFont val="Arial"/>
        <family val="2"/>
        <charset val="238"/>
      </rPr>
      <t xml:space="preserve">zawiera informacje dotyczące m.in. przyznawania i wypłat świadczeń emerytalno-rentowych. 
</t>
    </r>
  </si>
  <si>
    <r>
      <t xml:space="preserve">• </t>
    </r>
    <r>
      <rPr>
        <b/>
        <sz val="8"/>
        <rFont val="Arial"/>
        <family val="2"/>
        <charset val="238"/>
      </rPr>
      <t>liczby płatników składek</t>
    </r>
    <r>
      <rPr>
        <sz val="8"/>
        <rFont val="Arial"/>
        <family val="2"/>
        <charset val="238"/>
      </rPr>
      <t xml:space="preserve"> – tj. osób opłacających składki, za co najmniej jednego ubezpieczonego w gospodarstwie rolnym/dziale specjalnym produkcji rolnej lub za ubezpieczonego pobierającego rentę strukturalną lub na koncie, których, za co najmniej jedną osobę składka jest finansowana z dotacji budżetu państwa z tytułu sprawowania osobistej opieki nad dzieckiem oraz podmiotów – wójtów, burmistrzów, prezydentów miast opłacających składki na ubezpieczenie za osoby sprawujące opiekę nad osobami niepełnosprawnymi oraz liczbę osób lub podmiotów nie będących aktualnie płatnikiem czynnym, ale posiadających zadłużenie z tytułu nieopłaconych składek na ubezpieczenie,</t>
    </r>
  </si>
  <si>
    <r>
      <t xml:space="preserve">1) </t>
    </r>
    <r>
      <rPr>
        <sz val="8"/>
        <rFont val="Arial"/>
        <family val="2"/>
        <charset val="238"/>
      </rPr>
      <t>Kwota nie obejmuje należnych świadczeń z innych systemów ubezpieczeniowych, wypłacanych w tzw. zbiegu z emeryturą lub rentą rolną.</t>
    </r>
  </si>
  <si>
    <t xml:space="preserve">2. ZASIŁKI </t>
  </si>
  <si>
    <t>Objaśnienia skrótów</t>
  </si>
  <si>
    <t xml:space="preserve">FER </t>
  </si>
  <si>
    <t>brak informacji albo brak informacji wiarygodnych,</t>
  </si>
  <si>
    <t>wypełnienie pozycji jest niemożliwe lub niecelowe,</t>
  </si>
  <si>
    <t>Renty z tytułu niezdolności do pracy 
za przekazane gospodarstwo rolne Państwu</t>
  </si>
  <si>
    <t>Renty z tytułu niezdolności do pracy 
za przekazane gospodarstwo rolne następcy</t>
  </si>
  <si>
    <t>TABLICA 2 (37). PRZYPIS SKŁADEK NA UBEZPIECZENIE ZDROWOTNE</t>
  </si>
  <si>
    <t>TABLICA 4. DECYZJE I POSTĘPOWANIA UMORZONE W SPRAWACH O EMERYTURY I RENTY WEDŁUG RODZAJÓW ŚWIADCZEŃ</t>
  </si>
  <si>
    <t>TABLICA 5. DECYZJE I POSTĘPOWANIA UMORZONE W SPRAWACH O EMERYTURY I RENTY WEDŁUG WOJEWÓDZTW</t>
  </si>
  <si>
    <t>TABLICA 8. WNIOSKI O PRZYZNANIE EMERYTUR I RENT ROLNICZYCH Z ZASTOSOWANIEM POSTANOWIEŃ UMÓW 
                    DWUSTRONNYCH O ZABEZPIECZENIU SPOŁECZNYM</t>
  </si>
  <si>
    <t>TABLICA 9. DECYZJE W SPRAWACH WNIOSKÓW O PRZYZNANIE EMERYTUR I RENT ROLNICZYCH Z ZASTOSOWANIEM 
                    POSTANOWIEŃ UMÓW DWUSTRONNYCH O ZABEZPIECZENIU SPOŁECZNYM</t>
  </si>
  <si>
    <r>
      <t xml:space="preserve">TABLICA 10. ŚWIADCZENIA EMERYTALNO-RENTOWE TRANSFEROWANE </t>
    </r>
    <r>
      <rPr>
        <b/>
        <sz val="9"/>
        <rFont val="Arial"/>
        <family val="2"/>
        <charset val="238"/>
      </rPr>
      <t>DO POSZCZEGÓLNYCH PAŃSTW UE/EFTA I WIELKIEJ BRYTANII 
                      ORAZ DO INNYCH PAŃSTW</t>
    </r>
    <r>
      <rPr>
        <b/>
        <sz val="9"/>
        <color theme="1"/>
        <rFont val="Arial"/>
        <family val="2"/>
        <charset val="238"/>
      </rPr>
      <t xml:space="preserve"> NA PODSTAWIE UMÓW DWUSTRONNYCH</t>
    </r>
  </si>
  <si>
    <t>TABLICA 9 (19). ZASIŁKI MACIERZYŃSKIE</t>
  </si>
  <si>
    <t>TABLICA 11 (21). ZASIŁKI POGRZEBOWE</t>
  </si>
  <si>
    <t>ZASIŁKI POGRZEBOWE OGÓŁEM</t>
  </si>
  <si>
    <t>Przeciętna miesięczna liczba osób</t>
  </si>
  <si>
    <t>Przeciętna miesięczna liczba świadczeń</t>
  </si>
  <si>
    <r>
      <t>Przeciętna miesięczna liczba świadczeń</t>
    </r>
    <r>
      <rPr>
        <vertAlign val="superscript"/>
        <sz val="8"/>
        <rFont val="Arial"/>
        <family val="2"/>
        <charset val="238"/>
      </rPr>
      <t>1)</t>
    </r>
  </si>
  <si>
    <r>
      <rPr>
        <vertAlign val="superscript"/>
        <sz val="8"/>
        <rFont val="Arial"/>
        <family val="2"/>
        <charset val="238"/>
      </rPr>
      <t>1)</t>
    </r>
    <r>
      <rPr>
        <sz val="8"/>
        <rFont val="Arial"/>
        <family val="2"/>
        <charset val="238"/>
      </rPr>
      <t xml:space="preserve"> Dane od miesiąca listopada 2020 r. - ze względu na niepełne okresy dane są nieporównywalne.</t>
    </r>
  </si>
  <si>
    <r>
      <t>Kwota wypłat w zł</t>
    </r>
    <r>
      <rPr>
        <vertAlign val="superscript"/>
        <sz val="8"/>
        <rFont val="Arial"/>
        <family val="2"/>
        <charset val="238"/>
      </rPr>
      <t>1)</t>
    </r>
  </si>
  <si>
    <r>
      <rPr>
        <vertAlign val="superscript"/>
        <sz val="8"/>
        <rFont val="Arial CE"/>
        <charset val="238"/>
      </rPr>
      <t>1)</t>
    </r>
    <r>
      <rPr>
        <sz val="8"/>
        <rFont val="Arial CE"/>
        <charset val="238"/>
      </rPr>
      <t xml:space="preserve"> Liczba pomocników rolnika podlegających ubezpieczeniu wypadkowemu, chorobowemu i macierzyńskiemu z mocy ustawy w zakresie ograniczonym do jednorazowego odszkodowania z tytułu stałego lub długotrwałego uszczerbku na zdrowiu albo śmierci wskutek wypadku przy pracy rolniczej lub rolniczej choroby zawodowej z tytułu świadczenia odpłatnej pomocy przy zbiorach chmielu, owoców warzyw, tytoniu, ziół i roślin zielarskich.</t>
    </r>
  </si>
  <si>
    <r>
      <rPr>
        <vertAlign val="superscript"/>
        <sz val="8"/>
        <rFont val="Arial CE"/>
        <charset val="238"/>
      </rPr>
      <t>3)</t>
    </r>
    <r>
      <rPr>
        <sz val="8"/>
        <rFont val="Arial CE"/>
        <charset val="238"/>
      </rPr>
      <t xml:space="preserve"> Liczba członków rodzin (rolnika lub domownika) sprawujących opiekę nad dzieckiem podlegających ubezpieczeniu emerytalno-rentowemu na wniosek na podstawie art.16c ustawy o ubezpieczeniu społecznym rolników.</t>
    </r>
  </si>
  <si>
    <t>TABLICA 2 (29). LICZBA UBEZPIECZONYCH WEDŁUG STATUSU UBEZPIECZONEGO</t>
  </si>
  <si>
    <t>I kwartał
(stan na dzień
 31 marca)</t>
  </si>
  <si>
    <t>TABLICA 3 (30). LICZBA UBEZPIECZONYCH I PŁATNIKÓW SKŁADEK</t>
  </si>
  <si>
    <t>TABLICA 4 (31). LICZBA UBEZPIECZONYCH WEDŁUG WOJEWÓDZTW</t>
  </si>
  <si>
    <t>Decyzje i postępowania umorzone w sprawach o emerytury i renty według województw</t>
  </si>
  <si>
    <t>Decyzje i postępowania umorzone w sprawach o emerytury i renty według rodzajów świadczeń</t>
  </si>
  <si>
    <t>Decyzje w sprawach wniosków o przyznanie emerytur i rent rolniczych z zastosowaniem przepisów wspólnotowych UE</t>
  </si>
  <si>
    <t>Decyzje w sprawach wniosków o przyznanie emerytur i rent rolniczych z zastosowaniem postanowień umów dwustronnych o zabezpieczeniu społecznym</t>
  </si>
  <si>
    <t>Zasiłki macierzyńskie</t>
  </si>
  <si>
    <t>Liczba płatników składek według województw</t>
  </si>
  <si>
    <t>Liczba ubezpieczonych według statusu ubezpieczonego</t>
  </si>
  <si>
    <t>Liczba ubezpieczonych i płatników składek</t>
  </si>
  <si>
    <t>Liczba ubezpieczonych według województw</t>
  </si>
  <si>
    <t>4 (31)</t>
  </si>
  <si>
    <t>Liczba ubezpieczonych z tytułu prowadzenia jednocześnie działalności rolniczej i pozarolniczej działalności gospodarczej według województw</t>
  </si>
  <si>
    <t>Liczba ubezpieczonych w KRUS objętych jednocześnie ubezpieczeniem społecznym w ZUS z tytułu umowy zlecenia lub pełnienia funkcji w Radzie Nadzorczej według województw</t>
  </si>
  <si>
    <t>Decyzje o podleganiu i ustaniu ubezpieczenia społecznego rolników według województw</t>
  </si>
  <si>
    <t>Przypis składek na ubezpieczenie zdrowotne</t>
  </si>
  <si>
    <t>OBJAŚNIENIA ZNAKÓW UMOWNYCH</t>
  </si>
  <si>
    <t>OBJAŚNIENIA SKRÓTÓW</t>
  </si>
  <si>
    <t>Świadczenia rolne 
wypłacane z FER</t>
  </si>
  <si>
    <r>
      <t>OGÓŁEM</t>
    </r>
    <r>
      <rPr>
        <b/>
        <vertAlign val="superscript"/>
        <sz val="8"/>
        <rFont val="Arial"/>
        <family val="2"/>
        <charset val="238"/>
      </rPr>
      <t>1)</t>
    </r>
  </si>
  <si>
    <r>
      <t>Ogółem</t>
    </r>
    <r>
      <rPr>
        <vertAlign val="superscript"/>
        <sz val="8"/>
        <rFont val="Arial"/>
        <family val="2"/>
        <charset val="238"/>
      </rPr>
      <t>1)</t>
    </r>
  </si>
  <si>
    <r>
      <t>OGÓŁEM</t>
    </r>
    <r>
      <rPr>
        <b/>
        <vertAlign val="superscript"/>
        <sz val="9"/>
        <rFont val="Arial"/>
        <family val="2"/>
        <charset val="238"/>
      </rPr>
      <t>1)</t>
    </r>
  </si>
  <si>
    <t>-</t>
  </si>
  <si>
    <t>działy specjalne produkcji rolnej</t>
  </si>
  <si>
    <t>- wypłatami z innych systemów ubezpieczeniowych w przypadku zbiegu uprawnień do świadczeń z tych systemów z uprawnieniami           do świadczeń z funduszu emerytalno-rentowego,</t>
  </si>
  <si>
    <t>- emerytury prezentowane są łącznie z rodzicielskimi świadczeniami uzupełniającymi, ze świadczeniami rolnymi w wysokości 50%           ze względu na uprawnienia do świadczeń pracowniczych zbiegających się ze świadczeniami zagranicznymi oraz z emeryturami finansowanymi z funduszu emerytalno-rentowego, a wypłaconymi przez MON, MSWiA, MS,</t>
  </si>
  <si>
    <t>Renty strukturalne są przyznane i wypłacane przez Agencję Restrukturyzacji i Modernizacji Rolnictwa zgodnie z ustawą z dnia                28 listopada 2003 r. o wspieraniu rozwoju obszarów wiejskich ze środków pochodzących z Sekcji Gwarancji Europejskiego Funduszu Orientacji i Gwarancji Rolnej.</t>
  </si>
  <si>
    <r>
      <rPr>
        <b/>
        <sz val="8"/>
        <color theme="1"/>
        <rFont val="Arial"/>
        <family val="2"/>
        <charset val="238"/>
      </rPr>
      <t>• domownik</t>
    </r>
    <r>
      <rPr>
        <sz val="8"/>
        <color theme="1"/>
        <rFont val="Arial"/>
        <family val="2"/>
        <charset val="238"/>
      </rPr>
      <t>, tj.: osoba bliska rolnikowi, która ukończyła 16 lat, pozostaje z rolnikiem we wspólnym gospodarstwie domowym lub zamieszkuje na terenie jego gospodarstwa albo w bliskim sąsiedztwie, stale pracuje w tym gospodarstwie rolnym i nie jest związana         z rolnikiem stosunkiem pracy, jeżeli osoby te nie podlegają innemu ubezpieczeniu społecznemu i nie mają ustalonego prawa do emerytury lub renty albo nie mają ustalonego prawa do świadczeń z ubezpieczeń społecznych.</t>
    </r>
  </si>
  <si>
    <t>Osoby, które spełniają warunki do jednoczesnego podlegania ubezpieczeniu społecznemu rolników i ubezpieczeniom emerytalnemu            i rentowemu w ZUS z tytułu powyższych umów lub pełnienia funkcji w radzie nadzorczej, mają możliwość odstąpienia od ubezpieczenia społecznego rolników po  złożeniu oświadczenia w tej sprawie, nie wcześniej jednak niż od dnia, w którym takie oświadczenie zostało złożone w Kasie.</t>
  </si>
  <si>
    <t>Zgodnie z art. 5b ustawy o ubezpieczeniu społecznym rolników, rolnicy i domownicy podlegają ubezpieczeniu społecznemu rolników pomimo objęcia ich ubezpieczeniem społecznym w ZUS z tytułu wykonywania umowy agencyjnej, umowy zlecenia lub innej umowy            o świadczenie usług, do których stosuje się przepisy dotyczące zlecenia oraz pełnienia funkcji w radzie nadzorczej, jeżeli spełniają określone warunki, tj.:</t>
  </si>
  <si>
    <t>• członkowie rodzin wyżej wymienionych rolników i domowników, którzy nie podlegają ubezpieczeniu zdrowotnemu z innego tytułu            i zostali zgłoszeni do ubezpieczenia zdrowotnego w KRUS.</t>
  </si>
  <si>
    <t>Składka zdrowotna za osoby posiadające prawo do świadczeń dla inwalidów wojennych, wojskowych i osób represjonowanych, nie opodatkowanych oraz za osoby, które utraciły wzrok w wyniku działań wojennych w latach 1939-1945 lub eksplozji niewypałów                    i niewybuchów pozostałych po tych działaniach, otrzymujących dochody  z tytułu emerytury lub renty zwolnione z podatku dochodowego od osób fizycznych na podstawie odrębnych przepisów są finansowane z budżetu państwa.</t>
  </si>
  <si>
    <t xml:space="preserve">    Renty z tytułu niezdolności do pracy </t>
  </si>
  <si>
    <t>II KWARTAŁ 2021 R.</t>
  </si>
  <si>
    <t>II kwartał</t>
  </si>
  <si>
    <t>I półrocze</t>
  </si>
  <si>
    <t xml:space="preserve">II kwartału 2021 r. 
z 
I kwartałem 2021 r. </t>
  </si>
  <si>
    <t xml:space="preserve">II kwartału 2021 r. 
z 
II kwartałem 2020 r. </t>
  </si>
  <si>
    <t xml:space="preserve">I półrocza 2021 r. 
z 
I półroczem 2020 r. </t>
  </si>
  <si>
    <t>Izrael</t>
  </si>
  <si>
    <t>Turcja</t>
  </si>
  <si>
    <t>Przeciętna miesięczna 
liczba świadczeniobiorców 
w II kwartale 2021 r.</t>
  </si>
  <si>
    <t xml:space="preserve">Liczba ubezpieczonych
stan na 30 czerwca 2021 r.
</t>
  </si>
  <si>
    <t>I PÓŁROCZE 2021 R.</t>
  </si>
  <si>
    <t>TABLICA 7 (17). PRZECIĘTNE MIESIĘCZNE ŚWIADCZENIE EMERYTALNO-RENTOWE WEDŁUG RODZAJÓW ŚWIADCZEŃ</t>
  </si>
  <si>
    <t>TABLICA 6. WNIOSKI O PRZYZNANIE EMERYTUR I RENT ROLNICZYCH ROZPATRYWANE Z ZASTOSOWANIEM PRZEPISÓW 
                     WSPÓLNOTOWYCH UE</t>
  </si>
  <si>
    <t>TABLICA 7. DECYZJE W SPRAWACH WNIOSKÓW O PRZYZNANIE EMERYTUR I RENT ROLNICZYCH Z ZASTOSOWANIEM PRZEPISÓW 
                    WSPÓLNOTOWYCH UE</t>
  </si>
  <si>
    <t xml:space="preserve">II kwartału 
2021 r. 
z 
I kwartałem 2021 r. </t>
  </si>
  <si>
    <t xml:space="preserve">II kwartału 
2021 r. 
z 
II kwartałem 2020 r. </t>
  </si>
  <si>
    <t xml:space="preserve">I półrocza 
2021 r. 
z 
I półroczem 2020 r. </t>
  </si>
  <si>
    <t xml:space="preserve">TABLICA 1 (23). ŚWIADCZENIA FINANSOWANE Z BUDŻETU PAŃSTWA ZLECONE DO WYPŁATY KASIE ROLNICZEGO UBEZPIECZENIA SPOŁECZNEGO </t>
  </si>
  <si>
    <t xml:space="preserve">II kwartału 
2021 r. z
I kwartałem 
2021 r. </t>
  </si>
  <si>
    <t xml:space="preserve">II kwartału 
2021 r. z 
II kwartałem 
2020 r. </t>
  </si>
  <si>
    <t xml:space="preserve">I półrocza 
2021 r. z 
I półroczem 
2020 r. </t>
  </si>
  <si>
    <t xml:space="preserve">II kwartału 2021 r. 
z
I kwartałem 2021 r. </t>
  </si>
  <si>
    <t>STAN NA DZIEŃ 30 CZERWCA 2021 R.</t>
  </si>
  <si>
    <t>II kwartał
(stan na dzień
 30 czerwca)</t>
  </si>
  <si>
    <t>Przeciętna 
za I półrocze</t>
  </si>
  <si>
    <t xml:space="preserve">II kwartału 
2021 r. 
z I kwartałem
 2021 r. </t>
  </si>
  <si>
    <t xml:space="preserve">II kwartału 
2021 r. 
z II kwartałem 
2020 r. </t>
  </si>
  <si>
    <t xml:space="preserve">I półrocza 
2021 r. 
z I półroczem 
2020 r. </t>
  </si>
  <si>
    <t>I półrocze 2021 r.</t>
  </si>
  <si>
    <t>W CZERWCU 2021 ROKU</t>
  </si>
  <si>
    <t>Świadczenia emerytalno-rentowe transferowane do poszczególnych państw UE/EFTA i Wielkiej Brytanii oraz do innych państw na podstawie umów dwustronnych</t>
  </si>
  <si>
    <t>Emerytury prezentowane są łącznie ze świadczeniami rolnymi w wysokości 50% ze względu na uprawnienia do świadczeń pracowniczych zbiegających się ze świadczeniami zagranicznymi oraz z emeryturami finansowanymi z funduszu emerytalno-rentowego, a wypłaconymi przez MON, MSWiA i MS.</t>
  </si>
  <si>
    <t xml:space="preserve">   - całkowita niezdolność do pracy w gospodarstwie rolnym powstała w okresie podlegania ubezpieczeniu emerytalno-rentowemu lub nie później niż w ciągu 18 miesięcy od ustania tych okresów,</t>
  </si>
  <si>
    <t xml:space="preserve">   - podlegał ubezpieczeniu emerytalno-rentowemu przez wymagany okres wynoszący od 1 roku do 5 lat w zależności od wieku, w jakim powstała całkowita niezdolność do pracy.</t>
  </si>
  <si>
    <t>TABLICA 2. ZWIĘKSZENIA DO EMERYTUR I RENT FINANSOWANE Z FUNDUSZU EMERYTALNO-RENTOWEGO, WYPŁACANE PRZY 
                   ŚWIADCZENIACH PRACOWNICZYCH</t>
  </si>
  <si>
    <t xml:space="preserve"> Wnioski pozostałe 
do 
załatwienia 
w następnym okresie</t>
  </si>
  <si>
    <t>Emerytury finansowane z Funduszu Emerytalno-Rentowego, a wypłacane przez MON, MSWiA i MS</t>
  </si>
  <si>
    <t>Fundusz Składkowy i Emerytalno-Rentowy 
(łącznie objętych ubezpieczeniem wypadkowym, chorobowym i macierzyńskim oraz ubezpieczeniem emerytalno-rentowym)</t>
  </si>
  <si>
    <t>Renty z tytułu niezdolności do pracy nie związane                     z przekazaniem gospodarstwa rolnego</t>
  </si>
  <si>
    <t>oznacza, że nie podaje się wszystkich składników sumy,</t>
  </si>
  <si>
    <r>
      <t xml:space="preserve">       </t>
    </r>
    <r>
      <rPr>
        <sz val="8"/>
        <color theme="1"/>
        <rFont val="Arial"/>
        <family val="2"/>
        <charset val="238"/>
      </rPr>
      <t>w tym renty z</t>
    </r>
    <r>
      <rPr>
        <sz val="8"/>
        <rFont val="Arial"/>
        <family val="2"/>
        <charset val="238"/>
      </rPr>
      <t xml:space="preserve"> tytułu niezdolności do pracy 
       </t>
    </r>
    <r>
      <rPr>
        <sz val="8"/>
        <color theme="1"/>
        <rFont val="Arial"/>
        <family val="2"/>
        <charset val="238"/>
      </rPr>
      <t>wypadkowe</t>
    </r>
  </si>
  <si>
    <t>TABLICA 4 (14). PRZECIĘTNA MIESIĘCZNA LICZBA EMERYTUR I RENT WEDŁUG WOJEWÓDZTW ORAZ ŚWIADCZEŃ
                            EMERYTALNYCH WYPŁACONYCH PRZEZ MON, MSWiA i MS</t>
  </si>
  <si>
    <t>TABLICA 6 (16). WYDATKI NA ŚWIADCZENIA EMERYTALNO-RENTOWE WEDŁUG WOJEWÓDZTW ORAZ ŚWIADCZENIA EMERYTALNE
                            WYPŁACONE PRZEZ MON, MSWiA i MS</t>
  </si>
  <si>
    <r>
      <t xml:space="preserve">• </t>
    </r>
    <r>
      <rPr>
        <b/>
        <sz val="8"/>
        <color theme="1"/>
        <rFont val="Arial"/>
        <family val="2"/>
        <charset val="238"/>
      </rPr>
      <t>renta rodzinna</t>
    </r>
    <r>
      <rPr>
        <sz val="8"/>
        <color theme="1"/>
        <rFont val="Arial"/>
        <family val="2"/>
        <charset val="238"/>
      </rPr>
      <t xml:space="preserve"> przysługuje uprawnionym członkom rodziny zmarłego emeryta/rencisty oraz ubezpieczonego, który w chwili śmierci spełniał warunki do uzyskania emerytury rolniczej lub renty rolniczej z tytułu niezdolności  do pracy.</t>
    </r>
  </si>
  <si>
    <t>TABLICA 1 (28). LICZBA PŁATNIKÓW SKŁADEK WEDŁUG WOJEWÓDZTW</t>
  </si>
  <si>
    <t>TABLICA 5 (32). LICZBA UBEZPIECZONYCH Z TYTUŁU PROWADZENIA JEDNOCZEŚNIE DZIAŁALNOŚCI ROLNICZEJ
                           I POZAROLNICZEJ DZIAŁALNOŚCI GOSPODARCZEJ WEDŁUG WOJEWÓDZTW</t>
  </si>
  <si>
    <t xml:space="preserve">TABLICA 6 (33). LICZBA UBEZPIECZONYCH W KRUS OBJĘTYCH JEDNOCZEŚNIE UBEZPIECZENIEM SPOŁECZNYM
                            W ZUS Z TYTUŁU UMOWY ZLECENIA LUB PEŁNIENIA FUNKCJI W RADZIE NADZORCZEJ
                            WEDŁUG WOJEWÓDZTW                          </t>
  </si>
  <si>
    <t>TABLICA 7 (34). PRZYPIS I WPŁYWY NALEŻNOŚCI Z TYTUŁU SKŁADEK NA UBEZPIECZENIE SPOŁECZNE ROLNIKÓW WEDŁUG WOJEWÓDZTW</t>
  </si>
  <si>
    <t>TABLICA 8 (35).
DECYZJE O PODLEGANIU I USTANIU UBEZPIECZENIA
SPOŁECZNEGO ROLNIKÓW WEDŁUG WOJEWÓDZTW</t>
  </si>
  <si>
    <t>Przeciętna miesięczna liczba emerytur i rent według województw oraz świadczeń emerytalnych wypłaconych przez MON, MSWiA i MS</t>
  </si>
  <si>
    <t>Wydatki na świadczenia emerytalno-rentowe według województw oraz świadczenia emerytalne wypłacone przez MON, MSWiA i MS</t>
  </si>
  <si>
    <t>Przeciętne miesięczne świadczenie emerytalno-rentowe według województw oraz przeciętne miesięczne świadczenie emerytalne wypłacone przez MON, MSWiA i MS</t>
  </si>
  <si>
    <t>TABLICA 1 (36). LICZBA OSÓB PODLEGAJĄCYCH UBEZPIECZENIU ZDROWOTNEMU WEDŁUG WOJEWÓDZTW</t>
  </si>
  <si>
    <t>WYKRES NR 1. PRZECIĘTNA MIESIĘCZNA LICZBA ŚWIADCZENIOBIORCÓW NA TLE LICZBY UBEZPIECZONYCH</t>
  </si>
  <si>
    <r>
      <t xml:space="preserve">1) </t>
    </r>
    <r>
      <rPr>
        <sz val="8"/>
        <rFont val="Arial"/>
        <family val="2"/>
        <charset val="238"/>
      </rPr>
      <t>Składki finansowane z budżetu państwa na ubezpieczenie emerytalno-rentowe za osoby sprawujące osobistą opiekę nad dzieckiem; uprawnienie do finansowania składek jest związane z wiekiem dziecka, nad którym sprawowana jest osobista opieka i realizowane przez okres do 3 lat, nie dłużej jednak niż do ukończenia przez dziecko 5 roku życia, a w przypadku sprawowania opieki nad dzieckiem niepełnosprawnym przez okres 6 lat, nie dłużej jednak niż do ukończenia przez dziecko 18 roku życia.</t>
    </r>
  </si>
  <si>
    <r>
      <t>• zasiłek macierzyński</t>
    </r>
    <r>
      <rPr>
        <sz val="8"/>
        <color theme="1"/>
        <rFont val="Arial"/>
        <family val="2"/>
        <charset val="238"/>
      </rPr>
      <t xml:space="preserve"> przysługuje osobie ubezpieczonej, która:</t>
    </r>
  </si>
  <si>
    <t>- jest matką albo ojcem dziecka,</t>
  </si>
  <si>
    <t>TABLICA 3 (13). PRZECIĘTNE MIESIĘCZNE ŚWIADCZENIA EMERYTALNO-RENTOWE
                          WEDŁUG WOJEWÓDZTW</t>
  </si>
  <si>
    <t>WYKRES NR 2. PRZECIĘTNE MIESIĘCZNE ŚWIADCZENIA ROLNE WYPŁACANE Z FER W ODNIESIENIU DO ŚWIADCZEŃ
                         REALIZOWANYCH PRZEZ KRUS OGÓŁEM</t>
  </si>
  <si>
    <t>TABLICA 2 (12). LICZBA UBEZPIECZONYCH ORAZ PRZECIĘTNA MIESIĘCZNA LICZBA ŚWIADCZENIOBIORCÓW 
                           WEDŁUG WOJEWÓDZTW</t>
  </si>
  <si>
    <t>Liczba ubezpieczonych oraz przeciętna miesięczna liczba świadczeniobiorców według województw</t>
  </si>
  <si>
    <t>Przeciętna miesięczna liczba świadczeniobiorców na tle liczby ubezpieczonych</t>
  </si>
  <si>
    <t>Przeciętne miesięczne świadczenia emerytalno-rentowe według województw</t>
  </si>
  <si>
    <t>Przeciętne miesięczne świadczenia rolne wypłacane z FER w odniesieniu do świadczeń realizowanych przez KRUS ogółem</t>
  </si>
  <si>
    <t>TABLICA 8 (18). PRZECIĘTNE MIESIĘCZNE ŚWIADCZENIE EMERYTALNO-RENTOWE WEDŁUG WOJEWÓDZTW ORAZ PRZECIĘTNE 
                            MIESIĘCZNE ŚWIADCZENIE EMERYTALNE WYPŁACONE PRZEZ MON, MSWiA, i MS</t>
  </si>
  <si>
    <t>Liczba osób podlegających ubezpieczeniu zdrowotnemu według województw</t>
  </si>
  <si>
    <t>- przysposobiła dziecko w przypadku objęcia opieką dziecka w wieku do ukończenia 7 roku życia, a w przypadku dziecka, wobec którego podjęto decyzję o odroczeniu obowiązku szkolnego - do ukończenia 10 roku życia,</t>
  </si>
  <si>
    <t>- przyjęła dziecko w wieku do 7 roku życia na wychowanie w ramach rodziny zastępczej, z wyjątkiem rodziny zastępczej zawodowej,          a w przypadku dziecka, wobec którego podjęto decyzję o odroczeniu obowiązku szkolnego - do 10 roku życia.</t>
  </si>
  <si>
    <t>- przyjęła dziecko w wieku do 7 roku życia na wychowanie, a w przypadku dziecka, wobec którego podjęto decyzję o odroczeniu obowiązku szkolnego - do 10 roku życia, jeżeli w tym czasie został złożony wniosek o przysposobienie,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</si>
</sst>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 _z_ł_-;\-* #,##0\ _z_ł_-;_-* &quot;-&quot;\ _z_ł_-;_-@_-"/>
    <numFmt numFmtId="164" formatCode="0.0%"/>
    <numFmt numFmtId="165" formatCode="#,##0.0"/>
    <numFmt numFmtId="166" formatCode="0.0"/>
    <numFmt numFmtId="167" formatCode="#,##0\ _z_ł"/>
    <numFmt numFmtId="168" formatCode="#,##0_ ;\-#,##0\ "/>
  </numFmts>
  <fonts count="60">
    <font>
      <sz val="11"/>
      <color theme="1"/>
      <name val="Corbel"/>
      <family val="2"/>
      <scheme val="minor"/>
    </font>
    <font>
      <sz val="11"/>
      <color theme="1"/>
      <name val="Arial"/>
      <family val="2"/>
      <charset val="238"/>
    </font>
    <font>
      <sz val="11"/>
      <color theme="1"/>
      <name val="Corbel"/>
      <family val="2"/>
      <charset val="238"/>
      <scheme val="minor"/>
    </font>
    <font>
      <sz val="10"/>
      <name val="Arial"/>
      <family val="2"/>
      <charset val="238"/>
    </font>
    <font>
      <b/>
      <sz val="11"/>
      <name val="Arial"/>
      <family val="2"/>
      <charset val="238"/>
    </font>
    <font>
      <b/>
      <sz val="10"/>
      <color theme="1"/>
      <name val="Arial"/>
      <family val="2"/>
      <charset val="238"/>
    </font>
    <font>
      <sz val="10"/>
      <color theme="1"/>
      <name val="Arial"/>
      <family val="2"/>
      <charset val="238"/>
    </font>
    <font>
      <sz val="9"/>
      <color theme="1"/>
      <name val="Arial"/>
      <family val="2"/>
      <charset val="238"/>
    </font>
    <font>
      <b/>
      <sz val="9"/>
      <color theme="1"/>
      <name val="Arial"/>
      <family val="2"/>
      <charset val="238"/>
    </font>
    <font>
      <sz val="9"/>
      <name val="Arial"/>
      <family val="2"/>
      <charset val="238"/>
    </font>
    <font>
      <sz val="11"/>
      <color theme="1"/>
      <name val="Czcionka tekstu podstawowego"/>
      <family val="2"/>
      <charset val="238"/>
    </font>
    <font>
      <b/>
      <sz val="10"/>
      <name val="Arial"/>
      <family val="2"/>
      <charset val="238"/>
    </font>
    <font>
      <b/>
      <sz val="10"/>
      <color indexed="10"/>
      <name val="Arial"/>
      <family val="2"/>
      <charset val="238"/>
    </font>
    <font>
      <sz val="11"/>
      <name val="Arial"/>
      <family val="2"/>
      <charset val="238"/>
    </font>
    <font>
      <b/>
      <sz val="9"/>
      <name val="Arial"/>
      <family val="2"/>
      <charset val="238"/>
    </font>
    <font>
      <b/>
      <vertAlign val="superscript"/>
      <sz val="9"/>
      <name val="Arial"/>
      <family val="2"/>
      <charset val="238"/>
    </font>
    <font>
      <vertAlign val="superscript"/>
      <sz val="8"/>
      <name val="Arial"/>
      <family val="2"/>
      <charset val="238"/>
    </font>
    <font>
      <sz val="8"/>
      <name val="Arial"/>
      <family val="2"/>
      <charset val="238"/>
    </font>
    <font>
      <sz val="10"/>
      <name val="Arial CE"/>
      <charset val="238"/>
    </font>
    <font>
      <i/>
      <sz val="9"/>
      <name val="Arial"/>
      <family val="2"/>
      <charset val="238"/>
    </font>
    <font>
      <b/>
      <sz val="9"/>
      <name val="Arial CE"/>
      <charset val="238"/>
    </font>
    <font>
      <sz val="11"/>
      <color indexed="8"/>
      <name val="Calibri"/>
      <family val="2"/>
      <charset val="238"/>
    </font>
    <font>
      <sz val="9"/>
      <color rgb="FFFF0000"/>
      <name val="Arial"/>
      <family val="2"/>
      <charset val="238"/>
    </font>
    <font>
      <sz val="10"/>
      <color indexed="12"/>
      <name val="Arial"/>
      <family val="2"/>
      <charset val="238"/>
    </font>
    <font>
      <sz val="12"/>
      <name val="Arial CE"/>
      <family val="2"/>
      <charset val="238"/>
    </font>
    <font>
      <sz val="10"/>
      <color indexed="8"/>
      <name val="Calibri"/>
      <family val="2"/>
      <charset val="238"/>
    </font>
    <font>
      <sz val="11"/>
      <color rgb="FFFF0000"/>
      <name val="Calibri"/>
      <family val="2"/>
      <charset val="238"/>
    </font>
    <font>
      <vertAlign val="superscript"/>
      <sz val="8"/>
      <color theme="1"/>
      <name val="Arial"/>
      <family val="2"/>
      <charset val="238"/>
    </font>
    <font>
      <sz val="8"/>
      <color theme="1"/>
      <name val="Arial"/>
      <family val="2"/>
      <charset val="238"/>
    </font>
    <font>
      <sz val="11"/>
      <name val="Calibri"/>
      <family val="2"/>
      <charset val="238"/>
    </font>
    <font>
      <sz val="12"/>
      <name val="Arial"/>
      <family val="2"/>
      <charset val="238"/>
    </font>
    <font>
      <b/>
      <sz val="12"/>
      <name val="Arial"/>
      <family val="2"/>
      <charset val="238"/>
    </font>
    <font>
      <sz val="8"/>
      <name val="Arial CE"/>
      <charset val="238"/>
    </font>
    <font>
      <sz val="11"/>
      <color theme="1"/>
      <name val="Corbel"/>
      <family val="2"/>
      <scheme val="minor"/>
    </font>
    <font>
      <sz val="18"/>
      <name val="Arial"/>
      <family val="2"/>
      <charset val="238"/>
    </font>
    <font>
      <sz val="10"/>
      <name val="Arial"/>
      <family val="2"/>
      <charset val="238"/>
    </font>
    <font>
      <sz val="16"/>
      <name val="Arial"/>
      <family val="2"/>
      <charset val="238"/>
    </font>
    <font>
      <b/>
      <sz val="16"/>
      <name val="Arial"/>
      <family val="2"/>
      <charset val="238"/>
    </font>
    <font>
      <b/>
      <sz val="14"/>
      <name val="Arial"/>
      <family val="2"/>
      <charset val="238"/>
    </font>
    <font>
      <b/>
      <sz val="12"/>
      <color rgb="FF008000"/>
      <name val="Arial"/>
      <family val="2"/>
      <charset val="238"/>
    </font>
    <font>
      <sz val="10"/>
      <name val="Times New Roman CE"/>
      <charset val="238"/>
    </font>
    <font>
      <b/>
      <sz val="11"/>
      <color theme="1"/>
      <name val="Corbel"/>
      <family val="2"/>
      <charset val="238"/>
      <scheme val="minor"/>
    </font>
    <font>
      <b/>
      <sz val="8"/>
      <color theme="1"/>
      <name val="Arial"/>
      <family val="2"/>
      <charset val="238"/>
    </font>
    <font>
      <sz val="8"/>
      <color theme="1"/>
      <name val="Corbel"/>
      <family val="2"/>
      <scheme val="minor"/>
    </font>
    <font>
      <b/>
      <sz val="8"/>
      <color theme="1"/>
      <name val="Corbel"/>
      <family val="2"/>
      <charset val="238"/>
      <scheme val="minor"/>
    </font>
    <font>
      <b/>
      <sz val="10"/>
      <color rgb="FF008000"/>
      <name val="Arial"/>
      <family val="2"/>
      <charset val="238"/>
    </font>
    <font>
      <b/>
      <sz val="8"/>
      <name val="Arial"/>
      <family val="2"/>
      <charset val="238"/>
    </font>
    <font>
      <b/>
      <vertAlign val="superscript"/>
      <sz val="8"/>
      <name val="Arial"/>
      <family val="2"/>
      <charset val="238"/>
    </font>
    <font>
      <i/>
      <sz val="8"/>
      <name val="Arial"/>
      <family val="2"/>
      <charset val="238"/>
    </font>
    <font>
      <i/>
      <sz val="8"/>
      <color theme="1"/>
      <name val="Arial"/>
      <family val="2"/>
      <charset val="238"/>
    </font>
    <font>
      <b/>
      <sz val="8"/>
      <name val="Arial CE"/>
      <charset val="238"/>
    </font>
    <font>
      <sz val="8"/>
      <name val="Arial CE"/>
      <family val="2"/>
      <charset val="238"/>
    </font>
    <font>
      <sz val="8"/>
      <name val="sansserif"/>
      <charset val="238"/>
    </font>
    <font>
      <sz val="8"/>
      <color indexed="8"/>
      <name val="Arial"/>
      <family val="2"/>
      <charset val="238"/>
    </font>
    <font>
      <b/>
      <sz val="8"/>
      <color indexed="8"/>
      <name val="Arial"/>
      <family val="2"/>
      <charset val="238"/>
    </font>
    <font>
      <b/>
      <sz val="22"/>
      <name val="Arial"/>
      <family val="2"/>
      <charset val="238"/>
    </font>
    <font>
      <vertAlign val="superscript"/>
      <sz val="8"/>
      <name val="Arial CE"/>
      <charset val="238"/>
    </font>
    <font>
      <sz val="11"/>
      <name val="Corbel"/>
      <family val="2"/>
      <charset val="238"/>
      <scheme val="minor"/>
    </font>
    <font>
      <b/>
      <sz val="11"/>
      <color theme="0"/>
      <name val="Arial"/>
      <family val="2"/>
      <charset val="238"/>
    </font>
    <font>
      <sz val="14"/>
      <name val="Arial"/>
      <family val="2"/>
      <charset val="238"/>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309B42"/>
        <bgColor indexed="64"/>
      </patternFill>
    </fill>
    <fill>
      <patternFill patternType="solid">
        <fgColor rgb="FFFFCD00"/>
        <bgColor indexed="64"/>
      </patternFill>
    </fill>
    <fill>
      <patternFill patternType="solid">
        <fgColor rgb="FF808080"/>
        <bgColor indexed="64"/>
      </patternFill>
    </fill>
    <fill>
      <patternFill patternType="solid">
        <fgColor rgb="FFE2E3E4"/>
        <bgColor indexed="64"/>
      </patternFill>
    </fill>
    <fill>
      <patternFill patternType="solid">
        <fgColor rgb="FF93FFAF"/>
        <bgColor indexed="64"/>
      </patternFill>
    </fill>
    <fill>
      <patternFill patternType="solid">
        <fgColor rgb="FFFFEEA7"/>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64"/>
      </right>
      <top style="thin">
        <color indexed="64"/>
      </top>
      <bottom/>
      <diagonal/>
    </border>
    <border>
      <left/>
      <right style="thin">
        <color indexed="8"/>
      </right>
      <top style="thin">
        <color indexed="64"/>
      </top>
      <bottom/>
      <diagonal/>
    </border>
    <border>
      <left style="thin">
        <color indexed="8"/>
      </left>
      <right style="thin">
        <color indexed="8"/>
      </right>
      <top style="thin">
        <color indexed="64"/>
      </top>
      <bottom/>
      <diagonal/>
    </border>
    <border>
      <left style="thin">
        <color auto="1"/>
      </left>
      <right style="thin">
        <color auto="1"/>
      </right>
      <top/>
      <bottom/>
      <diagonal/>
    </border>
    <border>
      <left/>
      <right style="thin">
        <color auto="1"/>
      </right>
      <top style="thin">
        <color indexed="64"/>
      </top>
      <bottom/>
      <diagonal/>
    </border>
  </borders>
  <cellStyleXfs count="15">
    <xf numFmtId="0" fontId="0" fillId="0" borderId="0"/>
    <xf numFmtId="0" fontId="2" fillId="0" borderId="0"/>
    <xf numFmtId="0" fontId="3" fillId="0" borderId="0"/>
    <xf numFmtId="0" fontId="10" fillId="0" borderId="0"/>
    <xf numFmtId="9" fontId="2" fillId="0" borderId="0" applyFont="0" applyFill="0" applyBorder="0" applyAlignment="0" applyProtection="0"/>
    <xf numFmtId="0" fontId="18" fillId="0" borderId="0"/>
    <xf numFmtId="0" fontId="21" fillId="0" borderId="0"/>
    <xf numFmtId="0" fontId="3" fillId="0" borderId="0"/>
    <xf numFmtId="0" fontId="21" fillId="0" borderId="0"/>
    <xf numFmtId="0" fontId="3" fillId="0" borderId="0"/>
    <xf numFmtId="0" fontId="18" fillId="0" borderId="0"/>
    <xf numFmtId="9" fontId="33" fillId="0" borderId="0" applyFont="0" applyFill="0" applyBorder="0" applyAlignment="0" applyProtection="0"/>
    <xf numFmtId="0" fontId="35" fillId="0" borderId="0"/>
    <xf numFmtId="9" fontId="3" fillId="0" borderId="0" applyFont="0" applyFill="0" applyBorder="0" applyAlignment="0" applyProtection="0"/>
    <xf numFmtId="0" fontId="40" fillId="0" borderId="0"/>
  </cellStyleXfs>
  <cellXfs count="869">
    <xf numFmtId="0" fontId="0" fillId="0" borderId="0" xfId="0"/>
    <xf numFmtId="0" fontId="3" fillId="0" borderId="0" xfId="2"/>
    <xf numFmtId="0" fontId="12" fillId="0" borderId="0" xfId="2" applyFont="1"/>
    <xf numFmtId="0" fontId="13" fillId="0" borderId="0" xfId="2" applyFont="1"/>
    <xf numFmtId="10" fontId="3" fillId="0" borderId="0" xfId="2" applyNumberFormat="1"/>
    <xf numFmtId="0" fontId="9" fillId="0" borderId="7" xfId="2" applyFont="1" applyFill="1" applyBorder="1"/>
    <xf numFmtId="0" fontId="11" fillId="0" borderId="0" xfId="2" applyFont="1"/>
    <xf numFmtId="0" fontId="9" fillId="0" borderId="7" xfId="2" applyFont="1" applyBorder="1" applyAlignment="1">
      <alignment wrapText="1"/>
    </xf>
    <xf numFmtId="0" fontId="14" fillId="0" borderId="7" xfId="2" applyFont="1" applyBorder="1" applyAlignment="1">
      <alignment wrapText="1"/>
    </xf>
    <xf numFmtId="0" fontId="9" fillId="0" borderId="10" xfId="2" applyFont="1" applyBorder="1" applyAlignment="1">
      <alignment wrapText="1"/>
    </xf>
    <xf numFmtId="164" fontId="9" fillId="0" borderId="6" xfId="2" applyNumberFormat="1" applyFont="1" applyBorder="1" applyAlignment="1">
      <alignment horizontal="center"/>
    </xf>
    <xf numFmtId="164" fontId="9" fillId="0" borderId="6" xfId="4" applyNumberFormat="1" applyFont="1" applyBorder="1" applyAlignment="1">
      <alignment horizontal="center"/>
    </xf>
    <xf numFmtId="0" fontId="16" fillId="2" borderId="0" xfId="2" applyFont="1" applyFill="1" applyAlignment="1"/>
    <xf numFmtId="0" fontId="17" fillId="2" borderId="0" xfId="2" applyFont="1" applyFill="1" applyAlignment="1"/>
    <xf numFmtId="0" fontId="3" fillId="0" borderId="0" xfId="2" applyFont="1"/>
    <xf numFmtId="0" fontId="4" fillId="0" borderId="0" xfId="2" applyFont="1" applyFill="1" applyAlignment="1">
      <alignment horizontal="center" vertical="center"/>
    </xf>
    <xf numFmtId="0" fontId="13" fillId="0" borderId="0" xfId="5" applyFont="1"/>
    <xf numFmtId="3" fontId="11" fillId="0" borderId="0" xfId="2" applyNumberFormat="1" applyFont="1"/>
    <xf numFmtId="3" fontId="3" fillId="0" borderId="0" xfId="2" applyNumberFormat="1"/>
    <xf numFmtId="0" fontId="3" fillId="0" borderId="0" xfId="2" applyFont="1" applyFill="1" applyBorder="1"/>
    <xf numFmtId="1" fontId="3" fillId="0" borderId="0" xfId="2" applyNumberFormat="1"/>
    <xf numFmtId="165" fontId="4" fillId="0" borderId="0" xfId="2" applyNumberFormat="1" applyFont="1" applyFill="1"/>
    <xf numFmtId="0" fontId="14" fillId="0" borderId="7" xfId="2" applyFont="1" applyBorder="1" applyAlignment="1">
      <alignment horizontal="left" vertical="center"/>
    </xf>
    <xf numFmtId="164" fontId="3" fillId="0" borderId="0" xfId="2" applyNumberFormat="1" applyFont="1"/>
    <xf numFmtId="166" fontId="11" fillId="0" borderId="0" xfId="2" applyNumberFormat="1" applyFont="1"/>
    <xf numFmtId="4" fontId="11" fillId="0" borderId="0" xfId="2" applyNumberFormat="1" applyFont="1"/>
    <xf numFmtId="4" fontId="14" fillId="0" borderId="7" xfId="2" applyNumberFormat="1" applyFont="1" applyBorder="1" applyAlignment="1">
      <alignment wrapText="1"/>
    </xf>
    <xf numFmtId="4" fontId="9" fillId="0" borderId="7" xfId="2" applyNumberFormat="1" applyFont="1" applyBorder="1" applyAlignment="1">
      <alignment wrapText="1"/>
    </xf>
    <xf numFmtId="165" fontId="11" fillId="0" borderId="0" xfId="2" applyNumberFormat="1" applyFont="1"/>
    <xf numFmtId="164" fontId="14" fillId="0" borderId="1" xfId="2" applyNumberFormat="1" applyFont="1" applyBorder="1" applyAlignment="1">
      <alignment horizontal="center"/>
    </xf>
    <xf numFmtId="4" fontId="9" fillId="0" borderId="10" xfId="2" applyNumberFormat="1" applyFont="1" applyBorder="1" applyAlignment="1">
      <alignment wrapText="1"/>
    </xf>
    <xf numFmtId="4" fontId="9" fillId="0" borderId="6" xfId="2" applyNumberFormat="1" applyFont="1" applyFill="1" applyBorder="1" applyAlignment="1"/>
    <xf numFmtId="0" fontId="3" fillId="0" borderId="0" xfId="2" applyFill="1"/>
    <xf numFmtId="0" fontId="4" fillId="0" borderId="0" xfId="2" applyFont="1" applyFill="1" applyBorder="1" applyAlignment="1">
      <alignment horizontal="center" vertical="center"/>
    </xf>
    <xf numFmtId="0" fontId="13" fillId="0" borderId="0" xfId="5" applyFont="1" applyFill="1" applyBorder="1"/>
    <xf numFmtId="165" fontId="3" fillId="0" borderId="0" xfId="2" applyNumberFormat="1" applyFont="1" applyFill="1" applyBorder="1"/>
    <xf numFmtId="0" fontId="11" fillId="0" borderId="0" xfId="2" applyFont="1" applyFill="1" applyBorder="1"/>
    <xf numFmtId="165" fontId="20" fillId="0" borderId="0" xfId="2" applyNumberFormat="1" applyFont="1" applyFill="1" applyBorder="1"/>
    <xf numFmtId="0" fontId="4" fillId="0" borderId="0" xfId="2" applyFont="1" applyFill="1" applyAlignment="1">
      <alignment vertical="center"/>
    </xf>
    <xf numFmtId="0" fontId="13" fillId="0" borderId="0" xfId="2" applyFont="1" applyFill="1"/>
    <xf numFmtId="0" fontId="3" fillId="0" borderId="0" xfId="2" applyBorder="1"/>
    <xf numFmtId="4" fontId="14" fillId="0" borderId="7" xfId="2" applyNumberFormat="1" applyFont="1" applyBorder="1" applyAlignment="1">
      <alignment horizontal="right"/>
    </xf>
    <xf numFmtId="164" fontId="23" fillId="0" borderId="0" xfId="2" applyNumberFormat="1" applyFont="1"/>
    <xf numFmtId="165" fontId="23" fillId="0" borderId="0" xfId="2" applyNumberFormat="1" applyFont="1"/>
    <xf numFmtId="4" fontId="3" fillId="0" borderId="0" xfId="2" applyNumberFormat="1"/>
    <xf numFmtId="4" fontId="9" fillId="0" borderId="7" xfId="2" applyNumberFormat="1" applyFont="1" applyFill="1" applyBorder="1" applyAlignment="1"/>
    <xf numFmtId="0" fontId="17" fillId="0" borderId="0" xfId="2" applyFont="1" applyBorder="1"/>
    <xf numFmtId="4" fontId="17" fillId="0" borderId="0" xfId="2" applyNumberFormat="1" applyFont="1"/>
    <xf numFmtId="0" fontId="17" fillId="0" borderId="0" xfId="2" applyFont="1"/>
    <xf numFmtId="0" fontId="14" fillId="0" borderId="7" xfId="2" applyFont="1" applyFill="1" applyBorder="1" applyAlignment="1">
      <alignment wrapText="1"/>
    </xf>
    <xf numFmtId="4" fontId="14" fillId="0" borderId="7" xfId="2" applyNumberFormat="1" applyFont="1" applyFill="1" applyBorder="1" applyAlignment="1">
      <alignment wrapText="1"/>
    </xf>
    <xf numFmtId="0" fontId="11" fillId="0" borderId="0" xfId="2" applyFont="1" applyBorder="1"/>
    <xf numFmtId="4" fontId="23" fillId="0" borderId="0" xfId="2" applyNumberFormat="1" applyFont="1"/>
    <xf numFmtId="0" fontId="14" fillId="0" borderId="7" xfId="2" applyFont="1" applyFill="1" applyBorder="1" applyAlignment="1">
      <alignment vertical="center"/>
    </xf>
    <xf numFmtId="4" fontId="14" fillId="0" borderId="7" xfId="2" applyNumberFormat="1" applyFont="1" applyFill="1" applyBorder="1" applyAlignment="1"/>
    <xf numFmtId="0" fontId="19" fillId="0" borderId="7" xfId="2" applyFont="1" applyBorder="1" applyAlignment="1">
      <alignment wrapText="1"/>
    </xf>
    <xf numFmtId="4" fontId="9" fillId="0" borderId="6" xfId="2" applyNumberFormat="1" applyFont="1" applyBorder="1" applyAlignment="1"/>
    <xf numFmtId="0" fontId="16" fillId="0" borderId="0" xfId="2" applyFont="1" applyFill="1" applyAlignment="1">
      <alignment horizontal="left" wrapText="1"/>
    </xf>
    <xf numFmtId="0" fontId="24" fillId="0" borderId="0" xfId="1" applyFont="1"/>
    <xf numFmtId="0" fontId="11" fillId="0" borderId="0" xfId="2" applyFont="1" applyFill="1" applyAlignment="1">
      <alignment horizontal="center" vertical="center"/>
    </xf>
    <xf numFmtId="0" fontId="3" fillId="0" borderId="0" xfId="2" applyFont="1" applyFill="1"/>
    <xf numFmtId="0" fontId="5" fillId="0" borderId="0" xfId="2" applyFont="1" applyAlignment="1"/>
    <xf numFmtId="4" fontId="9" fillId="0" borderId="7" xfId="2" applyNumberFormat="1" applyFont="1" applyBorder="1" applyAlignment="1">
      <alignment vertical="center"/>
    </xf>
    <xf numFmtId="167" fontId="3" fillId="0" borderId="0" xfId="2" applyNumberFormat="1"/>
    <xf numFmtId="0" fontId="3" fillId="0" borderId="0" xfId="2" applyFont="1" applyBorder="1"/>
    <xf numFmtId="0" fontId="9" fillId="0" borderId="7" xfId="2" applyFont="1" applyBorder="1" applyAlignment="1">
      <alignment vertical="center" wrapText="1"/>
    </xf>
    <xf numFmtId="3" fontId="3" fillId="0" borderId="0" xfId="2" applyNumberFormat="1" applyBorder="1"/>
    <xf numFmtId="4" fontId="9" fillId="0" borderId="7" xfId="2" applyNumberFormat="1" applyFont="1" applyFill="1" applyBorder="1" applyAlignment="1">
      <alignment vertical="center" wrapText="1"/>
    </xf>
    <xf numFmtId="165" fontId="3" fillId="0" borderId="0" xfId="2" applyNumberFormat="1" applyBorder="1"/>
    <xf numFmtId="4" fontId="9" fillId="0" borderId="7" xfId="2" applyNumberFormat="1" applyFont="1" applyFill="1" applyBorder="1" applyAlignment="1">
      <alignment vertical="center"/>
    </xf>
    <xf numFmtId="3" fontId="9" fillId="0" borderId="7" xfId="2" applyNumberFormat="1" applyFont="1" applyBorder="1" applyAlignment="1">
      <alignment vertical="center"/>
    </xf>
    <xf numFmtId="4" fontId="3" fillId="0" borderId="0" xfId="2" applyNumberFormat="1" applyBorder="1"/>
    <xf numFmtId="4" fontId="11" fillId="0" borderId="0" xfId="2" applyNumberFormat="1" applyFont="1" applyBorder="1"/>
    <xf numFmtId="0" fontId="13" fillId="0" borderId="0" xfId="2" applyFont="1" applyBorder="1"/>
    <xf numFmtId="3" fontId="14" fillId="0" borderId="0" xfId="5" applyNumberFormat="1" applyFont="1" applyBorder="1"/>
    <xf numFmtId="0" fontId="21" fillId="0" borderId="0" xfId="6"/>
    <xf numFmtId="0" fontId="3" fillId="0" borderId="0" xfId="6" applyFont="1"/>
    <xf numFmtId="0" fontId="25" fillId="0" borderId="0" xfId="6" applyFont="1"/>
    <xf numFmtId="165" fontId="21" fillId="0" borderId="0" xfId="6" applyNumberFormat="1"/>
    <xf numFmtId="4" fontId="21" fillId="0" borderId="0" xfId="6" applyNumberFormat="1"/>
    <xf numFmtId="0" fontId="21" fillId="0" borderId="0" xfId="6" applyFill="1"/>
    <xf numFmtId="0" fontId="26" fillId="0" borderId="0" xfId="6" applyFont="1"/>
    <xf numFmtId="0" fontId="21" fillId="0" borderId="0" xfId="6" applyBorder="1"/>
    <xf numFmtId="3" fontId="29" fillId="0" borderId="0" xfId="6" applyNumberFormat="1" applyFont="1"/>
    <xf numFmtId="4" fontId="29" fillId="0" borderId="0" xfId="6" applyNumberFormat="1" applyFont="1"/>
    <xf numFmtId="4" fontId="11" fillId="0" borderId="0" xfId="6" applyNumberFormat="1" applyFont="1"/>
    <xf numFmtId="0" fontId="11" fillId="0" borderId="0" xfId="6" applyFont="1"/>
    <xf numFmtId="0" fontId="12" fillId="0" borderId="0" xfId="6" applyFont="1"/>
    <xf numFmtId="164" fontId="3" fillId="0" borderId="0" xfId="4" applyNumberFormat="1" applyFont="1" applyBorder="1"/>
    <xf numFmtId="165" fontId="3" fillId="0" borderId="0" xfId="2" applyNumberFormat="1"/>
    <xf numFmtId="0" fontId="31" fillId="0" borderId="0" xfId="2" applyFont="1"/>
    <xf numFmtId="166" fontId="3" fillId="0" borderId="0" xfId="2" applyNumberFormat="1"/>
    <xf numFmtId="166" fontId="3" fillId="0" borderId="0" xfId="2" applyNumberFormat="1" applyBorder="1"/>
    <xf numFmtId="0" fontId="30" fillId="0" borderId="0" xfId="2" applyFont="1"/>
    <xf numFmtId="164" fontId="30" fillId="0" borderId="0" xfId="2" applyNumberFormat="1" applyFont="1"/>
    <xf numFmtId="164" fontId="3" fillId="0" borderId="0" xfId="2" applyNumberFormat="1"/>
    <xf numFmtId="0" fontId="7" fillId="0" borderId="18" xfId="0" applyFont="1" applyBorder="1"/>
    <xf numFmtId="0" fontId="28" fillId="0" borderId="0" xfId="0" applyFont="1"/>
    <xf numFmtId="4" fontId="7" fillId="0" borderId="6" xfId="0" applyNumberFormat="1" applyFont="1" applyBorder="1"/>
    <xf numFmtId="0" fontId="7" fillId="0" borderId="0" xfId="0" applyFont="1"/>
    <xf numFmtId="0" fontId="7" fillId="0" borderId="0" xfId="0" applyFont="1" applyAlignment="1">
      <alignment wrapText="1"/>
    </xf>
    <xf numFmtId="0" fontId="0" fillId="0" borderId="0" xfId="0" applyAlignment="1"/>
    <xf numFmtId="0" fontId="0" fillId="0" borderId="0" xfId="0" applyFill="1"/>
    <xf numFmtId="164" fontId="21" fillId="0" borderId="0" xfId="6" applyNumberFormat="1"/>
    <xf numFmtId="0" fontId="16" fillId="0" borderId="0" xfId="2" applyFont="1" applyFill="1" applyBorder="1" applyAlignment="1">
      <alignment horizontal="left" vertical="center" wrapText="1"/>
    </xf>
    <xf numFmtId="0" fontId="13" fillId="0" borderId="0" xfId="2" applyFont="1" applyAlignment="1">
      <alignment vertical="center"/>
    </xf>
    <xf numFmtId="0" fontId="28" fillId="0" borderId="0" xfId="0" applyFont="1" applyAlignment="1">
      <alignment vertical="top"/>
    </xf>
    <xf numFmtId="0" fontId="6" fillId="0" borderId="0" xfId="0" applyFont="1" applyAlignment="1">
      <alignment wrapText="1"/>
    </xf>
    <xf numFmtId="0" fontId="5" fillId="0" borderId="0" xfId="0" applyFont="1" applyAlignment="1">
      <alignment horizontal="left" vertical="center"/>
    </xf>
    <xf numFmtId="0" fontId="39" fillId="0" borderId="0" xfId="0" applyFont="1" applyAlignment="1">
      <alignment vertical="center"/>
    </xf>
    <xf numFmtId="0" fontId="0" fillId="0" borderId="0" xfId="0" applyAlignment="1">
      <alignment vertical="center"/>
    </xf>
    <xf numFmtId="49" fontId="3" fillId="0" borderId="0" xfId="3" applyNumberFormat="1" applyFont="1" applyAlignment="1">
      <alignment vertical="center"/>
    </xf>
    <xf numFmtId="49" fontId="3" fillId="0" borderId="0" xfId="3" applyNumberFormat="1" applyFont="1" applyBorder="1" applyAlignment="1">
      <alignment vertical="center"/>
    </xf>
    <xf numFmtId="0" fontId="7" fillId="0" borderId="0" xfId="0" applyFont="1" applyAlignment="1">
      <alignment horizontal="left"/>
    </xf>
    <xf numFmtId="0" fontId="8" fillId="0" borderId="0" xfId="0" applyFont="1" applyFill="1" applyAlignment="1">
      <alignment wrapText="1"/>
    </xf>
    <xf numFmtId="0" fontId="8" fillId="0" borderId="0" xfId="0" applyFont="1" applyAlignment="1">
      <alignment wrapText="1"/>
    </xf>
    <xf numFmtId="0" fontId="7" fillId="0" borderId="8" xfId="0" applyFont="1" applyBorder="1" applyAlignment="1">
      <alignment horizontal="center"/>
    </xf>
    <xf numFmtId="0" fontId="7" fillId="0" borderId="7" xfId="0" applyFont="1" applyBorder="1" applyAlignment="1">
      <alignment horizontal="center"/>
    </xf>
    <xf numFmtId="0" fontId="7" fillId="0" borderId="14"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Alignment="1">
      <alignment horizontal="center"/>
    </xf>
    <xf numFmtId="0" fontId="8" fillId="0" borderId="0" xfId="0" applyFont="1" applyFill="1" applyBorder="1" applyAlignment="1">
      <alignment horizontal="center"/>
    </xf>
    <xf numFmtId="0" fontId="7" fillId="0" borderId="0" xfId="0" applyFont="1" applyFill="1" applyBorder="1" applyAlignment="1">
      <alignment horizontal="center" vertical="center"/>
    </xf>
    <xf numFmtId="0" fontId="7" fillId="0" borderId="0" xfId="0" applyFont="1" applyBorder="1" applyAlignment="1">
      <alignment horizontal="center"/>
    </xf>
    <xf numFmtId="0" fontId="8" fillId="0" borderId="0" xfId="0" applyFont="1" applyBorder="1" applyAlignment="1">
      <alignment horizontal="center"/>
    </xf>
    <xf numFmtId="0" fontId="5" fillId="0" borderId="0" xfId="0" applyFont="1" applyBorder="1" applyAlignment="1">
      <alignment horizontal="center" vertical="center"/>
    </xf>
    <xf numFmtId="0" fontId="6" fillId="0" borderId="12" xfId="0" applyFont="1" applyBorder="1" applyAlignment="1">
      <alignment horizontal="center" vertical="center"/>
    </xf>
    <xf numFmtId="0" fontId="5" fillId="0" borderId="0" xfId="0" applyFont="1" applyAlignment="1">
      <alignment horizontal="left" wrapText="1"/>
    </xf>
    <xf numFmtId="164" fontId="14" fillId="0" borderId="18" xfId="2" applyNumberFormat="1" applyFont="1" applyBorder="1" applyAlignment="1">
      <alignment horizontal="center"/>
    </xf>
    <xf numFmtId="164" fontId="14" fillId="0" borderId="18" xfId="4" applyNumberFormat="1" applyFont="1" applyBorder="1" applyAlignment="1">
      <alignment horizontal="center"/>
    </xf>
    <xf numFmtId="164" fontId="9" fillId="0" borderId="18" xfId="2" applyNumberFormat="1" applyFont="1" applyBorder="1" applyAlignment="1">
      <alignment horizontal="center"/>
    </xf>
    <xf numFmtId="164" fontId="9" fillId="0" borderId="18" xfId="4" applyNumberFormat="1" applyFont="1" applyBorder="1" applyAlignment="1">
      <alignment horizontal="center"/>
    </xf>
    <xf numFmtId="4" fontId="9" fillId="0" borderId="18" xfId="2" applyNumberFormat="1" applyFont="1" applyBorder="1" applyAlignment="1"/>
    <xf numFmtId="4" fontId="9" fillId="0" borderId="18" xfId="2" applyNumberFormat="1" applyFont="1" applyFill="1" applyBorder="1" applyAlignment="1"/>
    <xf numFmtId="4" fontId="14" fillId="0" borderId="18" xfId="2" applyNumberFormat="1" applyFont="1" applyFill="1" applyBorder="1" applyAlignment="1"/>
    <xf numFmtId="4" fontId="14" fillId="0" borderId="18" xfId="2" applyNumberFormat="1" applyFont="1" applyBorder="1" applyAlignment="1"/>
    <xf numFmtId="4" fontId="0" fillId="0" borderId="0" xfId="0" applyNumberFormat="1"/>
    <xf numFmtId="4" fontId="8" fillId="0" borderId="18" xfId="0" applyNumberFormat="1" applyFont="1" applyBorder="1"/>
    <xf numFmtId="4" fontId="7" fillId="0" borderId="18" xfId="0" applyNumberFormat="1" applyFont="1" applyBorder="1"/>
    <xf numFmtId="0" fontId="1" fillId="0" borderId="0" xfId="2" applyFont="1" applyAlignment="1">
      <alignment vertical="center"/>
    </xf>
    <xf numFmtId="0" fontId="2" fillId="0" borderId="0" xfId="0" applyFont="1" applyAlignment="1">
      <alignment wrapText="1"/>
    </xf>
    <xf numFmtId="0" fontId="41" fillId="0" borderId="0" xfId="0" applyFont="1"/>
    <xf numFmtId="49" fontId="28" fillId="0" borderId="0" xfId="0" applyNumberFormat="1" applyFont="1" applyAlignment="1">
      <alignment vertical="top" wrapText="1"/>
    </xf>
    <xf numFmtId="49" fontId="28" fillId="0" borderId="0" xfId="0" applyNumberFormat="1" applyFont="1" applyAlignment="1">
      <alignment horizontal="justify" vertical="top" wrapText="1"/>
    </xf>
    <xf numFmtId="0" fontId="42" fillId="0" borderId="0" xfId="0" applyFont="1" applyAlignment="1">
      <alignment horizontal="right" vertical="top"/>
    </xf>
    <xf numFmtId="49" fontId="28" fillId="0" borderId="0" xfId="0" applyNumberFormat="1" applyFont="1" applyAlignment="1">
      <alignment horizontal="justify" vertical="top"/>
    </xf>
    <xf numFmtId="0" fontId="43" fillId="0" borderId="0" xfId="0" applyFont="1"/>
    <xf numFmtId="49" fontId="28" fillId="0" borderId="0" xfId="0" applyNumberFormat="1" applyFont="1" applyAlignment="1">
      <alignment vertical="top"/>
    </xf>
    <xf numFmtId="0" fontId="44" fillId="0" borderId="0" xfId="0" applyFont="1"/>
    <xf numFmtId="49" fontId="42" fillId="0" borderId="0" xfId="0" applyNumberFormat="1" applyFont="1" applyAlignment="1">
      <alignment vertical="top" wrapText="1"/>
    </xf>
    <xf numFmtId="49" fontId="42" fillId="0" borderId="0" xfId="0" applyNumberFormat="1" applyFont="1" applyAlignment="1">
      <alignment vertical="top"/>
    </xf>
    <xf numFmtId="0" fontId="42" fillId="0" borderId="0" xfId="0" applyFont="1" applyAlignment="1">
      <alignment vertical="top"/>
    </xf>
    <xf numFmtId="49" fontId="28" fillId="0" borderId="0" xfId="0" applyNumberFormat="1" applyFont="1" applyAlignment="1">
      <alignment horizontal="left" vertical="top" wrapText="1"/>
    </xf>
    <xf numFmtId="0" fontId="28" fillId="0" borderId="0" xfId="0" applyFont="1" applyAlignment="1">
      <alignment vertical="top" wrapText="1"/>
    </xf>
    <xf numFmtId="49" fontId="42" fillId="0" borderId="0" xfId="0" applyNumberFormat="1" applyFont="1" applyAlignment="1">
      <alignment horizontal="justify" vertical="top"/>
    </xf>
    <xf numFmtId="0" fontId="45" fillId="0" borderId="0" xfId="0" applyFont="1" applyAlignment="1">
      <alignment horizontal="center"/>
    </xf>
    <xf numFmtId="0" fontId="45" fillId="0" borderId="0" xfId="0" applyFont="1" applyAlignment="1">
      <alignment horizontal="center" vertical="center"/>
    </xf>
    <xf numFmtId="49" fontId="28" fillId="0" borderId="0" xfId="0" applyNumberFormat="1" applyFont="1" applyFill="1" applyAlignment="1">
      <alignment horizontal="justify" vertical="top" wrapText="1"/>
    </xf>
    <xf numFmtId="0" fontId="9" fillId="0" borderId="0" xfId="2" applyFont="1" applyBorder="1" applyAlignment="1">
      <alignment horizontal="center" vertical="center" wrapText="1"/>
    </xf>
    <xf numFmtId="0" fontId="46" fillId="3" borderId="8" xfId="0" applyFont="1" applyFill="1" applyBorder="1" applyAlignment="1">
      <alignment vertical="center"/>
    </xf>
    <xf numFmtId="0" fontId="46" fillId="3" borderId="0" xfId="0" applyFont="1" applyFill="1" applyAlignment="1">
      <alignment vertical="center"/>
    </xf>
    <xf numFmtId="49" fontId="17" fillId="0" borderId="8" xfId="3" applyNumberFormat="1" applyFont="1" applyBorder="1" applyAlignment="1">
      <alignment vertical="center"/>
    </xf>
    <xf numFmtId="49" fontId="17" fillId="0" borderId="0" xfId="3" applyNumberFormat="1" applyFont="1" applyAlignment="1">
      <alignment vertical="center"/>
    </xf>
    <xf numFmtId="49" fontId="17" fillId="0" borderId="0" xfId="3" applyNumberFormat="1" applyFont="1" applyAlignment="1">
      <alignment vertical="center" wrapText="1"/>
    </xf>
    <xf numFmtId="49" fontId="17" fillId="0" borderId="8" xfId="3" applyNumberFormat="1" applyFont="1" applyFill="1" applyBorder="1" applyAlignment="1">
      <alignment vertical="center"/>
    </xf>
    <xf numFmtId="0" fontId="17" fillId="0" borderId="9" xfId="6" applyFont="1" applyBorder="1" applyAlignment="1">
      <alignment vertical="center" wrapText="1"/>
    </xf>
    <xf numFmtId="3" fontId="17" fillId="0" borderId="1" xfId="6" applyNumberFormat="1" applyFont="1" applyBorder="1" applyAlignment="1">
      <alignment vertical="center"/>
    </xf>
    <xf numFmtId="164" fontId="17" fillId="0" borderId="1" xfId="4" applyNumberFormat="1" applyFont="1" applyBorder="1" applyAlignment="1">
      <alignment horizontal="center" vertical="center"/>
    </xf>
    <xf numFmtId="0" fontId="17" fillId="0" borderId="7" xfId="6" applyFont="1" applyBorder="1" applyAlignment="1">
      <alignment horizontal="left" vertical="center" wrapText="1"/>
    </xf>
    <xf numFmtId="3" fontId="17" fillId="0" borderId="18" xfId="6" applyNumberFormat="1" applyFont="1" applyBorder="1" applyAlignment="1">
      <alignment vertical="center"/>
    </xf>
    <xf numFmtId="164" fontId="17" fillId="0" borderId="18" xfId="4" applyNumberFormat="1" applyFont="1" applyBorder="1" applyAlignment="1">
      <alignment horizontal="center" vertical="center"/>
    </xf>
    <xf numFmtId="0" fontId="17" fillId="0" borderId="7" xfId="6" applyFont="1" applyBorder="1" applyAlignment="1">
      <alignment vertical="center" wrapText="1"/>
    </xf>
    <xf numFmtId="4" fontId="17" fillId="0" borderId="18" xfId="6" applyNumberFormat="1" applyFont="1" applyBorder="1" applyAlignment="1">
      <alignment vertical="center"/>
    </xf>
    <xf numFmtId="0" fontId="17" fillId="2" borderId="7" xfId="6" applyFont="1" applyFill="1" applyBorder="1" applyAlignment="1">
      <alignment vertical="center" wrapText="1"/>
    </xf>
    <xf numFmtId="4" fontId="17" fillId="2" borderId="18" xfId="6" applyNumberFormat="1" applyFont="1" applyFill="1" applyBorder="1" applyAlignment="1">
      <alignment vertical="center"/>
    </xf>
    <xf numFmtId="4" fontId="17" fillId="2" borderId="18" xfId="6" applyNumberFormat="1" applyFont="1" applyFill="1" applyBorder="1" applyAlignment="1">
      <alignment horizontal="right" vertical="center"/>
    </xf>
    <xf numFmtId="164" fontId="17" fillId="0" borderId="6" xfId="4" applyNumberFormat="1" applyFont="1" applyBorder="1" applyAlignment="1">
      <alignment horizontal="center" vertical="center"/>
    </xf>
    <xf numFmtId="3" fontId="17" fillId="2" borderId="7" xfId="6" applyNumberFormat="1" applyFont="1" applyFill="1" applyBorder="1" applyAlignment="1">
      <alignment vertical="center"/>
    </xf>
    <xf numFmtId="4" fontId="17" fillId="2" borderId="7" xfId="6" applyNumberFormat="1" applyFont="1" applyFill="1" applyBorder="1" applyAlignment="1">
      <alignment vertical="center"/>
    </xf>
    <xf numFmtId="4" fontId="17" fillId="2" borderId="7" xfId="6" applyNumberFormat="1" applyFont="1" applyFill="1" applyBorder="1" applyAlignment="1">
      <alignment horizontal="right" vertical="center"/>
    </xf>
    <xf numFmtId="4" fontId="17" fillId="0" borderId="0" xfId="1" applyNumberFormat="1" applyFont="1" applyBorder="1" applyAlignment="1">
      <alignment vertical="center"/>
    </xf>
    <xf numFmtId="4" fontId="17" fillId="0" borderId="7" xfId="6" applyNumberFormat="1" applyFont="1" applyBorder="1" applyAlignment="1">
      <alignment vertical="center"/>
    </xf>
    <xf numFmtId="4" fontId="17" fillId="0" borderId="7" xfId="6" applyNumberFormat="1" applyFont="1" applyBorder="1" applyAlignment="1">
      <alignment horizontal="right" vertical="center"/>
    </xf>
    <xf numFmtId="4" fontId="17" fillId="0" borderId="18" xfId="6" applyNumberFormat="1" applyFont="1" applyBorder="1" applyAlignment="1">
      <alignment horizontal="right" vertical="center"/>
    </xf>
    <xf numFmtId="0" fontId="17" fillId="0" borderId="10" xfId="6" applyFont="1" applyBorder="1" applyAlignment="1">
      <alignment vertical="center" wrapText="1"/>
    </xf>
    <xf numFmtId="4" fontId="17" fillId="0" borderId="10" xfId="6" applyNumberFormat="1" applyFont="1" applyBorder="1" applyAlignment="1">
      <alignment vertical="center"/>
    </xf>
    <xf numFmtId="4" fontId="17" fillId="0" borderId="6" xfId="6" applyNumberFormat="1" applyFont="1" applyBorder="1" applyAlignment="1">
      <alignment horizontal="right" vertical="center"/>
    </xf>
    <xf numFmtId="4" fontId="17" fillId="0" borderId="10" xfId="6" applyNumberFormat="1" applyFont="1" applyBorder="1" applyAlignment="1">
      <alignment horizontal="right" vertical="center"/>
    </xf>
    <xf numFmtId="0" fontId="17" fillId="0" borderId="2" xfId="6" applyFont="1" applyBorder="1" applyAlignment="1">
      <alignment vertical="center" wrapText="1"/>
    </xf>
    <xf numFmtId="4" fontId="17" fillId="0" borderId="2" xfId="6" applyNumberFormat="1" applyFont="1" applyBorder="1" applyAlignment="1">
      <alignment vertical="center"/>
    </xf>
    <xf numFmtId="4" fontId="17" fillId="0" borderId="5" xfId="6" applyNumberFormat="1" applyFont="1" applyBorder="1" applyAlignment="1">
      <alignment horizontal="right" vertical="center"/>
    </xf>
    <xf numFmtId="4" fontId="17" fillId="0" borderId="2" xfId="6" applyNumberFormat="1" applyFont="1" applyBorder="1" applyAlignment="1">
      <alignment horizontal="right" vertical="center"/>
    </xf>
    <xf numFmtId="164" fontId="17" fillId="0" borderId="5" xfId="4" applyNumberFormat="1" applyFont="1" applyBorder="1" applyAlignment="1">
      <alignment horizontal="center" vertical="center"/>
    </xf>
    <xf numFmtId="164" fontId="17" fillId="0" borderId="12" xfId="4" applyNumberFormat="1" applyFont="1" applyBorder="1" applyAlignment="1">
      <alignment horizontal="center" vertical="center"/>
    </xf>
    <xf numFmtId="164" fontId="17" fillId="0" borderId="14" xfId="4" applyNumberFormat="1" applyFont="1" applyBorder="1" applyAlignment="1">
      <alignment horizontal="center" vertical="center"/>
    </xf>
    <xf numFmtId="4" fontId="17" fillId="0" borderId="18" xfId="6" applyNumberFormat="1" applyFont="1" applyFill="1" applyBorder="1" applyAlignment="1">
      <alignment vertical="center"/>
    </xf>
    <xf numFmtId="4" fontId="17" fillId="0" borderId="6" xfId="6" applyNumberFormat="1" applyFont="1" applyBorder="1" applyAlignment="1">
      <alignment vertical="center"/>
    </xf>
    <xf numFmtId="0" fontId="46" fillId="0" borderId="7" xfId="2" applyFont="1" applyBorder="1" applyAlignment="1">
      <alignment horizontal="left" vertical="center" wrapText="1"/>
    </xf>
    <xf numFmtId="3" fontId="46" fillId="0" borderId="18" xfId="6" applyNumberFormat="1" applyFont="1" applyBorder="1" applyAlignment="1" applyProtection="1">
      <alignment vertical="center"/>
      <protection locked="0"/>
    </xf>
    <xf numFmtId="0" fontId="17" fillId="0" borderId="7" xfId="2" applyFont="1" applyFill="1" applyBorder="1" applyAlignment="1">
      <alignment vertical="center" wrapText="1"/>
    </xf>
    <xf numFmtId="3" fontId="46" fillId="0" borderId="18" xfId="6" applyNumberFormat="1" applyFont="1" applyBorder="1" applyAlignment="1">
      <alignment vertical="center"/>
    </xf>
    <xf numFmtId="3" fontId="46" fillId="0" borderId="18" xfId="6" applyNumberFormat="1" applyFont="1" applyBorder="1" applyAlignment="1">
      <alignment horizontal="right" vertical="center"/>
    </xf>
    <xf numFmtId="41" fontId="46" fillId="0" borderId="18" xfId="6" applyNumberFormat="1" applyFont="1" applyBorder="1" applyAlignment="1">
      <alignment horizontal="right" vertical="center"/>
    </xf>
    <xf numFmtId="3" fontId="17" fillId="0" borderId="18" xfId="6" applyNumberFormat="1" applyFont="1" applyBorder="1" applyAlignment="1">
      <alignment horizontal="right" vertical="center"/>
    </xf>
    <xf numFmtId="3" fontId="17" fillId="0" borderId="18" xfId="6" applyNumberFormat="1" applyFont="1" applyBorder="1" applyAlignment="1" applyProtection="1">
      <alignment vertical="center"/>
      <protection locked="0"/>
    </xf>
    <xf numFmtId="0" fontId="17" fillId="0" borderId="10" xfId="6" applyFont="1" applyFill="1" applyBorder="1" applyAlignment="1">
      <alignment horizontal="justify" vertical="center" wrapText="1"/>
    </xf>
    <xf numFmtId="41" fontId="46" fillId="0" borderId="6" xfId="6" applyNumberFormat="1" applyFont="1" applyBorder="1" applyAlignment="1">
      <alignment horizontal="right" vertical="center"/>
    </xf>
    <xf numFmtId="0" fontId="17" fillId="4" borderId="2" xfId="2" applyFont="1" applyFill="1" applyBorder="1" applyAlignment="1">
      <alignment horizontal="center" vertical="center" wrapText="1"/>
    </xf>
    <xf numFmtId="0" fontId="17" fillId="4" borderId="5" xfId="2" applyFont="1" applyFill="1" applyBorder="1" applyAlignment="1">
      <alignment horizontal="center" vertical="center" wrapText="1"/>
    </xf>
    <xf numFmtId="0" fontId="48" fillId="4" borderId="5" xfId="6" applyFont="1" applyFill="1" applyBorder="1" applyAlignment="1">
      <alignment horizontal="center" vertical="center" wrapText="1"/>
    </xf>
    <xf numFmtId="0" fontId="17" fillId="0" borderId="7" xfId="2" applyFont="1" applyBorder="1" applyAlignment="1">
      <alignment horizontal="center" vertical="center" wrapText="1"/>
    </xf>
    <xf numFmtId="0" fontId="17" fillId="0" borderId="0" xfId="2" applyFont="1" applyBorder="1" applyAlignment="1">
      <alignment horizontal="center" vertical="center" wrapText="1"/>
    </xf>
    <xf numFmtId="3" fontId="46" fillId="0" borderId="18" xfId="2" applyNumberFormat="1" applyFont="1" applyBorder="1" applyAlignment="1">
      <alignment horizontal="right" vertical="center"/>
    </xf>
    <xf numFmtId="3" fontId="46" fillId="0" borderId="0" xfId="2" applyNumberFormat="1" applyFont="1" applyBorder="1" applyAlignment="1" applyProtection="1">
      <alignment horizontal="right" vertical="center"/>
      <protection locked="0"/>
    </xf>
    <xf numFmtId="3" fontId="46" fillId="0" borderId="18" xfId="2" applyNumberFormat="1" applyFont="1" applyBorder="1" applyAlignment="1" applyProtection="1">
      <alignment horizontal="right" vertical="center"/>
      <protection locked="0"/>
    </xf>
    <xf numFmtId="3" fontId="17" fillId="0" borderId="18" xfId="2" applyNumberFormat="1" applyFont="1" applyFill="1" applyBorder="1" applyAlignment="1">
      <alignment horizontal="right" vertical="center"/>
    </xf>
    <xf numFmtId="3" fontId="17" fillId="0" borderId="0" xfId="2" applyNumberFormat="1" applyFont="1" applyFill="1" applyBorder="1" applyAlignment="1">
      <alignment horizontal="right" vertical="center"/>
    </xf>
    <xf numFmtId="3" fontId="17" fillId="0" borderId="18" xfId="2" applyNumberFormat="1" applyFont="1" applyBorder="1" applyAlignment="1">
      <alignment horizontal="right" vertical="center"/>
    </xf>
    <xf numFmtId="3" fontId="17" fillId="0" borderId="18" xfId="2" applyNumberFormat="1" applyFont="1" applyFill="1" applyBorder="1" applyAlignment="1" applyProtection="1">
      <alignment horizontal="right" vertical="center"/>
      <protection locked="0"/>
    </xf>
    <xf numFmtId="3" fontId="17" fillId="0" borderId="0" xfId="2" applyNumberFormat="1" applyFont="1" applyFill="1" applyBorder="1" applyAlignment="1" applyProtection="1">
      <alignment horizontal="right" vertical="center"/>
      <protection locked="0"/>
    </xf>
    <xf numFmtId="3" fontId="17" fillId="0" borderId="18" xfId="2" applyNumberFormat="1" applyFont="1" applyBorder="1" applyAlignment="1" applyProtection="1">
      <alignment horizontal="right" vertical="center"/>
      <protection locked="0"/>
    </xf>
    <xf numFmtId="41" fontId="17" fillId="0" borderId="6" xfId="2" applyNumberFormat="1" applyFont="1" applyFill="1" applyBorder="1" applyAlignment="1">
      <alignment horizontal="right" vertical="center"/>
    </xf>
    <xf numFmtId="0" fontId="46" fillId="0" borderId="7" xfId="5" applyFont="1" applyBorder="1" applyAlignment="1">
      <alignment vertical="center"/>
    </xf>
    <xf numFmtId="0" fontId="17" fillId="0" borderId="7" xfId="5" applyFont="1" applyFill="1" applyBorder="1" applyAlignment="1">
      <alignment vertical="center"/>
    </xf>
    <xf numFmtId="0" fontId="17" fillId="0" borderId="10" xfId="5" applyFont="1" applyBorder="1" applyAlignment="1">
      <alignment vertical="center"/>
    </xf>
    <xf numFmtId="3" fontId="17" fillId="0" borderId="6" xfId="2" applyNumberFormat="1" applyFont="1" applyBorder="1" applyAlignment="1" applyProtection="1">
      <alignment horizontal="right" vertical="center"/>
      <protection locked="0"/>
    </xf>
    <xf numFmtId="3" fontId="17" fillId="0" borderId="6" xfId="2" applyNumberFormat="1" applyFont="1" applyBorder="1" applyAlignment="1">
      <alignment horizontal="right" vertical="center"/>
    </xf>
    <xf numFmtId="3" fontId="17" fillId="0" borderId="13" xfId="2" applyNumberFormat="1" applyFont="1" applyBorder="1" applyAlignment="1" applyProtection="1">
      <alignment horizontal="right" vertical="center"/>
      <protection locked="0"/>
    </xf>
    <xf numFmtId="0" fontId="28" fillId="4" borderId="5" xfId="2" applyFont="1" applyFill="1" applyBorder="1" applyAlignment="1">
      <alignment vertical="center" wrapText="1"/>
    </xf>
    <xf numFmtId="0" fontId="42" fillId="0" borderId="18" xfId="0" applyFont="1" applyBorder="1" applyAlignment="1">
      <alignment vertical="center"/>
    </xf>
    <xf numFmtId="0" fontId="28" fillId="0" borderId="18" xfId="0" applyFont="1" applyBorder="1" applyAlignment="1">
      <alignment vertical="center"/>
    </xf>
    <xf numFmtId="41" fontId="28" fillId="0" borderId="18" xfId="0" applyNumberFormat="1" applyFont="1" applyBorder="1" applyAlignment="1">
      <alignment vertical="center"/>
    </xf>
    <xf numFmtId="0" fontId="28" fillId="0" borderId="18" xfId="0" applyFont="1" applyBorder="1" applyAlignment="1">
      <alignment vertical="center" wrapText="1"/>
    </xf>
    <xf numFmtId="0" fontId="28" fillId="0" borderId="6" xfId="0" applyFont="1" applyBorder="1" applyAlignment="1">
      <alignment vertical="center"/>
    </xf>
    <xf numFmtId="0" fontId="28" fillId="4" borderId="5" xfId="0" applyFont="1" applyFill="1" applyBorder="1" applyAlignment="1">
      <alignment horizontal="center" vertical="center" wrapText="1"/>
    </xf>
    <xf numFmtId="0" fontId="17" fillId="0" borderId="0" xfId="6" applyFont="1" applyFill="1" applyBorder="1" applyAlignment="1">
      <alignment horizontal="justify" vertical="center" wrapText="1"/>
    </xf>
    <xf numFmtId="168" fontId="17" fillId="0" borderId="0" xfId="2" applyNumberFormat="1" applyFont="1" applyFill="1" applyBorder="1" applyAlignment="1">
      <alignment horizontal="right" vertical="center"/>
    </xf>
    <xf numFmtId="41" fontId="17" fillId="0" borderId="0" xfId="2" applyNumberFormat="1" applyFont="1" applyFill="1" applyBorder="1" applyAlignment="1">
      <alignment horizontal="right" vertical="center"/>
    </xf>
    <xf numFmtId="41" fontId="28" fillId="0" borderId="6" xfId="0" applyNumberFormat="1" applyFont="1" applyBorder="1" applyAlignment="1">
      <alignment vertical="center"/>
    </xf>
    <xf numFmtId="0" fontId="42" fillId="0" borderId="1" xfId="0" applyFont="1" applyBorder="1" applyAlignment="1">
      <alignment vertical="center"/>
    </xf>
    <xf numFmtId="0" fontId="42" fillId="0" borderId="7" xfId="0" applyFont="1" applyBorder="1"/>
    <xf numFmtId="3" fontId="42" fillId="0" borderId="1" xfId="0" applyNumberFormat="1" applyFont="1" applyBorder="1" applyAlignment="1">
      <alignment vertical="center"/>
    </xf>
    <xf numFmtId="0" fontId="28" fillId="0" borderId="7" xfId="0" applyFont="1" applyBorder="1"/>
    <xf numFmtId="3" fontId="28" fillId="0" borderId="18" xfId="0" applyNumberFormat="1" applyFont="1" applyBorder="1" applyAlignment="1">
      <alignment vertical="center"/>
    </xf>
    <xf numFmtId="4" fontId="28" fillId="0" borderId="18" xfId="0" applyNumberFormat="1" applyFont="1" applyBorder="1" applyAlignment="1">
      <alignment vertical="center"/>
    </xf>
    <xf numFmtId="167" fontId="28" fillId="0" borderId="18" xfId="0" applyNumberFormat="1" applyFont="1" applyBorder="1" applyAlignment="1">
      <alignment vertical="center"/>
    </xf>
    <xf numFmtId="0" fontId="42" fillId="0" borderId="7" xfId="0" applyFont="1" applyBorder="1" applyAlignment="1">
      <alignment wrapText="1"/>
    </xf>
    <xf numFmtId="3" fontId="42" fillId="0" borderId="18" xfId="0" applyNumberFormat="1" applyFont="1" applyBorder="1" applyAlignment="1">
      <alignment vertical="center"/>
    </xf>
    <xf numFmtId="4" fontId="42" fillId="0" borderId="18" xfId="0" applyNumberFormat="1" applyFont="1" applyBorder="1" applyAlignment="1">
      <alignment vertical="center"/>
    </xf>
    <xf numFmtId="41" fontId="28" fillId="0" borderId="18" xfId="0" applyNumberFormat="1" applyFont="1" applyBorder="1" applyAlignment="1">
      <alignment horizontal="right" vertical="center"/>
    </xf>
    <xf numFmtId="41" fontId="42" fillId="0" borderId="18" xfId="0" applyNumberFormat="1" applyFont="1" applyBorder="1" applyAlignment="1">
      <alignment vertical="center"/>
    </xf>
    <xf numFmtId="0" fontId="28" fillId="0" borderId="10" xfId="0" applyFont="1" applyBorder="1"/>
    <xf numFmtId="3" fontId="28" fillId="0" borderId="6" xfId="0" applyNumberFormat="1" applyFont="1" applyBorder="1" applyAlignment="1">
      <alignment vertical="center"/>
    </xf>
    <xf numFmtId="4" fontId="28" fillId="0" borderId="6" xfId="0" applyNumberFormat="1" applyFont="1" applyBorder="1" applyAlignment="1">
      <alignment vertical="center"/>
    </xf>
    <xf numFmtId="0" fontId="46" fillId="0" borderId="7" xfId="2" applyFont="1" applyBorder="1" applyAlignment="1">
      <alignment horizontal="left"/>
    </xf>
    <xf numFmtId="3" fontId="46" fillId="0" borderId="18" xfId="2" applyNumberFormat="1" applyFont="1" applyBorder="1" applyAlignment="1"/>
    <xf numFmtId="164" fontId="46" fillId="0" borderId="18" xfId="2" applyNumberFormat="1" applyFont="1" applyBorder="1" applyAlignment="1">
      <alignment horizontal="center"/>
    </xf>
    <xf numFmtId="164" fontId="46" fillId="0" borderId="18" xfId="4" applyNumberFormat="1" applyFont="1" applyBorder="1" applyAlignment="1">
      <alignment horizontal="center"/>
    </xf>
    <xf numFmtId="0" fontId="17" fillId="0" borderId="7" xfId="2" applyFont="1" applyFill="1" applyBorder="1"/>
    <xf numFmtId="3" fontId="17" fillId="0" borderId="18" xfId="2" applyNumberFormat="1" applyFont="1" applyFill="1" applyBorder="1" applyAlignment="1"/>
    <xf numFmtId="164" fontId="17" fillId="0" borderId="18" xfId="2" applyNumberFormat="1" applyFont="1" applyBorder="1" applyAlignment="1">
      <alignment horizontal="center"/>
    </xf>
    <xf numFmtId="164" fontId="17" fillId="0" borderId="18" xfId="4" applyNumberFormat="1" applyFont="1" applyBorder="1" applyAlignment="1">
      <alignment horizontal="center"/>
    </xf>
    <xf numFmtId="0" fontId="17" fillId="0" borderId="7" xfId="2" applyFont="1" applyBorder="1"/>
    <xf numFmtId="3" fontId="17" fillId="0" borderId="18" xfId="2" applyNumberFormat="1" applyFont="1" applyBorder="1" applyAlignment="1"/>
    <xf numFmtId="0" fontId="46" fillId="0" borderId="9" xfId="2" applyFont="1" applyBorder="1" applyAlignment="1">
      <alignment wrapText="1"/>
    </xf>
    <xf numFmtId="3" fontId="46" fillId="0" borderId="9" xfId="2" applyNumberFormat="1" applyFont="1" applyBorder="1" applyAlignment="1">
      <alignment wrapText="1"/>
    </xf>
    <xf numFmtId="3" fontId="46" fillId="0" borderId="1" xfId="2" applyNumberFormat="1" applyFont="1" applyFill="1" applyBorder="1" applyAlignment="1"/>
    <xf numFmtId="0" fontId="17" fillId="0" borderId="7" xfId="2" applyFont="1" applyBorder="1" applyAlignment="1">
      <alignment wrapText="1"/>
    </xf>
    <xf numFmtId="3" fontId="17" fillId="0" borderId="7" xfId="2" applyNumberFormat="1" applyFont="1" applyBorder="1" applyAlignment="1">
      <alignment wrapText="1"/>
    </xf>
    <xf numFmtId="0" fontId="17" fillId="0" borderId="7" xfId="2" applyFont="1" applyBorder="1" applyAlignment="1"/>
    <xf numFmtId="0" fontId="17" fillId="0" borderId="7" xfId="2" applyFont="1" applyBorder="1" applyAlignment="1">
      <alignment horizontal="left" wrapText="1"/>
    </xf>
    <xf numFmtId="0" fontId="17" fillId="0" borderId="10" xfId="2" applyFont="1" applyBorder="1" applyAlignment="1">
      <alignment horizontal="left" wrapText="1"/>
    </xf>
    <xf numFmtId="3" fontId="17" fillId="0" borderId="10" xfId="2" applyNumberFormat="1" applyFont="1" applyBorder="1" applyAlignment="1">
      <alignment wrapText="1"/>
    </xf>
    <xf numFmtId="3" fontId="17" fillId="0" borderId="6" xfId="2" applyNumberFormat="1" applyFont="1" applyBorder="1" applyAlignment="1"/>
    <xf numFmtId="0" fontId="46" fillId="0" borderId="7" xfId="2" applyFont="1" applyBorder="1" applyAlignment="1">
      <alignment wrapText="1"/>
    </xf>
    <xf numFmtId="3" fontId="46" fillId="0" borderId="7" xfId="2" applyNumberFormat="1" applyFont="1" applyBorder="1" applyAlignment="1">
      <alignment wrapText="1"/>
    </xf>
    <xf numFmtId="0" fontId="17" fillId="0" borderId="10" xfId="2" applyFont="1" applyBorder="1" applyAlignment="1">
      <alignment wrapText="1"/>
    </xf>
    <xf numFmtId="164" fontId="17" fillId="0" borderId="6" xfId="2" applyNumberFormat="1" applyFont="1" applyBorder="1" applyAlignment="1">
      <alignment horizontal="center"/>
    </xf>
    <xf numFmtId="164" fontId="17" fillId="0" borderId="6" xfId="4" applyNumberFormat="1" applyFont="1" applyBorder="1" applyAlignment="1">
      <alignment horizontal="center"/>
    </xf>
    <xf numFmtId="0" fontId="4" fillId="5" borderId="0" xfId="2" applyFont="1" applyFill="1" applyAlignment="1">
      <alignment vertical="center"/>
    </xf>
    <xf numFmtId="0" fontId="42" fillId="0" borderId="6" xfId="0" applyFont="1" applyFill="1" applyBorder="1" applyAlignment="1">
      <alignment vertical="center"/>
    </xf>
    <xf numFmtId="3" fontId="42" fillId="0" borderId="6" xfId="0" applyNumberFormat="1" applyFont="1" applyFill="1" applyBorder="1" applyAlignment="1">
      <alignment vertical="center"/>
    </xf>
    <xf numFmtId="0" fontId="28" fillId="0" borderId="1" xfId="0" applyFont="1" applyBorder="1" applyAlignment="1">
      <alignment vertical="center"/>
    </xf>
    <xf numFmtId="3" fontId="28" fillId="0" borderId="1" xfId="0" applyNumberFormat="1" applyFont="1" applyBorder="1" applyAlignment="1">
      <alignment vertical="center"/>
    </xf>
    <xf numFmtId="0" fontId="42" fillId="0" borderId="0" xfId="0" applyFont="1" applyFill="1" applyBorder="1" applyAlignment="1">
      <alignment vertical="center"/>
    </xf>
    <xf numFmtId="3" fontId="42" fillId="0" borderId="0" xfId="0" applyNumberFormat="1" applyFont="1" applyFill="1" applyBorder="1" applyAlignment="1">
      <alignment vertical="center"/>
    </xf>
    <xf numFmtId="0" fontId="46" fillId="0" borderId="18" xfId="5" applyFont="1" applyBorder="1"/>
    <xf numFmtId="3" fontId="46" fillId="2" borderId="8" xfId="2" applyNumberFormat="1" applyFont="1" applyFill="1" applyBorder="1"/>
    <xf numFmtId="3" fontId="50" fillId="0" borderId="18" xfId="2" applyNumberFormat="1" applyFont="1" applyFill="1" applyBorder="1" applyAlignment="1">
      <alignment horizontal="right"/>
    </xf>
    <xf numFmtId="3" fontId="50" fillId="0" borderId="7" xfId="2" applyNumberFormat="1" applyFont="1" applyFill="1" applyBorder="1" applyAlignment="1">
      <alignment horizontal="right"/>
    </xf>
    <xf numFmtId="3" fontId="50" fillId="2" borderId="7" xfId="2" applyNumberFormat="1" applyFont="1" applyFill="1" applyBorder="1"/>
    <xf numFmtId="3" fontId="50" fillId="2" borderId="18" xfId="2" applyNumberFormat="1" applyFont="1" applyFill="1" applyBorder="1"/>
    <xf numFmtId="0" fontId="17" fillId="0" borderId="18" xfId="5" applyFont="1" applyFill="1" applyBorder="1"/>
    <xf numFmtId="3" fontId="51" fillId="2" borderId="0" xfId="2" applyNumberFormat="1" applyFont="1" applyFill="1" applyBorder="1"/>
    <xf numFmtId="3" fontId="32" fillId="0" borderId="18" xfId="2" applyNumberFormat="1" applyFont="1" applyFill="1" applyBorder="1"/>
    <xf numFmtId="3" fontId="32" fillId="0" borderId="7" xfId="2" applyNumberFormat="1" applyFont="1" applyFill="1" applyBorder="1" applyAlignment="1">
      <alignment horizontal="right"/>
    </xf>
    <xf numFmtId="3" fontId="32" fillId="2" borderId="7" xfId="2" applyNumberFormat="1" applyFont="1" applyFill="1" applyBorder="1"/>
    <xf numFmtId="3" fontId="32" fillId="2" borderId="18" xfId="2" applyNumberFormat="1" applyFont="1" applyFill="1" applyBorder="1"/>
    <xf numFmtId="3" fontId="51" fillId="0" borderId="18" xfId="2" applyNumberFormat="1" applyFont="1" applyFill="1" applyBorder="1"/>
    <xf numFmtId="3" fontId="51" fillId="0" borderId="7" xfId="2" applyNumberFormat="1" applyFont="1" applyFill="1" applyBorder="1" applyAlignment="1">
      <alignment horizontal="right"/>
    </xf>
    <xf numFmtId="3" fontId="51" fillId="2" borderId="7" xfId="2" applyNumberFormat="1" applyFont="1" applyFill="1" applyBorder="1"/>
    <xf numFmtId="3" fontId="51" fillId="2" borderId="18" xfId="2" applyNumberFormat="1" applyFont="1" applyFill="1" applyBorder="1"/>
    <xf numFmtId="0" fontId="17" fillId="0" borderId="18" xfId="5" applyFont="1" applyBorder="1"/>
    <xf numFmtId="3" fontId="32" fillId="0" borderId="7" xfId="2" applyNumberFormat="1" applyFont="1" applyFill="1" applyBorder="1"/>
    <xf numFmtId="0" fontId="17" fillId="0" borderId="2" xfId="5" applyFont="1" applyFill="1" applyBorder="1" applyAlignment="1">
      <alignment wrapText="1"/>
    </xf>
    <xf numFmtId="3" fontId="17" fillId="0" borderId="2" xfId="2" applyNumberFormat="1" applyFont="1" applyFill="1" applyBorder="1" applyAlignment="1">
      <alignment vertical="center"/>
    </xf>
    <xf numFmtId="41" fontId="17" fillId="0" borderId="2" xfId="6" applyNumberFormat="1" applyFont="1" applyFill="1" applyBorder="1" applyAlignment="1">
      <alignment horizontal="right" vertical="center"/>
    </xf>
    <xf numFmtId="41" fontId="17" fillId="0" borderId="5" xfId="6" applyNumberFormat="1" applyFont="1" applyFill="1" applyBorder="1" applyAlignment="1">
      <alignment horizontal="right" vertical="center"/>
    </xf>
    <xf numFmtId="0" fontId="17" fillId="0" borderId="7" xfId="5" applyFont="1" applyFill="1" applyBorder="1" applyAlignment="1"/>
    <xf numFmtId="3" fontId="17" fillId="0" borderId="18" xfId="2" applyNumberFormat="1" applyFont="1" applyFill="1" applyBorder="1"/>
    <xf numFmtId="41" fontId="17" fillId="0" borderId="7" xfId="6" applyNumberFormat="1" applyFont="1" applyFill="1" applyBorder="1" applyAlignment="1">
      <alignment horizontal="right"/>
    </xf>
    <xf numFmtId="41" fontId="17" fillId="0" borderId="18" xfId="6" applyNumberFormat="1" applyFont="1" applyFill="1" applyBorder="1" applyAlignment="1">
      <alignment horizontal="right"/>
    </xf>
    <xf numFmtId="0" fontId="17" fillId="0" borderId="10" xfId="5" applyFont="1" applyFill="1" applyBorder="1" applyAlignment="1"/>
    <xf numFmtId="3" fontId="17" fillId="0" borderId="6" xfId="2" applyNumberFormat="1" applyFont="1" applyFill="1" applyBorder="1"/>
    <xf numFmtId="41" fontId="17" fillId="0" borderId="10" xfId="6" applyNumberFormat="1" applyFont="1" applyFill="1" applyBorder="1" applyAlignment="1">
      <alignment horizontal="right"/>
    </xf>
    <xf numFmtId="41" fontId="17" fillId="0" borderId="6" xfId="6" applyNumberFormat="1" applyFont="1" applyFill="1" applyBorder="1" applyAlignment="1">
      <alignment horizontal="right"/>
    </xf>
    <xf numFmtId="0" fontId="46" fillId="0" borderId="7" xfId="2" applyFont="1" applyBorder="1" applyAlignment="1">
      <alignment horizontal="left" vertical="center"/>
    </xf>
    <xf numFmtId="4" fontId="46" fillId="0" borderId="18" xfId="2" applyNumberFormat="1" applyFont="1" applyBorder="1" applyAlignment="1">
      <alignment horizontal="right"/>
    </xf>
    <xf numFmtId="4" fontId="46" fillId="0" borderId="18" xfId="2" applyNumberFormat="1" applyFont="1" applyFill="1" applyBorder="1" applyAlignment="1">
      <alignment horizontal="right"/>
    </xf>
    <xf numFmtId="4" fontId="17" fillId="0" borderId="18" xfId="2" applyNumberFormat="1" applyFont="1" applyBorder="1" applyAlignment="1"/>
    <xf numFmtId="4" fontId="17" fillId="0" borderId="18" xfId="2" applyNumberFormat="1" applyFont="1" applyFill="1" applyBorder="1" applyAlignment="1"/>
    <xf numFmtId="4" fontId="46" fillId="0" borderId="7" xfId="2" applyNumberFormat="1" applyFont="1" applyBorder="1" applyAlignment="1">
      <alignment wrapText="1"/>
    </xf>
    <xf numFmtId="4" fontId="46" fillId="0" borderId="18" xfId="2" applyNumberFormat="1" applyFont="1" applyFill="1" applyBorder="1" applyAlignment="1"/>
    <xf numFmtId="4" fontId="17" fillId="0" borderId="7" xfId="2" applyNumberFormat="1" applyFont="1" applyBorder="1" applyAlignment="1">
      <alignment horizontal="right" wrapText="1"/>
    </xf>
    <xf numFmtId="4" fontId="17" fillId="0" borderId="18" xfId="2" applyNumberFormat="1" applyFont="1" applyFill="1" applyBorder="1" applyAlignment="1">
      <alignment horizontal="right"/>
    </xf>
    <xf numFmtId="4" fontId="17" fillId="0" borderId="7" xfId="2" applyNumberFormat="1" applyFont="1" applyBorder="1" applyAlignment="1">
      <alignment wrapText="1"/>
    </xf>
    <xf numFmtId="0" fontId="46" fillId="0" borderId="9" xfId="2" applyFont="1" applyBorder="1" applyAlignment="1">
      <alignment horizontal="left" vertical="center" wrapText="1"/>
    </xf>
    <xf numFmtId="4" fontId="46" fillId="0" borderId="1" xfId="2" applyNumberFormat="1" applyFont="1" applyBorder="1" applyAlignment="1"/>
    <xf numFmtId="4" fontId="46" fillId="0" borderId="1" xfId="2" applyNumberFormat="1" applyFont="1" applyFill="1" applyBorder="1" applyAlignment="1"/>
    <xf numFmtId="164" fontId="46" fillId="0" borderId="1" xfId="2" applyNumberFormat="1" applyFont="1" applyBorder="1" applyAlignment="1">
      <alignment horizontal="center"/>
    </xf>
    <xf numFmtId="164" fontId="46" fillId="0" borderId="1" xfId="4" applyNumberFormat="1" applyFont="1" applyBorder="1" applyAlignment="1">
      <alignment horizontal="center"/>
    </xf>
    <xf numFmtId="49" fontId="17" fillId="0" borderId="7" xfId="2" applyNumberFormat="1" applyFont="1" applyBorder="1" applyAlignment="1">
      <alignment wrapText="1"/>
    </xf>
    <xf numFmtId="4" fontId="17" fillId="0" borderId="10" xfId="2" applyNumberFormat="1" applyFont="1" applyBorder="1" applyAlignment="1">
      <alignment wrapText="1"/>
    </xf>
    <xf numFmtId="4" fontId="17" fillId="0" borderId="6" xfId="2" applyNumberFormat="1" applyFont="1" applyFill="1" applyBorder="1" applyAlignment="1"/>
    <xf numFmtId="0" fontId="42" fillId="0" borderId="5" xfId="0" applyFont="1" applyBorder="1" applyAlignment="1">
      <alignment vertical="center"/>
    </xf>
    <xf numFmtId="4" fontId="28" fillId="0" borderId="5" xfId="0" applyNumberFormat="1" applyFont="1" applyBorder="1" applyAlignment="1">
      <alignment vertical="center"/>
    </xf>
    <xf numFmtId="10" fontId="28" fillId="0" borderId="5" xfId="11" applyNumberFormat="1" applyFont="1" applyBorder="1" applyAlignment="1">
      <alignment vertical="center"/>
    </xf>
    <xf numFmtId="0" fontId="28" fillId="4" borderId="5" xfId="0" applyFont="1" applyFill="1" applyBorder="1" applyAlignment="1">
      <alignment horizontal="center" vertical="center" wrapText="1"/>
    </xf>
    <xf numFmtId="0" fontId="46" fillId="0" borderId="7" xfId="5" applyFont="1" applyFill="1" applyBorder="1"/>
    <xf numFmtId="4" fontId="46" fillId="2" borderId="7" xfId="5" applyNumberFormat="1" applyFont="1" applyFill="1" applyBorder="1" applyAlignment="1">
      <alignment horizontal="right"/>
    </xf>
    <xf numFmtId="4" fontId="46" fillId="2" borderId="18" xfId="5" applyNumberFormat="1" applyFont="1" applyFill="1" applyBorder="1" applyAlignment="1">
      <alignment horizontal="right"/>
    </xf>
    <xf numFmtId="0" fontId="17" fillId="0" borderId="7" xfId="5" applyFont="1" applyFill="1" applyBorder="1"/>
    <xf numFmtId="4" fontId="17" fillId="2" borderId="7" xfId="2" applyNumberFormat="1" applyFont="1" applyFill="1" applyBorder="1"/>
    <xf numFmtId="4" fontId="32" fillId="0" borderId="7" xfId="2" applyNumberFormat="1" applyFont="1" applyFill="1" applyBorder="1" applyAlignment="1">
      <alignment horizontal="right"/>
    </xf>
    <xf numFmtId="4" fontId="17" fillId="2" borderId="18" xfId="2" applyNumberFormat="1" applyFont="1" applyFill="1" applyBorder="1"/>
    <xf numFmtId="4" fontId="17" fillId="0" borderId="2" xfId="2" applyNumberFormat="1" applyFont="1" applyFill="1" applyBorder="1" applyAlignment="1">
      <alignment vertical="center"/>
    </xf>
    <xf numFmtId="0" fontId="17" fillId="0" borderId="7" xfId="5" applyFont="1" applyFill="1" applyBorder="1" applyAlignment="1">
      <alignment vertical="top"/>
    </xf>
    <xf numFmtId="4" fontId="17" fillId="0" borderId="7" xfId="2" applyNumberFormat="1" applyFont="1" applyFill="1" applyBorder="1"/>
    <xf numFmtId="0" fontId="17" fillId="0" borderId="10" xfId="5" applyFont="1" applyFill="1" applyBorder="1" applyAlignment="1">
      <alignment vertical="top"/>
    </xf>
    <xf numFmtId="4" fontId="17" fillId="0" borderId="6" xfId="2" applyNumberFormat="1" applyFont="1" applyFill="1" applyBorder="1"/>
    <xf numFmtId="4" fontId="17" fillId="0" borderId="10" xfId="2" applyNumberFormat="1" applyFont="1" applyFill="1" applyBorder="1"/>
    <xf numFmtId="4" fontId="14" fillId="0" borderId="1" xfId="2" applyNumberFormat="1" applyFont="1" applyBorder="1" applyAlignment="1">
      <alignment horizontal="right"/>
    </xf>
    <xf numFmtId="4" fontId="14" fillId="0" borderId="1" xfId="2" applyNumberFormat="1" applyFont="1" applyFill="1" applyBorder="1" applyAlignment="1">
      <alignment horizontal="right"/>
    </xf>
    <xf numFmtId="0" fontId="17" fillId="4" borderId="2" xfId="5" applyFont="1" applyFill="1" applyBorder="1" applyAlignment="1">
      <alignment vertical="center" wrapText="1"/>
    </xf>
    <xf numFmtId="0" fontId="17" fillId="4" borderId="4" xfId="5" applyFont="1" applyFill="1" applyBorder="1" applyAlignment="1">
      <alignment vertical="center" wrapText="1"/>
    </xf>
    <xf numFmtId="0" fontId="17" fillId="4" borderId="3" xfId="5" applyFont="1" applyFill="1" applyBorder="1" applyAlignment="1">
      <alignment vertical="center" wrapText="1"/>
    </xf>
    <xf numFmtId="0" fontId="17" fillId="0" borderId="9" xfId="2" applyFont="1" applyFill="1" applyBorder="1" applyAlignment="1">
      <alignment vertical="center" wrapText="1"/>
    </xf>
    <xf numFmtId="3" fontId="17" fillId="0" borderId="1" xfId="2" applyNumberFormat="1" applyFont="1" applyFill="1" applyBorder="1" applyAlignment="1">
      <alignment horizontal="right" vertical="center"/>
    </xf>
    <xf numFmtId="3" fontId="17" fillId="0" borderId="1" xfId="2" applyNumberFormat="1" applyFont="1" applyFill="1" applyBorder="1" applyAlignment="1">
      <alignment vertical="center"/>
    </xf>
    <xf numFmtId="0" fontId="17" fillId="0" borderId="18" xfId="2" applyFont="1" applyFill="1" applyBorder="1" applyAlignment="1">
      <alignment vertical="center" wrapText="1"/>
    </xf>
    <xf numFmtId="4" fontId="17" fillId="0" borderId="18" xfId="2" applyNumberFormat="1" applyFont="1" applyFill="1" applyBorder="1" applyAlignment="1">
      <alignment horizontal="right" vertical="center"/>
    </xf>
    <xf numFmtId="4" fontId="17" fillId="0" borderId="18" xfId="2" applyNumberFormat="1" applyFont="1" applyFill="1" applyBorder="1" applyAlignment="1">
      <alignment vertical="center"/>
    </xf>
    <xf numFmtId="164" fontId="17" fillId="0" borderId="8" xfId="4" applyNumberFormat="1" applyFont="1" applyBorder="1" applyAlignment="1">
      <alignment horizontal="center" vertical="center"/>
    </xf>
    <xf numFmtId="0" fontId="17" fillId="0" borderId="10" xfId="2" applyFont="1" applyFill="1" applyBorder="1" applyAlignment="1">
      <alignment vertical="center" wrapText="1"/>
    </xf>
    <xf numFmtId="4" fontId="17" fillId="0" borderId="6" xfId="2" applyNumberFormat="1" applyFont="1" applyFill="1" applyBorder="1" applyAlignment="1">
      <alignment horizontal="right" vertical="center"/>
    </xf>
    <xf numFmtId="4" fontId="17" fillId="0" borderId="6" xfId="2" applyNumberFormat="1" applyFont="1" applyFill="1" applyBorder="1" applyAlignment="1">
      <alignment vertical="center"/>
    </xf>
    <xf numFmtId="4" fontId="46" fillId="0" borderId="8" xfId="2" applyNumberFormat="1" applyFont="1" applyBorder="1" applyAlignment="1">
      <alignment vertical="center"/>
    </xf>
    <xf numFmtId="4" fontId="17" fillId="0" borderId="8" xfId="2" applyNumberFormat="1" applyFont="1" applyBorder="1" applyAlignment="1">
      <alignment vertical="center"/>
    </xf>
    <xf numFmtId="4" fontId="17" fillId="0" borderId="14" xfId="2" applyNumberFormat="1" applyFont="1" applyBorder="1" applyAlignment="1">
      <alignment vertical="center"/>
    </xf>
    <xf numFmtId="4" fontId="17" fillId="0" borderId="6" xfId="2" applyNumberFormat="1" applyFont="1" applyBorder="1" applyAlignment="1">
      <alignment vertical="center"/>
    </xf>
    <xf numFmtId="0" fontId="46" fillId="0" borderId="7" xfId="5" applyFont="1" applyBorder="1"/>
    <xf numFmtId="4" fontId="46" fillId="0" borderId="18" xfId="5" applyNumberFormat="1" applyFont="1" applyBorder="1"/>
    <xf numFmtId="4" fontId="46" fillId="0" borderId="0" xfId="5" applyNumberFormat="1" applyFont="1" applyFill="1" applyBorder="1" applyAlignment="1">
      <alignment horizontal="right"/>
    </xf>
    <xf numFmtId="4" fontId="50" fillId="0" borderId="7" xfId="2" applyNumberFormat="1" applyFont="1" applyFill="1" applyBorder="1" applyAlignment="1">
      <alignment horizontal="right"/>
    </xf>
    <xf numFmtId="4" fontId="46" fillId="0" borderId="0" xfId="5" applyNumberFormat="1" applyFont="1" applyFill="1" applyBorder="1"/>
    <xf numFmtId="4" fontId="46" fillId="0" borderId="8" xfId="5" applyNumberFormat="1" applyFont="1" applyBorder="1" applyAlignment="1">
      <alignment horizontal="right"/>
    </xf>
    <xf numFmtId="4" fontId="51" fillId="0" borderId="18" xfId="2" applyNumberFormat="1" applyFont="1" applyBorder="1"/>
    <xf numFmtId="4" fontId="51" fillId="0" borderId="0" xfId="2" applyNumberFormat="1" applyFont="1" applyFill="1" applyBorder="1"/>
    <xf numFmtId="4" fontId="51" fillId="0" borderId="0" xfId="2" applyNumberFormat="1" applyFont="1" applyBorder="1"/>
    <xf numFmtId="4" fontId="51" fillId="0" borderId="8" xfId="2" applyNumberFormat="1" applyFont="1" applyBorder="1"/>
    <xf numFmtId="4" fontId="51" fillId="0" borderId="18" xfId="2" applyNumberFormat="1" applyFont="1" applyFill="1" applyBorder="1"/>
    <xf numFmtId="4" fontId="32" fillId="0" borderId="18" xfId="2" applyNumberFormat="1" applyFont="1" applyFill="1" applyBorder="1"/>
    <xf numFmtId="4" fontId="32" fillId="0" borderId="0" xfId="2" applyNumberFormat="1" applyFont="1" applyFill="1" applyBorder="1"/>
    <xf numFmtId="4" fontId="32" fillId="0" borderId="8" xfId="2" applyNumberFormat="1" applyFont="1" applyFill="1" applyBorder="1"/>
    <xf numFmtId="4" fontId="51" fillId="0" borderId="8" xfId="2" applyNumberFormat="1" applyFont="1" applyBorder="1" applyAlignment="1">
      <alignment horizontal="right"/>
    </xf>
    <xf numFmtId="0" fontId="17" fillId="0" borderId="7" xfId="5" applyFont="1" applyBorder="1"/>
    <xf numFmtId="4" fontId="17" fillId="0" borderId="18" xfId="2" applyNumberFormat="1" applyFont="1" applyFill="1" applyBorder="1"/>
    <xf numFmtId="3" fontId="9" fillId="0" borderId="7" xfId="2" applyNumberFormat="1" applyFont="1" applyBorder="1" applyAlignment="1">
      <alignment vertical="center" wrapText="1"/>
    </xf>
    <xf numFmtId="0" fontId="14" fillId="0" borderId="0" xfId="2" applyFont="1" applyBorder="1" applyAlignment="1">
      <alignment vertical="center"/>
    </xf>
    <xf numFmtId="3" fontId="9" fillId="0" borderId="0" xfId="2" applyNumberFormat="1" applyFont="1" applyBorder="1" applyAlignment="1">
      <alignment vertical="center" wrapText="1"/>
    </xf>
    <xf numFmtId="4" fontId="9" fillId="0" borderId="0" xfId="2" applyNumberFormat="1" applyFont="1" applyFill="1" applyBorder="1" applyAlignment="1">
      <alignment vertical="center" wrapText="1"/>
    </xf>
    <xf numFmtId="4" fontId="9" fillId="0" borderId="0" xfId="2" applyNumberFormat="1" applyFont="1" applyFill="1" applyBorder="1" applyAlignment="1">
      <alignment vertical="center"/>
    </xf>
    <xf numFmtId="3" fontId="9" fillId="0" borderId="0" xfId="2" applyNumberFormat="1" applyFont="1" applyBorder="1" applyAlignment="1">
      <alignment vertical="center"/>
    </xf>
    <xf numFmtId="4" fontId="9" fillId="0" borderId="0" xfId="2" applyNumberFormat="1" applyFont="1" applyBorder="1" applyAlignment="1">
      <alignment vertical="center"/>
    </xf>
    <xf numFmtId="0" fontId="9" fillId="0" borderId="0" xfId="2" applyFont="1" applyBorder="1" applyAlignment="1">
      <alignment vertical="center" wrapText="1"/>
    </xf>
    <xf numFmtId="0" fontId="9" fillId="0" borderId="0" xfId="2" applyFont="1" applyFill="1" applyBorder="1" applyAlignment="1">
      <alignment vertical="center" wrapText="1"/>
    </xf>
    <xf numFmtId="0" fontId="14" fillId="0" borderId="7" xfId="2" applyFont="1" applyBorder="1" applyAlignment="1">
      <alignment vertical="center"/>
    </xf>
    <xf numFmtId="164" fontId="9" fillId="0" borderId="0" xfId="4" applyNumberFormat="1" applyFont="1" applyBorder="1" applyAlignment="1">
      <alignment horizontal="center" vertical="center"/>
    </xf>
    <xf numFmtId="10" fontId="9" fillId="0" borderId="0" xfId="4" applyNumberFormat="1" applyFont="1" applyBorder="1" applyAlignment="1">
      <alignment horizontal="center" vertical="center"/>
    </xf>
    <xf numFmtId="0" fontId="17" fillId="0" borderId="7" xfId="2" applyFont="1" applyBorder="1" applyAlignment="1">
      <alignment vertical="center" wrapText="1"/>
    </xf>
    <xf numFmtId="3" fontId="17" fillId="0" borderId="7" xfId="2" applyNumberFormat="1" applyFont="1" applyBorder="1" applyAlignment="1">
      <alignment vertical="center" wrapText="1"/>
    </xf>
    <xf numFmtId="4" fontId="17" fillId="0" borderId="7" xfId="2" applyNumberFormat="1" applyFont="1" applyFill="1" applyBorder="1" applyAlignment="1">
      <alignment vertical="center" wrapText="1"/>
    </xf>
    <xf numFmtId="4" fontId="17" fillId="0" borderId="7" xfId="2" applyNumberFormat="1" applyFont="1" applyFill="1" applyBorder="1" applyAlignment="1">
      <alignment vertical="center"/>
    </xf>
    <xf numFmtId="10" fontId="17" fillId="0" borderId="8" xfId="4" applyNumberFormat="1" applyFont="1" applyBorder="1" applyAlignment="1">
      <alignment horizontal="center" vertical="center"/>
    </xf>
    <xf numFmtId="3" fontId="17" fillId="0" borderId="9" xfId="2" applyNumberFormat="1" applyFont="1" applyBorder="1" applyAlignment="1">
      <alignment vertical="center" wrapText="1"/>
    </xf>
    <xf numFmtId="3" fontId="17" fillId="0" borderId="7" xfId="2" applyNumberFormat="1" applyFont="1" applyBorder="1" applyAlignment="1">
      <alignment vertical="center"/>
    </xf>
    <xf numFmtId="4" fontId="17" fillId="0" borderId="7" xfId="2" applyNumberFormat="1" applyFont="1" applyBorder="1" applyAlignment="1">
      <alignment vertical="center" wrapText="1"/>
    </xf>
    <xf numFmtId="4" fontId="17" fillId="0" borderId="7" xfId="2" applyNumberFormat="1" applyFont="1" applyBorder="1" applyAlignment="1">
      <alignment vertical="center"/>
    </xf>
    <xf numFmtId="4" fontId="17" fillId="0" borderId="10" xfId="2" applyNumberFormat="1" applyFont="1" applyBorder="1" applyAlignment="1">
      <alignment vertical="center" wrapText="1"/>
    </xf>
    <xf numFmtId="0" fontId="17" fillId="0" borderId="10" xfId="2" applyFont="1" applyBorder="1" applyAlignment="1">
      <alignment vertical="center" wrapText="1"/>
    </xf>
    <xf numFmtId="4" fontId="17" fillId="0" borderId="10" xfId="2" applyNumberFormat="1" applyFont="1" applyBorder="1" applyAlignment="1">
      <alignment vertical="center"/>
    </xf>
    <xf numFmtId="0" fontId="8" fillId="0" borderId="0" xfId="2" applyFont="1" applyAlignment="1"/>
    <xf numFmtId="3" fontId="46" fillId="0" borderId="18" xfId="5" applyNumberFormat="1" applyFont="1" applyBorder="1" applyAlignment="1">
      <alignment vertical="center"/>
    </xf>
    <xf numFmtId="4" fontId="46" fillId="0" borderId="0" xfId="5" applyNumberFormat="1" applyFont="1" applyBorder="1" applyAlignment="1">
      <alignment vertical="center"/>
    </xf>
    <xf numFmtId="3" fontId="46" fillId="0" borderId="18" xfId="2" applyNumberFormat="1" applyFont="1" applyBorder="1" applyAlignment="1">
      <alignment vertical="center"/>
    </xf>
    <xf numFmtId="4" fontId="46" fillId="0" borderId="18" xfId="2" applyNumberFormat="1" applyFont="1" applyBorder="1" applyAlignment="1">
      <alignment vertical="center"/>
    </xf>
    <xf numFmtId="3" fontId="17" fillId="0" borderId="18" xfId="5" applyNumberFormat="1" applyFont="1" applyFill="1" applyBorder="1" applyAlignment="1">
      <alignment vertical="center"/>
    </xf>
    <xf numFmtId="4" fontId="17" fillId="0" borderId="0" xfId="5" applyNumberFormat="1" applyFont="1" applyFill="1" applyBorder="1" applyAlignment="1">
      <alignment vertical="center"/>
    </xf>
    <xf numFmtId="3" fontId="17" fillId="0" borderId="18" xfId="2" applyNumberFormat="1" applyFont="1" applyBorder="1" applyAlignment="1">
      <alignment vertical="center"/>
    </xf>
    <xf numFmtId="4" fontId="17" fillId="0" borderId="18" xfId="2" applyNumberFormat="1" applyFont="1" applyBorder="1" applyAlignment="1">
      <alignment vertical="center"/>
    </xf>
    <xf numFmtId="3" fontId="17" fillId="0" borderId="8" xfId="2" applyNumberFormat="1" applyFont="1" applyBorder="1" applyAlignment="1">
      <alignment vertical="center"/>
    </xf>
    <xf numFmtId="3" fontId="17" fillId="0" borderId="6" xfId="5" applyNumberFormat="1" applyFont="1" applyFill="1" applyBorder="1" applyAlignment="1">
      <alignment vertical="center"/>
    </xf>
    <xf numFmtId="4" fontId="17" fillId="0" borderId="13" xfId="5" applyNumberFormat="1" applyFont="1" applyFill="1" applyBorder="1" applyAlignment="1">
      <alignment vertical="center"/>
    </xf>
    <xf numFmtId="3" fontId="17" fillId="0" borderId="6" xfId="2" applyNumberFormat="1" applyFont="1" applyBorder="1" applyAlignment="1">
      <alignment vertical="center"/>
    </xf>
    <xf numFmtId="3" fontId="17" fillId="0" borderId="14" xfId="2" applyNumberFormat="1" applyFont="1" applyBorder="1" applyAlignment="1">
      <alignment vertical="center"/>
    </xf>
    <xf numFmtId="3" fontId="17" fillId="0" borderId="18" xfId="6" applyNumberFormat="1" applyFont="1" applyFill="1" applyBorder="1" applyAlignment="1">
      <alignment vertical="center"/>
    </xf>
    <xf numFmtId="0" fontId="17" fillId="0" borderId="7" xfId="6" applyFont="1" applyFill="1" applyBorder="1" applyAlignment="1">
      <alignment vertical="center" wrapText="1"/>
    </xf>
    <xf numFmtId="4" fontId="17" fillId="0" borderId="8" xfId="6" applyNumberFormat="1" applyFont="1" applyFill="1" applyBorder="1" applyAlignment="1">
      <alignment vertical="center"/>
    </xf>
    <xf numFmtId="0" fontId="17" fillId="0" borderId="18" xfId="6" applyFont="1" applyFill="1" applyBorder="1" applyAlignment="1">
      <alignment vertical="center" wrapText="1"/>
    </xf>
    <xf numFmtId="10" fontId="17" fillId="0" borderId="18" xfId="4" applyNumberFormat="1" applyFont="1" applyBorder="1" applyAlignment="1">
      <alignment horizontal="center" vertical="center"/>
    </xf>
    <xf numFmtId="4" fontId="51" fillId="0" borderId="18" xfId="6" applyNumberFormat="1" applyFont="1" applyBorder="1" applyAlignment="1">
      <alignment vertical="center"/>
    </xf>
    <xf numFmtId="2" fontId="51" fillId="0" borderId="18" xfId="6" applyNumberFormat="1" applyFont="1" applyBorder="1" applyAlignment="1">
      <alignment vertical="center"/>
    </xf>
    <xf numFmtId="3" fontId="17" fillId="0" borderId="9" xfId="6" applyNumberFormat="1" applyFont="1" applyFill="1" applyBorder="1" applyAlignment="1">
      <alignment horizontal="right" vertical="center"/>
    </xf>
    <xf numFmtId="3" fontId="17" fillId="0" borderId="9" xfId="6" applyNumberFormat="1" applyFont="1" applyFill="1" applyBorder="1" applyAlignment="1">
      <alignment vertical="center"/>
    </xf>
    <xf numFmtId="164" fontId="17" fillId="0" borderId="1" xfId="6" applyNumberFormat="1" applyFont="1" applyFill="1" applyBorder="1" applyAlignment="1">
      <alignment horizontal="center" vertical="center"/>
    </xf>
    <xf numFmtId="4" fontId="17" fillId="0" borderId="7" xfId="6" applyNumberFormat="1" applyFont="1" applyFill="1" applyBorder="1" applyAlignment="1">
      <alignment horizontal="right" vertical="center"/>
    </xf>
    <xf numFmtId="4" fontId="17" fillId="0" borderId="18" xfId="6" applyNumberFormat="1" applyFont="1" applyFill="1" applyBorder="1" applyAlignment="1">
      <alignment horizontal="right" vertical="center"/>
    </xf>
    <xf numFmtId="4" fontId="17" fillId="0" borderId="7" xfId="6" applyNumberFormat="1" applyFont="1" applyFill="1" applyBorder="1" applyAlignment="1">
      <alignment vertical="center"/>
    </xf>
    <xf numFmtId="164" fontId="17" fillId="0" borderId="18" xfId="6" applyNumberFormat="1" applyFont="1" applyFill="1" applyBorder="1" applyAlignment="1">
      <alignment horizontal="center" vertical="center"/>
    </xf>
    <xf numFmtId="0" fontId="17" fillId="0" borderId="10" xfId="6" applyFont="1" applyFill="1" applyBorder="1" applyAlignment="1">
      <alignment vertical="center" wrapText="1"/>
    </xf>
    <xf numFmtId="4" fontId="17" fillId="0" borderId="10" xfId="6" applyNumberFormat="1" applyFont="1" applyFill="1" applyBorder="1" applyAlignment="1">
      <alignment horizontal="right" vertical="center"/>
    </xf>
    <xf numFmtId="4" fontId="17" fillId="0" borderId="10" xfId="6" applyNumberFormat="1" applyFont="1" applyFill="1" applyBorder="1" applyAlignment="1">
      <alignment vertical="center"/>
    </xf>
    <xf numFmtId="164" fontId="17" fillId="0" borderId="6" xfId="6" applyNumberFormat="1" applyFont="1" applyFill="1" applyBorder="1" applyAlignment="1">
      <alignment horizontal="center" vertical="center"/>
    </xf>
    <xf numFmtId="2" fontId="17" fillId="0" borderId="18" xfId="6" applyNumberFormat="1" applyFont="1" applyFill="1" applyBorder="1" applyAlignment="1">
      <alignment vertical="center"/>
    </xf>
    <xf numFmtId="0" fontId="17" fillId="0" borderId="18" xfId="6" applyFont="1" applyFill="1" applyBorder="1" applyAlignment="1">
      <alignment horizontal="right" vertical="center" wrapText="1"/>
    </xf>
    <xf numFmtId="2" fontId="17" fillId="0" borderId="18" xfId="6" applyNumberFormat="1" applyFont="1" applyFill="1" applyBorder="1" applyAlignment="1">
      <alignment horizontal="right" vertical="center" wrapText="1"/>
    </xf>
    <xf numFmtId="4" fontId="17" fillId="0" borderId="18" xfId="6" applyNumberFormat="1" applyFont="1" applyFill="1" applyBorder="1" applyAlignment="1">
      <alignment horizontal="right" vertical="center" wrapText="1"/>
    </xf>
    <xf numFmtId="3" fontId="17" fillId="0" borderId="18" xfId="6" applyNumberFormat="1" applyFont="1" applyFill="1" applyBorder="1" applyAlignment="1">
      <alignment horizontal="right" vertical="center" wrapText="1"/>
    </xf>
    <xf numFmtId="164" fontId="17" fillId="0" borderId="18" xfId="4" applyNumberFormat="1" applyFont="1" applyFill="1" applyBorder="1" applyAlignment="1">
      <alignment horizontal="center" vertical="center"/>
    </xf>
    <xf numFmtId="41" fontId="17" fillId="0" borderId="1" xfId="6" applyNumberFormat="1" applyFont="1" applyFill="1" applyBorder="1" applyAlignment="1">
      <alignment horizontal="right" vertical="center"/>
    </xf>
    <xf numFmtId="41" fontId="17" fillId="0" borderId="18" xfId="6" applyNumberFormat="1" applyFont="1" applyFill="1" applyBorder="1" applyAlignment="1">
      <alignment horizontal="right" vertical="center"/>
    </xf>
    <xf numFmtId="41" fontId="17" fillId="0" borderId="6" xfId="6" applyNumberFormat="1" applyFont="1" applyFill="1" applyBorder="1" applyAlignment="1">
      <alignment horizontal="right" vertical="center"/>
    </xf>
    <xf numFmtId="49" fontId="17" fillId="0" borderId="10" xfId="6" applyNumberFormat="1" applyFont="1" applyFill="1" applyBorder="1" applyAlignment="1">
      <alignment horizontal="right" vertical="center"/>
    </xf>
    <xf numFmtId="4" fontId="17" fillId="0" borderId="6" xfId="6" applyNumberFormat="1" applyFont="1" applyFill="1" applyBorder="1" applyAlignment="1">
      <alignment vertical="center"/>
    </xf>
    <xf numFmtId="164" fontId="17" fillId="0" borderId="6" xfId="4" applyNumberFormat="1" applyFont="1" applyFill="1" applyBorder="1" applyAlignment="1">
      <alignment horizontal="center" vertical="center"/>
    </xf>
    <xf numFmtId="164" fontId="28" fillId="0" borderId="7" xfId="0" applyNumberFormat="1" applyFont="1" applyBorder="1" applyAlignment="1">
      <alignment vertical="center"/>
    </xf>
    <xf numFmtId="0" fontId="42" fillId="0" borderId="7" xfId="0" applyFont="1" applyBorder="1" applyAlignment="1">
      <alignment vertical="center"/>
    </xf>
    <xf numFmtId="164" fontId="28" fillId="0" borderId="18" xfId="0" applyNumberFormat="1" applyFont="1" applyBorder="1" applyAlignment="1">
      <alignment horizontal="center" vertical="center"/>
    </xf>
    <xf numFmtId="164" fontId="28" fillId="0" borderId="6" xfId="0" applyNumberFormat="1" applyFont="1" applyBorder="1" applyAlignment="1">
      <alignment horizontal="center" vertical="center"/>
    </xf>
    <xf numFmtId="0" fontId="42" fillId="0" borderId="18" xfId="0" applyFont="1" applyBorder="1"/>
    <xf numFmtId="3" fontId="42" fillId="0" borderId="18" xfId="0" applyNumberFormat="1" applyFont="1" applyBorder="1"/>
    <xf numFmtId="165" fontId="42" fillId="0" borderId="18" xfId="0" applyNumberFormat="1" applyFont="1" applyBorder="1"/>
    <xf numFmtId="0" fontId="28" fillId="0" borderId="18" xfId="0" applyFont="1" applyBorder="1"/>
    <xf numFmtId="3" fontId="28" fillId="0" borderId="18" xfId="0" applyNumberFormat="1" applyFont="1" applyBorder="1"/>
    <xf numFmtId="165" fontId="28" fillId="0" borderId="18" xfId="0" applyNumberFormat="1" applyFont="1" applyBorder="1"/>
    <xf numFmtId="41" fontId="28" fillId="0" borderId="18" xfId="0" applyNumberFormat="1" applyFont="1" applyBorder="1"/>
    <xf numFmtId="0" fontId="28" fillId="0" borderId="6" xfId="0" applyFont="1" applyBorder="1"/>
    <xf numFmtId="3" fontId="28" fillId="0" borderId="6" xfId="0" applyNumberFormat="1" applyFont="1" applyBorder="1"/>
    <xf numFmtId="165" fontId="28" fillId="0" borderId="6" xfId="0" applyNumberFormat="1" applyFont="1" applyBorder="1"/>
    <xf numFmtId="164" fontId="28" fillId="0" borderId="7" xfId="0" applyNumberFormat="1" applyFont="1" applyBorder="1" applyAlignment="1">
      <alignment horizontal="center" vertical="center"/>
    </xf>
    <xf numFmtId="41" fontId="28" fillId="0" borderId="7" xfId="0" applyNumberFormat="1" applyFont="1" applyBorder="1" applyAlignment="1">
      <alignment horizontal="center" vertical="center"/>
    </xf>
    <xf numFmtId="164" fontId="28" fillId="0" borderId="10" xfId="0" applyNumberFormat="1" applyFont="1" applyBorder="1" applyAlignment="1">
      <alignment horizontal="center" vertical="center"/>
    </xf>
    <xf numFmtId="0" fontId="17" fillId="0" borderId="0" xfId="2" applyFont="1" applyBorder="1" applyAlignment="1">
      <alignment vertical="center" wrapText="1"/>
    </xf>
    <xf numFmtId="0" fontId="17" fillId="0" borderId="0" xfId="2" applyFont="1" applyFill="1" applyBorder="1" applyAlignment="1">
      <alignment vertical="center" wrapText="1"/>
    </xf>
    <xf numFmtId="0" fontId="42" fillId="0" borderId="0" xfId="0" applyFont="1" applyBorder="1" applyAlignment="1">
      <alignment vertical="center"/>
    </xf>
    <xf numFmtId="164" fontId="28" fillId="0" borderId="0" xfId="0" applyNumberFormat="1" applyFont="1" applyBorder="1" applyAlignment="1">
      <alignment horizontal="center" vertical="center"/>
    </xf>
    <xf numFmtId="41" fontId="28" fillId="0" borderId="0" xfId="0" applyNumberFormat="1" applyFont="1" applyBorder="1" applyAlignment="1">
      <alignment horizontal="center" vertical="center"/>
    </xf>
    <xf numFmtId="3" fontId="28" fillId="0" borderId="5" xfId="0" applyNumberFormat="1" applyFont="1" applyBorder="1" applyAlignment="1">
      <alignment vertical="center"/>
    </xf>
    <xf numFmtId="0" fontId="42" fillId="4" borderId="5" xfId="0" applyFont="1" applyFill="1" applyBorder="1" applyAlignment="1">
      <alignment horizontal="center" vertical="center" wrapText="1"/>
    </xf>
    <xf numFmtId="3" fontId="42" fillId="0" borderId="18" xfId="0" applyNumberFormat="1" applyFont="1" applyBorder="1" applyAlignment="1">
      <alignment horizontal="right"/>
    </xf>
    <xf numFmtId="41" fontId="42" fillId="0" borderId="18" xfId="0" applyNumberFormat="1" applyFont="1" applyBorder="1" applyAlignment="1">
      <alignment horizontal="right"/>
    </xf>
    <xf numFmtId="3" fontId="28" fillId="0" borderId="18" xfId="0" applyNumberFormat="1" applyFont="1" applyBorder="1" applyAlignment="1">
      <alignment horizontal="right"/>
    </xf>
    <xf numFmtId="41" fontId="28" fillId="0" borderId="18" xfId="0" applyNumberFormat="1" applyFont="1" applyBorder="1" applyAlignment="1">
      <alignment horizontal="right"/>
    </xf>
    <xf numFmtId="3" fontId="28" fillId="0" borderId="6" xfId="0" applyNumberFormat="1" applyFont="1" applyBorder="1" applyAlignment="1">
      <alignment horizontal="right"/>
    </xf>
    <xf numFmtId="41" fontId="28" fillId="0" borderId="6" xfId="0" applyNumberFormat="1" applyFont="1" applyBorder="1" applyAlignment="1">
      <alignment horizontal="right"/>
    </xf>
    <xf numFmtId="0" fontId="28" fillId="0" borderId="6" xfId="0" applyFont="1" applyBorder="1" applyAlignment="1">
      <alignment vertical="center" wrapText="1"/>
    </xf>
    <xf numFmtId="0" fontId="28" fillId="4" borderId="6" xfId="0" applyFont="1" applyFill="1" applyBorder="1" applyAlignment="1">
      <alignment horizontal="center" vertical="center" wrapText="1"/>
    </xf>
    <xf numFmtId="0" fontId="28" fillId="3" borderId="5" xfId="0" applyFont="1" applyFill="1" applyBorder="1" applyAlignment="1">
      <alignment horizontal="center" vertical="center" wrapText="1"/>
    </xf>
    <xf numFmtId="164" fontId="42" fillId="0" borderId="7" xfId="0" applyNumberFormat="1" applyFont="1" applyBorder="1" applyAlignment="1">
      <alignment vertical="center"/>
    </xf>
    <xf numFmtId="164" fontId="42" fillId="0" borderId="0" xfId="0" applyNumberFormat="1" applyFont="1" applyBorder="1" applyAlignment="1">
      <alignment vertical="center"/>
    </xf>
    <xf numFmtId="164" fontId="28" fillId="0" borderId="0" xfId="0" applyNumberFormat="1" applyFont="1" applyBorder="1" applyAlignment="1">
      <alignment vertical="center"/>
    </xf>
    <xf numFmtId="0" fontId="4" fillId="10" borderId="0" xfId="2" applyFont="1" applyFill="1" applyAlignment="1">
      <alignment vertical="center"/>
    </xf>
    <xf numFmtId="3" fontId="49" fillId="4" borderId="5" xfId="0" applyNumberFormat="1" applyFont="1" applyFill="1" applyBorder="1" applyAlignment="1">
      <alignment horizontal="center" vertical="center" wrapText="1"/>
    </xf>
    <xf numFmtId="3" fontId="42" fillId="0" borderId="1" xfId="0" applyNumberFormat="1" applyFont="1" applyBorder="1"/>
    <xf numFmtId="0" fontId="28" fillId="4" borderId="3" xfId="0" applyFont="1" applyFill="1" applyBorder="1"/>
    <xf numFmtId="0" fontId="28" fillId="4" borderId="2" xfId="0" applyFont="1" applyFill="1" applyBorder="1" applyAlignment="1">
      <alignment vertical="center"/>
    </xf>
    <xf numFmtId="0" fontId="46" fillId="0" borderId="1" xfId="8" applyFont="1" applyBorder="1" applyAlignment="1">
      <alignment horizontal="left" vertical="center" wrapText="1"/>
    </xf>
    <xf numFmtId="4" fontId="46" fillId="0" borderId="1" xfId="8" applyNumberFormat="1" applyFont="1" applyBorder="1" applyAlignment="1">
      <alignment horizontal="right" vertical="center" wrapText="1"/>
    </xf>
    <xf numFmtId="4" fontId="46" fillId="0" borderId="16" xfId="8" applyNumberFormat="1" applyFont="1" applyBorder="1" applyAlignment="1">
      <alignment horizontal="right" vertical="center" wrapText="1"/>
    </xf>
    <xf numFmtId="4" fontId="46" fillId="0" borderId="17" xfId="8" applyNumberFormat="1" applyFont="1" applyBorder="1" applyAlignment="1">
      <alignment horizontal="right" vertical="center" wrapText="1"/>
    </xf>
    <xf numFmtId="10" fontId="46" fillId="0" borderId="17" xfId="8" applyNumberFormat="1" applyFont="1" applyBorder="1" applyAlignment="1">
      <alignment horizontal="right" vertical="center" wrapText="1"/>
    </xf>
    <xf numFmtId="4" fontId="46" fillId="0" borderId="15" xfId="8" applyNumberFormat="1" applyFont="1" applyBorder="1" applyAlignment="1">
      <alignment horizontal="right" vertical="center" wrapText="1"/>
    </xf>
    <xf numFmtId="0" fontId="17" fillId="0" borderId="18" xfId="8" applyFont="1" applyBorder="1" applyAlignment="1">
      <alignment horizontal="left" vertical="center"/>
    </xf>
    <xf numFmtId="4" fontId="17" fillId="0" borderId="18" xfId="8" applyNumberFormat="1" applyFont="1" applyBorder="1" applyAlignment="1">
      <alignment horizontal="right" vertical="center" wrapText="1"/>
    </xf>
    <xf numFmtId="4" fontId="32" fillId="0" borderId="18" xfId="8" applyNumberFormat="1" applyFont="1" applyBorder="1" applyAlignment="1">
      <alignment vertical="center"/>
    </xf>
    <xf numFmtId="4" fontId="52" fillId="0" borderId="18" xfId="8" applyNumberFormat="1" applyFont="1" applyBorder="1" applyAlignment="1">
      <alignment horizontal="right" vertical="center" wrapText="1"/>
    </xf>
    <xf numFmtId="4" fontId="17" fillId="0" borderId="18" xfId="8" applyNumberFormat="1" applyFont="1" applyBorder="1" applyAlignment="1">
      <alignment horizontal="right" vertical="center"/>
    </xf>
    <xf numFmtId="4" fontId="17" fillId="0" borderId="0" xfId="8" applyNumberFormat="1" applyFont="1" applyBorder="1" applyAlignment="1">
      <alignment horizontal="right" vertical="center"/>
    </xf>
    <xf numFmtId="4" fontId="17" fillId="0" borderId="7" xfId="8" applyNumberFormat="1" applyFont="1" applyBorder="1" applyAlignment="1">
      <alignment vertical="center"/>
    </xf>
    <xf numFmtId="10" fontId="17" fillId="0" borderId="7" xfId="4" applyNumberFormat="1" applyFont="1" applyBorder="1" applyAlignment="1">
      <alignment horizontal="right" vertical="center"/>
    </xf>
    <xf numFmtId="4" fontId="17" fillId="0" borderId="18" xfId="8" applyNumberFormat="1" applyFont="1" applyFill="1" applyBorder="1" applyAlignment="1">
      <alignment vertical="center"/>
    </xf>
    <xf numFmtId="4" fontId="17" fillId="0" borderId="18" xfId="8" applyNumberFormat="1" applyFont="1" applyBorder="1" applyAlignment="1">
      <alignment vertical="center"/>
    </xf>
    <xf numFmtId="4" fontId="32" fillId="0" borderId="18" xfId="8" applyNumberFormat="1" applyFont="1" applyFill="1" applyBorder="1" applyAlignment="1">
      <alignment vertical="center"/>
    </xf>
    <xf numFmtId="4" fontId="52" fillId="0" borderId="18" xfId="8" applyNumberFormat="1" applyFont="1" applyFill="1" applyBorder="1" applyAlignment="1">
      <alignment horizontal="right" vertical="center" wrapText="1"/>
    </xf>
    <xf numFmtId="0" fontId="17" fillId="0" borderId="18" xfId="8" applyFont="1" applyFill="1" applyBorder="1" applyAlignment="1">
      <alignment horizontal="left" vertical="center"/>
    </xf>
    <xf numFmtId="0" fontId="17" fillId="0" borderId="6" xfId="8" applyFont="1" applyFill="1" applyBorder="1" applyAlignment="1">
      <alignment horizontal="left" vertical="center"/>
    </xf>
    <xf numFmtId="4" fontId="17" fillId="0" borderId="6" xfId="8" applyNumberFormat="1" applyFont="1" applyBorder="1" applyAlignment="1">
      <alignment horizontal="right" vertical="center" wrapText="1"/>
    </xf>
    <xf numFmtId="4" fontId="32" fillId="0" borderId="6" xfId="8" applyNumberFormat="1" applyFont="1" applyFill="1" applyBorder="1" applyAlignment="1">
      <alignment vertical="center"/>
    </xf>
    <xf numFmtId="4" fontId="52" fillId="0" borderId="6" xfId="8" applyNumberFormat="1" applyFont="1" applyFill="1" applyBorder="1" applyAlignment="1">
      <alignment horizontal="right" vertical="center" wrapText="1"/>
    </xf>
    <xf numFmtId="4" fontId="17" fillId="0" borderId="6" xfId="8" applyNumberFormat="1" applyFont="1" applyBorder="1" applyAlignment="1">
      <alignment horizontal="right" vertical="center"/>
    </xf>
    <xf numFmtId="4" fontId="17" fillId="0" borderId="13" xfId="8" applyNumberFormat="1" applyFont="1" applyBorder="1" applyAlignment="1">
      <alignment horizontal="right" vertical="center"/>
    </xf>
    <xf numFmtId="4" fontId="17" fillId="0" borderId="10" xfId="8" applyNumberFormat="1" applyFont="1" applyBorder="1" applyAlignment="1">
      <alignment vertical="center"/>
    </xf>
    <xf numFmtId="10" fontId="17" fillId="0" borderId="10" xfId="4" applyNumberFormat="1" applyFont="1" applyBorder="1" applyAlignment="1">
      <alignment horizontal="right" vertical="center"/>
    </xf>
    <xf numFmtId="4" fontId="17" fillId="0" borderId="6" xfId="8" applyNumberFormat="1" applyFont="1" applyBorder="1" applyAlignment="1">
      <alignment vertical="center"/>
    </xf>
    <xf numFmtId="0" fontId="54" fillId="0" borderId="18" xfId="9" applyFont="1" applyBorder="1" applyAlignment="1">
      <alignment vertical="center"/>
    </xf>
    <xf numFmtId="0" fontId="53" fillId="0" borderId="18" xfId="9" applyFont="1" applyBorder="1" applyAlignment="1">
      <alignment vertical="center"/>
    </xf>
    <xf numFmtId="3" fontId="17" fillId="0" borderId="18" xfId="9" applyNumberFormat="1" applyFont="1" applyBorder="1" applyAlignment="1">
      <alignment vertical="center"/>
    </xf>
    <xf numFmtId="3" fontId="53" fillId="0" borderId="18" xfId="9" applyNumberFormat="1" applyFont="1" applyBorder="1" applyAlignment="1">
      <alignment vertical="center"/>
    </xf>
    <xf numFmtId="0" fontId="53" fillId="0" borderId="6" xfId="9" applyFont="1" applyBorder="1" applyAlignment="1">
      <alignment vertical="center"/>
    </xf>
    <xf numFmtId="3" fontId="17" fillId="0" borderId="6" xfId="9" applyNumberFormat="1" applyFont="1" applyBorder="1" applyAlignment="1">
      <alignment vertical="center"/>
    </xf>
    <xf numFmtId="3" fontId="53" fillId="0" borderId="6" xfId="9" applyNumberFormat="1" applyFont="1" applyBorder="1" applyAlignment="1">
      <alignment vertical="center"/>
    </xf>
    <xf numFmtId="0" fontId="17" fillId="4" borderId="5" xfId="8" applyFont="1" applyFill="1" applyBorder="1" applyAlignment="1">
      <alignment horizontal="center" vertical="center" wrapText="1"/>
    </xf>
    <xf numFmtId="0" fontId="17" fillId="4" borderId="3" xfId="8" applyFont="1" applyFill="1" applyBorder="1" applyAlignment="1">
      <alignment horizontal="center" vertical="center" wrapText="1"/>
    </xf>
    <xf numFmtId="0" fontId="53" fillId="4" borderId="6" xfId="9" applyNumberFormat="1" applyFont="1" applyFill="1" applyBorder="1" applyAlignment="1">
      <alignment horizontal="center" vertical="center" wrapText="1"/>
    </xf>
    <xf numFmtId="2" fontId="53" fillId="4" borderId="5" xfId="9" applyNumberFormat="1" applyFont="1" applyFill="1" applyBorder="1" applyAlignment="1">
      <alignment horizontal="center" vertical="center" wrapText="1"/>
    </xf>
    <xf numFmtId="49" fontId="16" fillId="0" borderId="0" xfId="8" applyNumberFormat="1" applyFont="1" applyFill="1" applyBorder="1" applyAlignment="1">
      <alignment horizontal="left" vertical="top" wrapText="1"/>
    </xf>
    <xf numFmtId="41" fontId="17" fillId="0" borderId="18" xfId="2" applyNumberFormat="1" applyFont="1" applyFill="1" applyBorder="1" applyAlignment="1">
      <alignment horizontal="right" vertical="center"/>
    </xf>
    <xf numFmtId="4" fontId="28" fillId="0" borderId="1" xfId="0" applyNumberFormat="1" applyFont="1" applyBorder="1" applyAlignment="1">
      <alignment vertical="center"/>
    </xf>
    <xf numFmtId="9" fontId="28" fillId="0" borderId="5" xfId="11" applyNumberFormat="1" applyFont="1" applyBorder="1" applyAlignment="1">
      <alignment vertical="center"/>
    </xf>
    <xf numFmtId="41" fontId="28" fillId="0" borderId="6" xfId="0" applyNumberFormat="1" applyFont="1" applyBorder="1"/>
    <xf numFmtId="0" fontId="3" fillId="0" borderId="0" xfId="9"/>
    <xf numFmtId="0" fontId="34" fillId="0" borderId="0" xfId="9" applyFont="1" applyAlignment="1">
      <alignment wrapText="1"/>
    </xf>
    <xf numFmtId="0" fontId="37" fillId="0" borderId="0" xfId="9" applyFont="1" applyAlignment="1">
      <alignment wrapText="1"/>
    </xf>
    <xf numFmtId="0" fontId="37" fillId="0" borderId="0" xfId="9" applyFont="1" applyAlignment="1"/>
    <xf numFmtId="0" fontId="36" fillId="0" borderId="0" xfId="9" applyFont="1" applyAlignment="1"/>
    <xf numFmtId="0" fontId="38" fillId="0" borderId="0" xfId="9" applyFont="1" applyBorder="1" applyAlignment="1">
      <alignment vertical="center"/>
    </xf>
    <xf numFmtId="0" fontId="30" fillId="0" borderId="0" xfId="9" applyFont="1"/>
    <xf numFmtId="0" fontId="30" fillId="0" borderId="0" xfId="9" applyFont="1" applyBorder="1"/>
    <xf numFmtId="4" fontId="30" fillId="0" borderId="0" xfId="9" applyNumberFormat="1" applyFont="1" applyBorder="1"/>
    <xf numFmtId="10" fontId="13" fillId="0" borderId="0" xfId="9" applyNumberFormat="1" applyFont="1" applyBorder="1" applyAlignment="1">
      <alignment horizontal="right" vertical="center"/>
    </xf>
    <xf numFmtId="0" fontId="49" fillId="4" borderId="5" xfId="0" applyFont="1" applyFill="1" applyBorder="1" applyAlignment="1">
      <alignment horizontal="center" vertical="center" wrapText="1"/>
    </xf>
    <xf numFmtId="0" fontId="49" fillId="4" borderId="6" xfId="0" applyFont="1" applyFill="1" applyBorder="1" applyAlignment="1">
      <alignment horizontal="center" vertical="center" wrapText="1"/>
    </xf>
    <xf numFmtId="3" fontId="28" fillId="4" borderId="5" xfId="0" applyNumberFormat="1" applyFont="1" applyFill="1" applyBorder="1" applyAlignment="1">
      <alignment horizontal="center" vertical="center"/>
    </xf>
    <xf numFmtId="49" fontId="17" fillId="0" borderId="0" xfId="0" applyNumberFormat="1" applyFont="1" applyAlignment="1">
      <alignment horizontal="justify" vertical="top"/>
    </xf>
    <xf numFmtId="49" fontId="46" fillId="0" borderId="0" xfId="0" applyNumberFormat="1" applyFont="1" applyAlignment="1">
      <alignment horizontal="justify" vertical="top" wrapText="1"/>
    </xf>
    <xf numFmtId="49" fontId="17" fillId="0" borderId="0" xfId="0" applyNumberFormat="1" applyFont="1" applyAlignment="1">
      <alignment horizontal="justify" vertical="top" wrapText="1"/>
    </xf>
    <xf numFmtId="0" fontId="7" fillId="0" borderId="0" xfId="0" applyFont="1" applyFill="1" applyAlignment="1">
      <alignment horizontal="left"/>
    </xf>
    <xf numFmtId="0" fontId="7" fillId="0" borderId="8" xfId="0" applyFont="1" applyFill="1" applyBorder="1" applyAlignment="1">
      <alignment horizontal="center"/>
    </xf>
    <xf numFmtId="0" fontId="7" fillId="0" borderId="0" xfId="0" applyFont="1" applyFill="1" applyAlignment="1">
      <alignment wrapText="1"/>
    </xf>
    <xf numFmtId="168" fontId="28" fillId="0" borderId="18" xfId="0" applyNumberFormat="1" applyFont="1" applyBorder="1" applyAlignment="1">
      <alignment vertical="center"/>
    </xf>
    <xf numFmtId="0" fontId="17" fillId="4" borderId="2" xfId="2" applyFont="1" applyFill="1" applyBorder="1" applyAlignment="1">
      <alignment horizontal="center" vertical="center" wrapText="1"/>
    </xf>
    <xf numFmtId="0" fontId="17" fillId="4" borderId="5" xfId="2" applyFont="1" applyFill="1" applyBorder="1" applyAlignment="1">
      <alignment horizontal="center" vertical="center" wrapText="1"/>
    </xf>
    <xf numFmtId="0" fontId="17" fillId="4" borderId="5" xfId="6" applyFont="1" applyFill="1" applyBorder="1" applyAlignment="1">
      <alignment horizontal="center" vertical="center" wrapText="1"/>
    </xf>
    <xf numFmtId="0" fontId="28" fillId="4" borderId="5" xfId="2" applyFont="1" applyFill="1" applyBorder="1" applyAlignment="1">
      <alignment horizontal="center" vertical="center" wrapText="1"/>
    </xf>
    <xf numFmtId="0" fontId="28" fillId="4" borderId="2" xfId="2" applyFont="1" applyFill="1" applyBorder="1" applyAlignment="1">
      <alignment horizontal="center" vertical="center" wrapText="1"/>
    </xf>
    <xf numFmtId="0" fontId="28" fillId="4" borderId="5" xfId="0" applyFont="1" applyFill="1" applyBorder="1" applyAlignment="1">
      <alignment horizontal="center" vertical="center"/>
    </xf>
    <xf numFmtId="0" fontId="28" fillId="4" borderId="5" xfId="0" applyFont="1" applyFill="1" applyBorder="1" applyAlignment="1">
      <alignment horizontal="center" vertical="center" wrapText="1"/>
    </xf>
    <xf numFmtId="0" fontId="9" fillId="0" borderId="0" xfId="2" applyFont="1" applyBorder="1" applyAlignment="1">
      <alignment horizontal="center" vertical="center" wrapText="1"/>
    </xf>
    <xf numFmtId="0" fontId="7" fillId="0" borderId="0" xfId="0" applyFont="1" applyFill="1" applyAlignment="1">
      <alignment horizontal="center"/>
    </xf>
    <xf numFmtId="0" fontId="9" fillId="0" borderId="0" xfId="0" applyFont="1" applyFill="1" applyAlignment="1">
      <alignment wrapText="1"/>
    </xf>
    <xf numFmtId="0" fontId="9" fillId="0" borderId="0" xfId="0" applyFont="1" applyAlignment="1">
      <alignment wrapText="1"/>
    </xf>
    <xf numFmtId="49" fontId="28" fillId="0" borderId="0" xfId="0" applyNumberFormat="1" applyFont="1" applyFill="1" applyAlignment="1">
      <alignment horizontal="justify" vertical="top"/>
    </xf>
    <xf numFmtId="3" fontId="46" fillId="0" borderId="18" xfId="9" applyNumberFormat="1" applyFont="1" applyBorder="1" applyAlignment="1">
      <alignment vertical="center"/>
    </xf>
    <xf numFmtId="164" fontId="46" fillId="0" borderId="7" xfId="2" applyNumberFormat="1" applyFont="1" applyBorder="1" applyAlignment="1">
      <alignment horizontal="center" vertical="center"/>
    </xf>
    <xf numFmtId="164" fontId="17" fillId="0" borderId="7" xfId="2" applyNumberFormat="1" applyFont="1" applyBorder="1" applyAlignment="1">
      <alignment horizontal="center" vertical="center"/>
    </xf>
    <xf numFmtId="164" fontId="46" fillId="0" borderId="18" xfId="2" applyNumberFormat="1" applyFont="1" applyBorder="1" applyAlignment="1">
      <alignment horizontal="center" vertical="center"/>
    </xf>
    <xf numFmtId="164" fontId="17" fillId="0" borderId="18" xfId="2" applyNumberFormat="1" applyFont="1" applyBorder="1" applyAlignment="1">
      <alignment horizontal="center" vertical="center"/>
    </xf>
    <xf numFmtId="164" fontId="17" fillId="0" borderId="6" xfId="2" applyNumberFormat="1" applyFont="1" applyBorder="1" applyAlignment="1">
      <alignment horizontal="center" vertical="center"/>
    </xf>
    <xf numFmtId="164" fontId="42" fillId="0" borderId="1" xfId="0" applyNumberFormat="1" applyFont="1" applyBorder="1" applyAlignment="1">
      <alignment horizontal="center" vertical="center"/>
    </xf>
    <xf numFmtId="164" fontId="42" fillId="0" borderId="9" xfId="0" applyNumberFormat="1" applyFont="1" applyBorder="1" applyAlignment="1">
      <alignment horizontal="center" vertical="center"/>
    </xf>
    <xf numFmtId="0" fontId="17" fillId="4" borderId="5" xfId="2" applyFont="1" applyFill="1" applyBorder="1" applyAlignment="1">
      <alignment horizontal="center" vertical="center" wrapText="1"/>
    </xf>
    <xf numFmtId="0" fontId="17" fillId="4" borderId="2" xfId="2" applyFont="1" applyFill="1" applyBorder="1" applyAlignment="1">
      <alignment horizontal="center" vertical="center" wrapText="1"/>
    </xf>
    <xf numFmtId="0" fontId="17" fillId="2" borderId="10" xfId="6" applyFont="1" applyFill="1" applyBorder="1" applyAlignment="1">
      <alignment vertical="center" wrapText="1"/>
    </xf>
    <xf numFmtId="4" fontId="17" fillId="2" borderId="6" xfId="6" applyNumberFormat="1" applyFont="1" applyFill="1" applyBorder="1" applyAlignment="1">
      <alignment vertical="center"/>
    </xf>
    <xf numFmtId="4" fontId="17" fillId="2" borderId="6" xfId="6" applyNumberFormat="1" applyFont="1" applyFill="1" applyBorder="1" applyAlignment="1">
      <alignment horizontal="right" vertical="center"/>
    </xf>
    <xf numFmtId="0" fontId="17" fillId="2" borderId="9" xfId="6" applyFont="1" applyFill="1" applyBorder="1" applyAlignment="1">
      <alignment vertical="center" wrapText="1"/>
    </xf>
    <xf numFmtId="3" fontId="17" fillId="2" borderId="9" xfId="6" applyNumberFormat="1" applyFont="1" applyFill="1" applyBorder="1" applyAlignment="1">
      <alignment vertical="center"/>
    </xf>
    <xf numFmtId="3" fontId="17" fillId="2" borderId="1" xfId="6" applyNumberFormat="1" applyFont="1" applyFill="1" applyBorder="1" applyAlignment="1">
      <alignment horizontal="right" vertical="center"/>
    </xf>
    <xf numFmtId="3" fontId="17" fillId="2" borderId="9" xfId="6" applyNumberFormat="1" applyFont="1" applyFill="1" applyBorder="1" applyAlignment="1">
      <alignment horizontal="right" vertical="center"/>
    </xf>
    <xf numFmtId="4" fontId="17" fillId="2" borderId="10" xfId="6" applyNumberFormat="1" applyFont="1" applyFill="1" applyBorder="1" applyAlignment="1">
      <alignment vertical="center"/>
    </xf>
    <xf numFmtId="4" fontId="17" fillId="2" borderId="10" xfId="6" applyNumberFormat="1" applyFont="1" applyFill="1" applyBorder="1" applyAlignment="1">
      <alignment horizontal="right" vertical="center"/>
    </xf>
    <xf numFmtId="3" fontId="17" fillId="0" borderId="9" xfId="6" applyNumberFormat="1" applyFont="1" applyBorder="1" applyAlignment="1">
      <alignment vertical="center"/>
    </xf>
    <xf numFmtId="4" fontId="17" fillId="0" borderId="18" xfId="1" applyNumberFormat="1" applyFont="1" applyBorder="1" applyAlignment="1">
      <alignment vertical="center"/>
    </xf>
    <xf numFmtId="3" fontId="21" fillId="0" borderId="0" xfId="6" applyNumberFormat="1"/>
    <xf numFmtId="0" fontId="17" fillId="0" borderId="0" xfId="6" applyFont="1" applyFill="1" applyBorder="1" applyAlignment="1">
      <alignment horizontal="center" vertical="center" wrapText="1"/>
    </xf>
    <xf numFmtId="0" fontId="48" fillId="0" borderId="7" xfId="6" applyFont="1" applyFill="1" applyBorder="1" applyAlignment="1">
      <alignment horizontal="center" vertical="center" wrapText="1"/>
    </xf>
    <xf numFmtId="0" fontId="48" fillId="0" borderId="0" xfId="6" applyFont="1" applyFill="1" applyBorder="1" applyAlignment="1">
      <alignment horizontal="center" vertical="center" wrapText="1"/>
    </xf>
    <xf numFmtId="0" fontId="46" fillId="0" borderId="7" xfId="6" applyFont="1" applyFill="1" applyBorder="1" applyAlignment="1">
      <alignment vertical="center" wrapText="1"/>
    </xf>
    <xf numFmtId="0" fontId="46" fillId="0" borderId="0" xfId="6" applyFont="1" applyFill="1" applyBorder="1" applyAlignment="1">
      <alignment vertical="center" wrapText="1"/>
    </xf>
    <xf numFmtId="3" fontId="46" fillId="0" borderId="7" xfId="6" applyNumberFormat="1" applyFont="1" applyBorder="1" applyAlignment="1" applyProtection="1">
      <alignment vertical="center"/>
      <protection locked="0"/>
    </xf>
    <xf numFmtId="3" fontId="46" fillId="0" borderId="0" xfId="6" applyNumberFormat="1" applyFont="1" applyBorder="1" applyAlignment="1" applyProtection="1">
      <alignment vertical="center"/>
      <protection locked="0"/>
    </xf>
    <xf numFmtId="3" fontId="46" fillId="0" borderId="7" xfId="6" applyNumberFormat="1" applyFont="1" applyBorder="1" applyAlignment="1">
      <alignment horizontal="right" vertical="center"/>
    </xf>
    <xf numFmtId="3" fontId="46" fillId="0" borderId="0" xfId="6" applyNumberFormat="1" applyFont="1" applyBorder="1" applyAlignment="1">
      <alignment horizontal="right" vertical="center"/>
    </xf>
    <xf numFmtId="3" fontId="46" fillId="0" borderId="0" xfId="6" applyNumberFormat="1" applyFont="1" applyBorder="1" applyAlignment="1">
      <alignment vertical="center"/>
    </xf>
    <xf numFmtId="41" fontId="46" fillId="0" borderId="7" xfId="6" applyNumberFormat="1" applyFont="1" applyBorder="1" applyAlignment="1">
      <alignment horizontal="right" vertical="center"/>
    </xf>
    <xf numFmtId="41" fontId="46" fillId="0" borderId="0" xfId="6" applyNumberFormat="1" applyFont="1" applyBorder="1" applyAlignment="1">
      <alignment horizontal="right" vertical="center"/>
    </xf>
    <xf numFmtId="3" fontId="17" fillId="0" borderId="0" xfId="6" applyNumberFormat="1" applyFont="1" applyBorder="1" applyAlignment="1">
      <alignment vertical="center"/>
    </xf>
    <xf numFmtId="3" fontId="46" fillId="0" borderId="7" xfId="6" applyNumberFormat="1" applyFont="1" applyBorder="1" applyAlignment="1">
      <alignment vertical="center"/>
    </xf>
    <xf numFmtId="3" fontId="17" fillId="0" borderId="7" xfId="6" applyNumberFormat="1" applyFont="1" applyBorder="1" applyAlignment="1">
      <alignment horizontal="right" vertical="center"/>
    </xf>
    <xf numFmtId="3" fontId="17" fillId="0" borderId="0" xfId="6" applyNumberFormat="1" applyFont="1" applyBorder="1" applyAlignment="1">
      <alignment horizontal="right" vertical="center"/>
    </xf>
    <xf numFmtId="3" fontId="17" fillId="0" borderId="0" xfId="6" applyNumberFormat="1" applyFont="1" applyBorder="1" applyAlignment="1" applyProtection="1">
      <alignment vertical="center"/>
      <protection locked="0"/>
    </xf>
    <xf numFmtId="41" fontId="17" fillId="0" borderId="6" xfId="2" applyNumberFormat="1" applyFont="1" applyFill="1" applyBorder="1" applyAlignment="1">
      <alignment horizontal="center" vertical="center"/>
    </xf>
    <xf numFmtId="0" fontId="17" fillId="4" borderId="5" xfId="2" applyFont="1" applyFill="1" applyBorder="1" applyAlignment="1">
      <alignment horizontal="center" vertical="center" wrapText="1"/>
    </xf>
    <xf numFmtId="0" fontId="17" fillId="4" borderId="2" xfId="2" applyFont="1" applyFill="1" applyBorder="1" applyAlignment="1">
      <alignment horizontal="center" vertical="center" wrapText="1"/>
    </xf>
    <xf numFmtId="0" fontId="9" fillId="0" borderId="7" xfId="2" applyFont="1" applyBorder="1" applyAlignment="1">
      <alignment horizontal="center" vertical="center" wrapText="1"/>
    </xf>
    <xf numFmtId="0" fontId="9" fillId="0" borderId="0" xfId="2" applyFont="1" applyBorder="1" applyAlignment="1">
      <alignment horizontal="center" vertical="center" wrapText="1"/>
    </xf>
    <xf numFmtId="0" fontId="17" fillId="4" borderId="5" xfId="2" applyFont="1" applyFill="1" applyBorder="1" applyAlignment="1">
      <alignment horizontal="center" vertical="center" wrapText="1"/>
    </xf>
    <xf numFmtId="0" fontId="17" fillId="4" borderId="2" xfId="2" applyFont="1" applyFill="1" applyBorder="1" applyAlignment="1">
      <alignment horizontal="center" vertical="center" wrapText="1"/>
    </xf>
    <xf numFmtId="0" fontId="17" fillId="0" borderId="0" xfId="6" applyFont="1" applyAlignment="1">
      <alignment horizontal="left" vertical="top" wrapText="1"/>
    </xf>
    <xf numFmtId="0" fontId="8" fillId="0" borderId="0" xfId="2" applyFont="1" applyBorder="1" applyAlignment="1">
      <alignment horizontal="left" wrapText="1"/>
    </xf>
    <xf numFmtId="0" fontId="7" fillId="4" borderId="5" xfId="0" applyFont="1" applyFill="1" applyBorder="1" applyAlignment="1">
      <alignment horizontal="center" vertical="center"/>
    </xf>
    <xf numFmtId="41" fontId="28" fillId="0" borderId="7" xfId="0" applyNumberFormat="1" applyFont="1" applyBorder="1" applyAlignment="1">
      <alignment vertical="center"/>
    </xf>
    <xf numFmtId="0" fontId="17" fillId="4" borderId="5" xfId="2" applyFont="1" applyFill="1" applyBorder="1" applyAlignment="1">
      <alignment horizontal="center" vertical="center" wrapText="1"/>
    </xf>
    <xf numFmtId="0" fontId="17" fillId="4" borderId="2" xfId="2" applyFont="1" applyFill="1" applyBorder="1" applyAlignment="1">
      <alignment horizontal="center" vertical="center" wrapText="1"/>
    </xf>
    <xf numFmtId="0" fontId="8" fillId="4" borderId="5" xfId="0" applyNumberFormat="1" applyFont="1" applyFill="1" applyBorder="1" applyAlignment="1">
      <alignment horizontal="center" vertical="center"/>
    </xf>
    <xf numFmtId="0" fontId="17" fillId="0" borderId="2" xfId="5" applyFont="1" applyFill="1" applyBorder="1" applyAlignment="1">
      <alignment vertical="center" wrapText="1"/>
    </xf>
    <xf numFmtId="49" fontId="42" fillId="0" borderId="0" xfId="0" applyNumberFormat="1" applyFont="1" applyFill="1" applyAlignment="1">
      <alignment vertical="top"/>
    </xf>
    <xf numFmtId="0" fontId="17" fillId="4" borderId="5" xfId="2" applyFont="1" applyFill="1" applyBorder="1" applyAlignment="1">
      <alignment horizontal="center" vertical="center" wrapText="1"/>
    </xf>
    <xf numFmtId="0" fontId="17" fillId="4" borderId="2" xfId="2" applyFont="1" applyFill="1" applyBorder="1" applyAlignment="1">
      <alignment horizontal="center" vertical="center" wrapText="1"/>
    </xf>
    <xf numFmtId="0" fontId="34" fillId="0" borderId="0" xfId="9" applyFont="1" applyAlignment="1">
      <alignment horizontal="left" wrapText="1"/>
    </xf>
    <xf numFmtId="0" fontId="55" fillId="0" borderId="0" xfId="9" applyFont="1" applyAlignment="1">
      <alignment horizontal="center" vertical="center" wrapText="1"/>
    </xf>
    <xf numFmtId="0" fontId="37" fillId="0" borderId="0" xfId="9" applyFont="1" applyAlignment="1">
      <alignment horizontal="center"/>
    </xf>
    <xf numFmtId="0" fontId="59" fillId="0" borderId="0" xfId="9" applyFont="1" applyBorder="1" applyAlignment="1">
      <alignment horizontal="center" vertical="center"/>
    </xf>
    <xf numFmtId="0" fontId="22" fillId="4" borderId="0" xfId="0" applyFont="1" applyFill="1" applyAlignment="1">
      <alignment horizontal="left" vertical="top" wrapText="1"/>
    </xf>
    <xf numFmtId="0" fontId="45" fillId="0" borderId="0" xfId="0" applyFont="1" applyAlignment="1">
      <alignment horizontal="center" vertical="top"/>
    </xf>
    <xf numFmtId="0" fontId="45" fillId="0" borderId="0" xfId="0" applyFont="1" applyAlignment="1">
      <alignment horizontal="center" vertical="center"/>
    </xf>
    <xf numFmtId="0" fontId="45" fillId="0" borderId="0" xfId="0" applyFont="1" applyFill="1" applyAlignment="1">
      <alignment horizontal="center" vertical="center"/>
    </xf>
    <xf numFmtId="0" fontId="46" fillId="0" borderId="9" xfId="6" applyFont="1" applyBorder="1" applyAlignment="1">
      <alignment horizontal="center" vertical="center" wrapText="1"/>
    </xf>
    <xf numFmtId="0" fontId="46" fillId="0" borderId="11" xfId="6" applyFont="1" applyBorder="1" applyAlignment="1">
      <alignment horizontal="center" vertical="center" wrapText="1"/>
    </xf>
    <xf numFmtId="0" fontId="46" fillId="0" borderId="0" xfId="6" applyFont="1" applyBorder="1" applyAlignment="1">
      <alignment horizontal="center" vertical="center" wrapText="1"/>
    </xf>
    <xf numFmtId="0" fontId="46" fillId="0" borderId="8" xfId="6" applyFont="1" applyBorder="1" applyAlignment="1">
      <alignment horizontal="center" vertical="center" wrapText="1"/>
    </xf>
    <xf numFmtId="0" fontId="58" fillId="6" borderId="0" xfId="6" applyFont="1" applyFill="1" applyAlignment="1">
      <alignment horizontal="center" vertical="center" wrapText="1"/>
    </xf>
    <xf numFmtId="0" fontId="14" fillId="0" borderId="0" xfId="6" applyFont="1" applyAlignment="1">
      <alignment horizontal="left"/>
    </xf>
    <xf numFmtId="0" fontId="17" fillId="4" borderId="2" xfId="6" applyFont="1" applyFill="1" applyBorder="1" applyAlignment="1">
      <alignment horizontal="center" vertical="center" wrapText="1"/>
    </xf>
    <xf numFmtId="0" fontId="46" fillId="4" borderId="2" xfId="2" applyFont="1" applyFill="1" applyBorder="1" applyAlignment="1">
      <alignment horizontal="center" vertical="center" wrapText="1"/>
    </xf>
    <xf numFmtId="0" fontId="46" fillId="4" borderId="3" xfId="2" applyFont="1" applyFill="1" applyBorder="1" applyAlignment="1">
      <alignment horizontal="center" vertical="center" wrapText="1"/>
    </xf>
    <xf numFmtId="0" fontId="46" fillId="4" borderId="4" xfId="2" applyFont="1" applyFill="1" applyBorder="1" applyAlignment="1">
      <alignment horizontal="center" vertical="center" wrapText="1"/>
    </xf>
    <xf numFmtId="0" fontId="17" fillId="4" borderId="5" xfId="2" applyFont="1" applyFill="1" applyBorder="1" applyAlignment="1">
      <alignment horizontal="center" vertical="center" wrapText="1"/>
    </xf>
    <xf numFmtId="0" fontId="17" fillId="4" borderId="1" xfId="2" applyFont="1" applyFill="1" applyBorder="1" applyAlignment="1">
      <alignment horizontal="center" vertical="center" wrapText="1"/>
    </xf>
    <xf numFmtId="0" fontId="17" fillId="4" borderId="6" xfId="2" applyFont="1" applyFill="1" applyBorder="1" applyAlignment="1">
      <alignment horizontal="center" vertical="center" wrapText="1"/>
    </xf>
    <xf numFmtId="0" fontId="17" fillId="4" borderId="4" xfId="2" applyFont="1" applyFill="1" applyBorder="1" applyAlignment="1">
      <alignment horizontal="center" vertical="center" wrapText="1"/>
    </xf>
    <xf numFmtId="0" fontId="17" fillId="4" borderId="3" xfId="2" applyFont="1" applyFill="1" applyBorder="1" applyAlignment="1">
      <alignment horizontal="center" vertical="center" wrapText="1"/>
    </xf>
    <xf numFmtId="0" fontId="46" fillId="0" borderId="2" xfId="6" applyFont="1" applyBorder="1" applyAlignment="1">
      <alignment horizontal="center" vertical="center"/>
    </xf>
    <xf numFmtId="0" fontId="46" fillId="0" borderId="4" xfId="6" applyFont="1" applyBorder="1" applyAlignment="1">
      <alignment horizontal="center" vertical="center"/>
    </xf>
    <xf numFmtId="0" fontId="46" fillId="0" borderId="11" xfId="6" applyFont="1" applyBorder="1" applyAlignment="1">
      <alignment horizontal="center" vertical="center"/>
    </xf>
    <xf numFmtId="0" fontId="46" fillId="0" borderId="12" xfId="6" applyFont="1" applyBorder="1" applyAlignment="1">
      <alignment horizontal="center" vertical="center"/>
    </xf>
    <xf numFmtId="0" fontId="46" fillId="2" borderId="7" xfId="6" applyFont="1" applyFill="1" applyBorder="1" applyAlignment="1">
      <alignment horizontal="center" vertical="center" wrapText="1"/>
    </xf>
    <xf numFmtId="0" fontId="46" fillId="2" borderId="0" xfId="6" applyFont="1" applyFill="1" applyBorder="1" applyAlignment="1">
      <alignment horizontal="center" vertical="center" wrapText="1"/>
    </xf>
    <xf numFmtId="0" fontId="46" fillId="2" borderId="8" xfId="6" applyFont="1" applyFill="1" applyBorder="1" applyAlignment="1">
      <alignment horizontal="center" vertical="center" wrapText="1"/>
    </xf>
    <xf numFmtId="0" fontId="46" fillId="0" borderId="7" xfId="6" applyFont="1" applyBorder="1" applyAlignment="1">
      <alignment horizontal="center" vertical="center" wrapText="1"/>
    </xf>
    <xf numFmtId="0" fontId="8" fillId="0" borderId="0" xfId="6" applyFont="1" applyAlignment="1">
      <alignment horizontal="left" wrapText="1"/>
    </xf>
    <xf numFmtId="0" fontId="17" fillId="4" borderId="2" xfId="2" applyFont="1" applyFill="1" applyBorder="1" applyAlignment="1">
      <alignment horizontal="center" vertical="center" wrapText="1"/>
    </xf>
    <xf numFmtId="0" fontId="17" fillId="4" borderId="5" xfId="6" applyFont="1" applyFill="1" applyBorder="1" applyAlignment="1">
      <alignment horizontal="center" vertical="center" wrapText="1"/>
    </xf>
    <xf numFmtId="0" fontId="17" fillId="0" borderId="0" xfId="6" applyFont="1" applyFill="1" applyBorder="1" applyAlignment="1">
      <alignment horizontal="center" vertical="center" wrapText="1"/>
    </xf>
    <xf numFmtId="0" fontId="17" fillId="4" borderId="1" xfId="6" applyFont="1" applyFill="1" applyBorder="1" applyAlignment="1">
      <alignment horizontal="center" vertical="center" wrapText="1"/>
    </xf>
    <xf numFmtId="0" fontId="17" fillId="4" borderId="18" xfId="6" applyFont="1" applyFill="1" applyBorder="1" applyAlignment="1">
      <alignment horizontal="center" vertical="center" wrapText="1"/>
    </xf>
    <xf numFmtId="0" fontId="17" fillId="4" borderId="6" xfId="6" applyFont="1" applyFill="1" applyBorder="1" applyAlignment="1">
      <alignment horizontal="center" vertical="center" wrapText="1"/>
    </xf>
    <xf numFmtId="0" fontId="17" fillId="4" borderId="12" xfId="6" applyFont="1" applyFill="1" applyBorder="1" applyAlignment="1">
      <alignment horizontal="center" vertical="center" wrapText="1"/>
    </xf>
    <xf numFmtId="0" fontId="17" fillId="4" borderId="14" xfId="6" applyFont="1" applyFill="1" applyBorder="1" applyAlignment="1">
      <alignment horizontal="center" vertical="center" wrapText="1"/>
    </xf>
    <xf numFmtId="0" fontId="17" fillId="4" borderId="3" xfId="6" applyFont="1" applyFill="1" applyBorder="1" applyAlignment="1">
      <alignment horizontal="center" vertical="center" wrapText="1"/>
    </xf>
    <xf numFmtId="0" fontId="46" fillId="4" borderId="2" xfId="6" applyFont="1" applyFill="1" applyBorder="1" applyAlignment="1">
      <alignment horizontal="center" vertical="center" wrapText="1"/>
    </xf>
    <xf numFmtId="0" fontId="46" fillId="4" borderId="4" xfId="6" applyFont="1" applyFill="1" applyBorder="1" applyAlignment="1">
      <alignment horizontal="center" vertical="center" wrapText="1"/>
    </xf>
    <xf numFmtId="0" fontId="46" fillId="4" borderId="3" xfId="6" applyFont="1" applyFill="1" applyBorder="1" applyAlignment="1">
      <alignment horizontal="center" vertical="center" wrapText="1"/>
    </xf>
    <xf numFmtId="0" fontId="46" fillId="0" borderId="3" xfId="6" applyFont="1" applyBorder="1" applyAlignment="1">
      <alignment horizontal="center" vertical="center"/>
    </xf>
    <xf numFmtId="0" fontId="46" fillId="0" borderId="2" xfId="6" applyFont="1" applyBorder="1" applyAlignment="1">
      <alignment horizontal="center" vertical="center" wrapText="1"/>
    </xf>
    <xf numFmtId="0" fontId="46" fillId="0" borderId="4" xfId="6" applyFont="1" applyBorder="1" applyAlignment="1">
      <alignment horizontal="center" vertical="center" wrapText="1"/>
    </xf>
    <xf numFmtId="0" fontId="46" fillId="0" borderId="3" xfId="6" applyFont="1" applyBorder="1" applyAlignment="1">
      <alignment horizontal="center" vertical="center" wrapText="1"/>
    </xf>
    <xf numFmtId="0" fontId="14" fillId="0" borderId="0" xfId="6" applyFont="1" applyAlignment="1">
      <alignment horizontal="left" wrapText="1"/>
    </xf>
    <xf numFmtId="0" fontId="58" fillId="6" borderId="0" xfId="2" applyFont="1" applyFill="1" applyAlignment="1">
      <alignment horizontal="center" vertical="center" wrapText="1"/>
    </xf>
    <xf numFmtId="0" fontId="8" fillId="0" borderId="0" xfId="2" applyFont="1" applyAlignment="1">
      <alignment horizontal="left" wrapText="1"/>
    </xf>
    <xf numFmtId="0" fontId="28" fillId="4" borderId="5" xfId="2" applyFont="1" applyFill="1" applyBorder="1" applyAlignment="1">
      <alignment horizontal="center" vertical="center" wrapText="1"/>
    </xf>
    <xf numFmtId="0" fontId="28" fillId="4" borderId="2" xfId="2" applyFont="1" applyFill="1" applyBorder="1" applyAlignment="1">
      <alignment horizontal="center" vertical="center" wrapText="1"/>
    </xf>
    <xf numFmtId="0" fontId="28" fillId="4" borderId="4" xfId="2" applyFont="1" applyFill="1" applyBorder="1" applyAlignment="1">
      <alignment horizontal="center" vertical="center" wrapText="1"/>
    </xf>
    <xf numFmtId="0" fontId="28" fillId="4" borderId="1" xfId="2" applyFont="1" applyFill="1" applyBorder="1" applyAlignment="1">
      <alignment horizontal="center" vertical="center" wrapText="1"/>
    </xf>
    <xf numFmtId="0" fontId="28" fillId="4" borderId="6" xfId="2" applyFont="1" applyFill="1" applyBorder="1" applyAlignment="1">
      <alignment horizontal="center" vertical="center" wrapText="1"/>
    </xf>
    <xf numFmtId="0" fontId="17" fillId="4" borderId="18" xfId="2" applyFont="1" applyFill="1" applyBorder="1" applyAlignment="1">
      <alignment horizontal="center" vertical="center" wrapText="1"/>
    </xf>
    <xf numFmtId="0" fontId="28" fillId="0" borderId="0" xfId="0" applyFont="1" applyAlignment="1">
      <alignment horizontal="left" vertical="top" wrapText="1"/>
    </xf>
    <xf numFmtId="0" fontId="8" fillId="0" borderId="0" xfId="0" applyFont="1" applyAlignment="1">
      <alignment wrapText="1"/>
    </xf>
    <xf numFmtId="0" fontId="28" fillId="4" borderId="5" xfId="0" applyFont="1" applyFill="1" applyBorder="1" applyAlignment="1">
      <alignment horizontal="center" vertical="center"/>
    </xf>
    <xf numFmtId="0" fontId="28" fillId="4" borderId="5" xfId="0" applyFont="1" applyFill="1" applyBorder="1" applyAlignment="1">
      <alignment horizontal="left" vertical="center" wrapText="1"/>
    </xf>
    <xf numFmtId="0" fontId="28" fillId="4" borderId="5" xfId="0" applyFont="1" applyFill="1" applyBorder="1" applyAlignment="1">
      <alignment horizontal="center" vertical="center" wrapText="1"/>
    </xf>
    <xf numFmtId="0" fontId="8" fillId="0" borderId="13" xfId="0" applyFont="1" applyBorder="1" applyAlignment="1">
      <alignment horizontal="left" wrapText="1"/>
    </xf>
    <xf numFmtId="0" fontId="28" fillId="4" borderId="1" xfId="0" applyFont="1" applyFill="1" applyBorder="1" applyAlignment="1">
      <alignment horizontal="center" vertical="center"/>
    </xf>
    <xf numFmtId="0" fontId="28" fillId="4" borderId="6" xfId="0" applyFont="1" applyFill="1" applyBorder="1" applyAlignment="1">
      <alignment horizontal="center" vertical="center"/>
    </xf>
    <xf numFmtId="0" fontId="42" fillId="4" borderId="2" xfId="0" applyFont="1" applyFill="1" applyBorder="1" applyAlignment="1">
      <alignment horizontal="center" vertical="center" wrapText="1"/>
    </xf>
    <xf numFmtId="0" fontId="42" fillId="4" borderId="4" xfId="0" applyFont="1" applyFill="1" applyBorder="1" applyAlignment="1">
      <alignment horizontal="center" vertical="center" wrapText="1"/>
    </xf>
    <xf numFmtId="0" fontId="42" fillId="4" borderId="3" xfId="0" applyFont="1" applyFill="1" applyBorder="1" applyAlignment="1">
      <alignment horizontal="center" vertical="center" wrapText="1"/>
    </xf>
    <xf numFmtId="0" fontId="28" fillId="4" borderId="18" xfId="0" applyFont="1" applyFill="1" applyBorder="1" applyAlignment="1">
      <alignment horizontal="center" vertical="center"/>
    </xf>
    <xf numFmtId="0" fontId="42" fillId="4" borderId="2" xfId="0" applyFont="1" applyFill="1" applyBorder="1" applyAlignment="1">
      <alignment horizontal="center" vertical="center"/>
    </xf>
    <xf numFmtId="0" fontId="42" fillId="4" borderId="4" xfId="0" applyFont="1" applyFill="1" applyBorder="1" applyAlignment="1">
      <alignment horizontal="center" vertical="center"/>
    </xf>
    <xf numFmtId="0" fontId="42" fillId="4" borderId="3" xfId="0" applyFont="1" applyFill="1" applyBorder="1" applyAlignment="1">
      <alignment horizontal="center" vertical="center"/>
    </xf>
    <xf numFmtId="0" fontId="8" fillId="0" borderId="0" xfId="0" applyFont="1" applyAlignment="1">
      <alignment horizontal="left" wrapText="1"/>
    </xf>
    <xf numFmtId="0" fontId="49" fillId="4" borderId="5" xfId="0" applyFont="1" applyFill="1" applyBorder="1" applyAlignment="1">
      <alignment horizontal="center" vertical="center" wrapText="1"/>
    </xf>
    <xf numFmtId="0" fontId="16" fillId="0" borderId="0" xfId="2" applyFont="1" applyAlignment="1">
      <alignment horizontal="left" wrapText="1"/>
    </xf>
    <xf numFmtId="0" fontId="4" fillId="7" borderId="0" xfId="2" applyFont="1" applyFill="1" applyAlignment="1">
      <alignment horizontal="center" vertical="center"/>
    </xf>
    <xf numFmtId="0" fontId="14" fillId="0" borderId="0" xfId="2" applyFont="1" applyAlignment="1">
      <alignment horizontal="left" wrapText="1"/>
    </xf>
    <xf numFmtId="0" fontId="9" fillId="0" borderId="0" xfId="2" applyFont="1" applyAlignment="1">
      <alignment horizontal="left" wrapText="1"/>
    </xf>
    <xf numFmtId="0" fontId="46" fillId="0" borderId="2" xfId="2" applyFont="1" applyBorder="1" applyAlignment="1">
      <alignment horizontal="center" vertical="center"/>
    </xf>
    <xf numFmtId="0" fontId="46" fillId="0" borderId="4" xfId="2" applyFont="1" applyBorder="1" applyAlignment="1">
      <alignment horizontal="center" vertical="center"/>
    </xf>
    <xf numFmtId="0" fontId="46" fillId="0" borderId="3" xfId="2" applyFont="1" applyBorder="1" applyAlignment="1">
      <alignment horizontal="center" vertical="center"/>
    </xf>
    <xf numFmtId="0" fontId="8" fillId="0" borderId="0" xfId="0" applyFont="1" applyBorder="1" applyAlignment="1">
      <alignment horizontal="left" wrapText="1"/>
    </xf>
    <xf numFmtId="0" fontId="8" fillId="0" borderId="0" xfId="0" applyFont="1" applyFill="1" applyBorder="1" applyAlignment="1">
      <alignment horizontal="left"/>
    </xf>
    <xf numFmtId="0" fontId="8" fillId="0" borderId="0" xfId="0" applyFont="1" applyFill="1" applyBorder="1" applyAlignment="1">
      <alignment horizontal="left" wrapText="1"/>
    </xf>
    <xf numFmtId="0" fontId="28" fillId="4" borderId="1" xfId="0" applyFont="1" applyFill="1" applyBorder="1" applyAlignment="1">
      <alignment horizontal="center" vertical="center" wrapText="1"/>
    </xf>
    <xf numFmtId="0" fontId="28" fillId="4" borderId="18" xfId="0" applyFont="1" applyFill="1" applyBorder="1" applyAlignment="1">
      <alignment horizontal="center" vertical="center" wrapText="1"/>
    </xf>
    <xf numFmtId="0" fontId="28" fillId="4" borderId="6" xfId="0" applyFont="1" applyFill="1" applyBorder="1" applyAlignment="1">
      <alignment horizontal="center" vertical="center" wrapText="1"/>
    </xf>
    <xf numFmtId="0" fontId="28" fillId="4" borderId="2"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2" fillId="7" borderId="0" xfId="1" applyFill="1" applyAlignment="1">
      <alignment horizontal="center" vertical="center"/>
    </xf>
    <xf numFmtId="0" fontId="17" fillId="4" borderId="1" xfId="5" applyFont="1" applyFill="1" applyBorder="1" applyAlignment="1">
      <alignment horizontal="center" vertical="center" wrapText="1"/>
    </xf>
    <xf numFmtId="0" fontId="17" fillId="4" borderId="18" xfId="5" applyFont="1" applyFill="1" applyBorder="1" applyAlignment="1">
      <alignment horizontal="center" vertical="center" wrapText="1"/>
    </xf>
    <xf numFmtId="0" fontId="17" fillId="4" borderId="6" xfId="5" applyFont="1" applyFill="1" applyBorder="1" applyAlignment="1">
      <alignment horizontal="center" vertical="center" wrapText="1"/>
    </xf>
    <xf numFmtId="0" fontId="48" fillId="4" borderId="2" xfId="5" applyFont="1" applyFill="1" applyBorder="1" applyAlignment="1">
      <alignment horizontal="left" vertical="center" wrapText="1"/>
    </xf>
    <xf numFmtId="0" fontId="48" fillId="4" borderId="4" xfId="5" applyFont="1" applyFill="1" applyBorder="1" applyAlignment="1">
      <alignment horizontal="left" vertical="center" wrapText="1"/>
    </xf>
    <xf numFmtId="0" fontId="48" fillId="4" borderId="3" xfId="5" applyFont="1" applyFill="1" applyBorder="1" applyAlignment="1">
      <alignment horizontal="left" vertical="center" wrapText="1"/>
    </xf>
    <xf numFmtId="0" fontId="17" fillId="4" borderId="2" xfId="5" applyFont="1" applyFill="1" applyBorder="1" applyAlignment="1">
      <alignment horizontal="left" vertical="center" wrapText="1"/>
    </xf>
    <xf numFmtId="0" fontId="17" fillId="4" borderId="4" xfId="5" applyFont="1" applyFill="1" applyBorder="1" applyAlignment="1">
      <alignment horizontal="left" vertical="center" wrapText="1"/>
    </xf>
    <xf numFmtId="0" fontId="17" fillId="4" borderId="3" xfId="5" applyFont="1" applyFill="1" applyBorder="1" applyAlignment="1">
      <alignment horizontal="left" vertical="center" wrapText="1"/>
    </xf>
    <xf numFmtId="0" fontId="17" fillId="4" borderId="2" xfId="5" applyFont="1" applyFill="1" applyBorder="1" applyAlignment="1">
      <alignment horizontal="center" vertical="center" wrapText="1"/>
    </xf>
    <xf numFmtId="0" fontId="17" fillId="4" borderId="3" xfId="5" applyFont="1" applyFill="1" applyBorder="1" applyAlignment="1">
      <alignment horizontal="center" vertical="center" wrapText="1"/>
    </xf>
    <xf numFmtId="0" fontId="17" fillId="4" borderId="5" xfId="5" applyFont="1" applyFill="1" applyBorder="1" applyAlignment="1">
      <alignment horizontal="center" vertical="center" wrapText="1"/>
    </xf>
    <xf numFmtId="0" fontId="48" fillId="4" borderId="5" xfId="5" applyFont="1" applyFill="1" applyBorder="1" applyAlignment="1">
      <alignment horizontal="center" vertical="center" wrapText="1"/>
    </xf>
    <xf numFmtId="0" fontId="16" fillId="2" borderId="0" xfId="2" applyFont="1" applyFill="1" applyAlignment="1">
      <alignment horizontal="left" wrapText="1"/>
    </xf>
    <xf numFmtId="0" fontId="3" fillId="2" borderId="0" xfId="2" applyFont="1" applyFill="1" applyAlignment="1"/>
    <xf numFmtId="0" fontId="46" fillId="4" borderId="2" xfId="5" applyFont="1" applyFill="1" applyBorder="1" applyAlignment="1">
      <alignment horizontal="center" vertical="center" wrapText="1"/>
    </xf>
    <xf numFmtId="0" fontId="46" fillId="4" borderId="4" xfId="5" applyFont="1" applyFill="1" applyBorder="1" applyAlignment="1">
      <alignment horizontal="center" vertical="center" wrapText="1"/>
    </xf>
    <xf numFmtId="0" fontId="46" fillId="4" borderId="3" xfId="5" applyFont="1" applyFill="1" applyBorder="1" applyAlignment="1">
      <alignment horizontal="center" vertical="center" wrapText="1"/>
    </xf>
    <xf numFmtId="0" fontId="14" fillId="0" borderId="0" xfId="2" applyNumberFormat="1" applyFont="1" applyAlignment="1">
      <alignment horizontal="left" wrapText="1"/>
    </xf>
    <xf numFmtId="0" fontId="17" fillId="4" borderId="2" xfId="2" applyFont="1" applyFill="1" applyBorder="1" applyAlignment="1">
      <alignment horizontal="center" vertical="center"/>
    </xf>
    <xf numFmtId="0" fontId="17" fillId="4" borderId="4" xfId="2" applyFont="1" applyFill="1" applyBorder="1" applyAlignment="1">
      <alignment horizontal="center" vertical="center"/>
    </xf>
    <xf numFmtId="0" fontId="17" fillId="4" borderId="3" xfId="2" applyFont="1" applyFill="1" applyBorder="1" applyAlignment="1">
      <alignment horizontal="center" vertical="center"/>
    </xf>
    <xf numFmtId="0" fontId="46" fillId="0" borderId="9" xfId="2" applyFont="1" applyBorder="1" applyAlignment="1">
      <alignment horizontal="center" vertical="center" wrapText="1"/>
    </xf>
    <xf numFmtId="0" fontId="46" fillId="0" borderId="11" xfId="2" applyFont="1" applyBorder="1" applyAlignment="1">
      <alignment horizontal="center" vertical="center" wrapText="1"/>
    </xf>
    <xf numFmtId="0" fontId="46" fillId="0" borderId="12" xfId="2" applyFont="1" applyBorder="1" applyAlignment="1">
      <alignment horizontal="center" vertical="center" wrapText="1"/>
    </xf>
    <xf numFmtId="4" fontId="16" fillId="0" borderId="0" xfId="2" applyNumberFormat="1" applyFont="1" applyAlignment="1">
      <alignment horizontal="left" vertical="top" wrapText="1"/>
    </xf>
    <xf numFmtId="0" fontId="16" fillId="0" borderId="0" xfId="2" applyFont="1" applyAlignment="1">
      <alignment horizontal="left" vertical="top" wrapText="1"/>
    </xf>
    <xf numFmtId="0" fontId="42" fillId="0" borderId="13" xfId="0" applyFont="1" applyBorder="1" applyAlignment="1">
      <alignment horizontal="left" wrapText="1"/>
    </xf>
    <xf numFmtId="4" fontId="16" fillId="0" borderId="11" xfId="2" applyNumberFormat="1" applyFont="1" applyBorder="1" applyAlignment="1">
      <alignment horizontal="left" vertical="top" wrapText="1"/>
    </xf>
    <xf numFmtId="0" fontId="14" fillId="0" borderId="0" xfId="2" applyFont="1" applyFill="1" applyBorder="1" applyAlignment="1">
      <alignment horizontal="left" wrapText="1"/>
    </xf>
    <xf numFmtId="0" fontId="48" fillId="4" borderId="1" xfId="5" applyFont="1" applyFill="1" applyBorder="1" applyAlignment="1">
      <alignment horizontal="center" vertical="center" wrapText="1"/>
    </xf>
    <xf numFmtId="0" fontId="48" fillId="4" borderId="6" xfId="5" applyFont="1" applyFill="1" applyBorder="1" applyAlignment="1">
      <alignment horizontal="center" vertical="center" wrapText="1"/>
    </xf>
    <xf numFmtId="4" fontId="17" fillId="4" borderId="2" xfId="5" applyNumberFormat="1" applyFont="1" applyFill="1" applyBorder="1" applyAlignment="1">
      <alignment horizontal="center" vertical="center"/>
    </xf>
    <xf numFmtId="4" fontId="17" fillId="4" borderId="4" xfId="5" applyNumberFormat="1" applyFont="1" applyFill="1" applyBorder="1" applyAlignment="1">
      <alignment horizontal="center" vertical="center"/>
    </xf>
    <xf numFmtId="4" fontId="17" fillId="4" borderId="3" xfId="5" applyNumberFormat="1" applyFont="1" applyFill="1" applyBorder="1" applyAlignment="1">
      <alignment horizontal="center" vertical="center"/>
    </xf>
    <xf numFmtId="0" fontId="11" fillId="0" borderId="0" xfId="2" applyFont="1" applyAlignment="1">
      <alignment horizontal="center"/>
    </xf>
    <xf numFmtId="0" fontId="11" fillId="0" borderId="0" xfId="2" applyFont="1" applyAlignment="1">
      <alignment horizontal="left" wrapText="1"/>
    </xf>
    <xf numFmtId="0" fontId="14" fillId="0" borderId="2" xfId="2" applyFont="1" applyBorder="1" applyAlignment="1">
      <alignment horizontal="center" vertical="center"/>
    </xf>
    <xf numFmtId="0" fontId="14" fillId="0" borderId="4" xfId="2" applyFont="1" applyBorder="1" applyAlignment="1">
      <alignment horizontal="center" vertical="center"/>
    </xf>
    <xf numFmtId="0" fontId="14" fillId="0" borderId="3" xfId="2" applyFont="1" applyBorder="1" applyAlignment="1">
      <alignment horizontal="center" vertical="center"/>
    </xf>
    <xf numFmtId="0" fontId="14" fillId="0" borderId="2" xfId="2" applyFont="1" applyFill="1" applyBorder="1" applyAlignment="1">
      <alignment horizontal="center" vertical="center"/>
    </xf>
    <xf numFmtId="0" fontId="14" fillId="0" borderId="4" xfId="2" applyFont="1" applyFill="1" applyBorder="1" applyAlignment="1">
      <alignment horizontal="center" vertical="center"/>
    </xf>
    <xf numFmtId="0" fontId="14" fillId="0" borderId="3" xfId="2" applyFont="1" applyFill="1" applyBorder="1" applyAlignment="1">
      <alignment horizontal="center" vertical="center"/>
    </xf>
    <xf numFmtId="0" fontId="14" fillId="0" borderId="2" xfId="2" applyFont="1" applyBorder="1" applyAlignment="1">
      <alignment horizontal="center" vertical="center" wrapText="1"/>
    </xf>
    <xf numFmtId="0" fontId="14" fillId="0" borderId="4" xfId="2" applyFont="1" applyBorder="1" applyAlignment="1">
      <alignment horizontal="center" vertical="center" wrapText="1"/>
    </xf>
    <xf numFmtId="0" fontId="14" fillId="0" borderId="3" xfId="2" applyFont="1" applyBorder="1" applyAlignment="1">
      <alignment horizontal="center" vertical="center" wrapText="1"/>
    </xf>
    <xf numFmtId="0" fontId="16" fillId="0" borderId="0" xfId="2" applyFont="1" applyAlignment="1">
      <alignment horizontal="justify" vertical="top" wrapText="1"/>
    </xf>
    <xf numFmtId="0" fontId="17" fillId="4" borderId="4" xfId="5" applyFont="1" applyFill="1" applyBorder="1" applyAlignment="1">
      <alignment horizontal="center" vertical="center" wrapText="1"/>
    </xf>
    <xf numFmtId="0" fontId="17" fillId="4" borderId="18" xfId="2" applyFont="1" applyFill="1" applyBorder="1" applyAlignment="1">
      <alignment vertical="center"/>
    </xf>
    <xf numFmtId="0" fontId="17" fillId="4" borderId="6" xfId="2" applyFont="1" applyFill="1" applyBorder="1" applyAlignment="1">
      <alignment vertical="center"/>
    </xf>
    <xf numFmtId="0" fontId="14" fillId="0" borderId="13" xfId="2" applyFont="1" applyBorder="1" applyAlignment="1">
      <alignment horizontal="left"/>
    </xf>
    <xf numFmtId="0" fontId="9" fillId="0" borderId="7" xfId="2" applyFont="1" applyBorder="1" applyAlignment="1">
      <alignment horizontal="center" vertical="center" wrapText="1"/>
    </xf>
    <xf numFmtId="0" fontId="9" fillId="0" borderId="0" xfId="2" applyFont="1" applyBorder="1" applyAlignment="1">
      <alignment horizontal="center" vertical="center" wrapText="1"/>
    </xf>
    <xf numFmtId="0" fontId="8" fillId="0" borderId="13" xfId="2" applyFont="1" applyBorder="1" applyAlignment="1">
      <alignment horizontal="left" wrapText="1"/>
    </xf>
    <xf numFmtId="4" fontId="14" fillId="0" borderId="7" xfId="2" applyNumberFormat="1" applyFont="1" applyBorder="1" applyAlignment="1">
      <alignment horizontal="right" vertical="center"/>
    </xf>
    <xf numFmtId="4" fontId="14" fillId="0" borderId="0" xfId="2" applyNumberFormat="1" applyFont="1" applyBorder="1" applyAlignment="1">
      <alignment horizontal="right" vertical="center"/>
    </xf>
    <xf numFmtId="4" fontId="9" fillId="0" borderId="7" xfId="2" applyNumberFormat="1" applyFont="1" applyBorder="1" applyAlignment="1">
      <alignment horizontal="right" vertical="center"/>
    </xf>
    <xf numFmtId="4" fontId="9" fillId="0" borderId="0" xfId="2" applyNumberFormat="1" applyFont="1" applyBorder="1" applyAlignment="1">
      <alignment horizontal="right" vertical="center"/>
    </xf>
    <xf numFmtId="0" fontId="17" fillId="4" borderId="7" xfId="2" applyFont="1" applyFill="1" applyBorder="1" applyAlignment="1">
      <alignment horizontal="center" vertical="center" wrapText="1"/>
    </xf>
    <xf numFmtId="0" fontId="17" fillId="4" borderId="0" xfId="2" applyFont="1" applyFill="1" applyBorder="1" applyAlignment="1">
      <alignment horizontal="center" vertical="center" wrapText="1"/>
    </xf>
    <xf numFmtId="0" fontId="17" fillId="4" borderId="10" xfId="2" applyFont="1" applyFill="1" applyBorder="1" applyAlignment="1">
      <alignment horizontal="center" vertical="center" wrapText="1"/>
    </xf>
    <xf numFmtId="0" fontId="17" fillId="4" borderId="13" xfId="2" applyFont="1" applyFill="1" applyBorder="1" applyAlignment="1">
      <alignment horizontal="center" vertical="center" wrapText="1"/>
    </xf>
    <xf numFmtId="0" fontId="17" fillId="4" borderId="2" xfId="2" applyFont="1" applyFill="1" applyBorder="1" applyAlignment="1">
      <alignment horizontal="left" vertical="center" wrapText="1"/>
    </xf>
    <xf numFmtId="0" fontId="17" fillId="4" borderId="4" xfId="2" applyFont="1" applyFill="1" applyBorder="1" applyAlignment="1">
      <alignment horizontal="left" vertical="center" wrapText="1"/>
    </xf>
    <xf numFmtId="0" fontId="17" fillId="4" borderId="3" xfId="2" applyFont="1" applyFill="1" applyBorder="1" applyAlignment="1">
      <alignment horizontal="left" vertical="center" wrapText="1"/>
    </xf>
    <xf numFmtId="0" fontId="14" fillId="0" borderId="13" xfId="2" applyFont="1" applyBorder="1" applyAlignment="1">
      <alignment horizontal="left" wrapText="1"/>
    </xf>
    <xf numFmtId="0" fontId="17" fillId="0" borderId="0" xfId="6" applyFont="1" applyAlignment="1">
      <alignment horizontal="left" vertical="top" wrapText="1"/>
    </xf>
    <xf numFmtId="0" fontId="58" fillId="8" borderId="0" xfId="6" applyFont="1" applyFill="1" applyAlignment="1">
      <alignment horizontal="center" vertical="center"/>
    </xf>
    <xf numFmtId="0" fontId="14" fillId="0" borderId="0" xfId="6" applyFont="1" applyBorder="1" applyAlignment="1">
      <alignment horizontal="left" wrapText="1"/>
    </xf>
    <xf numFmtId="0" fontId="4" fillId="9" borderId="0" xfId="2" applyFont="1" applyFill="1" applyAlignment="1">
      <alignment horizontal="center" vertical="center"/>
    </xf>
    <xf numFmtId="0" fontId="28" fillId="4" borderId="5" xfId="0" applyFont="1" applyFill="1" applyBorder="1" applyAlignment="1">
      <alignment horizontal="center"/>
    </xf>
    <xf numFmtId="0" fontId="49" fillId="4" borderId="5" xfId="0" applyFont="1" applyFill="1" applyBorder="1" applyAlignment="1">
      <alignment horizontal="left" vertical="center" wrapText="1"/>
    </xf>
    <xf numFmtId="0" fontId="42" fillId="0" borderId="2" xfId="0" applyFont="1" applyBorder="1" applyAlignment="1">
      <alignment horizontal="center" vertical="center"/>
    </xf>
    <xf numFmtId="0" fontId="42" fillId="0" borderId="4" xfId="0" applyFont="1" applyBorder="1" applyAlignment="1">
      <alignment horizontal="center" vertical="center"/>
    </xf>
    <xf numFmtId="0" fontId="42" fillId="0" borderId="3" xfId="0" applyFont="1" applyBorder="1" applyAlignment="1">
      <alignment horizontal="center" vertical="center"/>
    </xf>
    <xf numFmtId="0" fontId="14" fillId="0" borderId="0" xfId="2" applyFont="1" applyAlignment="1">
      <alignment horizontal="left"/>
    </xf>
    <xf numFmtId="0" fontId="28" fillId="0" borderId="6" xfId="0" applyFont="1" applyBorder="1" applyAlignment="1">
      <alignment horizontal="left" vertical="center"/>
    </xf>
    <xf numFmtId="0" fontId="28" fillId="0" borderId="18" xfId="0" applyFont="1" applyBorder="1" applyAlignment="1">
      <alignment horizontal="left" vertical="center"/>
    </xf>
    <xf numFmtId="0" fontId="28" fillId="0" borderId="18" xfId="0" applyFont="1" applyBorder="1" applyAlignment="1">
      <alignment horizontal="left" vertical="center" wrapText="1"/>
    </xf>
    <xf numFmtId="0" fontId="28" fillId="4" borderId="5" xfId="0" applyFont="1" applyFill="1" applyBorder="1" applyAlignment="1">
      <alignment horizontal="left" vertical="center"/>
    </xf>
    <xf numFmtId="0" fontId="4" fillId="10" borderId="0" xfId="2" applyFont="1" applyFill="1" applyAlignment="1">
      <alignment horizontal="center" vertical="center"/>
    </xf>
    <xf numFmtId="0" fontId="28" fillId="4" borderId="5" xfId="0" applyFont="1" applyFill="1" applyBorder="1" applyAlignment="1">
      <alignment horizontal="left"/>
    </xf>
    <xf numFmtId="0" fontId="28" fillId="4" borderId="4" xfId="0" applyFont="1" applyFill="1" applyBorder="1" applyAlignment="1">
      <alignment horizontal="center" vertical="center" wrapText="1"/>
    </xf>
    <xf numFmtId="0" fontId="17" fillId="0" borderId="0" xfId="2" applyFont="1" applyFill="1" applyBorder="1" applyAlignment="1">
      <alignment horizontal="justify" vertical="top" wrapText="1"/>
    </xf>
    <xf numFmtId="0" fontId="49" fillId="4" borderId="1" xfId="0" applyFont="1" applyFill="1" applyBorder="1" applyAlignment="1">
      <alignment horizontal="center" vertical="center" wrapText="1"/>
    </xf>
    <xf numFmtId="0" fontId="49" fillId="4" borderId="6" xfId="0" applyFont="1" applyFill="1" applyBorder="1" applyAlignment="1">
      <alignment horizontal="center" vertical="center" wrapText="1"/>
    </xf>
    <xf numFmtId="0" fontId="49" fillId="4" borderId="2" xfId="0" applyFont="1" applyFill="1" applyBorder="1" applyAlignment="1">
      <alignment horizontal="center" vertical="center" wrapText="1"/>
    </xf>
    <xf numFmtId="0" fontId="49" fillId="4" borderId="3" xfId="0" applyFont="1" applyFill="1" applyBorder="1" applyAlignment="1">
      <alignment horizontal="center" vertical="center" wrapText="1"/>
    </xf>
    <xf numFmtId="0" fontId="32" fillId="0" borderId="0" xfId="2" applyFont="1" applyAlignment="1">
      <alignment horizontal="justify" vertical="top" wrapText="1"/>
    </xf>
    <xf numFmtId="0" fontId="57" fillId="0" borderId="0" xfId="1" applyFont="1" applyAlignment="1">
      <alignment horizontal="justify" vertical="top" wrapText="1"/>
    </xf>
    <xf numFmtId="0" fontId="28" fillId="4" borderId="2" xfId="0" applyFont="1" applyFill="1" applyBorder="1" applyAlignment="1">
      <alignment horizontal="left"/>
    </xf>
    <xf numFmtId="0" fontId="28" fillId="4" borderId="4" xfId="0" applyFont="1" applyFill="1" applyBorder="1" applyAlignment="1">
      <alignment horizontal="left"/>
    </xf>
    <xf numFmtId="0" fontId="28" fillId="4" borderId="3" xfId="0" applyFont="1" applyFill="1" applyBorder="1" applyAlignment="1">
      <alignment horizontal="left"/>
    </xf>
    <xf numFmtId="0" fontId="16" fillId="0" borderId="0" xfId="7" applyFont="1" applyFill="1" applyBorder="1" applyAlignment="1">
      <alignment horizontal="justify" vertical="top" wrapText="1"/>
    </xf>
    <xf numFmtId="0" fontId="2" fillId="0" borderId="0" xfId="1" applyAlignment="1">
      <alignment horizontal="justify" vertical="top" wrapText="1"/>
    </xf>
    <xf numFmtId="0" fontId="17" fillId="0" borderId="0" xfId="2" applyFont="1" applyAlignment="1">
      <alignment horizontal="justify" vertical="top" wrapText="1"/>
    </xf>
    <xf numFmtId="0" fontId="16" fillId="0" borderId="0" xfId="2" applyFont="1" applyFill="1" applyBorder="1" applyAlignment="1">
      <alignment horizontal="justify" vertical="top" wrapText="1"/>
    </xf>
    <xf numFmtId="2" fontId="14" fillId="0" borderId="0" xfId="2" applyNumberFormat="1" applyFont="1" applyAlignment="1">
      <alignment horizontal="left" wrapText="1"/>
    </xf>
    <xf numFmtId="3" fontId="28" fillId="4" borderId="5" xfId="0" applyNumberFormat="1" applyFont="1" applyFill="1" applyBorder="1" applyAlignment="1">
      <alignment horizontal="center" vertical="center"/>
    </xf>
    <xf numFmtId="3" fontId="28" fillId="4" borderId="5" xfId="0" applyNumberFormat="1" applyFont="1" applyFill="1" applyBorder="1" applyAlignment="1">
      <alignment horizontal="left"/>
    </xf>
    <xf numFmtId="3" fontId="28" fillId="4" borderId="5" xfId="0" applyNumberFormat="1" applyFont="1" applyFill="1" applyBorder="1" applyAlignment="1">
      <alignment horizontal="center" vertical="center" wrapText="1"/>
    </xf>
    <xf numFmtId="3" fontId="28" fillId="4" borderId="1" xfId="0" applyNumberFormat="1" applyFont="1" applyFill="1" applyBorder="1" applyAlignment="1">
      <alignment horizontal="center" vertical="center"/>
    </xf>
    <xf numFmtId="3" fontId="28" fillId="4" borderId="18" xfId="0" applyNumberFormat="1" applyFont="1" applyFill="1" applyBorder="1" applyAlignment="1">
      <alignment horizontal="center" vertical="center"/>
    </xf>
    <xf numFmtId="3" fontId="28" fillId="4" borderId="6" xfId="0" applyNumberFormat="1" applyFont="1" applyFill="1" applyBorder="1" applyAlignment="1">
      <alignment horizontal="center" vertical="center"/>
    </xf>
    <xf numFmtId="3" fontId="42" fillId="4" borderId="2" xfId="0" applyNumberFormat="1" applyFont="1" applyFill="1" applyBorder="1" applyAlignment="1">
      <alignment horizontal="center" vertical="center"/>
    </xf>
    <xf numFmtId="3" fontId="42" fillId="4" borderId="4" xfId="0" applyNumberFormat="1" applyFont="1" applyFill="1" applyBorder="1" applyAlignment="1">
      <alignment horizontal="center" vertical="center"/>
    </xf>
    <xf numFmtId="3" fontId="42" fillId="4" borderId="3" xfId="0" applyNumberFormat="1" applyFont="1" applyFill="1" applyBorder="1" applyAlignment="1">
      <alignment horizontal="center" vertical="center"/>
    </xf>
    <xf numFmtId="0" fontId="14" fillId="0" borderId="0" xfId="8" applyFont="1" applyAlignment="1">
      <alignment horizontal="left" wrapText="1"/>
    </xf>
    <xf numFmtId="0" fontId="42" fillId="4" borderId="5" xfId="0" applyFont="1" applyFill="1" applyBorder="1" applyAlignment="1">
      <alignment horizontal="center" vertical="center"/>
    </xf>
    <xf numFmtId="0" fontId="42" fillId="4" borderId="1" xfId="0" applyFont="1" applyFill="1" applyBorder="1" applyAlignment="1">
      <alignment horizontal="center" vertical="center"/>
    </xf>
    <xf numFmtId="0" fontId="42" fillId="4" borderId="18" xfId="0" applyFont="1" applyFill="1" applyBorder="1" applyAlignment="1">
      <alignment horizontal="center" vertical="center"/>
    </xf>
    <xf numFmtId="0" fontId="42" fillId="4" borderId="6" xfId="0" applyFont="1" applyFill="1" applyBorder="1" applyAlignment="1">
      <alignment horizontal="center" vertical="center"/>
    </xf>
    <xf numFmtId="49" fontId="16" fillId="0" borderId="11" xfId="8" applyNumberFormat="1" applyFont="1" applyFill="1" applyBorder="1" applyAlignment="1">
      <alignment horizontal="justify" vertical="top" wrapText="1"/>
    </xf>
    <xf numFmtId="2" fontId="53" fillId="4" borderId="2" xfId="9" applyNumberFormat="1" applyFont="1" applyFill="1" applyBorder="1" applyAlignment="1">
      <alignment horizontal="center" vertical="center"/>
    </xf>
    <xf numFmtId="2" fontId="53" fillId="4" borderId="3" xfId="9" applyNumberFormat="1" applyFont="1" applyFill="1" applyBorder="1" applyAlignment="1">
      <alignment horizontal="center" vertical="center"/>
    </xf>
    <xf numFmtId="0" fontId="4" fillId="10" borderId="0" xfId="8" applyFont="1" applyFill="1" applyAlignment="1">
      <alignment horizontal="center" vertical="center"/>
    </xf>
    <xf numFmtId="0" fontId="14" fillId="0" borderId="13" xfId="8" applyFont="1" applyBorder="1" applyAlignment="1">
      <alignment horizontal="left" wrapText="1"/>
    </xf>
    <xf numFmtId="0" fontId="17" fillId="4" borderId="1" xfId="8" applyFont="1" applyFill="1" applyBorder="1" applyAlignment="1">
      <alignment horizontal="center" vertical="center" wrapText="1"/>
    </xf>
    <xf numFmtId="0" fontId="17" fillId="4" borderId="18" xfId="8" applyFont="1" applyFill="1" applyBorder="1" applyAlignment="1">
      <alignment horizontal="center" vertical="center" wrapText="1"/>
    </xf>
    <xf numFmtId="0" fontId="17" fillId="4" borderId="6" xfId="8" applyFont="1" applyFill="1" applyBorder="1" applyAlignment="1">
      <alignment horizontal="center" vertical="center" wrapText="1"/>
    </xf>
    <xf numFmtId="0" fontId="17" fillId="4" borderId="2" xfId="8" applyFont="1" applyFill="1" applyBorder="1" applyAlignment="1">
      <alignment horizontal="center" vertical="center" wrapText="1"/>
    </xf>
    <xf numFmtId="0" fontId="17" fillId="4" borderId="4" xfId="8" applyFont="1" applyFill="1" applyBorder="1" applyAlignment="1">
      <alignment horizontal="center" vertical="center" wrapText="1"/>
    </xf>
    <xf numFmtId="0" fontId="17" fillId="4" borderId="3" xfId="8" applyFont="1" applyFill="1" applyBorder="1" applyAlignment="1">
      <alignment horizontal="center" vertical="center" wrapText="1"/>
    </xf>
    <xf numFmtId="4" fontId="17" fillId="4" borderId="2" xfId="8" applyNumberFormat="1" applyFont="1" applyFill="1" applyBorder="1" applyAlignment="1">
      <alignment horizontal="center" vertical="center" wrapText="1"/>
    </xf>
    <xf numFmtId="4" fontId="17" fillId="4" borderId="4" xfId="8" applyNumberFormat="1" applyFont="1" applyFill="1" applyBorder="1" applyAlignment="1">
      <alignment horizontal="center" vertical="center" wrapText="1"/>
    </xf>
    <xf numFmtId="4" fontId="17" fillId="4" borderId="3" xfId="8" applyNumberFormat="1" applyFont="1" applyFill="1" applyBorder="1" applyAlignment="1">
      <alignment horizontal="center" vertical="center" wrapText="1"/>
    </xf>
    <xf numFmtId="0" fontId="14" fillId="0" borderId="0" xfId="9" applyFont="1" applyBorder="1" applyAlignment="1">
      <alignment horizontal="left" wrapText="1"/>
    </xf>
    <xf numFmtId="0" fontId="53" fillId="4" borderId="1" xfId="9" applyFont="1" applyFill="1" applyBorder="1" applyAlignment="1">
      <alignment horizontal="center" vertical="center"/>
    </xf>
    <xf numFmtId="0" fontId="53" fillId="4" borderId="18" xfId="9" applyFont="1" applyFill="1" applyBorder="1" applyAlignment="1">
      <alignment horizontal="center" vertical="center"/>
    </xf>
    <xf numFmtId="0" fontId="53" fillId="4" borderId="6" xfId="9" applyFont="1" applyFill="1" applyBorder="1" applyAlignment="1">
      <alignment horizontal="center" vertical="center"/>
    </xf>
    <xf numFmtId="0" fontId="54" fillId="4" borderId="2" xfId="9" applyNumberFormat="1" applyFont="1" applyFill="1" applyBorder="1" applyAlignment="1">
      <alignment horizontal="center" vertical="center" wrapText="1"/>
    </xf>
    <xf numFmtId="0" fontId="54" fillId="4" borderId="3" xfId="9" applyNumberFormat="1" applyFont="1" applyFill="1" applyBorder="1" applyAlignment="1">
      <alignment horizontal="center" vertical="center" wrapText="1"/>
    </xf>
    <xf numFmtId="0" fontId="46" fillId="4" borderId="2" xfId="8" applyFont="1" applyFill="1" applyBorder="1" applyAlignment="1">
      <alignment horizontal="center" vertical="center" wrapText="1"/>
    </xf>
    <xf numFmtId="0" fontId="46" fillId="4" borderId="4" xfId="8" applyFont="1" applyFill="1" applyBorder="1" applyAlignment="1">
      <alignment horizontal="center" vertical="center" wrapText="1"/>
    </xf>
    <xf numFmtId="0" fontId="46" fillId="4" borderId="3" xfId="8" applyFont="1" applyFill="1" applyBorder="1" applyAlignment="1">
      <alignment horizontal="center" vertical="center" wrapText="1"/>
    </xf>
    <xf numFmtId="17" fontId="42" fillId="4" borderId="2" xfId="0" applyNumberFormat="1" applyFont="1" applyFill="1" applyBorder="1" applyAlignment="1">
      <alignment horizontal="center" vertical="center"/>
    </xf>
    <xf numFmtId="0" fontId="11" fillId="0" borderId="0" xfId="10" applyFont="1" applyBorder="1" applyAlignment="1">
      <alignment horizontal="left" wrapText="1"/>
    </xf>
    <xf numFmtId="0" fontId="4" fillId="11" borderId="0" xfId="2" applyFont="1" applyFill="1" applyAlignment="1">
      <alignment horizontal="center" vertical="center"/>
    </xf>
    <xf numFmtId="0" fontId="14" fillId="0" borderId="0" xfId="10" applyFont="1" applyAlignment="1">
      <alignment horizontal="left" wrapText="1"/>
    </xf>
    <xf numFmtId="0" fontId="28" fillId="4" borderId="2" xfId="0" applyFont="1" applyFill="1" applyBorder="1" applyAlignment="1">
      <alignment horizontal="left" vertical="center" wrapText="1"/>
    </xf>
    <xf numFmtId="0" fontId="28" fillId="4" borderId="4" xfId="0" applyFont="1" applyFill="1" applyBorder="1" applyAlignment="1">
      <alignment horizontal="left" vertical="center" wrapText="1"/>
    </xf>
    <xf numFmtId="0" fontId="28" fillId="4" borderId="3" xfId="0" applyFont="1" applyFill="1" applyBorder="1" applyAlignment="1">
      <alignment horizontal="left" vertical="center" wrapText="1"/>
    </xf>
    <xf numFmtId="0" fontId="8" fillId="0" borderId="18" xfId="0" applyFont="1" applyBorder="1" applyAlignment="1">
      <alignment horizontal="left"/>
    </xf>
    <xf numFmtId="0" fontId="7" fillId="0" borderId="6" xfId="0" applyFont="1" applyBorder="1" applyAlignment="1">
      <alignment horizontal="left"/>
    </xf>
    <xf numFmtId="0" fontId="28" fillId="0" borderId="11" xfId="0" applyFont="1" applyBorder="1" applyAlignment="1">
      <alignment horizontal="left" vertical="top"/>
    </xf>
    <xf numFmtId="0" fontId="28" fillId="0" borderId="0" xfId="0" applyFont="1" applyBorder="1" applyAlignment="1">
      <alignment horizontal="left" vertical="top"/>
    </xf>
    <xf numFmtId="0" fontId="7" fillId="4" borderId="9"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4" xfId="0" applyFont="1" applyFill="1" applyBorder="1" applyAlignment="1">
      <alignment horizontal="center" vertical="center"/>
    </xf>
  </cellXfs>
  <cellStyles count="15">
    <cellStyle name="Normalny" xfId="0" builtinId="0"/>
    <cellStyle name="Normalny 2" xfId="1" xr:uid="{00000000-0005-0000-0000-000001000000}"/>
    <cellStyle name="Normalny 2 2" xfId="2" xr:uid="{00000000-0005-0000-0000-000002000000}"/>
    <cellStyle name="Normalny 2 2 2 2" xfId="7" xr:uid="{00000000-0005-0000-0000-000003000000}"/>
    <cellStyle name="Normalny 2 3" xfId="6" xr:uid="{00000000-0005-0000-0000-000004000000}"/>
    <cellStyle name="Normalny 2 4" xfId="14" xr:uid="{00000000-0005-0000-0000-000005000000}"/>
    <cellStyle name="Normalny 2 5" xfId="8" xr:uid="{00000000-0005-0000-0000-000006000000}"/>
    <cellStyle name="Normalny 3" xfId="12" xr:uid="{00000000-0005-0000-0000-000007000000}"/>
    <cellStyle name="Normalny 3 3" xfId="9" xr:uid="{00000000-0005-0000-0000-000008000000}"/>
    <cellStyle name="Normalny 6" xfId="3" xr:uid="{00000000-0005-0000-0000-000009000000}"/>
    <cellStyle name="Normalny_TAB 3_3" xfId="5" xr:uid="{00000000-0005-0000-0000-00000A000000}"/>
    <cellStyle name="Normalny_tab do kwartalnika-NFZ" xfId="10" xr:uid="{00000000-0005-0000-0000-00000B000000}"/>
    <cellStyle name="Procentowy" xfId="11" builtinId="5"/>
    <cellStyle name="Procentowy 2" xfId="4" xr:uid="{00000000-0005-0000-0000-00000D000000}"/>
    <cellStyle name="Procentowy 3" xfId="13" xr:uid="{00000000-0005-0000-0000-00000E000000}"/>
  </cellStyles>
  <dxfs count="0"/>
  <tableStyles count="0" defaultTableStyle="TableStyleMedium2" defaultPivotStyle="PivotStyleLight16"/>
  <colors>
    <mruColors>
      <color rgb="FFFFEEA7"/>
      <color rgb="FFFFE471"/>
      <color rgb="FFFFFFFF"/>
      <color rgb="FF93FFAF"/>
      <color rgb="FF75E087"/>
      <color rgb="FFE2E3E4"/>
      <color rgb="FFC5C6C7"/>
      <color rgb="FF808080"/>
      <color rgb="FFFFCD00"/>
      <color rgb="FF309B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view3D>
      <c:rotX val="0"/>
      <c:rotY val="0"/>
      <c:depthPercent val="50"/>
      <c:rAngAx val="0"/>
      <c:perspective val="13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2744084889075388E-2"/>
          <c:y val="2.0149754840782911E-2"/>
          <c:w val="0.92090702430949523"/>
          <c:h val="0.61539904050013938"/>
        </c:manualLayout>
      </c:layout>
      <c:bar3DChart>
        <c:barDir val="col"/>
        <c:grouping val="standard"/>
        <c:varyColors val="0"/>
        <c:ser>
          <c:idx val="0"/>
          <c:order val="0"/>
          <c:tx>
            <c:strRef>
              <c:f>'Tab 2 (12) i wykres 1'!$C$3</c:f>
              <c:strCache>
                <c:ptCount val="1"/>
                <c:pt idx="0">
                  <c:v>Przeciętna miesięczna 
liczba świadczeniobiorców 
w II kwartale 2021 r.</c:v>
                </c:pt>
              </c:strCache>
            </c:strRef>
          </c:tx>
          <c:spPr>
            <a:solidFill>
              <a:srgbClr val="92D050"/>
            </a:solidFill>
            <a:ln w="9525" cap="flat" cmpd="sng" algn="ctr">
              <a:solidFill>
                <a:schemeClr val="accent6">
                  <a:shade val="76000"/>
                  <a:lumMod val="75000"/>
                </a:schemeClr>
              </a:solidFill>
              <a:round/>
            </a:ln>
            <a:effectLst/>
            <a:scene3d>
              <a:camera prst="orthographicFront"/>
              <a:lightRig rig="threePt" dir="t"/>
            </a:scene3d>
            <a:sp3d contourW="9525">
              <a:bevelT w="165100" prst="coolSlant"/>
              <a:contourClr>
                <a:schemeClr val="accent6">
                  <a:shade val="76000"/>
                  <a:lumMod val="75000"/>
                </a:schemeClr>
              </a:contourClr>
            </a:sp3d>
          </c:spPr>
          <c:invertIfNegative val="0"/>
          <c:cat>
            <c:strRef>
              <c:f>'Tab 2 (12) i wykres 1'!$A$4:$A$22</c:f>
              <c:strCache>
                <c:ptCount val="19"/>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pt idx="16">
                  <c:v>MON</c:v>
                </c:pt>
                <c:pt idx="17">
                  <c:v>MSWiA</c:v>
                </c:pt>
                <c:pt idx="18">
                  <c:v>MS</c:v>
                </c:pt>
              </c:strCache>
            </c:strRef>
          </c:cat>
          <c:val>
            <c:numRef>
              <c:f>'Tab 2 (12) i wykres 1'!$C$4:$C$22</c:f>
              <c:numCache>
                <c:formatCode>#,##0</c:formatCode>
                <c:ptCount val="19"/>
                <c:pt idx="0">
                  <c:v>39079</c:v>
                </c:pt>
                <c:pt idx="1">
                  <c:v>69950</c:v>
                </c:pt>
                <c:pt idx="2">
                  <c:v>133766</c:v>
                </c:pt>
                <c:pt idx="3">
                  <c:v>14109</c:v>
                </c:pt>
                <c:pt idx="4">
                  <c:v>88775</c:v>
                </c:pt>
                <c:pt idx="5">
                  <c:v>88652</c:v>
                </c:pt>
                <c:pt idx="6">
                  <c:v>159770</c:v>
                </c:pt>
                <c:pt idx="7">
                  <c:v>20993</c:v>
                </c:pt>
                <c:pt idx="8">
                  <c:v>60168</c:v>
                </c:pt>
                <c:pt idx="9">
                  <c:v>74433</c:v>
                </c:pt>
                <c:pt idx="10">
                  <c:v>33695</c:v>
                </c:pt>
                <c:pt idx="11">
                  <c:v>29953</c:v>
                </c:pt>
                <c:pt idx="12">
                  <c:v>56395</c:v>
                </c:pt>
                <c:pt idx="13">
                  <c:v>38072</c:v>
                </c:pt>
                <c:pt idx="14">
                  <c:v>109032</c:v>
                </c:pt>
                <c:pt idx="15">
                  <c:v>22430</c:v>
                </c:pt>
                <c:pt idx="16">
                  <c:v>102</c:v>
                </c:pt>
                <c:pt idx="17">
                  <c:v>505</c:v>
                </c:pt>
                <c:pt idx="18">
                  <c:v>54</c:v>
                </c:pt>
              </c:numCache>
            </c:numRef>
          </c:val>
          <c:shape val="cylinder"/>
          <c:extLst>
            <c:ext xmlns:c16="http://schemas.microsoft.com/office/drawing/2014/chart" uri="{C3380CC4-5D6E-409C-BE32-E72D297353CC}">
              <c16:uniqueId val="{00000000-2E20-43E4-AD31-1A707B7B6B08}"/>
            </c:ext>
          </c:extLst>
        </c:ser>
        <c:ser>
          <c:idx val="1"/>
          <c:order val="1"/>
          <c:tx>
            <c:strRef>
              <c:f>'Tab 2 (12) i wykres 1'!$B$3</c:f>
              <c:strCache>
                <c:ptCount val="1"/>
                <c:pt idx="0">
                  <c:v>Liczba ubezpieczonych
stan na 30 czerwca 2021 r.
</c:v>
                </c:pt>
              </c:strCache>
            </c:strRef>
          </c:tx>
          <c:spPr>
            <a:solidFill>
              <a:srgbClr val="00B050"/>
            </a:solidFill>
            <a:ln w="9525" cap="flat" cmpd="sng" algn="ctr">
              <a:solidFill>
                <a:schemeClr val="accent6">
                  <a:tint val="77000"/>
                  <a:lumMod val="75000"/>
                </a:schemeClr>
              </a:solidFill>
              <a:round/>
            </a:ln>
            <a:effectLst/>
            <a:scene3d>
              <a:camera prst="orthographicFront"/>
              <a:lightRig rig="threePt" dir="t"/>
            </a:scene3d>
            <a:sp3d contourW="9525">
              <a:bevelT w="152400" h="50800" prst="softRound"/>
              <a:contourClr>
                <a:schemeClr val="accent6">
                  <a:tint val="77000"/>
                  <a:lumMod val="75000"/>
                </a:schemeClr>
              </a:contourClr>
            </a:sp3d>
          </c:spPr>
          <c:invertIfNegative val="0"/>
          <c:cat>
            <c:strRef>
              <c:f>'Tab 2 (12) i wykres 1'!$A$4:$A$22</c:f>
              <c:strCache>
                <c:ptCount val="19"/>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pt idx="16">
                  <c:v>MON</c:v>
                </c:pt>
                <c:pt idx="17">
                  <c:v>MSWiA</c:v>
                </c:pt>
                <c:pt idx="18">
                  <c:v>MS</c:v>
                </c:pt>
              </c:strCache>
            </c:strRef>
          </c:cat>
          <c:val>
            <c:numRef>
              <c:f>'Tab 2 (12) i wykres 1'!$B$4:$B$22</c:f>
              <c:numCache>
                <c:formatCode>#,##0</c:formatCode>
                <c:ptCount val="19"/>
                <c:pt idx="0">
                  <c:v>40925</c:v>
                </c:pt>
                <c:pt idx="1">
                  <c:v>62380</c:v>
                </c:pt>
                <c:pt idx="2">
                  <c:v>149563</c:v>
                </c:pt>
                <c:pt idx="3">
                  <c:v>13871</c:v>
                </c:pt>
                <c:pt idx="4">
                  <c:v>92642</c:v>
                </c:pt>
                <c:pt idx="5">
                  <c:v>135485</c:v>
                </c:pt>
                <c:pt idx="6">
                  <c:v>174729</c:v>
                </c:pt>
                <c:pt idx="7">
                  <c:v>25203</c:v>
                </c:pt>
                <c:pt idx="8">
                  <c:v>84886</c:v>
                </c:pt>
                <c:pt idx="9">
                  <c:v>80926</c:v>
                </c:pt>
                <c:pt idx="10">
                  <c:v>38512</c:v>
                </c:pt>
                <c:pt idx="11">
                  <c:v>32149</c:v>
                </c:pt>
                <c:pt idx="12">
                  <c:v>65119</c:v>
                </c:pt>
                <c:pt idx="13">
                  <c:v>40380</c:v>
                </c:pt>
                <c:pt idx="14">
                  <c:v>113130</c:v>
                </c:pt>
                <c:pt idx="15">
                  <c:v>23513</c:v>
                </c:pt>
              </c:numCache>
            </c:numRef>
          </c:val>
          <c:shape val="cylinder"/>
          <c:extLst>
            <c:ext xmlns:c16="http://schemas.microsoft.com/office/drawing/2014/chart" uri="{C3380CC4-5D6E-409C-BE32-E72D297353CC}">
              <c16:uniqueId val="{00000001-2E20-43E4-AD31-1A707B7B6B08}"/>
            </c:ext>
          </c:extLst>
        </c:ser>
        <c:dLbls>
          <c:showLegendKey val="0"/>
          <c:showVal val="0"/>
          <c:showCatName val="0"/>
          <c:showSerName val="0"/>
          <c:showPercent val="0"/>
          <c:showBubbleSize val="0"/>
        </c:dLbls>
        <c:gapWidth val="65"/>
        <c:shape val="box"/>
        <c:axId val="142105231"/>
        <c:axId val="1209563439"/>
        <c:axId val="1209422863"/>
      </c:bar3DChart>
      <c:catAx>
        <c:axId val="142105231"/>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800" b="0" i="0" u="none" strike="noStrike" kern="1200" cap="all" baseline="0">
                <a:solidFill>
                  <a:schemeClr val="tx1"/>
                </a:solidFill>
                <a:latin typeface="Arial" panose="020B0604020202020204" pitchFamily="34" charset="0"/>
                <a:ea typeface="+mn-ea"/>
                <a:cs typeface="Arial" panose="020B0604020202020204" pitchFamily="34" charset="0"/>
              </a:defRPr>
            </a:pPr>
            <a:endParaRPr lang="pl-PL"/>
          </a:p>
        </c:txPr>
        <c:crossAx val="1209563439"/>
        <c:crosses val="autoZero"/>
        <c:auto val="1"/>
        <c:lblAlgn val="ctr"/>
        <c:lblOffset val="100"/>
        <c:noMultiLvlLbl val="0"/>
      </c:catAx>
      <c:valAx>
        <c:axId val="1209563439"/>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pl-PL"/>
          </a:p>
        </c:txPr>
        <c:crossAx val="142105231"/>
        <c:crosses val="autoZero"/>
        <c:crossBetween val="between"/>
      </c:valAx>
      <c:serAx>
        <c:axId val="1209422863"/>
        <c:scaling>
          <c:orientation val="minMax"/>
        </c:scaling>
        <c:delete val="1"/>
        <c:axPos val="b"/>
        <c:majorTickMark val="none"/>
        <c:minorTickMark val="none"/>
        <c:tickLblPos val="nextTo"/>
        <c:crossAx val="1209563439"/>
        <c:crosses val="autoZero"/>
      </c:serAx>
      <c:spPr>
        <a:noFill/>
        <a:ln>
          <a:noFill/>
        </a:ln>
        <a:effectLst>
          <a:outerShdw blurRad="50800" dist="50800" algn="ctr" rotWithShape="0">
            <a:srgbClr val="000000">
              <a:alpha val="43137"/>
            </a:srgbClr>
          </a:outerShdw>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pl-P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noFill/>
      <a:round/>
    </a:ln>
    <a:effectLst/>
  </c:spPr>
  <c:txPr>
    <a:bodyPr/>
    <a:lstStyle/>
    <a:p>
      <a:pPr>
        <a:defRPr/>
      </a:pPr>
      <a:endParaRPr lang="pl-PL"/>
    </a:p>
  </c:txPr>
  <c:printSettings>
    <c:headerFooter/>
    <c:pageMargins b="0.55118110236220474" l="0.51181102362204722" r="0.51181102362204722" t="0.55118110236220474" header="0.31496062992125984" footer="0.31496062992125984"/>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84905987380939E-2"/>
          <c:y val="5.0361361511591242E-2"/>
          <c:w val="0.91504573706199932"/>
          <c:h val="0.65836983206224586"/>
        </c:manualLayout>
      </c:layout>
      <c:barChart>
        <c:barDir val="col"/>
        <c:grouping val="clustered"/>
        <c:varyColors val="0"/>
        <c:ser>
          <c:idx val="1"/>
          <c:order val="1"/>
          <c:tx>
            <c:strRef>
              <c:f>'Tab 3 (13) i wykres 2'!$B$3</c:f>
              <c:strCache>
                <c:ptCount val="1"/>
                <c:pt idx="0">
                  <c:v>Świadczenia rolne 
wypłacane z FER</c:v>
                </c:pt>
              </c:strCache>
            </c:strRef>
          </c:tx>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invertIfNegative val="0"/>
          <c:cat>
            <c:strRef>
              <c:f>'Tab 3 (13) i wykres 2'!$A$6:$A$24</c:f>
              <c:strCache>
                <c:ptCount val="19"/>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pt idx="16">
                  <c:v>MON</c:v>
                </c:pt>
                <c:pt idx="17">
                  <c:v>MSWiA</c:v>
                </c:pt>
                <c:pt idx="18">
                  <c:v>MS</c:v>
                </c:pt>
              </c:strCache>
            </c:strRef>
          </c:cat>
          <c:val>
            <c:numRef>
              <c:f>'Tab 3 (13) i wykres 2'!$B$6:$B$24</c:f>
              <c:numCache>
                <c:formatCode>#,##0.00</c:formatCode>
                <c:ptCount val="19"/>
                <c:pt idx="0">
                  <c:v>1311.9</c:v>
                </c:pt>
                <c:pt idx="1">
                  <c:v>1377.9</c:v>
                </c:pt>
                <c:pt idx="2">
                  <c:v>1354.36</c:v>
                </c:pt>
                <c:pt idx="3">
                  <c:v>1275.21</c:v>
                </c:pt>
                <c:pt idx="4">
                  <c:v>1358.85</c:v>
                </c:pt>
                <c:pt idx="5">
                  <c:v>1318.83</c:v>
                </c:pt>
                <c:pt idx="6">
                  <c:v>1355.48</c:v>
                </c:pt>
                <c:pt idx="7">
                  <c:v>1359.1</c:v>
                </c:pt>
                <c:pt idx="8">
                  <c:v>1331.32</c:v>
                </c:pt>
                <c:pt idx="9">
                  <c:v>1379.99</c:v>
                </c:pt>
                <c:pt idx="10">
                  <c:v>1345.95</c:v>
                </c:pt>
                <c:pt idx="11">
                  <c:v>1276.08</c:v>
                </c:pt>
                <c:pt idx="12">
                  <c:v>1353.38</c:v>
                </c:pt>
                <c:pt idx="13">
                  <c:v>1363.83</c:v>
                </c:pt>
                <c:pt idx="14">
                  <c:v>1316.4</c:v>
                </c:pt>
                <c:pt idx="15">
                  <c:v>1342.39</c:v>
                </c:pt>
                <c:pt idx="16">
                  <c:v>699.55</c:v>
                </c:pt>
                <c:pt idx="17">
                  <c:v>581.70000000000005</c:v>
                </c:pt>
                <c:pt idx="18">
                  <c:v>563.14</c:v>
                </c:pt>
              </c:numCache>
            </c:numRef>
          </c:val>
          <c:extLst>
            <c:ext xmlns:c16="http://schemas.microsoft.com/office/drawing/2014/chart" uri="{C3380CC4-5D6E-409C-BE32-E72D297353CC}">
              <c16:uniqueId val="{00000000-B088-4575-BBFB-7AB32AFF3753}"/>
            </c:ext>
          </c:extLst>
        </c:ser>
        <c:dLbls>
          <c:showLegendKey val="0"/>
          <c:showVal val="0"/>
          <c:showCatName val="0"/>
          <c:showSerName val="0"/>
          <c:showPercent val="0"/>
          <c:showBubbleSize val="0"/>
        </c:dLbls>
        <c:gapWidth val="150"/>
        <c:axId val="110786832"/>
        <c:axId val="158109696"/>
      </c:barChart>
      <c:lineChart>
        <c:grouping val="stacked"/>
        <c:varyColors val="0"/>
        <c:ser>
          <c:idx val="0"/>
          <c:order val="0"/>
          <c:tx>
            <c:strRef>
              <c:f>'Tab 3 (13) i wykres 2'!$C$3</c:f>
              <c:strCache>
                <c:ptCount val="1"/>
                <c:pt idx="0">
                  <c:v>Świadczenia realizowane przez KRUS ogółem</c:v>
                </c:pt>
              </c:strCache>
            </c:strRef>
          </c:tx>
          <c:spPr>
            <a:ln w="15875" cap="rnd">
              <a:solidFill>
                <a:schemeClr val="accent1"/>
              </a:solidFill>
              <a:round/>
            </a:ln>
            <a:effectLst>
              <a:outerShdw blurRad="40000" dist="20000" dir="5400000" rotWithShape="0">
                <a:srgbClr val="000000">
                  <a:alpha val="38000"/>
                </a:srgbClr>
              </a:outerShdw>
            </a:effectLst>
          </c:spPr>
          <c:marker>
            <c:symbol val="circle"/>
            <c:size val="5"/>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marker>
          <c:cat>
            <c:strRef>
              <c:f>'Tab 3 (13) i wykres 2'!$A$6:$A$24</c:f>
              <c:strCache>
                <c:ptCount val="19"/>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pt idx="16">
                  <c:v>MON</c:v>
                </c:pt>
                <c:pt idx="17">
                  <c:v>MSWiA</c:v>
                </c:pt>
                <c:pt idx="18">
                  <c:v>MS</c:v>
                </c:pt>
              </c:strCache>
            </c:strRef>
          </c:cat>
          <c:val>
            <c:numRef>
              <c:f>'Tab 3 (13) i wykres 2'!$C$6:$C$24</c:f>
              <c:numCache>
                <c:formatCode>#,##0.00</c:formatCode>
                <c:ptCount val="19"/>
                <c:pt idx="0">
                  <c:v>1485.1</c:v>
                </c:pt>
                <c:pt idx="1">
                  <c:v>1452.17</c:v>
                </c:pt>
                <c:pt idx="2">
                  <c:v>1449</c:v>
                </c:pt>
                <c:pt idx="3">
                  <c:v>1553.86</c:v>
                </c:pt>
                <c:pt idx="4">
                  <c:v>1435.99</c:v>
                </c:pt>
                <c:pt idx="5">
                  <c:v>1402.36</c:v>
                </c:pt>
                <c:pt idx="6">
                  <c:v>1414.63</c:v>
                </c:pt>
                <c:pt idx="7">
                  <c:v>1474.57</c:v>
                </c:pt>
                <c:pt idx="8">
                  <c:v>1416.8</c:v>
                </c:pt>
                <c:pt idx="9">
                  <c:v>1436.2</c:v>
                </c:pt>
                <c:pt idx="10">
                  <c:v>1449.29</c:v>
                </c:pt>
                <c:pt idx="11">
                  <c:v>1580.59</c:v>
                </c:pt>
                <c:pt idx="12">
                  <c:v>1435.18</c:v>
                </c:pt>
                <c:pt idx="13">
                  <c:v>1457.53</c:v>
                </c:pt>
                <c:pt idx="14">
                  <c:v>1404.5</c:v>
                </c:pt>
                <c:pt idx="15">
                  <c:v>1491.64</c:v>
                </c:pt>
                <c:pt idx="16">
                  <c:v>699.55</c:v>
                </c:pt>
                <c:pt idx="17">
                  <c:v>581.70000000000005</c:v>
                </c:pt>
                <c:pt idx="18">
                  <c:v>563.14</c:v>
                </c:pt>
              </c:numCache>
            </c:numRef>
          </c:val>
          <c:smooth val="0"/>
          <c:extLst>
            <c:ext xmlns:c16="http://schemas.microsoft.com/office/drawing/2014/chart" uri="{C3380CC4-5D6E-409C-BE32-E72D297353CC}">
              <c16:uniqueId val="{00000001-B088-4575-BBFB-7AB32AFF3753}"/>
            </c:ext>
          </c:extLst>
        </c:ser>
        <c:dLbls>
          <c:showLegendKey val="0"/>
          <c:showVal val="0"/>
          <c:showCatName val="0"/>
          <c:showSerName val="0"/>
          <c:showPercent val="0"/>
          <c:showBubbleSize val="0"/>
        </c:dLbls>
        <c:marker val="1"/>
        <c:smooth val="0"/>
        <c:axId val="110786832"/>
        <c:axId val="158109696"/>
      </c:lineChart>
      <c:catAx>
        <c:axId val="110786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crossAx val="158109696"/>
        <c:crosses val="autoZero"/>
        <c:auto val="1"/>
        <c:lblAlgn val="ctr"/>
        <c:lblOffset val="100"/>
        <c:noMultiLvlLbl val="0"/>
      </c:catAx>
      <c:valAx>
        <c:axId val="15810969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quot;zł&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crossAx val="110786832"/>
        <c:crosses val="autoZero"/>
        <c:crossBetween val="between"/>
      </c:valAx>
      <c:spPr>
        <a:noFill/>
        <a:ln>
          <a:noFill/>
        </a:ln>
        <a:effectLst/>
      </c:spPr>
    </c:plotArea>
    <c:legend>
      <c:legendPos val="b"/>
      <c:layout>
        <c:manualLayout>
          <c:xMode val="edge"/>
          <c:yMode val="edge"/>
          <c:x val="0.18757600774303237"/>
          <c:y val="0.93039136956045843"/>
          <c:w val="0.6248479845139352"/>
          <c:h val="6.9608630439541616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pl-P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l-PL"/>
    </a:p>
  </c:txPr>
  <c:printSettings>
    <c:headerFooter/>
    <c:pageMargins b="0.57999999999999996" l="0.4" r="0.43" t="0.74803149606299213" header="0.31496062992125984" footer="0.3149606299212598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pl-PL" sz="1000" baseline="0">
                <a:solidFill>
                  <a:sysClr val="windowText" lastClr="000000"/>
                </a:solidFill>
                <a:latin typeface="Arial" panose="020B0604020202020204" pitchFamily="34" charset="0"/>
                <a:cs typeface="Arial" panose="020B0604020202020204" pitchFamily="34" charset="0"/>
              </a:rPr>
              <a:t>WYKRES NR 3. STRUKTURA WYDATKÓW NA ŚWIADCZENIA FINANSOWANE </a:t>
            </a:r>
          </a:p>
          <a:p>
            <a:pPr>
              <a:defRPr sz="1000">
                <a:solidFill>
                  <a:sysClr val="windowText" lastClr="000000"/>
                </a:solidFill>
                <a:latin typeface="Arial" panose="020B0604020202020204" pitchFamily="34" charset="0"/>
                <a:cs typeface="Arial" panose="020B0604020202020204" pitchFamily="34" charset="0"/>
              </a:defRPr>
            </a:pPr>
            <a:r>
              <a:rPr lang="pl-PL" sz="1000" baseline="0">
                <a:solidFill>
                  <a:sysClr val="windowText" lastClr="000000"/>
                </a:solidFill>
                <a:latin typeface="Arial" panose="020B0604020202020204" pitchFamily="34" charset="0"/>
                <a:cs typeface="Arial" panose="020B0604020202020204" pitchFamily="34" charset="0"/>
              </a:rPr>
              <a:t> </a:t>
            </a:r>
            <a:br>
              <a:rPr lang="pl-PL" sz="1000" baseline="0">
                <a:solidFill>
                  <a:sysClr val="windowText" lastClr="000000"/>
                </a:solidFill>
                <a:latin typeface="Arial" panose="020B0604020202020204" pitchFamily="34" charset="0"/>
                <a:cs typeface="Arial" panose="020B0604020202020204" pitchFamily="34" charset="0"/>
              </a:rPr>
            </a:br>
            <a:r>
              <a:rPr lang="pl-PL" sz="1000" baseline="0">
                <a:solidFill>
                  <a:sysClr val="windowText" lastClr="000000"/>
                </a:solidFill>
                <a:latin typeface="Arial" panose="020B0604020202020204" pitchFamily="34" charset="0"/>
                <a:cs typeface="Arial" panose="020B0604020202020204" pitchFamily="34" charset="0"/>
              </a:rPr>
              <a:t>Z FUNDUSZU EMERYTALNO-RENTOWEGO </a:t>
            </a:r>
          </a:p>
        </c:rich>
      </c:tx>
      <c:layout>
        <c:manualLayout>
          <c:xMode val="edge"/>
          <c:yMode val="edge"/>
          <c:x val="0.25385757316774082"/>
          <c:y val="1.5405025638259002E-2"/>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7.472205732086382E-3"/>
          <c:y val="0.11640355228190057"/>
          <c:w val="0.98736062921852319"/>
          <c:h val="0.88359632670414723"/>
        </c:manualLayout>
      </c:layout>
      <c:pie3DChart>
        <c:varyColors val="1"/>
        <c:ser>
          <c:idx val="0"/>
          <c:order val="0"/>
          <c:explosion val="22"/>
          <c:dPt>
            <c:idx val="0"/>
            <c:bubble3D val="0"/>
            <c:explosion val="115"/>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7719-48CC-A436-BE2122243FBC}"/>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7719-48CC-A436-BE2122243FBC}"/>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7719-48CC-A436-BE2122243FBC}"/>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7719-48CC-A436-BE2122243FBC}"/>
              </c:ext>
            </c:extLst>
          </c:dPt>
          <c:dLbls>
            <c:dLbl>
              <c:idx val="0"/>
              <c:layout>
                <c:manualLayout>
                  <c:x val="-2.5891502052736454E-2"/>
                  <c:y val="4.6088835049464968E-2"/>
                </c:manualLayout>
              </c:layout>
              <c:numFmt formatCode="0.00%" sourceLinked="0"/>
              <c:spPr>
                <a:gradFill>
                  <a:gsLst>
                    <a:gs pos="0">
                      <a:srgbClr val="33EDA2"/>
                    </a:gs>
                    <a:gs pos="74000">
                      <a:srgbClr val="A5A5A5">
                        <a:lumMod val="45000"/>
                        <a:lumOff val="55000"/>
                      </a:srgbClr>
                    </a:gs>
                    <a:gs pos="83000">
                      <a:srgbClr val="A5A5A5">
                        <a:lumMod val="45000"/>
                        <a:lumOff val="55000"/>
                      </a:srgbClr>
                    </a:gs>
                    <a:gs pos="100000">
                      <a:srgbClr val="A5A5A5">
                        <a:lumMod val="30000"/>
                        <a:lumOff val="70000"/>
                      </a:srgbClr>
                    </a:gs>
                  </a:gsLst>
                  <a:lin ang="5400000" scaled="1"/>
                </a:gra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oundRectCallout">
                      <a:avLst/>
                    </a:prstGeom>
                    <a:noFill/>
                    <a:ln>
                      <a:noFill/>
                    </a:ln>
                  </c15:spPr>
                  <c15:layout>
                    <c:manualLayout>
                      <c:w val="0.1644136427971167"/>
                      <c:h val="0.1024817008388338"/>
                    </c:manualLayout>
                  </c15:layout>
                </c:ext>
                <c:ext xmlns:c16="http://schemas.microsoft.com/office/drawing/2014/chart" uri="{C3380CC4-5D6E-409C-BE32-E72D297353CC}">
                  <c16:uniqueId val="{00000001-7719-48CC-A436-BE2122243FBC}"/>
                </c:ext>
              </c:extLst>
            </c:dLbl>
            <c:dLbl>
              <c:idx val="1"/>
              <c:layout>
                <c:manualLayout>
                  <c:x val="-7.4833072364463293E-2"/>
                  <c:y val="-1.3249385304881978E-2"/>
                </c:manualLayout>
              </c:layout>
              <c:numFmt formatCode="0.00%" sourceLinked="0"/>
              <c:spPr>
                <a:gradFill>
                  <a:gsLst>
                    <a:gs pos="0">
                      <a:srgbClr val="33EDA2"/>
                    </a:gs>
                    <a:gs pos="74000">
                      <a:srgbClr val="A5A5A5">
                        <a:lumMod val="45000"/>
                        <a:lumOff val="55000"/>
                      </a:srgbClr>
                    </a:gs>
                    <a:gs pos="83000">
                      <a:srgbClr val="A5A5A5">
                        <a:lumMod val="45000"/>
                        <a:lumOff val="55000"/>
                      </a:srgbClr>
                    </a:gs>
                    <a:gs pos="100000">
                      <a:srgbClr val="A5A5A5">
                        <a:lumMod val="30000"/>
                        <a:lumOff val="70000"/>
                      </a:srgbClr>
                    </a:gs>
                  </a:gsLst>
                  <a:lin ang="5400000" scaled="1"/>
                </a:gra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oundRectCallout">
                      <a:avLst/>
                    </a:prstGeom>
                    <a:noFill/>
                    <a:ln>
                      <a:noFill/>
                    </a:ln>
                  </c15:spPr>
                  <c15:layout>
                    <c:manualLayout>
                      <c:w val="0.18560927948680456"/>
                      <c:h val="0.12068785245314254"/>
                    </c:manualLayout>
                  </c15:layout>
                </c:ext>
                <c:ext xmlns:c16="http://schemas.microsoft.com/office/drawing/2014/chart" uri="{C3380CC4-5D6E-409C-BE32-E72D297353CC}">
                  <c16:uniqueId val="{00000003-7719-48CC-A436-BE2122243FBC}"/>
                </c:ext>
              </c:extLst>
            </c:dLbl>
            <c:dLbl>
              <c:idx val="2"/>
              <c:layout>
                <c:manualLayout>
                  <c:x val="-4.025280285213189E-3"/>
                  <c:y val="-2.652588019716684E-2"/>
                </c:manualLayout>
              </c:layout>
              <c:numFmt formatCode="0.00%" sourceLinked="0"/>
              <c:spPr>
                <a:gradFill>
                  <a:gsLst>
                    <a:gs pos="0">
                      <a:srgbClr val="33EDA2"/>
                    </a:gs>
                    <a:gs pos="74000">
                      <a:srgbClr val="A5A5A5">
                        <a:lumMod val="45000"/>
                        <a:lumOff val="55000"/>
                      </a:srgbClr>
                    </a:gs>
                    <a:gs pos="83000">
                      <a:srgbClr val="A5A5A5">
                        <a:lumMod val="45000"/>
                        <a:lumOff val="55000"/>
                      </a:srgbClr>
                    </a:gs>
                    <a:gs pos="100000">
                      <a:srgbClr val="A5A5A5">
                        <a:lumMod val="30000"/>
                        <a:lumOff val="70000"/>
                      </a:srgbClr>
                    </a:gs>
                  </a:gsLst>
                  <a:lin ang="5400000" scaled="1"/>
                </a:gra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oundRectCallout">
                      <a:avLst/>
                    </a:prstGeom>
                    <a:noFill/>
                    <a:ln>
                      <a:noFill/>
                    </a:ln>
                  </c15:spPr>
                  <c15:layout>
                    <c:manualLayout>
                      <c:w val="0.14519965933271312"/>
                      <c:h val="9.918860089913395E-2"/>
                    </c:manualLayout>
                  </c15:layout>
                </c:ext>
                <c:ext xmlns:c16="http://schemas.microsoft.com/office/drawing/2014/chart" uri="{C3380CC4-5D6E-409C-BE32-E72D297353CC}">
                  <c16:uniqueId val="{00000005-7719-48CC-A436-BE2122243FBC}"/>
                </c:ext>
              </c:extLst>
            </c:dLbl>
            <c:dLbl>
              <c:idx val="3"/>
              <c:layout>
                <c:manualLayout>
                  <c:x val="0.28244826625112862"/>
                  <c:y val="6.7092603136591933E-2"/>
                </c:manualLayout>
              </c:layout>
              <c:numFmt formatCode="0.00%" sourceLinked="0"/>
              <c:spPr>
                <a:gradFill>
                  <a:gsLst>
                    <a:gs pos="0">
                      <a:srgbClr val="33EDA2"/>
                    </a:gs>
                    <a:gs pos="74000">
                      <a:srgbClr val="A5A5A5">
                        <a:lumMod val="45000"/>
                        <a:lumOff val="55000"/>
                      </a:srgbClr>
                    </a:gs>
                    <a:gs pos="83000">
                      <a:srgbClr val="A5A5A5">
                        <a:lumMod val="45000"/>
                        <a:lumOff val="55000"/>
                      </a:srgbClr>
                    </a:gs>
                    <a:gs pos="100000">
                      <a:srgbClr val="A5A5A5">
                        <a:lumMod val="30000"/>
                        <a:lumOff val="70000"/>
                      </a:srgbClr>
                    </a:gs>
                  </a:gsLst>
                  <a:lin ang="5400000" scaled="1"/>
                </a:gra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oundRectCallout">
                      <a:avLst/>
                    </a:prstGeom>
                    <a:noFill/>
                    <a:ln>
                      <a:noFill/>
                    </a:ln>
                  </c15:spPr>
                  <c15:layout>
                    <c:manualLayout>
                      <c:w val="0.29013997891565868"/>
                      <c:h val="0.18715740589606533"/>
                    </c:manualLayout>
                  </c15:layout>
                </c:ext>
                <c:ext xmlns:c16="http://schemas.microsoft.com/office/drawing/2014/chart" uri="{C3380CC4-5D6E-409C-BE32-E72D297353CC}">
                  <c16:uniqueId val="{00000007-7719-48CC-A436-BE2122243FBC}"/>
                </c:ext>
              </c:extLst>
            </c:dLbl>
            <c:numFmt formatCode="0.00%" sourceLinked="0"/>
            <c:spPr>
              <a:gradFill>
                <a:gsLst>
                  <a:gs pos="0">
                    <a:srgbClr val="33EDA2"/>
                  </a:gs>
                  <a:gs pos="74000">
                    <a:srgbClr val="A5A5A5">
                      <a:lumMod val="45000"/>
                      <a:lumOff val="55000"/>
                    </a:srgbClr>
                  </a:gs>
                  <a:gs pos="83000">
                    <a:srgbClr val="A5A5A5">
                      <a:lumMod val="45000"/>
                      <a:lumOff val="55000"/>
                    </a:srgbClr>
                  </a:gs>
                  <a:gs pos="100000">
                    <a:srgbClr val="A5A5A5">
                      <a:lumMod val="30000"/>
                      <a:lumOff val="70000"/>
                    </a:srgbClr>
                  </a:gs>
                </a:gsLst>
                <a:lin ang="5400000" scaled="1"/>
              </a:gra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dLblPos val="in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oundRectCallout">
                    <a:avLst/>
                  </a:prstGeom>
                  <a:noFill/>
                  <a:ln>
                    <a:noFill/>
                  </a:ln>
                </c15:spPr>
              </c:ext>
            </c:extLst>
          </c:dLbls>
          <c:cat>
            <c:strRef>
              <c:f>'Wykres 3'!$B$4:$E$4</c:f>
              <c:strCache>
                <c:ptCount val="4"/>
                <c:pt idx="0">
                  <c:v>Emerytury</c:v>
                </c:pt>
                <c:pt idx="1">
                  <c:v>Renty z tytułu niezdolności do pracy</c:v>
                </c:pt>
                <c:pt idx="2">
                  <c:v>Renty rodzinne</c:v>
                </c:pt>
                <c:pt idx="3">
                  <c:v>Emerytury finansowane z Funduszu Emerytalno-Rentowego, a wypłacane przez MON, MSWiA i MS</c:v>
                </c:pt>
              </c:strCache>
            </c:strRef>
          </c:cat>
          <c:val>
            <c:numRef>
              <c:f>'Wykres 3'!$B$5:$E$5</c:f>
              <c:numCache>
                <c:formatCode>#,##0.00</c:formatCode>
                <c:ptCount val="4"/>
                <c:pt idx="0">
                  <c:v>3285290833.7200007</c:v>
                </c:pt>
                <c:pt idx="1">
                  <c:v>717796957.3599999</c:v>
                </c:pt>
                <c:pt idx="2">
                  <c:v>190126788.24000004</c:v>
                </c:pt>
                <c:pt idx="3">
                  <c:v>1185861.5900000001</c:v>
                </c:pt>
              </c:numCache>
            </c:numRef>
          </c:val>
          <c:extLst>
            <c:ext xmlns:c16="http://schemas.microsoft.com/office/drawing/2014/chart" uri="{C3380CC4-5D6E-409C-BE32-E72D297353CC}">
              <c16:uniqueId val="{00000008-7719-48CC-A436-BE2122243FBC}"/>
            </c:ext>
          </c:extLst>
        </c:ser>
        <c:ser>
          <c:idx val="1"/>
          <c:order val="1"/>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7719-48CC-A436-BE2122243FBC}"/>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C-7719-48CC-A436-BE2122243FBC}"/>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E-7719-48CC-A436-BE2122243FBC}"/>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0-7719-48CC-A436-BE2122243FB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l-PL"/>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'Wykres 3'!$B$4:$E$4</c:f>
              <c:strCache>
                <c:ptCount val="4"/>
                <c:pt idx="0">
                  <c:v>Emerytury</c:v>
                </c:pt>
                <c:pt idx="1">
                  <c:v>Renty z tytułu niezdolności do pracy</c:v>
                </c:pt>
                <c:pt idx="2">
                  <c:v>Renty rodzinne</c:v>
                </c:pt>
                <c:pt idx="3">
                  <c:v>Emerytury finansowane z Funduszu Emerytalno-Rentowego, a wypłacane przez MON, MSWiA i MS</c:v>
                </c:pt>
              </c:strCache>
            </c:strRef>
          </c:cat>
          <c:val>
            <c:numRef>
              <c:f>'Wykres 3'!$B$6:$E$6</c:f>
              <c:numCache>
                <c:formatCode>0.00%</c:formatCode>
                <c:ptCount val="4"/>
                <c:pt idx="0">
                  <c:v>0.7832563628586775</c:v>
                </c:pt>
                <c:pt idx="1">
                  <c:v>0.17113219576246977</c:v>
                </c:pt>
                <c:pt idx="2">
                  <c:v>4.5328716444334262E-2</c:v>
                </c:pt>
                <c:pt idx="3">
                  <c:v>2.8272493451834561E-4</c:v>
                </c:pt>
              </c:numCache>
            </c:numRef>
          </c:val>
          <c:extLst>
            <c:ext xmlns:c16="http://schemas.microsoft.com/office/drawing/2014/chart" uri="{C3380CC4-5D6E-409C-BE32-E72D297353CC}">
              <c16:uniqueId val="{00000011-7719-48CC-A436-BE2122243FBC}"/>
            </c:ext>
          </c:extLst>
        </c:ser>
        <c:dLbls>
          <c:dLblPos val="inEnd"/>
          <c:showLegendKey val="0"/>
          <c:showVal val="0"/>
          <c:showCatName val="0"/>
          <c:showSerName val="0"/>
          <c:showPercent val="1"/>
          <c:showBubbleSize val="0"/>
          <c:showLeaderLines val="0"/>
        </c:dLbls>
      </c:pie3DChart>
      <c:spPr>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l-PL"/>
    </a:p>
  </c:txPr>
  <c:printSettings>
    <c:headerFooter/>
    <c:pageMargins b="0.74803149606299213" l="0.70866141732283472" r="0.70866141732283472" t="0.47244094488188981" header="0.31496062992125984" footer="0.3149606299212598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r>
              <a:rPr lang="en-US" sz="1100">
                <a:latin typeface="Arial" panose="020B0604020202020204" pitchFamily="34" charset="0"/>
                <a:cs typeface="Arial" panose="020B0604020202020204" pitchFamily="34" charset="0"/>
              </a:rPr>
              <a:t>W</a:t>
            </a:r>
            <a:r>
              <a:rPr lang="pl-PL" sz="1100">
                <a:latin typeface="Arial" panose="020B0604020202020204" pitchFamily="34" charset="0"/>
                <a:cs typeface="Arial" panose="020B0604020202020204" pitchFamily="34" charset="0"/>
              </a:rPr>
              <a:t>YKRES NR 4. STRUKTURA WYDATKÓW NA ŚWIADCZENIA FINANSOWANE</a:t>
            </a:r>
          </a:p>
          <a:p>
            <a:pPr>
              <a:defRPr sz="1100"/>
            </a:pPr>
            <a:r>
              <a:rPr lang="pl-PL" sz="1100">
                <a:latin typeface="Arial" panose="020B0604020202020204" pitchFamily="34" charset="0"/>
                <a:cs typeface="Arial" panose="020B0604020202020204" pitchFamily="34" charset="0"/>
              </a:rPr>
              <a:t> </a:t>
            </a:r>
            <a:br>
              <a:rPr lang="pl-PL" sz="1100">
                <a:latin typeface="Arial" panose="020B0604020202020204" pitchFamily="34" charset="0"/>
                <a:cs typeface="Arial" panose="020B0604020202020204" pitchFamily="34" charset="0"/>
              </a:rPr>
            </a:br>
            <a:r>
              <a:rPr lang="pl-PL" sz="1100">
                <a:latin typeface="Arial" panose="020B0604020202020204" pitchFamily="34" charset="0"/>
                <a:cs typeface="Arial" panose="020B0604020202020204" pitchFamily="34" charset="0"/>
              </a:rPr>
              <a:t>Z FUNDUSZU SKŁADKOWEGO</a:t>
            </a:r>
            <a:endParaRPr lang="en-US" sz="1100">
              <a:latin typeface="Arial" panose="020B0604020202020204" pitchFamily="34" charset="0"/>
              <a:cs typeface="Arial" panose="020B0604020202020204" pitchFamily="34" charset="0"/>
            </a:endParaRPr>
          </a:p>
        </c:rich>
      </c:tx>
      <c:layout>
        <c:manualLayout>
          <c:xMode val="edge"/>
          <c:yMode val="edge"/>
          <c:x val="0.11369449212799546"/>
          <c:y val="3.2389496551292821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pl-PL"/>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2913012578305355E-2"/>
          <c:y val="0.19444126852672997"/>
          <c:w val="0.96033801235596417"/>
          <c:h val="0.80436508339683344"/>
        </c:manualLayout>
      </c:layout>
      <c:pie3DChart>
        <c:varyColors val="1"/>
        <c:ser>
          <c:idx val="0"/>
          <c:order val="0"/>
          <c:explosion val="7"/>
          <c:dPt>
            <c:idx val="0"/>
            <c:bubble3D val="0"/>
            <c:explosion val="41"/>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8B8A-4508-89C5-594A2D983123}"/>
              </c:ext>
            </c:extLst>
          </c:dPt>
          <c:dPt>
            <c:idx val="1"/>
            <c:bubble3D val="0"/>
            <c:explosion val="5"/>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8B8A-4508-89C5-594A2D983123}"/>
              </c:ext>
            </c:extLst>
          </c:dPt>
          <c:dLbls>
            <c:dLbl>
              <c:idx val="0"/>
              <c:layout>
                <c:manualLayout>
                  <c:x val="8.0357705557316958E-2"/>
                  <c:y val="-3.1936134436876262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6081155507394249"/>
                      <c:h val="8.6279871030113517E-2"/>
                    </c:manualLayout>
                  </c15:layout>
                </c:ext>
                <c:ext xmlns:c16="http://schemas.microsoft.com/office/drawing/2014/chart" uri="{C3380CC4-5D6E-409C-BE32-E72D297353CC}">
                  <c16:uniqueId val="{00000001-8B8A-4508-89C5-594A2D983123}"/>
                </c:ext>
              </c:extLst>
            </c:dLbl>
            <c:dLbl>
              <c:idx val="1"/>
              <c:layout>
                <c:manualLayout>
                  <c:x val="-6.4905956721280147E-2"/>
                  <c:y val="-3.5114046228092458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363984140567261"/>
                      <c:h val="0.12183102514114995"/>
                    </c:manualLayout>
                  </c15:layout>
                </c:ext>
                <c:ext xmlns:c16="http://schemas.microsoft.com/office/drawing/2014/chart" uri="{C3380CC4-5D6E-409C-BE32-E72D297353CC}">
                  <c16:uniqueId val="{00000003-8B8A-4508-89C5-594A2D983123}"/>
                </c:ext>
              </c:extLst>
            </c:dLbl>
            <c:spPr>
              <a:gradFill flip="none" rotWithShape="1">
                <a:gsLst>
                  <a:gs pos="29000">
                    <a:srgbClr val="70AD47">
                      <a:lumMod val="5000"/>
                      <a:lumOff val="95000"/>
                    </a:srgbClr>
                  </a:gs>
                  <a:gs pos="74000">
                    <a:srgbClr val="70AD47">
                      <a:lumMod val="45000"/>
                      <a:lumOff val="55000"/>
                    </a:srgbClr>
                  </a:gs>
                  <a:gs pos="83000">
                    <a:srgbClr val="70AD47">
                      <a:lumMod val="45000"/>
                      <a:lumOff val="55000"/>
                    </a:srgbClr>
                  </a:gs>
                  <a:gs pos="100000">
                    <a:srgbClr val="70AD47">
                      <a:lumMod val="30000"/>
                      <a:lumOff val="70000"/>
                    </a:srgbClr>
                  </a:gs>
                </a:gsLst>
                <a:lin ang="5400000" scaled="1"/>
                <a:tileRect/>
              </a:gradFill>
              <a:ln>
                <a:noFill/>
              </a:ln>
              <a:effectLst>
                <a:outerShdw blurRad="50800" dist="38100" dir="2700000" algn="tl" rotWithShape="0">
                  <a:prstClr val="black">
                    <a:alpha val="40000"/>
                  </a:prstClr>
                </a:outerShdw>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dLblPos val="ct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oundRectCallout">
                    <a:avLst/>
                  </a:prstGeom>
                  <a:pattFill prst="pct75">
                    <a:fgClr>
                      <a:schemeClr val="dk1">
                        <a:lumMod val="75000"/>
                        <a:lumOff val="25000"/>
                      </a:schemeClr>
                    </a:fgClr>
                    <a:bgClr>
                      <a:schemeClr val="dk1">
                        <a:lumMod val="65000"/>
                        <a:lumOff val="35000"/>
                      </a:schemeClr>
                    </a:bgClr>
                  </a:pattFill>
                  <a:ln>
                    <a:noFill/>
                  </a:ln>
                </c15:spPr>
              </c:ext>
            </c:extLst>
          </c:dLbls>
          <c:cat>
            <c:strRef>
              <c:f>'Wykres 4'!$B$32:$C$32</c:f>
              <c:strCache>
                <c:ptCount val="2"/>
                <c:pt idx="0">
                  <c:v>Zasiłki chorobowe</c:v>
                </c:pt>
                <c:pt idx="1">
                  <c:v>Jednorazowe odszkodowania</c:v>
                </c:pt>
              </c:strCache>
            </c:strRef>
          </c:cat>
          <c:val>
            <c:numRef>
              <c:f>'Wykres 4'!$B$33:$C$33</c:f>
              <c:numCache>
                <c:formatCode>#,##0.00</c:formatCode>
                <c:ptCount val="2"/>
                <c:pt idx="0">
                  <c:v>57634111.399999999</c:v>
                </c:pt>
                <c:pt idx="1">
                  <c:v>16397050</c:v>
                </c:pt>
              </c:numCache>
            </c:numRef>
          </c:val>
          <c:extLst>
            <c:ext xmlns:c16="http://schemas.microsoft.com/office/drawing/2014/chart" uri="{C3380CC4-5D6E-409C-BE32-E72D297353CC}">
              <c16:uniqueId val="{00000004-8B8A-4508-89C5-594A2D983123}"/>
            </c:ext>
          </c:extLst>
        </c:ser>
        <c:ser>
          <c:idx val="1"/>
          <c:order val="1"/>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6-8B8A-4508-89C5-594A2D983123}"/>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8-8B8A-4508-89C5-594A2D983123}"/>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pl-PL"/>
              </a:p>
            </c:txPr>
            <c:dLblPos val="ctr"/>
            <c:showLegendKey val="0"/>
            <c:showVal val="0"/>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'Wykres 4'!$B$32:$C$32</c:f>
              <c:strCache>
                <c:ptCount val="2"/>
                <c:pt idx="0">
                  <c:v>Zasiłki chorobowe</c:v>
                </c:pt>
                <c:pt idx="1">
                  <c:v>Jednorazowe odszkodowania</c:v>
                </c:pt>
              </c:strCache>
            </c:strRef>
          </c:cat>
          <c:val>
            <c:numRef>
              <c:f>'Wykres 4'!$B$34:$C$34</c:f>
              <c:numCache>
                <c:formatCode>0%</c:formatCode>
                <c:ptCount val="2"/>
                <c:pt idx="0">
                  <c:v>0.77851151204552083</c:v>
                </c:pt>
                <c:pt idx="1">
                  <c:v>0.22148848795447912</c:v>
                </c:pt>
              </c:numCache>
            </c:numRef>
          </c:val>
          <c:extLst>
            <c:ext xmlns:c16="http://schemas.microsoft.com/office/drawing/2014/chart" uri="{C3380CC4-5D6E-409C-BE32-E72D297353CC}">
              <c16:uniqueId val="{00000009-8B8A-4508-89C5-594A2D983123}"/>
            </c:ext>
          </c:extLst>
        </c:ser>
        <c:dLbls>
          <c:dLblPos val="ctr"/>
          <c:showLegendKey val="0"/>
          <c:showVal val="0"/>
          <c:showCatName val="1"/>
          <c:showSerName val="0"/>
          <c:showPercent val="0"/>
          <c:showBubbleSize val="0"/>
          <c:showLeaderLines val="0"/>
        </c:dLbls>
      </c:pie3DChart>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pl-PL"/>
    </a:p>
  </c:txPr>
  <c:printSettings>
    <c:headerFooter/>
    <c:pageMargins b="0.74803149606299213" l="0.70866141732283472" r="0.70866141732283472" t="0.74803149606299213" header="0.31496062992125984" footer="0.31496062992125984"/>
    <c:pageSetup paperSize="9"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r>
              <a:rPr lang="en-US" sz="1200" baseline="0">
                <a:solidFill>
                  <a:sysClr val="windowText" lastClr="000000"/>
                </a:solidFill>
                <a:latin typeface="Arial" panose="020B0604020202020204" pitchFamily="34" charset="0"/>
                <a:cs typeface="Arial" panose="020B0604020202020204" pitchFamily="34" charset="0"/>
              </a:rPr>
              <a:t>WYKRES NR </a:t>
            </a:r>
            <a:r>
              <a:rPr lang="pl-PL" sz="1200" baseline="0">
                <a:solidFill>
                  <a:sysClr val="windowText" lastClr="000000"/>
                </a:solidFill>
                <a:latin typeface="Arial" panose="020B0604020202020204" pitchFamily="34" charset="0"/>
                <a:cs typeface="Arial" panose="020B0604020202020204" pitchFamily="34" charset="0"/>
              </a:rPr>
              <a:t>5</a:t>
            </a:r>
            <a:r>
              <a:rPr lang="en-US" sz="1200" baseline="0">
                <a:solidFill>
                  <a:sysClr val="windowText" lastClr="000000"/>
                </a:solidFill>
                <a:latin typeface="Arial" panose="020B0604020202020204" pitchFamily="34" charset="0"/>
                <a:cs typeface="Arial" panose="020B0604020202020204" pitchFamily="34" charset="0"/>
              </a:rPr>
              <a:t>. </a:t>
            </a:r>
            <a:r>
              <a:rPr lang="pl-PL" sz="1200" baseline="0">
                <a:solidFill>
                  <a:sysClr val="windowText" lastClr="000000"/>
                </a:solidFill>
                <a:latin typeface="Arial" panose="020B0604020202020204" pitchFamily="34" charset="0"/>
                <a:cs typeface="Arial" panose="020B0604020202020204" pitchFamily="34" charset="0"/>
              </a:rPr>
              <a:t>W</a:t>
            </a:r>
            <a:r>
              <a:rPr lang="en-US" sz="1200" baseline="0">
                <a:solidFill>
                  <a:sysClr val="windowText" lastClr="000000"/>
                </a:solidFill>
                <a:latin typeface="Arial" panose="020B0604020202020204" pitchFamily="34" charset="0"/>
                <a:cs typeface="Arial" panose="020B0604020202020204" pitchFamily="34" charset="0"/>
              </a:rPr>
              <a:t>YPADKI PRZY PRACY ROLNICZEJ</a:t>
            </a:r>
            <a:r>
              <a:rPr lang="pl-PL" sz="1200" baseline="0">
                <a:solidFill>
                  <a:sysClr val="windowText" lastClr="000000"/>
                </a:solidFill>
                <a:latin typeface="Arial" panose="020B0604020202020204" pitchFamily="34" charset="0"/>
                <a:cs typeface="Arial" panose="020B0604020202020204" pitchFamily="34" charset="0"/>
              </a:rPr>
              <a:t> </a:t>
            </a:r>
            <a:endParaRPr lang="en-US" sz="1200" baseline="0">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32958253707841001"/>
          <c:y val="1.7441116598018308E-2"/>
        </c:manualLayout>
      </c:layout>
      <c:overlay val="1"/>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endParaRPr lang="pl-PL"/>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0.10131760197023867"/>
          <c:w val="1"/>
          <c:h val="0.89118508458649348"/>
        </c:manualLayout>
      </c:layout>
      <c:pie3DChart>
        <c:varyColors val="1"/>
        <c:ser>
          <c:idx val="0"/>
          <c:order val="0"/>
          <c:explosion val="46"/>
          <c:dPt>
            <c:idx val="0"/>
            <c:bubble3D val="0"/>
            <c:explosion val="25"/>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068A-4DA7-ABBB-17928848600B}"/>
              </c:ext>
            </c:extLst>
          </c:dPt>
          <c:dPt>
            <c:idx val="1"/>
            <c:bubble3D val="0"/>
            <c:explosion val="57"/>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068A-4DA7-ABBB-17928848600B}"/>
              </c:ext>
            </c:extLst>
          </c:dPt>
          <c:dPt>
            <c:idx val="2"/>
            <c:bubble3D val="0"/>
            <c:explosion val="32"/>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068A-4DA7-ABBB-17928848600B}"/>
              </c:ext>
            </c:extLst>
          </c:dPt>
          <c:dPt>
            <c:idx val="3"/>
            <c:bubble3D val="0"/>
            <c:explosion val="29"/>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068A-4DA7-ABBB-17928848600B}"/>
              </c:ext>
            </c:extLst>
          </c:dPt>
          <c:dPt>
            <c:idx val="4"/>
            <c:bubble3D val="0"/>
            <c:explosion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068A-4DA7-ABBB-17928848600B}"/>
              </c:ext>
            </c:extLst>
          </c:dPt>
          <c:dLbls>
            <c:dLbl>
              <c:idx val="0"/>
              <c:layout>
                <c:manualLayout>
                  <c:x val="-0.12367760229155152"/>
                  <c:y val="-0.234543662586256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68A-4DA7-ABBB-17928848600B}"/>
                </c:ext>
              </c:extLst>
            </c:dLbl>
            <c:dLbl>
              <c:idx val="1"/>
              <c:layout>
                <c:manualLayout>
                  <c:x val="0.21030832052367954"/>
                  <c:y val="-4.298919503929882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68A-4DA7-ABBB-17928848600B}"/>
                </c:ext>
              </c:extLst>
            </c:dLbl>
            <c:dLbl>
              <c:idx val="2"/>
              <c:layout>
                <c:manualLayout>
                  <c:x val="-4.1238523286360254E-2"/>
                  <c:y val="2.426466518485241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68A-4DA7-ABBB-17928848600B}"/>
                </c:ext>
              </c:extLst>
            </c:dLbl>
            <c:dLbl>
              <c:idx val="3"/>
              <c:layout>
                <c:manualLayout>
                  <c:x val="8.916988553592348E-3"/>
                  <c:y val="-0.3195147982208546"/>
                </c:manualLayout>
              </c:layout>
              <c:tx>
                <c:rich>
                  <a:bodyPr/>
                  <a:lstStyle/>
                  <a:p>
                    <a:fld id="{13E713F5-AE13-40AB-930D-D8F490BDEAC1}" type="CATEGORYNAME">
                      <a:rPr lang="en-US" baseline="0">
                        <a:solidFill>
                          <a:sysClr val="windowText" lastClr="000000"/>
                        </a:solidFill>
                      </a:rPr>
                      <a:pPr/>
                      <a:t>[NAZWA KATEGORII]</a:t>
                    </a:fld>
                    <a:r>
                      <a:rPr lang="en-US" baseline="0">
                        <a:solidFill>
                          <a:sysClr val="windowText" lastClr="000000"/>
                        </a:solidFill>
                      </a:rPr>
                      <a:t>
</a:t>
                    </a:r>
                    <a:fld id="{2D3BA567-C563-423F-8CCF-5A8E6C071579}" type="PERCENTAGE">
                      <a:rPr lang="en-US" baseline="0">
                        <a:solidFill>
                          <a:sysClr val="windowText" lastClr="000000"/>
                        </a:solidFill>
                      </a:rPr>
                      <a:pPr/>
                      <a:t>[PROCENTOWE]</a:t>
                    </a:fld>
                    <a:endParaRPr lang="en-US" baseline="0">
                      <a:solidFill>
                        <a:sysClr val="windowText" lastClr="000000"/>
                      </a:solidFill>
                    </a:endParaRPr>
                  </a:p>
                </c:rich>
              </c:tx>
              <c:dLblPos val="bestFit"/>
              <c:showLegendKey val="0"/>
              <c:showVal val="0"/>
              <c:showCatName val="1"/>
              <c:showSerName val="0"/>
              <c:showPercent val="1"/>
              <c:showBubbleSize val="0"/>
              <c:extLst>
                <c:ext xmlns:c15="http://schemas.microsoft.com/office/drawing/2012/chart" uri="{CE6537A1-D6FC-4f65-9D91-7224C49458BB}">
                  <c15:layout>
                    <c:manualLayout>
                      <c:w val="0.20134378197575487"/>
                      <c:h val="0.15945393047293005"/>
                    </c:manualLayout>
                  </c15:layout>
                  <c15:dlblFieldTable/>
                  <c15:showDataLabelsRange val="0"/>
                </c:ext>
                <c:ext xmlns:c16="http://schemas.microsoft.com/office/drawing/2014/chart" uri="{C3380CC4-5D6E-409C-BE32-E72D297353CC}">
                  <c16:uniqueId val="{00000007-068A-4DA7-ABBB-17928848600B}"/>
                </c:ext>
              </c:extLst>
            </c:dLbl>
            <c:dLbl>
              <c:idx val="4"/>
              <c:layout>
                <c:manualLayout>
                  <c:x val="0.17569488289875904"/>
                  <c:y val="-8.0841974477554937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5412345369179448"/>
                      <c:h val="7.8363254894047871E-2"/>
                    </c:manualLayout>
                  </c15:layout>
                </c:ext>
                <c:ext xmlns:c16="http://schemas.microsoft.com/office/drawing/2014/chart" uri="{C3380CC4-5D6E-409C-BE32-E72D297353CC}">
                  <c16:uniqueId val="{00000009-068A-4DA7-ABBB-17928848600B}"/>
                </c:ext>
              </c:extLst>
            </c:dLbl>
            <c:spPr>
              <a:gradFill flip="none" rotWithShape="1">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tileRect/>
              </a:gra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oundRectCallout">
                    <a:avLst/>
                  </a:prstGeom>
                  <a:noFill/>
                  <a:ln>
                    <a:noFill/>
                  </a:ln>
                </c15:spPr>
              </c:ext>
            </c:extLst>
          </c:dLbls>
          <c:cat>
            <c:strRef>
              <c:f>'Wykres 5'!$C$19:$G$19</c:f>
              <c:strCache>
                <c:ptCount val="5"/>
                <c:pt idx="0">
                  <c:v>Upadek osób</c:v>
                </c:pt>
                <c:pt idx="1">
                  <c:v>Upadek przedmiotów</c:v>
                </c:pt>
                <c:pt idx="2">
                  <c:v>Pochwycenie, uderzenie przez części ruchome maszyn i urządzeń</c:v>
                </c:pt>
                <c:pt idx="3">
                  <c:v>Uderzenie, przygniecenie, pogryzienie przez zwierzęta </c:v>
                </c:pt>
                <c:pt idx="4">
                  <c:v>Pozostałe</c:v>
                </c:pt>
              </c:strCache>
            </c:strRef>
          </c:cat>
          <c:val>
            <c:numRef>
              <c:f>'Wykres 5'!$C$20:$G$20</c:f>
              <c:numCache>
                <c:formatCode>#,##0</c:formatCode>
                <c:ptCount val="5"/>
                <c:pt idx="0">
                  <c:v>2475</c:v>
                </c:pt>
                <c:pt idx="1">
                  <c:v>310</c:v>
                </c:pt>
                <c:pt idx="2">
                  <c:v>695</c:v>
                </c:pt>
                <c:pt idx="3">
                  <c:v>634</c:v>
                </c:pt>
                <c:pt idx="4">
                  <c:v>1114</c:v>
                </c:pt>
              </c:numCache>
            </c:numRef>
          </c:val>
          <c:extLst>
            <c:ext xmlns:c16="http://schemas.microsoft.com/office/drawing/2014/chart" uri="{C3380CC4-5D6E-409C-BE32-E72D297353CC}">
              <c16:uniqueId val="{0000000A-068A-4DA7-ABBB-17928848600B}"/>
            </c:ext>
          </c:extLst>
        </c:ser>
        <c:ser>
          <c:idx val="1"/>
          <c:order val="1"/>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C-068A-4DA7-ABBB-17928848600B}"/>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E-068A-4DA7-ABBB-17928848600B}"/>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0-068A-4DA7-ABBB-17928848600B}"/>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2-068A-4DA7-ABBB-17928848600B}"/>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4-068A-4DA7-ABBB-17928848600B}"/>
              </c:ext>
            </c:extLst>
          </c:dPt>
          <c:dLbls>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pl-PL"/>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'Wykres 5'!$C$19:$G$19</c:f>
              <c:strCache>
                <c:ptCount val="5"/>
                <c:pt idx="0">
                  <c:v>Upadek osób</c:v>
                </c:pt>
                <c:pt idx="1">
                  <c:v>Upadek przedmiotów</c:v>
                </c:pt>
                <c:pt idx="2">
                  <c:v>Pochwycenie, uderzenie przez części ruchome maszyn i urządzeń</c:v>
                </c:pt>
                <c:pt idx="3">
                  <c:v>Uderzenie, przygniecenie, pogryzienie przez zwierzęta </c:v>
                </c:pt>
                <c:pt idx="4">
                  <c:v>Pozostałe</c:v>
                </c:pt>
              </c:strCache>
            </c:strRef>
          </c:cat>
          <c:val>
            <c:numRef>
              <c:f>'Wykres 5'!$C$21:$G$21</c:f>
              <c:numCache>
                <c:formatCode>0%</c:formatCode>
                <c:ptCount val="5"/>
                <c:pt idx="0">
                  <c:v>0.48</c:v>
                </c:pt>
                <c:pt idx="1">
                  <c:v>0.06</c:v>
                </c:pt>
                <c:pt idx="2">
                  <c:v>0.13</c:v>
                </c:pt>
                <c:pt idx="3">
                  <c:v>0.12</c:v>
                </c:pt>
                <c:pt idx="4">
                  <c:v>0.21</c:v>
                </c:pt>
              </c:numCache>
            </c:numRef>
          </c:val>
          <c:extLst>
            <c:ext xmlns:c16="http://schemas.microsoft.com/office/drawing/2014/chart" uri="{C3380CC4-5D6E-409C-BE32-E72D297353CC}">
              <c16:uniqueId val="{00000015-068A-4DA7-ABBB-17928848600B}"/>
            </c:ext>
          </c:extLst>
        </c:ser>
        <c:dLbls>
          <c:dLblPos val="outEnd"/>
          <c:showLegendKey val="0"/>
          <c:showVal val="0"/>
          <c:showCatName val="1"/>
          <c:showSerName val="0"/>
          <c:showPercent val="0"/>
          <c:showBubbleSize val="0"/>
          <c:showLeaderLines val="0"/>
        </c:dLbls>
      </c:pie3DChart>
      <c:spPr>
        <a:gradFill>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2"/>
          </a:solidFill>
        </a:defRPr>
      </a:pPr>
      <a:endParaRPr lang="pl-PL"/>
    </a:p>
  </c:txPr>
  <c:printSettings>
    <c:headerFooter/>
    <c:pageMargins b="0.74803149606299213" l="0.56000000000000005" r="0.70866141732283472" t="0.74803149606299213" header="0.31496062992125984" footer="0.31496062992125984"/>
    <c:pageSetup paperSize="9" orientation="landscape"/>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25">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5"/>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75000"/>
            <a:lumOff val="25000"/>
          </a:schemeClr>
        </a:solidFill>
      </a:ln>
    </cs:spPr>
  </cs:downBar>
  <cs:dropLine>
    <cs:lnRef idx="0"/>
    <cs:fillRef idx="0"/>
    <cs:effectRef idx="0"/>
    <cs:fontRef idx="minor">
      <a:schemeClr val="dk1"/>
    </cs:fontRef>
    <cs:spPr>
      <a:ln w="9525">
        <a:solidFill>
          <a:schemeClr val="tx1">
            <a:lumMod val="75000"/>
            <a:lumOff val="25000"/>
          </a:schemeClr>
        </a:solidFill>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75000"/>
            <a:lumOff val="25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45">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345">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57812</xdr:colOff>
      <xdr:row>0</xdr:row>
      <xdr:rowOff>38102</xdr:rowOff>
    </xdr:from>
    <xdr:to>
      <xdr:col>1</xdr:col>
      <xdr:colOff>2171700</xdr:colOff>
      <xdr:row>6</xdr:row>
      <xdr:rowOff>57150</xdr:rowOff>
    </xdr:to>
    <xdr:pic>
      <xdr:nvPicPr>
        <xdr:cNvPr id="2" name="Obraz 1">
          <a:extLst>
            <a:ext uri="{FF2B5EF4-FFF2-40B4-BE49-F238E27FC236}">
              <a16:creationId xmlns:a16="http://schemas.microsoft.com/office/drawing/2014/main" id="{A5E4BCF3-6DE5-4B93-96DF-82DC6728CF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812" y="38102"/>
          <a:ext cx="3599788" cy="10667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771524</xdr:colOff>
      <xdr:row>19</xdr:row>
      <xdr:rowOff>200026</xdr:rowOff>
    </xdr:from>
    <xdr:to>
      <xdr:col>1</xdr:col>
      <xdr:colOff>4200523</xdr:colOff>
      <xdr:row>32</xdr:row>
      <xdr:rowOff>66676</xdr:rowOff>
    </xdr:to>
    <xdr:pic>
      <xdr:nvPicPr>
        <xdr:cNvPr id="4" name="Obraz 3">
          <a:extLst>
            <a:ext uri="{FF2B5EF4-FFF2-40B4-BE49-F238E27FC236}">
              <a16:creationId xmlns:a16="http://schemas.microsoft.com/office/drawing/2014/main" id="{309C83E1-46DB-4EC5-9AB9-CC1E9EE09C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1524" y="5676901"/>
          <a:ext cx="4914899" cy="3333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105833</xdr:colOff>
      <xdr:row>25</xdr:row>
      <xdr:rowOff>107158</xdr:rowOff>
    </xdr:from>
    <xdr:to>
      <xdr:col>4</xdr:col>
      <xdr:colOff>1250156</xdr:colOff>
      <xdr:row>47</xdr:row>
      <xdr:rowOff>571500</xdr:rowOff>
    </xdr:to>
    <xdr:graphicFrame macro="">
      <xdr:nvGraphicFramePr>
        <xdr:cNvPr id="2" name="Wykres 1">
          <a:extLst>
            <a:ext uri="{FF2B5EF4-FFF2-40B4-BE49-F238E27FC236}">
              <a16:creationId xmlns:a16="http://schemas.microsoft.com/office/drawing/2014/main" id="{5C0C0989-2676-490B-96EF-778A91C5AF0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28</xdr:row>
      <xdr:rowOff>1</xdr:rowOff>
    </xdr:from>
    <xdr:to>
      <xdr:col>4</xdr:col>
      <xdr:colOff>809623</xdr:colOff>
      <xdr:row>51</xdr:row>
      <xdr:rowOff>23812</xdr:rowOff>
    </xdr:to>
    <xdr:graphicFrame macro="">
      <xdr:nvGraphicFramePr>
        <xdr:cNvPr id="2" name="Wykres 1">
          <a:extLst>
            <a:ext uri="{FF2B5EF4-FFF2-40B4-BE49-F238E27FC236}">
              <a16:creationId xmlns:a16="http://schemas.microsoft.com/office/drawing/2014/main" id="{B26AC939-6061-4436-B637-D14BBC5F10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107155</xdr:colOff>
      <xdr:row>0</xdr:row>
      <xdr:rowOff>47627</xdr:rowOff>
    </xdr:from>
    <xdr:to>
      <xdr:col>5</xdr:col>
      <xdr:colOff>1309687</xdr:colOff>
      <xdr:row>1</xdr:row>
      <xdr:rowOff>4905375</xdr:rowOff>
    </xdr:to>
    <xdr:graphicFrame macro="">
      <xdr:nvGraphicFramePr>
        <xdr:cNvPr id="2" name="Wykres 1">
          <a:extLst>
            <a:ext uri="{FF2B5EF4-FFF2-40B4-BE49-F238E27FC236}">
              <a16:creationId xmlns:a16="http://schemas.microsoft.com/office/drawing/2014/main" id="{9EDCFA93-D3B7-44F6-BA18-6DEA5737AA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35720</xdr:rowOff>
    </xdr:from>
    <xdr:to>
      <xdr:col>6</xdr:col>
      <xdr:colOff>583404</xdr:colOff>
      <xdr:row>29</xdr:row>
      <xdr:rowOff>59531</xdr:rowOff>
    </xdr:to>
    <xdr:graphicFrame macro="">
      <xdr:nvGraphicFramePr>
        <xdr:cNvPr id="2" name="Wykres 1">
          <a:extLst>
            <a:ext uri="{FF2B5EF4-FFF2-40B4-BE49-F238E27FC236}">
              <a16:creationId xmlns:a16="http://schemas.microsoft.com/office/drawing/2014/main" id="{CE42AB8C-D4FA-484B-9AFF-680A5CBFE2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35719</xdr:colOff>
      <xdr:row>0</xdr:row>
      <xdr:rowOff>4761</xdr:rowOff>
    </xdr:from>
    <xdr:to>
      <xdr:col>12</xdr:col>
      <xdr:colOff>654844</xdr:colOff>
      <xdr:row>16</xdr:row>
      <xdr:rowOff>95250</xdr:rowOff>
    </xdr:to>
    <xdr:graphicFrame macro="">
      <xdr:nvGraphicFramePr>
        <xdr:cNvPr id="2" name="Wykres 1">
          <a:extLst>
            <a:ext uri="{FF2B5EF4-FFF2-40B4-BE49-F238E27FC236}">
              <a16:creationId xmlns:a16="http://schemas.microsoft.com/office/drawing/2014/main" id="{2D4D032D-57C4-4000-9001-F67D4C05AF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Podstawa">
  <a:themeElements>
    <a:clrScheme name="Podstawa">
      <a:dk1>
        <a:srgbClr val="000000"/>
      </a:dk1>
      <a:lt1>
        <a:srgbClr val="FFFFFF"/>
      </a:lt1>
      <a:dk2>
        <a:srgbClr val="565349"/>
      </a:dk2>
      <a:lt2>
        <a:srgbClr val="DDDDDD"/>
      </a:lt2>
      <a:accent1>
        <a:srgbClr val="A6B727"/>
      </a:accent1>
      <a:accent2>
        <a:srgbClr val="DF5327"/>
      </a:accent2>
      <a:accent3>
        <a:srgbClr val="FE9E00"/>
      </a:accent3>
      <a:accent4>
        <a:srgbClr val="418AB3"/>
      </a:accent4>
      <a:accent5>
        <a:srgbClr val="D7D447"/>
      </a:accent5>
      <a:accent6>
        <a:srgbClr val="818183"/>
      </a:accent6>
      <a:hlink>
        <a:srgbClr val="F59E00"/>
      </a:hlink>
      <a:folHlink>
        <a:srgbClr val="B2B2B2"/>
      </a:folHlink>
    </a:clrScheme>
    <a:fontScheme name="Podstawa">
      <a:majorFont>
        <a:latin typeface="Corbel" panose="020B0503020204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orbel" panose="020B0503020204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Podstawa">
      <a:fillStyleLst>
        <a:solidFill>
          <a:schemeClr val="phClr"/>
        </a:solidFill>
        <a:solidFill>
          <a:schemeClr val="phClr">
            <a:tint val="55000"/>
            <a:satMod val="130000"/>
          </a:schemeClr>
        </a:solidFill>
        <a:gradFill rotWithShape="1">
          <a:gsLst>
            <a:gs pos="0">
              <a:schemeClr val="phClr"/>
            </a:gs>
            <a:gs pos="90000">
              <a:schemeClr val="phClr">
                <a:shade val="100000"/>
                <a:satMod val="105000"/>
              </a:schemeClr>
            </a:gs>
            <a:gs pos="100000">
              <a:schemeClr val="phClr">
                <a:shade val="80000"/>
                <a:satMod val="120000"/>
              </a:schemeClr>
            </a:gs>
          </a:gsLst>
          <a:path path="circle">
            <a:fillToRect l="100000" t="100000" r="100000" b="100000"/>
          </a:path>
        </a:gradFill>
      </a:fillStyleLst>
      <a:lnStyleLst>
        <a:ln w="10000" cap="flat" cmpd="sng" algn="ctr">
          <a:solidFill>
            <a:schemeClr val="phClr"/>
          </a:solidFill>
          <a:prstDash val="solid"/>
        </a:ln>
        <a:ln w="19050" cap="flat" cmpd="sng" algn="ctr">
          <a:solidFill>
            <a:schemeClr val="phClr"/>
          </a:solidFill>
          <a:prstDash val="solid"/>
        </a:ln>
        <a:ln w="53975" cap="flat" cmpd="dbl"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38100" dist="25400" dir="5400000" rotWithShape="0">
              <a:srgbClr val="000000">
                <a:alpha val="45000"/>
              </a:srgbClr>
            </a:outerShdw>
          </a:effectLst>
          <a:scene3d>
            <a:camera prst="orthographicFront">
              <a:rot lat="0" lon="0" rev="0"/>
            </a:camera>
            <a:lightRig rig="brightRoom" dir="t"/>
          </a:scene3d>
          <a:sp3d extrusionH="12700" contourW="25400" prstMaterial="flat">
            <a:bevelT w="63500" h="152400" prst="angle"/>
            <a:contourClr>
              <a:schemeClr val="phClr">
                <a:shade val="27000"/>
                <a:satMod val="120000"/>
              </a:schemeClr>
            </a:contourClr>
          </a:sp3d>
        </a:effectStyle>
      </a:effectStyleLst>
      <a:bgFillStyleLst>
        <a:solidFill>
          <a:schemeClr val="phClr"/>
        </a:solidFill>
        <a:solidFill>
          <a:schemeClr val="phClr">
            <a:tint val="95000"/>
            <a:shade val="95000"/>
            <a:satMod val="140000"/>
          </a:schemeClr>
        </a:solidFill>
        <a:solidFill>
          <a:schemeClr val="phClr">
            <a:tint val="90000"/>
            <a:shade val="85000"/>
            <a:satMod val="160000"/>
            <a:lumMod val="110000"/>
          </a:schemeClr>
        </a:solidFill>
      </a:bgFillStyleLst>
    </a:fmtScheme>
  </a:themeElements>
  <a:objectDefaults/>
  <a:extraClrSchemeLst/>
  <a:extLst>
    <a:ext uri="{05A4C25C-085E-4340-85A3-A5531E510DB2}">
      <thm15:themeFamily xmlns:thm15="http://schemas.microsoft.com/office/thememl/2012/main" name="Basis" id="{5665723A-49BA-4B57-8411-A56F8F207965}" vid="{90E45F77-AEFC-46EF-A7C1-5B338C297B02}"/>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6"/>
  <sheetViews>
    <sheetView showGridLines="0" tabSelected="1" view="pageBreakPreview" zoomScaleNormal="100" zoomScaleSheetLayoutView="100" workbookViewId="0"/>
  </sheetViews>
  <sheetFormatPr defaultRowHeight="15"/>
  <cols>
    <col min="1" max="1" width="19.5" style="546" customWidth="1"/>
    <col min="2" max="2" width="67" style="546" customWidth="1"/>
    <col min="3" max="3" width="16.125" style="546" customWidth="1"/>
    <col min="4" max="4" width="16" style="546" customWidth="1"/>
    <col min="5" max="5" width="14.5" style="546" customWidth="1"/>
    <col min="6" max="6" width="15.125" style="546" customWidth="1"/>
    <col min="7" max="7" width="13.625" style="546" customWidth="1"/>
    <col min="8" max="8" width="14" style="546" bestFit="1" customWidth="1"/>
    <col min="9" max="9" width="21.75" style="546" bestFit="1" customWidth="1"/>
    <col min="10" max="16384" width="9" style="546"/>
  </cols>
  <sheetData>
    <row r="1" spans="1:6" s="540" customFormat="1" ht="15" customHeight="1">
      <c r="B1" s="629"/>
    </row>
    <row r="2" spans="1:6" s="540" customFormat="1" ht="12.75">
      <c r="B2" s="629"/>
    </row>
    <row r="3" spans="1:6" s="540" customFormat="1" ht="12.75">
      <c r="B3" s="629"/>
    </row>
    <row r="4" spans="1:6" s="540" customFormat="1" ht="12.75">
      <c r="B4" s="629"/>
    </row>
    <row r="5" spans="1:6" s="540" customFormat="1" ht="12.75">
      <c r="B5" s="629"/>
    </row>
    <row r="6" spans="1:6" s="540" customFormat="1" ht="16.5" customHeight="1">
      <c r="B6" s="629"/>
    </row>
    <row r="7" spans="1:6" s="540" customFormat="1" ht="12.75">
      <c r="B7" s="629"/>
    </row>
    <row r="8" spans="1:6" s="540" customFormat="1" ht="20.25" customHeight="1">
      <c r="A8" s="541" t="s">
        <v>290</v>
      </c>
      <c r="B8" s="629"/>
      <c r="C8" s="541"/>
      <c r="D8" s="541"/>
      <c r="E8" s="541"/>
      <c r="F8" s="541"/>
    </row>
    <row r="9" spans="1:6" s="540" customFormat="1" ht="21.75" customHeight="1"/>
    <row r="10" spans="1:6" s="540" customFormat="1" ht="21.75" customHeight="1"/>
    <row r="11" spans="1:6" s="540" customFormat="1" ht="21.75" customHeight="1"/>
    <row r="12" spans="1:6" s="540" customFormat="1" ht="21.75" customHeight="1"/>
    <row r="13" spans="1:6" s="540" customFormat="1" ht="21.75" customHeight="1"/>
    <row r="14" spans="1:6" s="540" customFormat="1" ht="21.75" customHeight="1"/>
    <row r="15" spans="1:6" s="540" customFormat="1" ht="86.25" customHeight="1">
      <c r="A15" s="630" t="s">
        <v>0</v>
      </c>
      <c r="B15" s="630"/>
      <c r="C15" s="542"/>
      <c r="F15" s="542"/>
    </row>
    <row r="16" spans="1:6" s="540" customFormat="1" ht="12.75"/>
    <row r="17" spans="1:6" s="540" customFormat="1" ht="41.25" customHeight="1">
      <c r="A17" s="631" t="s">
        <v>600</v>
      </c>
      <c r="B17" s="631"/>
      <c r="C17" s="543"/>
      <c r="F17" s="543"/>
    </row>
    <row r="18" spans="1:6" s="540" customFormat="1" ht="24" customHeight="1">
      <c r="A18" s="544"/>
      <c r="B18" s="544"/>
      <c r="C18" s="544"/>
      <c r="D18" s="544"/>
      <c r="E18" s="544"/>
      <c r="F18" s="544"/>
    </row>
    <row r="19" spans="1:6" s="540" customFormat="1" ht="21" customHeight="1"/>
    <row r="20" spans="1:6" s="540" customFormat="1" ht="21" customHeight="1"/>
    <row r="21" spans="1:6" s="540" customFormat="1" ht="21" customHeight="1"/>
    <row r="22" spans="1:6" s="540" customFormat="1" ht="21" customHeight="1"/>
    <row r="23" spans="1:6" s="540" customFormat="1" ht="21" customHeight="1"/>
    <row r="24" spans="1:6" s="540" customFormat="1" ht="21" customHeight="1"/>
    <row r="25" spans="1:6" s="540" customFormat="1" ht="21" customHeight="1"/>
    <row r="26" spans="1:6" s="540" customFormat="1" ht="21" customHeight="1"/>
    <row r="27" spans="1:6" s="540" customFormat="1" ht="21" customHeight="1"/>
    <row r="28" spans="1:6" s="540" customFormat="1" ht="21" customHeight="1"/>
    <row r="29" spans="1:6" s="540" customFormat="1" ht="21" customHeight="1"/>
    <row r="30" spans="1:6" s="540" customFormat="1" ht="21" customHeight="1"/>
    <row r="31" spans="1:6" s="540" customFormat="1" ht="21" customHeight="1"/>
    <row r="32" spans="1:6" s="540" customFormat="1" ht="21" customHeight="1"/>
    <row r="33" spans="1:6" s="540" customFormat="1" ht="21" customHeight="1"/>
    <row r="34" spans="1:6" s="540" customFormat="1" ht="21" customHeight="1">
      <c r="A34" s="632" t="s">
        <v>289</v>
      </c>
      <c r="B34" s="632"/>
      <c r="C34" s="545"/>
      <c r="D34" s="545"/>
      <c r="E34" s="545"/>
      <c r="F34" s="545"/>
    </row>
    <row r="35" spans="1:6" ht="14.25" customHeight="1">
      <c r="C35" s="547"/>
      <c r="D35" s="547"/>
      <c r="E35" s="547"/>
      <c r="F35" s="547"/>
    </row>
    <row r="36" spans="1:6">
      <c r="C36" s="548"/>
      <c r="D36" s="548"/>
      <c r="E36" s="549"/>
      <c r="F36" s="547"/>
    </row>
  </sheetData>
  <mergeCells count="4">
    <mergeCell ref="B1:B8"/>
    <mergeCell ref="A15:B15"/>
    <mergeCell ref="A17:B17"/>
    <mergeCell ref="A34:B34"/>
  </mergeCells>
  <pageMargins left="0.70866141732283472" right="0.55000000000000004" top="0.74803149606299213" bottom="0.74803149606299213" header="0.31496062992125984" footer="0.31496062992125984"/>
  <pageSetup paperSize="9" fitToWidth="2" orientation="portrait" r:id="rId1"/>
  <headerFooter differentFirst="1" alignWithMargins="0">
    <oddFooter>&amp;R&amp;P z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usz23"/>
  <dimension ref="A1:K54"/>
  <sheetViews>
    <sheetView showGridLines="0" view="pageBreakPreview" zoomScale="90" zoomScaleNormal="100" zoomScaleSheetLayoutView="90" workbookViewId="0"/>
  </sheetViews>
  <sheetFormatPr defaultRowHeight="15"/>
  <cols>
    <col min="1" max="1" width="19" customWidth="1"/>
    <col min="2" max="2" width="8.375" customWidth="1"/>
    <col min="3" max="3" width="9.375" customWidth="1"/>
    <col min="4" max="4" width="8.375" customWidth="1"/>
    <col min="5" max="5" width="9.5" customWidth="1"/>
    <col min="6" max="6" width="8.375" customWidth="1"/>
    <col min="7" max="7" width="9.5" customWidth="1"/>
    <col min="8" max="8" width="8.375" customWidth="1"/>
    <col min="9" max="9" width="9.5" customWidth="1"/>
    <col min="10" max="10" width="8.25" customWidth="1"/>
    <col min="11" max="11" width="9.5" customWidth="1"/>
  </cols>
  <sheetData>
    <row r="1" spans="1:11" ht="29.25" customHeight="1">
      <c r="A1" s="678" t="str">
        <f>'Tab 8 i 9'!A1:F1</f>
        <v xml:space="preserve"> I. EMERYTURY I RENTY REALIZOWANE PRZEZ KRUS</v>
      </c>
      <c r="B1" s="678"/>
      <c r="C1" s="678"/>
      <c r="D1" s="678"/>
      <c r="E1" s="678"/>
      <c r="F1" s="678"/>
      <c r="G1" s="678"/>
      <c r="H1" s="678"/>
      <c r="I1" s="678"/>
      <c r="J1" s="678"/>
      <c r="K1" s="678"/>
    </row>
    <row r="3" spans="1:11" ht="32.25" customHeight="1">
      <c r="A3" s="701" t="s">
        <v>554</v>
      </c>
      <c r="B3" s="701"/>
      <c r="C3" s="701"/>
      <c r="D3" s="701"/>
      <c r="E3" s="701"/>
      <c r="F3" s="701"/>
      <c r="G3" s="701"/>
      <c r="H3" s="701"/>
      <c r="I3" s="701"/>
      <c r="J3" s="701"/>
      <c r="K3" s="701"/>
    </row>
    <row r="4" spans="1:11" ht="34.5" customHeight="1">
      <c r="A4" s="692" t="s">
        <v>19</v>
      </c>
      <c r="B4" s="690" t="s">
        <v>148</v>
      </c>
      <c r="C4" s="690"/>
      <c r="D4" s="690" t="s">
        <v>149</v>
      </c>
      <c r="E4" s="690"/>
      <c r="F4" s="690" t="s">
        <v>150</v>
      </c>
      <c r="G4" s="690"/>
      <c r="H4" s="702" t="s">
        <v>505</v>
      </c>
      <c r="I4" s="702"/>
      <c r="J4" s="690" t="s">
        <v>151</v>
      </c>
      <c r="K4" s="690"/>
    </row>
    <row r="5" spans="1:11" ht="36.75" customHeight="1">
      <c r="A5" s="697"/>
      <c r="B5" s="566" t="s">
        <v>153</v>
      </c>
      <c r="C5" s="566" t="s">
        <v>87</v>
      </c>
      <c r="D5" s="566" t="s">
        <v>152</v>
      </c>
      <c r="E5" s="566" t="s">
        <v>87</v>
      </c>
      <c r="F5" s="566" t="s">
        <v>153</v>
      </c>
      <c r="G5" s="566" t="s">
        <v>87</v>
      </c>
      <c r="H5" s="566" t="s">
        <v>154</v>
      </c>
      <c r="I5" s="566" t="s">
        <v>87</v>
      </c>
      <c r="J5" s="566" t="s">
        <v>153</v>
      </c>
      <c r="K5" s="566" t="s">
        <v>87</v>
      </c>
    </row>
    <row r="6" spans="1:11" ht="12" customHeight="1">
      <c r="A6" s="693"/>
      <c r="B6" s="694" t="str">
        <f>'Tab 8 i 9'!B19:F19</f>
        <v>II KWARTAŁ 2021 R.</v>
      </c>
      <c r="C6" s="695"/>
      <c r="D6" s="695"/>
      <c r="E6" s="695"/>
      <c r="F6" s="695"/>
      <c r="G6" s="695"/>
      <c r="H6" s="695"/>
      <c r="I6" s="695"/>
      <c r="J6" s="695"/>
      <c r="K6" s="696"/>
    </row>
    <row r="7" spans="1:11" ht="17.25" customHeight="1">
      <c r="A7" s="240" t="s">
        <v>77</v>
      </c>
      <c r="B7" s="247">
        <v>3783</v>
      </c>
      <c r="C7" s="248">
        <v>8682755.8000000007</v>
      </c>
      <c r="D7" s="247">
        <v>3090</v>
      </c>
      <c r="E7" s="248">
        <v>6829562.5300000003</v>
      </c>
      <c r="F7" s="247">
        <v>314</v>
      </c>
      <c r="G7" s="248">
        <v>913640.02999999991</v>
      </c>
      <c r="H7" s="247">
        <v>3</v>
      </c>
      <c r="I7" s="248">
        <v>13136.82</v>
      </c>
      <c r="J7" s="247">
        <v>380</v>
      </c>
      <c r="K7" s="248">
        <v>939553.24000000011</v>
      </c>
    </row>
    <row r="8" spans="1:11" ht="12" customHeight="1">
      <c r="A8" s="242" t="s">
        <v>81</v>
      </c>
      <c r="B8" s="243"/>
      <c r="C8" s="244"/>
      <c r="D8" s="243"/>
      <c r="E8" s="244"/>
      <c r="F8" s="243"/>
      <c r="G8" s="244"/>
      <c r="H8" s="243"/>
      <c r="I8" s="244"/>
      <c r="J8" s="243"/>
      <c r="K8" s="244"/>
    </row>
    <row r="9" spans="1:11" ht="17.25" customHeight="1">
      <c r="A9" s="242" t="s">
        <v>155</v>
      </c>
      <c r="B9" s="243">
        <v>44</v>
      </c>
      <c r="C9" s="244">
        <v>225431.28999999998</v>
      </c>
      <c r="D9" s="243">
        <v>43</v>
      </c>
      <c r="E9" s="244">
        <v>220629.78999999998</v>
      </c>
      <c r="F9" s="243">
        <v>1</v>
      </c>
      <c r="G9" s="244">
        <v>4801.5</v>
      </c>
      <c r="H9" s="231">
        <v>0</v>
      </c>
      <c r="I9" s="231">
        <v>0</v>
      </c>
      <c r="J9" s="231">
        <v>0</v>
      </c>
      <c r="K9" s="231">
        <v>0</v>
      </c>
    </row>
    <row r="10" spans="1:11" ht="12.75" customHeight="1">
      <c r="A10" s="242" t="s">
        <v>43</v>
      </c>
      <c r="B10" s="243"/>
      <c r="C10" s="244"/>
      <c r="D10" s="243"/>
      <c r="E10" s="244"/>
      <c r="F10" s="243"/>
      <c r="G10" s="244"/>
      <c r="H10" s="245"/>
      <c r="I10" s="245"/>
      <c r="J10" s="245"/>
      <c r="K10" s="245"/>
    </row>
    <row r="11" spans="1:11" ht="23.25">
      <c r="A11" s="246" t="s">
        <v>156</v>
      </c>
      <c r="B11" s="247">
        <v>3520</v>
      </c>
      <c r="C11" s="248">
        <v>7721580.1600000001</v>
      </c>
      <c r="D11" s="247">
        <v>2845</v>
      </c>
      <c r="E11" s="248">
        <v>5942736.8500000006</v>
      </c>
      <c r="F11" s="247">
        <v>309</v>
      </c>
      <c r="G11" s="248">
        <v>893452.07</v>
      </c>
      <c r="H11" s="247">
        <v>3</v>
      </c>
      <c r="I11" s="248">
        <v>13136.82</v>
      </c>
      <c r="J11" s="247">
        <v>367</v>
      </c>
      <c r="K11" s="248">
        <v>885391.24000000011</v>
      </c>
    </row>
    <row r="12" spans="1:11" ht="17.25" customHeight="1">
      <c r="A12" s="242" t="s">
        <v>157</v>
      </c>
      <c r="B12" s="243">
        <v>86</v>
      </c>
      <c r="C12" s="244">
        <v>202700.36</v>
      </c>
      <c r="D12" s="243">
        <v>51</v>
      </c>
      <c r="E12" s="244">
        <v>99902.54</v>
      </c>
      <c r="F12" s="243">
        <v>27</v>
      </c>
      <c r="G12" s="244">
        <v>85723.83</v>
      </c>
      <c r="H12" s="231">
        <v>0</v>
      </c>
      <c r="I12" s="231">
        <v>0</v>
      </c>
      <c r="J12" s="243">
        <v>7</v>
      </c>
      <c r="K12" s="244">
        <v>17073.989999999998</v>
      </c>
    </row>
    <row r="13" spans="1:11" ht="17.25" customHeight="1">
      <c r="A13" s="242" t="s">
        <v>158</v>
      </c>
      <c r="B13" s="243">
        <v>48</v>
      </c>
      <c r="C13" s="244">
        <v>187867.43999999997</v>
      </c>
      <c r="D13" s="243">
        <v>22</v>
      </c>
      <c r="E13" s="244">
        <v>71140.53</v>
      </c>
      <c r="F13" s="243">
        <v>23</v>
      </c>
      <c r="G13" s="244">
        <v>103234.08</v>
      </c>
      <c r="H13" s="231">
        <v>0</v>
      </c>
      <c r="I13" s="231">
        <v>0</v>
      </c>
      <c r="J13" s="243">
        <v>3</v>
      </c>
      <c r="K13" s="244">
        <v>13492.83</v>
      </c>
    </row>
    <row r="14" spans="1:11" ht="17.25" customHeight="1">
      <c r="A14" s="242" t="s">
        <v>159</v>
      </c>
      <c r="B14" s="231">
        <v>0</v>
      </c>
      <c r="C14" s="231">
        <v>0</v>
      </c>
      <c r="D14" s="231">
        <v>0</v>
      </c>
      <c r="E14" s="231">
        <v>0</v>
      </c>
      <c r="F14" s="231">
        <v>0</v>
      </c>
      <c r="G14" s="231">
        <v>0</v>
      </c>
      <c r="H14" s="231">
        <v>0</v>
      </c>
      <c r="I14" s="231">
        <v>0</v>
      </c>
      <c r="J14" s="231">
        <v>0</v>
      </c>
      <c r="K14" s="231">
        <v>0</v>
      </c>
    </row>
    <row r="15" spans="1:11" ht="17.25" customHeight="1">
      <c r="A15" s="242" t="s">
        <v>160</v>
      </c>
      <c r="B15" s="231">
        <v>0</v>
      </c>
      <c r="C15" s="231">
        <v>0</v>
      </c>
      <c r="D15" s="231">
        <v>0</v>
      </c>
      <c r="E15" s="231">
        <v>0</v>
      </c>
      <c r="F15" s="231">
        <v>0</v>
      </c>
      <c r="G15" s="231">
        <v>0</v>
      </c>
      <c r="H15" s="231">
        <v>0</v>
      </c>
      <c r="I15" s="231">
        <v>0</v>
      </c>
      <c r="J15" s="231">
        <v>0</v>
      </c>
      <c r="K15" s="231">
        <v>0</v>
      </c>
    </row>
    <row r="16" spans="1:11" ht="17.25" customHeight="1">
      <c r="A16" s="242" t="s">
        <v>161</v>
      </c>
      <c r="B16" s="231">
        <v>0</v>
      </c>
      <c r="C16" s="231">
        <v>0</v>
      </c>
      <c r="D16" s="231">
        <v>0</v>
      </c>
      <c r="E16" s="231">
        <v>0</v>
      </c>
      <c r="F16" s="231">
        <v>0</v>
      </c>
      <c r="G16" s="231">
        <v>0</v>
      </c>
      <c r="H16" s="231">
        <v>0</v>
      </c>
      <c r="I16" s="249">
        <v>0</v>
      </c>
      <c r="J16" s="231">
        <v>0</v>
      </c>
      <c r="K16" s="231">
        <v>0</v>
      </c>
    </row>
    <row r="17" spans="1:11" ht="17.25" customHeight="1">
      <c r="A17" s="242" t="s">
        <v>162</v>
      </c>
      <c r="B17" s="243">
        <v>1</v>
      </c>
      <c r="C17" s="244">
        <v>4630.0499999999993</v>
      </c>
      <c r="D17" s="231">
        <v>0</v>
      </c>
      <c r="E17" s="231">
        <v>0</v>
      </c>
      <c r="F17" s="243">
        <v>1</v>
      </c>
      <c r="G17" s="244">
        <v>4630.0499999999993</v>
      </c>
      <c r="H17" s="231">
        <v>0</v>
      </c>
      <c r="I17" s="231">
        <v>0</v>
      </c>
      <c r="J17" s="231">
        <v>0</v>
      </c>
      <c r="K17" s="231">
        <v>0</v>
      </c>
    </row>
    <row r="18" spans="1:11" ht="17.25" customHeight="1">
      <c r="A18" s="242" t="s">
        <v>163</v>
      </c>
      <c r="B18" s="231">
        <v>0</v>
      </c>
      <c r="C18" s="231">
        <v>0</v>
      </c>
      <c r="D18" s="231">
        <v>0</v>
      </c>
      <c r="E18" s="231">
        <v>0</v>
      </c>
      <c r="F18" s="231">
        <v>0</v>
      </c>
      <c r="G18" s="231">
        <v>0</v>
      </c>
      <c r="H18" s="231">
        <v>0</v>
      </c>
      <c r="I18" s="231">
        <v>0</v>
      </c>
      <c r="J18" s="231">
        <v>0</v>
      </c>
      <c r="K18" s="231">
        <v>0</v>
      </c>
    </row>
    <row r="19" spans="1:11" ht="17.25" customHeight="1">
      <c r="A19" s="242" t="s">
        <v>164</v>
      </c>
      <c r="B19" s="231">
        <v>0</v>
      </c>
      <c r="C19" s="231">
        <v>0</v>
      </c>
      <c r="D19" s="231">
        <v>0</v>
      </c>
      <c r="E19" s="231">
        <v>0</v>
      </c>
      <c r="F19" s="231">
        <v>0</v>
      </c>
      <c r="G19" s="231">
        <v>0</v>
      </c>
      <c r="H19" s="231">
        <v>0</v>
      </c>
      <c r="I19" s="231">
        <v>0</v>
      </c>
      <c r="J19" s="231">
        <v>0</v>
      </c>
      <c r="K19" s="231">
        <v>0</v>
      </c>
    </row>
    <row r="20" spans="1:11" ht="17.25" customHeight="1">
      <c r="A20" s="242" t="s">
        <v>165</v>
      </c>
      <c r="B20" s="231">
        <v>0</v>
      </c>
      <c r="C20" s="231">
        <v>0</v>
      </c>
      <c r="D20" s="231">
        <v>0</v>
      </c>
      <c r="E20" s="231">
        <v>0</v>
      </c>
      <c r="F20" s="231">
        <v>0</v>
      </c>
      <c r="G20" s="231">
        <v>0</v>
      </c>
      <c r="H20" s="231">
        <v>0</v>
      </c>
      <c r="I20" s="249">
        <v>0</v>
      </c>
      <c r="J20" s="231">
        <v>0</v>
      </c>
      <c r="K20" s="231">
        <v>0</v>
      </c>
    </row>
    <row r="21" spans="1:11" ht="17.25" customHeight="1">
      <c r="A21" s="242" t="s">
        <v>166</v>
      </c>
      <c r="B21" s="243">
        <v>21</v>
      </c>
      <c r="C21" s="244">
        <v>80458.09</v>
      </c>
      <c r="D21" s="243">
        <v>17</v>
      </c>
      <c r="E21" s="244">
        <v>71221.63</v>
      </c>
      <c r="F21" s="243">
        <v>3</v>
      </c>
      <c r="G21" s="244">
        <v>9165.4499999999989</v>
      </c>
      <c r="H21" s="231">
        <v>0</v>
      </c>
      <c r="I21" s="231">
        <v>0</v>
      </c>
      <c r="J21" s="243">
        <v>1</v>
      </c>
      <c r="K21" s="244">
        <v>71.010000000000005</v>
      </c>
    </row>
    <row r="22" spans="1:11" ht="17.25" customHeight="1">
      <c r="A22" s="242" t="s">
        <v>167</v>
      </c>
      <c r="B22" s="231">
        <v>0</v>
      </c>
      <c r="C22" s="231">
        <v>0</v>
      </c>
      <c r="D22" s="231">
        <v>0</v>
      </c>
      <c r="E22" s="231">
        <v>0</v>
      </c>
      <c r="F22" s="231">
        <v>0</v>
      </c>
      <c r="G22" s="231">
        <v>0</v>
      </c>
      <c r="H22" s="231">
        <v>0</v>
      </c>
      <c r="I22" s="231">
        <v>0</v>
      </c>
      <c r="J22" s="231">
        <v>0</v>
      </c>
      <c r="K22" s="231">
        <v>0</v>
      </c>
    </row>
    <row r="23" spans="1:11" ht="17.25" customHeight="1">
      <c r="A23" s="242" t="s">
        <v>168</v>
      </c>
      <c r="B23" s="243">
        <v>18</v>
      </c>
      <c r="C23" s="244">
        <v>63752.009999999995</v>
      </c>
      <c r="D23" s="243">
        <v>10</v>
      </c>
      <c r="E23" s="244">
        <v>36505.979999999996</v>
      </c>
      <c r="F23" s="243">
        <v>4</v>
      </c>
      <c r="G23" s="244">
        <v>17642.670000000002</v>
      </c>
      <c r="H23" s="231">
        <v>0</v>
      </c>
      <c r="I23" s="231">
        <v>0</v>
      </c>
      <c r="J23" s="243">
        <v>4</v>
      </c>
      <c r="K23" s="244">
        <v>9603.36</v>
      </c>
    </row>
    <row r="24" spans="1:11" ht="17.25" customHeight="1">
      <c r="A24" s="242" t="s">
        <v>169</v>
      </c>
      <c r="B24" s="243">
        <v>7</v>
      </c>
      <c r="C24" s="244">
        <v>22997.370000000003</v>
      </c>
      <c r="D24" s="243">
        <v>6</v>
      </c>
      <c r="E24" s="244">
        <v>20977.95</v>
      </c>
      <c r="F24" s="231">
        <v>0</v>
      </c>
      <c r="G24" s="231">
        <v>0</v>
      </c>
      <c r="H24" s="231">
        <v>0</v>
      </c>
      <c r="I24" s="231">
        <v>0</v>
      </c>
      <c r="J24" s="243">
        <v>1</v>
      </c>
      <c r="K24" s="244">
        <v>2019.42</v>
      </c>
    </row>
    <row r="25" spans="1:11" ht="17.25" customHeight="1">
      <c r="A25" s="242" t="s">
        <v>170</v>
      </c>
      <c r="B25" s="243">
        <v>9</v>
      </c>
      <c r="C25" s="244">
        <v>31757.62</v>
      </c>
      <c r="D25" s="243">
        <v>4</v>
      </c>
      <c r="E25" s="244">
        <v>18095.489999999998</v>
      </c>
      <c r="F25" s="243">
        <v>4</v>
      </c>
      <c r="G25" s="244">
        <v>8658.61</v>
      </c>
      <c r="H25" s="231">
        <v>0</v>
      </c>
      <c r="I25" s="231">
        <v>0</v>
      </c>
      <c r="J25" s="243">
        <v>1</v>
      </c>
      <c r="K25" s="244">
        <v>5003.5200000000004</v>
      </c>
    </row>
    <row r="26" spans="1:11" ht="17.25" customHeight="1">
      <c r="A26" s="242" t="s">
        <v>171</v>
      </c>
      <c r="B26" s="231">
        <v>0</v>
      </c>
      <c r="C26" s="231">
        <v>0</v>
      </c>
      <c r="D26" s="231">
        <v>0</v>
      </c>
      <c r="E26" s="231">
        <v>0</v>
      </c>
      <c r="F26" s="231">
        <v>0</v>
      </c>
      <c r="G26" s="231">
        <v>0</v>
      </c>
      <c r="H26" s="231">
        <v>0</v>
      </c>
      <c r="I26" s="231">
        <v>0</v>
      </c>
      <c r="J26" s="231">
        <v>0</v>
      </c>
      <c r="K26" s="231">
        <v>0</v>
      </c>
    </row>
    <row r="27" spans="1:11" ht="17.25" customHeight="1">
      <c r="A27" s="242" t="s">
        <v>172</v>
      </c>
      <c r="B27" s="231">
        <v>0</v>
      </c>
      <c r="C27" s="231">
        <v>0</v>
      </c>
      <c r="D27" s="231">
        <v>0</v>
      </c>
      <c r="E27" s="231">
        <v>0</v>
      </c>
      <c r="F27" s="231">
        <v>0</v>
      </c>
      <c r="G27" s="231">
        <v>0</v>
      </c>
      <c r="H27" s="231">
        <v>0</v>
      </c>
      <c r="I27" s="231">
        <v>0</v>
      </c>
      <c r="J27" s="231">
        <v>0</v>
      </c>
      <c r="K27" s="231">
        <v>0</v>
      </c>
    </row>
    <row r="28" spans="1:11" ht="17.25" customHeight="1">
      <c r="A28" s="242" t="s">
        <v>173</v>
      </c>
      <c r="B28" s="243">
        <v>2</v>
      </c>
      <c r="C28" s="244">
        <v>7191.7800000000007</v>
      </c>
      <c r="D28" s="231">
        <v>0</v>
      </c>
      <c r="E28" s="231">
        <v>0</v>
      </c>
      <c r="F28" s="243">
        <v>1</v>
      </c>
      <c r="G28" s="244">
        <v>3439.1400000000003</v>
      </c>
      <c r="H28" s="231">
        <v>0</v>
      </c>
      <c r="I28" s="231">
        <v>0</v>
      </c>
      <c r="J28" s="243">
        <v>1</v>
      </c>
      <c r="K28" s="244">
        <v>3752.6400000000003</v>
      </c>
    </row>
    <row r="29" spans="1:11" ht="17.25" customHeight="1">
      <c r="A29" s="242" t="s">
        <v>174</v>
      </c>
      <c r="B29" s="243">
        <v>1</v>
      </c>
      <c r="C29" s="244">
        <v>3413.38</v>
      </c>
      <c r="D29" s="231">
        <v>0</v>
      </c>
      <c r="E29" s="231">
        <v>0</v>
      </c>
      <c r="F29" s="231">
        <v>0</v>
      </c>
      <c r="G29" s="231">
        <v>0</v>
      </c>
      <c r="H29" s="231">
        <v>0</v>
      </c>
      <c r="I29" s="231">
        <v>0</v>
      </c>
      <c r="J29" s="243">
        <v>1</v>
      </c>
      <c r="K29" s="244">
        <v>3413.38</v>
      </c>
    </row>
    <row r="30" spans="1:11" ht="17.25" customHeight="1">
      <c r="A30" s="242" t="s">
        <v>175</v>
      </c>
      <c r="B30" s="243">
        <v>1</v>
      </c>
      <c r="C30" s="244">
        <v>3752.6400000000003</v>
      </c>
      <c r="D30" s="231">
        <v>0</v>
      </c>
      <c r="E30" s="231">
        <v>0</v>
      </c>
      <c r="F30" s="231">
        <v>0</v>
      </c>
      <c r="G30" s="231">
        <v>0</v>
      </c>
      <c r="H30" s="231">
        <v>0</v>
      </c>
      <c r="I30" s="231">
        <v>0</v>
      </c>
      <c r="J30" s="243">
        <v>1</v>
      </c>
      <c r="K30" s="244">
        <v>3752.6400000000003</v>
      </c>
    </row>
    <row r="31" spans="1:11" ht="17.25" customHeight="1">
      <c r="A31" s="242" t="s">
        <v>176</v>
      </c>
      <c r="B31" s="231">
        <v>0</v>
      </c>
      <c r="C31" s="231">
        <v>0</v>
      </c>
      <c r="D31" s="231">
        <v>0</v>
      </c>
      <c r="E31" s="231">
        <v>0</v>
      </c>
      <c r="F31" s="231">
        <v>0</v>
      </c>
      <c r="G31" s="231">
        <v>0</v>
      </c>
      <c r="H31" s="231">
        <v>0</v>
      </c>
      <c r="I31" s="231">
        <v>0</v>
      </c>
      <c r="J31" s="231">
        <v>0</v>
      </c>
      <c r="K31" s="231">
        <v>0</v>
      </c>
    </row>
    <row r="32" spans="1:11" ht="17.25" customHeight="1">
      <c r="A32" s="242" t="s">
        <v>177</v>
      </c>
      <c r="B32" s="243">
        <v>3260</v>
      </c>
      <c r="C32" s="244">
        <v>6844783.3799999999</v>
      </c>
      <c r="D32" s="243">
        <v>2698</v>
      </c>
      <c r="E32" s="244">
        <v>5484272.8500000006</v>
      </c>
      <c r="F32" s="243">
        <v>230</v>
      </c>
      <c r="G32" s="244">
        <v>586842.89</v>
      </c>
      <c r="H32" s="243">
        <v>3</v>
      </c>
      <c r="I32" s="244">
        <v>13136.82</v>
      </c>
      <c r="J32" s="243">
        <v>332</v>
      </c>
      <c r="K32" s="244">
        <v>773667.64</v>
      </c>
    </row>
    <row r="33" spans="1:11" ht="17.25" customHeight="1">
      <c r="A33" s="242" t="s">
        <v>178</v>
      </c>
      <c r="B33" s="243">
        <v>7</v>
      </c>
      <c r="C33" s="244">
        <v>39671.839999999997</v>
      </c>
      <c r="D33" s="231">
        <v>0</v>
      </c>
      <c r="E33" s="231">
        <v>0</v>
      </c>
      <c r="F33" s="243">
        <v>6</v>
      </c>
      <c r="G33" s="244">
        <v>35919.199999999997</v>
      </c>
      <c r="H33" s="231">
        <v>0</v>
      </c>
      <c r="I33" s="231">
        <v>0</v>
      </c>
      <c r="J33" s="243">
        <v>1</v>
      </c>
      <c r="K33" s="244">
        <v>3752.6400000000003</v>
      </c>
    </row>
    <row r="34" spans="1:11" ht="17.25" customHeight="1">
      <c r="A34" s="242" t="s">
        <v>179</v>
      </c>
      <c r="B34" s="231">
        <v>0</v>
      </c>
      <c r="C34" s="231">
        <v>0</v>
      </c>
      <c r="D34" s="231">
        <v>0</v>
      </c>
      <c r="E34" s="231">
        <v>0</v>
      </c>
      <c r="F34" s="231">
        <v>0</v>
      </c>
      <c r="G34" s="231">
        <v>0</v>
      </c>
      <c r="H34" s="231">
        <v>0</v>
      </c>
      <c r="I34" s="231">
        <v>0</v>
      </c>
      <c r="J34" s="231">
        <v>0</v>
      </c>
      <c r="K34" s="231">
        <v>0</v>
      </c>
    </row>
    <row r="35" spans="1:11" ht="17.25" customHeight="1">
      <c r="A35" s="242" t="s">
        <v>180</v>
      </c>
      <c r="B35" s="231">
        <v>0</v>
      </c>
      <c r="C35" s="231">
        <v>0</v>
      </c>
      <c r="D35" s="231">
        <v>0</v>
      </c>
      <c r="E35" s="231">
        <v>0</v>
      </c>
      <c r="F35" s="231">
        <v>0</v>
      </c>
      <c r="G35" s="231">
        <v>0</v>
      </c>
      <c r="H35" s="231">
        <v>0</v>
      </c>
      <c r="I35" s="231">
        <v>0</v>
      </c>
      <c r="J35" s="231">
        <v>0</v>
      </c>
      <c r="K35" s="231">
        <v>0</v>
      </c>
    </row>
    <row r="36" spans="1:11" ht="17.25" customHeight="1">
      <c r="A36" s="242" t="s">
        <v>181</v>
      </c>
      <c r="B36" s="243">
        <v>2</v>
      </c>
      <c r="C36" s="244">
        <v>9990.7799999999988</v>
      </c>
      <c r="D36" s="231">
        <v>0</v>
      </c>
      <c r="E36" s="231">
        <v>0</v>
      </c>
      <c r="F36" s="231">
        <v>0</v>
      </c>
      <c r="G36" s="231">
        <v>0</v>
      </c>
      <c r="H36" s="231">
        <v>0</v>
      </c>
      <c r="I36" s="231">
        <v>0</v>
      </c>
      <c r="J36" s="243">
        <v>2</v>
      </c>
      <c r="K36" s="244">
        <v>9990.7799999999988</v>
      </c>
    </row>
    <row r="37" spans="1:11" ht="17.25" customHeight="1">
      <c r="A37" s="242" t="s">
        <v>182</v>
      </c>
      <c r="B37" s="231">
        <v>0</v>
      </c>
      <c r="C37" s="231">
        <v>0</v>
      </c>
      <c r="D37" s="231">
        <v>0</v>
      </c>
      <c r="E37" s="231">
        <v>0</v>
      </c>
      <c r="F37" s="231">
        <v>0</v>
      </c>
      <c r="G37" s="231">
        <v>0</v>
      </c>
      <c r="H37" s="231">
        <v>0</v>
      </c>
      <c r="I37" s="231">
        <v>0</v>
      </c>
      <c r="J37" s="231">
        <v>0</v>
      </c>
      <c r="K37" s="231">
        <v>0</v>
      </c>
    </row>
    <row r="38" spans="1:11" ht="17.25" customHeight="1">
      <c r="A38" s="242" t="s">
        <v>183</v>
      </c>
      <c r="B38" s="243">
        <v>1</v>
      </c>
      <c r="C38" s="244">
        <v>4102.7699999999995</v>
      </c>
      <c r="D38" s="243">
        <v>1</v>
      </c>
      <c r="E38" s="244">
        <v>4102.7699999999995</v>
      </c>
      <c r="F38" s="231">
        <v>0</v>
      </c>
      <c r="G38" s="231">
        <v>0</v>
      </c>
      <c r="H38" s="231">
        <v>0</v>
      </c>
      <c r="I38" s="231">
        <v>0</v>
      </c>
      <c r="J38" s="231">
        <v>0</v>
      </c>
      <c r="K38" s="231">
        <v>0</v>
      </c>
    </row>
    <row r="39" spans="1:11" ht="17.25" customHeight="1">
      <c r="A39" s="242" t="s">
        <v>184</v>
      </c>
      <c r="B39" s="243">
        <v>14</v>
      </c>
      <c r="C39" s="244">
        <v>36807.160000000003</v>
      </c>
      <c r="D39" s="243">
        <v>5</v>
      </c>
      <c r="E39" s="244">
        <v>11413.67</v>
      </c>
      <c r="F39" s="243">
        <v>6</v>
      </c>
      <c r="G39" s="244">
        <v>21903.27</v>
      </c>
      <c r="H39" s="231">
        <v>0</v>
      </c>
      <c r="I39" s="231">
        <v>0</v>
      </c>
      <c r="J39" s="243">
        <v>3</v>
      </c>
      <c r="K39" s="244">
        <v>3490.2200000000003</v>
      </c>
    </row>
    <row r="40" spans="1:11" ht="17.25" customHeight="1">
      <c r="A40" s="242" t="s">
        <v>185</v>
      </c>
      <c r="B40" s="231">
        <v>0</v>
      </c>
      <c r="C40" s="231">
        <v>0</v>
      </c>
      <c r="D40" s="231">
        <v>0</v>
      </c>
      <c r="E40" s="231">
        <v>0</v>
      </c>
      <c r="F40" s="231">
        <v>0</v>
      </c>
      <c r="G40" s="231">
        <v>0</v>
      </c>
      <c r="H40" s="231">
        <v>0</v>
      </c>
      <c r="I40" s="231">
        <v>0</v>
      </c>
      <c r="J40" s="231">
        <v>0</v>
      </c>
      <c r="K40" s="231">
        <v>0</v>
      </c>
    </row>
    <row r="41" spans="1:11" ht="17.25" customHeight="1">
      <c r="A41" s="242" t="s">
        <v>186</v>
      </c>
      <c r="B41" s="243">
        <v>30</v>
      </c>
      <c r="C41" s="244">
        <v>135573</v>
      </c>
      <c r="D41" s="243">
        <v>20</v>
      </c>
      <c r="E41" s="244">
        <v>93348.45</v>
      </c>
      <c r="F41" s="243">
        <v>3</v>
      </c>
      <c r="G41" s="244">
        <v>12540.24</v>
      </c>
      <c r="H41" s="231">
        <v>0</v>
      </c>
      <c r="I41" s="231">
        <v>0</v>
      </c>
      <c r="J41" s="243">
        <v>7</v>
      </c>
      <c r="K41" s="244">
        <v>29684.31</v>
      </c>
    </row>
    <row r="42" spans="1:11" ht="17.25" customHeight="1">
      <c r="A42" s="242" t="s">
        <v>187</v>
      </c>
      <c r="B42" s="243">
        <v>13</v>
      </c>
      <c r="C42" s="244">
        <v>42130.490000000005</v>
      </c>
      <c r="D42" s="243">
        <v>10</v>
      </c>
      <c r="E42" s="244">
        <v>31754.99</v>
      </c>
      <c r="F42" s="243">
        <v>1</v>
      </c>
      <c r="G42" s="244">
        <v>3752.6400000000003</v>
      </c>
      <c r="H42" s="231">
        <v>0</v>
      </c>
      <c r="I42" s="231">
        <v>0</v>
      </c>
      <c r="J42" s="243">
        <v>2</v>
      </c>
      <c r="K42" s="244">
        <v>6622.86</v>
      </c>
    </row>
    <row r="43" spans="1:11" ht="34.5">
      <c r="A43" s="246" t="s">
        <v>188</v>
      </c>
      <c r="B43" s="247">
        <v>263</v>
      </c>
      <c r="C43" s="248">
        <v>961175.64</v>
      </c>
      <c r="D43" s="247">
        <v>245</v>
      </c>
      <c r="E43" s="248">
        <v>886825.67999999993</v>
      </c>
      <c r="F43" s="247">
        <v>5</v>
      </c>
      <c r="G43" s="248">
        <v>20187.96</v>
      </c>
      <c r="H43" s="250">
        <v>0</v>
      </c>
      <c r="I43" s="250">
        <v>0</v>
      </c>
      <c r="J43" s="247">
        <v>13</v>
      </c>
      <c r="K43" s="248">
        <v>54162</v>
      </c>
    </row>
    <row r="44" spans="1:11" ht="17.25" customHeight="1">
      <c r="A44" s="242" t="s">
        <v>189</v>
      </c>
      <c r="B44" s="243">
        <v>65</v>
      </c>
      <c r="C44" s="244">
        <v>159928.22</v>
      </c>
      <c r="D44" s="243">
        <v>63</v>
      </c>
      <c r="E44" s="244">
        <v>150908.69</v>
      </c>
      <c r="F44" s="243">
        <v>2</v>
      </c>
      <c r="G44" s="244">
        <v>9019.5300000000007</v>
      </c>
      <c r="H44" s="231">
        <v>0</v>
      </c>
      <c r="I44" s="231">
        <v>0</v>
      </c>
      <c r="J44" s="231">
        <v>0</v>
      </c>
      <c r="K44" s="231">
        <v>0</v>
      </c>
    </row>
    <row r="45" spans="1:11" ht="17.25" customHeight="1">
      <c r="A45" s="242" t="s">
        <v>606</v>
      </c>
      <c r="B45" s="231">
        <v>0</v>
      </c>
      <c r="C45" s="231">
        <v>0</v>
      </c>
      <c r="D45" s="231">
        <v>0</v>
      </c>
      <c r="E45" s="231">
        <v>0</v>
      </c>
      <c r="F45" s="231">
        <v>0</v>
      </c>
      <c r="G45" s="231">
        <v>0</v>
      </c>
      <c r="H45" s="231">
        <v>0</v>
      </c>
      <c r="I45" s="231">
        <v>0</v>
      </c>
      <c r="J45" s="231">
        <v>0</v>
      </c>
      <c r="K45" s="231">
        <v>0</v>
      </c>
    </row>
    <row r="46" spans="1:11" ht="17.25" customHeight="1">
      <c r="A46" s="242" t="s">
        <v>190</v>
      </c>
      <c r="B46" s="243">
        <v>80</v>
      </c>
      <c r="C46" s="244">
        <v>341132.98999999993</v>
      </c>
      <c r="D46" s="243">
        <v>76</v>
      </c>
      <c r="E46" s="244">
        <v>323834.44999999995</v>
      </c>
      <c r="F46" s="243">
        <v>1</v>
      </c>
      <c r="G46" s="244">
        <v>4602.66</v>
      </c>
      <c r="H46" s="231">
        <v>0</v>
      </c>
      <c r="I46" s="231">
        <v>0</v>
      </c>
      <c r="J46" s="243">
        <v>3</v>
      </c>
      <c r="K46" s="244">
        <v>12695.880000000001</v>
      </c>
    </row>
    <row r="47" spans="1:11" ht="17.25" customHeight="1">
      <c r="A47" s="242" t="s">
        <v>191</v>
      </c>
      <c r="B47" s="231">
        <v>0</v>
      </c>
      <c r="C47" s="231">
        <v>0</v>
      </c>
      <c r="D47" s="231">
        <v>0</v>
      </c>
      <c r="E47" s="231">
        <v>0</v>
      </c>
      <c r="F47" s="231">
        <v>0</v>
      </c>
      <c r="G47" s="231">
        <v>0</v>
      </c>
      <c r="H47" s="231">
        <v>0</v>
      </c>
      <c r="I47" s="231">
        <v>0</v>
      </c>
      <c r="J47" s="231">
        <v>0</v>
      </c>
      <c r="K47" s="231">
        <v>0</v>
      </c>
    </row>
    <row r="48" spans="1:11" ht="17.25" customHeight="1">
      <c r="A48" s="242" t="s">
        <v>192</v>
      </c>
      <c r="B48" s="231">
        <v>0</v>
      </c>
      <c r="C48" s="231">
        <v>0</v>
      </c>
      <c r="D48" s="231">
        <v>0</v>
      </c>
      <c r="E48" s="231">
        <v>0</v>
      </c>
      <c r="F48" s="231">
        <v>0</v>
      </c>
      <c r="G48" s="231">
        <v>0</v>
      </c>
      <c r="H48" s="231">
        <v>0</v>
      </c>
      <c r="I48" s="231">
        <v>0</v>
      </c>
      <c r="J48" s="231">
        <v>0</v>
      </c>
      <c r="K48" s="231">
        <v>0</v>
      </c>
    </row>
    <row r="49" spans="1:11" ht="17.25" customHeight="1">
      <c r="A49" s="242" t="s">
        <v>193</v>
      </c>
      <c r="B49" s="231">
        <v>0</v>
      </c>
      <c r="C49" s="231">
        <v>0</v>
      </c>
      <c r="D49" s="231">
        <v>0</v>
      </c>
      <c r="E49" s="231">
        <v>0</v>
      </c>
      <c r="F49" s="231">
        <v>0</v>
      </c>
      <c r="G49" s="231">
        <v>0</v>
      </c>
      <c r="H49" s="231">
        <v>0</v>
      </c>
      <c r="I49" s="231">
        <v>0</v>
      </c>
      <c r="J49" s="231">
        <v>0</v>
      </c>
      <c r="K49" s="231">
        <v>0</v>
      </c>
    </row>
    <row r="50" spans="1:11" ht="17.25" customHeight="1">
      <c r="A50" s="242" t="s">
        <v>195</v>
      </c>
      <c r="B50" s="231">
        <v>0</v>
      </c>
      <c r="C50" s="231">
        <v>0</v>
      </c>
      <c r="D50" s="231">
        <v>0</v>
      </c>
      <c r="E50" s="231">
        <v>0</v>
      </c>
      <c r="F50" s="231">
        <v>0</v>
      </c>
      <c r="G50" s="231">
        <v>0</v>
      </c>
      <c r="H50" s="231">
        <v>0</v>
      </c>
      <c r="I50" s="231">
        <v>0</v>
      </c>
      <c r="J50" s="231">
        <v>0</v>
      </c>
      <c r="K50" s="231">
        <v>0</v>
      </c>
    </row>
    <row r="51" spans="1:11" ht="17.25" customHeight="1">
      <c r="A51" s="242" t="s">
        <v>194</v>
      </c>
      <c r="B51" s="231">
        <v>0</v>
      </c>
      <c r="C51" s="231">
        <v>0</v>
      </c>
      <c r="D51" s="231">
        <v>0</v>
      </c>
      <c r="E51" s="231">
        <v>0</v>
      </c>
      <c r="F51" s="231">
        <v>0</v>
      </c>
      <c r="G51" s="231">
        <v>0</v>
      </c>
      <c r="H51" s="231">
        <v>0</v>
      </c>
      <c r="I51" s="231">
        <v>0</v>
      </c>
      <c r="J51" s="231">
        <v>0</v>
      </c>
      <c r="K51" s="231">
        <v>0</v>
      </c>
    </row>
    <row r="52" spans="1:11" ht="17.25" customHeight="1">
      <c r="A52" s="242" t="s">
        <v>607</v>
      </c>
      <c r="B52" s="231">
        <v>0</v>
      </c>
      <c r="C52" s="231">
        <v>0</v>
      </c>
      <c r="D52" s="231">
        <v>0</v>
      </c>
      <c r="E52" s="231">
        <v>0</v>
      </c>
      <c r="F52" s="231">
        <v>0</v>
      </c>
      <c r="G52" s="231">
        <v>0</v>
      </c>
      <c r="H52" s="231">
        <v>0</v>
      </c>
      <c r="I52" s="231">
        <v>0</v>
      </c>
      <c r="J52" s="231">
        <v>0</v>
      </c>
      <c r="K52" s="231">
        <v>0</v>
      </c>
    </row>
    <row r="53" spans="1:11" ht="17.25" customHeight="1">
      <c r="A53" s="242" t="s">
        <v>196</v>
      </c>
      <c r="B53" s="243">
        <v>8</v>
      </c>
      <c r="C53" s="244">
        <v>22342.59</v>
      </c>
      <c r="D53" s="243">
        <v>2</v>
      </c>
      <c r="E53" s="244">
        <v>2017.1399999999999</v>
      </c>
      <c r="F53" s="243">
        <v>1</v>
      </c>
      <c r="G53" s="244">
        <v>2813.13</v>
      </c>
      <c r="H53" s="231">
        <v>0</v>
      </c>
      <c r="I53" s="231">
        <v>0</v>
      </c>
      <c r="J53" s="243">
        <v>5</v>
      </c>
      <c r="K53" s="244">
        <v>17512.32</v>
      </c>
    </row>
    <row r="54" spans="1:11" ht="17.25" customHeight="1">
      <c r="A54" s="251" t="s">
        <v>197</v>
      </c>
      <c r="B54" s="252">
        <v>110</v>
      </c>
      <c r="C54" s="253">
        <v>437771.84</v>
      </c>
      <c r="D54" s="252">
        <v>104</v>
      </c>
      <c r="E54" s="253">
        <v>410065.4</v>
      </c>
      <c r="F54" s="252">
        <v>1</v>
      </c>
      <c r="G54" s="253">
        <v>3752.6400000000003</v>
      </c>
      <c r="H54" s="238">
        <v>0</v>
      </c>
      <c r="I54" s="238">
        <v>0</v>
      </c>
      <c r="J54" s="252">
        <v>5</v>
      </c>
      <c r="K54" s="253">
        <v>23953.8</v>
      </c>
    </row>
  </sheetData>
  <mergeCells count="9">
    <mergeCell ref="B6:K6"/>
    <mergeCell ref="A4:A6"/>
    <mergeCell ref="A1:K1"/>
    <mergeCell ref="A3:K3"/>
    <mergeCell ref="B4:C4"/>
    <mergeCell ref="D4:E4"/>
    <mergeCell ref="F4:G4"/>
    <mergeCell ref="H4:I4"/>
    <mergeCell ref="J4:K4"/>
  </mergeCells>
  <printOptions horizontalCentered="1"/>
  <pageMargins left="0.51181102362204722" right="0.51181102362204722" top="0.55118110236220474" bottom="0.47244094488188981" header="0.31496062992125984" footer="0.31496062992125984"/>
  <pageSetup paperSize="9" scale="79" orientation="portrait" r:id="rId1"/>
  <headerFooter differentFirst="1" alignWithMargins="0">
    <oddFooter>&amp;C&amp;"Arial,Normalny"&amp;9-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usz7"/>
  <dimension ref="A1:K33"/>
  <sheetViews>
    <sheetView showGridLines="0" view="pageBreakPreview" zoomScale="90" zoomScaleNormal="90" zoomScaleSheetLayoutView="90" workbookViewId="0"/>
  </sheetViews>
  <sheetFormatPr defaultColWidth="8" defaultRowHeight="12.75"/>
  <cols>
    <col min="1" max="1" width="36" style="1" customWidth="1"/>
    <col min="2" max="2" width="9.625" style="1" customWidth="1"/>
    <col min="3" max="9" width="9.5" style="1" customWidth="1"/>
    <col min="10" max="16382" width="8" style="1"/>
    <col min="16383" max="16383" width="1.5" style="1" customWidth="1"/>
    <col min="16384" max="16384" width="0.25" style="1" customWidth="1"/>
  </cols>
  <sheetData>
    <row r="1" spans="1:11" ht="23.25" customHeight="1">
      <c r="A1" s="704" t="s">
        <v>531</v>
      </c>
      <c r="B1" s="704"/>
      <c r="C1" s="704"/>
      <c r="D1" s="704"/>
      <c r="E1" s="704"/>
      <c r="F1" s="704"/>
      <c r="G1" s="704"/>
      <c r="H1" s="704"/>
      <c r="I1" s="704"/>
    </row>
    <row r="2" spans="1:11" ht="33.75" customHeight="1">
      <c r="A2" s="705" t="s">
        <v>360</v>
      </c>
      <c r="B2" s="705"/>
      <c r="C2" s="705"/>
      <c r="D2" s="706"/>
      <c r="E2" s="706"/>
      <c r="F2" s="706"/>
      <c r="G2" s="706"/>
      <c r="H2" s="706"/>
      <c r="I2" s="706"/>
    </row>
    <row r="3" spans="1:11" ht="20.25" customHeight="1">
      <c r="A3" s="648" t="s">
        <v>19</v>
      </c>
      <c r="B3" s="644" t="s">
        <v>20</v>
      </c>
      <c r="C3" s="645"/>
      <c r="D3" s="646" t="s">
        <v>483</v>
      </c>
      <c r="E3" s="646"/>
      <c r="F3" s="646"/>
      <c r="G3" s="646"/>
      <c r="H3" s="646"/>
      <c r="I3" s="645"/>
    </row>
    <row r="4" spans="1:11" ht="20.25" customHeight="1">
      <c r="A4" s="685"/>
      <c r="B4" s="647" t="s">
        <v>601</v>
      </c>
      <c r="C4" s="647" t="s">
        <v>602</v>
      </c>
      <c r="D4" s="648" t="s">
        <v>482</v>
      </c>
      <c r="E4" s="648" t="s">
        <v>601</v>
      </c>
      <c r="F4" s="648" t="s">
        <v>602</v>
      </c>
      <c r="G4" s="650" t="s">
        <v>21</v>
      </c>
      <c r="H4" s="650"/>
      <c r="I4" s="651"/>
    </row>
    <row r="5" spans="1:11" ht="63" customHeight="1">
      <c r="A5" s="649"/>
      <c r="B5" s="647"/>
      <c r="C5" s="647"/>
      <c r="D5" s="649"/>
      <c r="E5" s="649"/>
      <c r="F5" s="649"/>
      <c r="G5" s="628" t="s">
        <v>603</v>
      </c>
      <c r="H5" s="627" t="s">
        <v>604</v>
      </c>
      <c r="I5" s="627" t="s">
        <v>605</v>
      </c>
    </row>
    <row r="6" spans="1:11" ht="21" customHeight="1">
      <c r="A6" s="707" t="s">
        <v>77</v>
      </c>
      <c r="B6" s="708"/>
      <c r="C6" s="708"/>
      <c r="D6" s="708"/>
      <c r="E6" s="708"/>
      <c r="F6" s="708"/>
      <c r="G6" s="708"/>
      <c r="H6" s="708"/>
      <c r="I6" s="709"/>
    </row>
    <row r="7" spans="1:11" ht="24.75" customHeight="1">
      <c r="A7" s="254" t="s">
        <v>22</v>
      </c>
      <c r="B7" s="255">
        <v>1088247</v>
      </c>
      <c r="C7" s="255">
        <v>1091816</v>
      </c>
      <c r="D7" s="255">
        <v>1052907</v>
      </c>
      <c r="E7" s="255">
        <v>1039932</v>
      </c>
      <c r="F7" s="255">
        <v>1046420</v>
      </c>
      <c r="G7" s="256">
        <f>E7/D7-1</f>
        <v>-1.2323025680330724E-2</v>
      </c>
      <c r="H7" s="256">
        <f>E7/B7-1</f>
        <v>-4.439708999886971E-2</v>
      </c>
      <c r="I7" s="256">
        <f>F7/C7-1</f>
        <v>-4.1578434461484348E-2</v>
      </c>
      <c r="J7" s="4"/>
      <c r="K7" s="4"/>
    </row>
    <row r="8" spans="1:11" ht="24.75" customHeight="1">
      <c r="A8" s="258" t="s">
        <v>149</v>
      </c>
      <c r="B8" s="259">
        <v>856949</v>
      </c>
      <c r="C8" s="259">
        <v>860797</v>
      </c>
      <c r="D8" s="259">
        <f>D11</f>
        <v>825151</v>
      </c>
      <c r="E8" s="259">
        <v>813324</v>
      </c>
      <c r="F8" s="259">
        <v>819237</v>
      </c>
      <c r="G8" s="260">
        <f t="shared" ref="G8:G9" si="0">E8/D8-1</f>
        <v>-1.4333134177865636E-2</v>
      </c>
      <c r="H8" s="261">
        <f t="shared" ref="H8:H9" si="1">E8/B8-1</f>
        <v>-5.0907346878285686E-2</v>
      </c>
      <c r="I8" s="261">
        <f t="shared" ref="I8:I9" si="2">F8/C8-1</f>
        <v>-4.8280837409981681E-2</v>
      </c>
      <c r="J8" s="4"/>
      <c r="K8" s="4"/>
    </row>
    <row r="9" spans="1:11" ht="24.75" customHeight="1">
      <c r="A9" s="262" t="s">
        <v>23</v>
      </c>
      <c r="B9" s="263">
        <v>231298</v>
      </c>
      <c r="C9" s="263">
        <v>231019</v>
      </c>
      <c r="D9" s="263">
        <f>D18</f>
        <v>227757</v>
      </c>
      <c r="E9" s="263">
        <v>226608</v>
      </c>
      <c r="F9" s="263">
        <v>227182</v>
      </c>
      <c r="G9" s="260">
        <f t="shared" si="0"/>
        <v>-5.0448504326979782E-3</v>
      </c>
      <c r="H9" s="261">
        <f t="shared" si="1"/>
        <v>-2.0276872260028167E-2</v>
      </c>
      <c r="I9" s="261">
        <f t="shared" si="2"/>
        <v>-1.6609023500231634E-2</v>
      </c>
      <c r="J9" s="4"/>
      <c r="K9" s="4"/>
    </row>
    <row r="10" spans="1:11" ht="26.25" customHeight="1">
      <c r="A10" s="707" t="s">
        <v>118</v>
      </c>
      <c r="B10" s="708"/>
      <c r="C10" s="708"/>
      <c r="D10" s="708"/>
      <c r="E10" s="708"/>
      <c r="F10" s="708"/>
      <c r="G10" s="708"/>
      <c r="H10" s="708"/>
      <c r="I10" s="709"/>
      <c r="J10" s="4"/>
      <c r="K10" s="4"/>
    </row>
    <row r="11" spans="1:11" s="6" customFormat="1" ht="24" customHeight="1">
      <c r="A11" s="264" t="s">
        <v>495</v>
      </c>
      <c r="B11" s="265">
        <v>856949</v>
      </c>
      <c r="C11" s="265">
        <v>860797</v>
      </c>
      <c r="D11" s="266">
        <v>825151</v>
      </c>
      <c r="E11" s="266">
        <v>813324</v>
      </c>
      <c r="F11" s="266">
        <v>819237</v>
      </c>
      <c r="G11" s="256">
        <f t="shared" ref="G11:G16" si="3">E11/D11-1</f>
        <v>-1.4333134177865636E-2</v>
      </c>
      <c r="H11" s="257">
        <f t="shared" ref="H11:H16" si="4">E11/B11-1</f>
        <v>-5.0907346878285686E-2</v>
      </c>
      <c r="I11" s="257">
        <f t="shared" ref="I11:I16" si="5">F11/C11-1</f>
        <v>-4.8280837409981681E-2</v>
      </c>
      <c r="J11" s="4"/>
      <c r="K11" s="4"/>
    </row>
    <row r="12" spans="1:11" ht="24" customHeight="1">
      <c r="A12" s="267" t="s">
        <v>24</v>
      </c>
      <c r="B12" s="268">
        <v>38350</v>
      </c>
      <c r="C12" s="268">
        <v>40573</v>
      </c>
      <c r="D12" s="263">
        <v>26577</v>
      </c>
      <c r="E12" s="263">
        <v>22215</v>
      </c>
      <c r="F12" s="263">
        <v>24396</v>
      </c>
      <c r="G12" s="260">
        <f t="shared" si="3"/>
        <v>-0.16412687662264369</v>
      </c>
      <c r="H12" s="261">
        <f t="shared" si="4"/>
        <v>-0.42073011734028687</v>
      </c>
      <c r="I12" s="261">
        <f t="shared" si="5"/>
        <v>-0.39871343011362237</v>
      </c>
      <c r="J12" s="4"/>
      <c r="K12" s="4"/>
    </row>
    <row r="13" spans="1:11" ht="24.75" customHeight="1">
      <c r="A13" s="269" t="s">
        <v>25</v>
      </c>
      <c r="B13" s="268">
        <v>728010</v>
      </c>
      <c r="C13" s="268">
        <v>729361</v>
      </c>
      <c r="D13" s="259">
        <v>712901</v>
      </c>
      <c r="E13" s="259">
        <v>706830</v>
      </c>
      <c r="F13" s="259">
        <v>709866</v>
      </c>
      <c r="G13" s="260">
        <f t="shared" si="3"/>
        <v>-8.5159089410731248E-3</v>
      </c>
      <c r="H13" s="261">
        <f t="shared" si="4"/>
        <v>-2.9093006964190038E-2</v>
      </c>
      <c r="I13" s="261">
        <f t="shared" si="5"/>
        <v>-2.672887637260557E-2</v>
      </c>
      <c r="J13" s="4"/>
      <c r="K13" s="4"/>
    </row>
    <row r="14" spans="1:11" ht="24.75" customHeight="1">
      <c r="A14" s="270" t="s">
        <v>26</v>
      </c>
      <c r="B14" s="268">
        <v>20933</v>
      </c>
      <c r="C14" s="268">
        <v>21338</v>
      </c>
      <c r="D14" s="263">
        <v>18174</v>
      </c>
      <c r="E14" s="263">
        <v>17231</v>
      </c>
      <c r="F14" s="263">
        <v>17703</v>
      </c>
      <c r="G14" s="260">
        <f t="shared" si="3"/>
        <v>-5.1887311543963865E-2</v>
      </c>
      <c r="H14" s="261">
        <f t="shared" si="4"/>
        <v>-0.1768499498399656</v>
      </c>
      <c r="I14" s="261">
        <f t="shared" si="5"/>
        <v>-0.17035336020245573</v>
      </c>
      <c r="J14" s="4"/>
      <c r="K14" s="4"/>
    </row>
    <row r="15" spans="1:11" ht="24.75" customHeight="1">
      <c r="A15" s="270" t="s">
        <v>27</v>
      </c>
      <c r="B15" s="268">
        <v>105042</v>
      </c>
      <c r="C15" s="268">
        <v>107120</v>
      </c>
      <c r="D15" s="263">
        <v>91260</v>
      </c>
      <c r="E15" s="263">
        <v>86500</v>
      </c>
      <c r="F15" s="263">
        <v>88880</v>
      </c>
      <c r="G15" s="260">
        <f t="shared" si="3"/>
        <v>-5.2158667543282911E-2</v>
      </c>
      <c r="H15" s="261">
        <f t="shared" si="4"/>
        <v>-0.17651986824317889</v>
      </c>
      <c r="I15" s="261">
        <f t="shared" si="5"/>
        <v>-0.17027632561613149</v>
      </c>
      <c r="J15" s="4"/>
      <c r="K15" s="4"/>
    </row>
    <row r="16" spans="1:11" ht="33" customHeight="1">
      <c r="A16" s="271" t="s">
        <v>28</v>
      </c>
      <c r="B16" s="272">
        <v>2964</v>
      </c>
      <c r="C16" s="272">
        <v>2978</v>
      </c>
      <c r="D16" s="273">
        <v>2815</v>
      </c>
      <c r="E16" s="273">
        <v>2763</v>
      </c>
      <c r="F16" s="273">
        <v>2789</v>
      </c>
      <c r="G16" s="260">
        <f t="shared" si="3"/>
        <v>-1.8472468916518658E-2</v>
      </c>
      <c r="H16" s="261">
        <f t="shared" si="4"/>
        <v>-6.7813765182186181E-2</v>
      </c>
      <c r="I16" s="261">
        <f t="shared" si="5"/>
        <v>-6.3465413028878426E-2</v>
      </c>
      <c r="J16" s="4"/>
      <c r="K16" s="4"/>
    </row>
    <row r="17" spans="1:11" ht="27.75" customHeight="1">
      <c r="A17" s="707" t="s">
        <v>29</v>
      </c>
      <c r="B17" s="708"/>
      <c r="C17" s="708"/>
      <c r="D17" s="708"/>
      <c r="E17" s="708"/>
      <c r="F17" s="708"/>
      <c r="G17" s="708"/>
      <c r="H17" s="708"/>
      <c r="I17" s="709"/>
      <c r="J17" s="4"/>
      <c r="K17" s="4"/>
    </row>
    <row r="18" spans="1:11" ht="24.75" customHeight="1">
      <c r="A18" s="264" t="s">
        <v>30</v>
      </c>
      <c r="B18" s="255">
        <v>231298</v>
      </c>
      <c r="C18" s="255">
        <v>231019</v>
      </c>
      <c r="D18" s="255">
        <v>227757</v>
      </c>
      <c r="E18" s="255">
        <v>226608</v>
      </c>
      <c r="F18" s="255">
        <v>227182</v>
      </c>
      <c r="G18" s="256">
        <f t="shared" ref="G18:G30" si="6">E18/D18-1</f>
        <v>-5.0448504326979782E-3</v>
      </c>
      <c r="H18" s="257">
        <f t="shared" ref="H18:H30" si="7">E18/B18-1</f>
        <v>-2.0276872260028167E-2</v>
      </c>
      <c r="I18" s="257">
        <f t="shared" ref="I18:I30" si="8">F18/C18-1</f>
        <v>-1.6609023500231634E-2</v>
      </c>
      <c r="J18" s="4"/>
      <c r="K18" s="4"/>
    </row>
    <row r="19" spans="1:11" ht="33" customHeight="1">
      <c r="A19" s="274" t="s">
        <v>31</v>
      </c>
      <c r="B19" s="275">
        <v>188749</v>
      </c>
      <c r="C19" s="275">
        <v>188512</v>
      </c>
      <c r="D19" s="275">
        <v>185914</v>
      </c>
      <c r="E19" s="275">
        <v>184440</v>
      </c>
      <c r="F19" s="275">
        <v>185177</v>
      </c>
      <c r="G19" s="256">
        <f t="shared" si="6"/>
        <v>-7.9283970007637539E-3</v>
      </c>
      <c r="H19" s="257">
        <f t="shared" si="7"/>
        <v>-2.2829260022569686E-2</v>
      </c>
      <c r="I19" s="257">
        <f t="shared" si="8"/>
        <v>-1.7691181463248995E-2</v>
      </c>
      <c r="J19" s="4"/>
      <c r="K19" s="4"/>
    </row>
    <row r="20" spans="1:11" ht="33.75" customHeight="1">
      <c r="A20" s="267" t="s">
        <v>32</v>
      </c>
      <c r="B20" s="268">
        <v>12520</v>
      </c>
      <c r="C20" s="268">
        <v>12508</v>
      </c>
      <c r="D20" s="263">
        <v>12355</v>
      </c>
      <c r="E20" s="263">
        <v>12261</v>
      </c>
      <c r="F20" s="263">
        <v>12308</v>
      </c>
      <c r="G20" s="260">
        <f t="shared" si="6"/>
        <v>-7.6082557668959439E-3</v>
      </c>
      <c r="H20" s="261">
        <f t="shared" si="7"/>
        <v>-2.0686900958466481E-2</v>
      </c>
      <c r="I20" s="261">
        <f t="shared" si="8"/>
        <v>-1.5989766549408424E-2</v>
      </c>
      <c r="J20" s="4"/>
      <c r="K20" s="4"/>
    </row>
    <row r="21" spans="1:11" ht="24.75" customHeight="1">
      <c r="A21" s="267" t="s">
        <v>33</v>
      </c>
      <c r="B21" s="268">
        <v>185911</v>
      </c>
      <c r="C21" s="268">
        <v>185619</v>
      </c>
      <c r="D21" s="263">
        <v>183365</v>
      </c>
      <c r="E21" s="263">
        <v>181974</v>
      </c>
      <c r="F21" s="263">
        <v>182670</v>
      </c>
      <c r="G21" s="260">
        <f t="shared" si="6"/>
        <v>-7.5859624246721324E-3</v>
      </c>
      <c r="H21" s="261">
        <f t="shared" si="7"/>
        <v>-2.1176799651446143E-2</v>
      </c>
      <c r="I21" s="261">
        <f t="shared" si="8"/>
        <v>-1.5887382218415125E-2</v>
      </c>
      <c r="J21" s="4"/>
      <c r="K21" s="4"/>
    </row>
    <row r="22" spans="1:11" ht="33" customHeight="1">
      <c r="A22" s="267" t="s">
        <v>34</v>
      </c>
      <c r="B22" s="268">
        <v>234</v>
      </c>
      <c r="C22" s="268">
        <v>238</v>
      </c>
      <c r="D22" s="263">
        <v>206</v>
      </c>
      <c r="E22" s="263">
        <v>196</v>
      </c>
      <c r="F22" s="263">
        <v>201</v>
      </c>
      <c r="G22" s="260">
        <f t="shared" si="6"/>
        <v>-4.8543689320388328E-2</v>
      </c>
      <c r="H22" s="261">
        <f t="shared" si="7"/>
        <v>-0.16239316239316237</v>
      </c>
      <c r="I22" s="261">
        <f t="shared" si="8"/>
        <v>-0.15546218487394958</v>
      </c>
      <c r="J22" s="4"/>
      <c r="K22" s="4"/>
    </row>
    <row r="23" spans="1:11" ht="33" customHeight="1">
      <c r="A23" s="267" t="s">
        <v>35</v>
      </c>
      <c r="B23" s="268">
        <v>645</v>
      </c>
      <c r="C23" s="268">
        <v>657</v>
      </c>
      <c r="D23" s="263">
        <v>581</v>
      </c>
      <c r="E23" s="263">
        <v>566</v>
      </c>
      <c r="F23" s="263">
        <v>573</v>
      </c>
      <c r="G23" s="260">
        <f t="shared" si="6"/>
        <v>-2.5817555938037917E-2</v>
      </c>
      <c r="H23" s="261">
        <f t="shared" si="7"/>
        <v>-0.1224806201550388</v>
      </c>
      <c r="I23" s="261">
        <f t="shared" si="8"/>
        <v>-0.12785388127853881</v>
      </c>
      <c r="J23" s="4"/>
      <c r="K23" s="4"/>
    </row>
    <row r="24" spans="1:11" ht="33" customHeight="1">
      <c r="A24" s="267" t="s">
        <v>638</v>
      </c>
      <c r="B24" s="268">
        <v>1959</v>
      </c>
      <c r="C24" s="268">
        <v>1997</v>
      </c>
      <c r="D24" s="263">
        <v>1763</v>
      </c>
      <c r="E24" s="263">
        <v>1704</v>
      </c>
      <c r="F24" s="263">
        <v>1734</v>
      </c>
      <c r="G24" s="260">
        <f t="shared" si="6"/>
        <v>-3.3465683494044218E-2</v>
      </c>
      <c r="H24" s="261">
        <f t="shared" si="7"/>
        <v>-0.13016845329249616</v>
      </c>
      <c r="I24" s="261">
        <f t="shared" si="8"/>
        <v>-0.13169754631947916</v>
      </c>
      <c r="J24" s="4"/>
      <c r="K24" s="4"/>
    </row>
    <row r="25" spans="1:11" ht="24.75" customHeight="1">
      <c r="A25" s="274" t="s">
        <v>37</v>
      </c>
      <c r="B25" s="275">
        <v>42549</v>
      </c>
      <c r="C25" s="275">
        <v>42507</v>
      </c>
      <c r="D25" s="255">
        <v>41842</v>
      </c>
      <c r="E25" s="255">
        <v>42168</v>
      </c>
      <c r="F25" s="255">
        <v>42005</v>
      </c>
      <c r="G25" s="256">
        <f t="shared" si="6"/>
        <v>7.7912145690932633E-3</v>
      </c>
      <c r="H25" s="257">
        <f t="shared" si="7"/>
        <v>-8.9543820066276814E-3</v>
      </c>
      <c r="I25" s="257">
        <f t="shared" si="8"/>
        <v>-1.1809819559131407E-2</v>
      </c>
      <c r="J25" s="4"/>
      <c r="K25" s="4"/>
    </row>
    <row r="26" spans="1:11" ht="24" customHeight="1">
      <c r="A26" s="267" t="s">
        <v>38</v>
      </c>
      <c r="B26" s="268">
        <v>925</v>
      </c>
      <c r="C26" s="268">
        <v>930</v>
      </c>
      <c r="D26" s="263">
        <v>857</v>
      </c>
      <c r="E26" s="263">
        <v>858</v>
      </c>
      <c r="F26" s="263">
        <v>858</v>
      </c>
      <c r="G26" s="260">
        <f t="shared" si="6"/>
        <v>1.166861143523823E-3</v>
      </c>
      <c r="H26" s="261">
        <f t="shared" si="7"/>
        <v>-7.243243243243247E-2</v>
      </c>
      <c r="I26" s="261">
        <f t="shared" si="8"/>
        <v>-7.7419354838709653E-2</v>
      </c>
      <c r="J26" s="4"/>
      <c r="K26" s="4"/>
    </row>
    <row r="27" spans="1:11" ht="24" customHeight="1">
      <c r="A27" s="267" t="s">
        <v>39</v>
      </c>
      <c r="B27" s="268">
        <v>40927</v>
      </c>
      <c r="C27" s="268">
        <v>40877</v>
      </c>
      <c r="D27" s="263">
        <v>40292</v>
      </c>
      <c r="E27" s="263">
        <v>40650</v>
      </c>
      <c r="F27" s="263">
        <v>40471</v>
      </c>
      <c r="G27" s="260">
        <f t="shared" si="6"/>
        <v>8.8851384890300533E-3</v>
      </c>
      <c r="H27" s="261">
        <f t="shared" si="7"/>
        <v>-6.7681481662472676E-3</v>
      </c>
      <c r="I27" s="261">
        <f t="shared" si="8"/>
        <v>-9.9322357315849708E-3</v>
      </c>
      <c r="J27" s="4"/>
      <c r="K27" s="4"/>
    </row>
    <row r="28" spans="1:11" ht="33" customHeight="1">
      <c r="A28" s="267" t="s">
        <v>40</v>
      </c>
      <c r="B28" s="268">
        <v>372</v>
      </c>
      <c r="C28" s="268">
        <v>374</v>
      </c>
      <c r="D28" s="263">
        <v>347</v>
      </c>
      <c r="E28" s="263">
        <v>334</v>
      </c>
      <c r="F28" s="263">
        <v>341</v>
      </c>
      <c r="G28" s="260">
        <f t="shared" si="6"/>
        <v>-3.7463976945244948E-2</v>
      </c>
      <c r="H28" s="261">
        <f t="shared" si="7"/>
        <v>-0.10215053763440862</v>
      </c>
      <c r="I28" s="261">
        <f t="shared" si="8"/>
        <v>-8.8235294117647078E-2</v>
      </c>
      <c r="J28" s="4"/>
      <c r="K28" s="4"/>
    </row>
    <row r="29" spans="1:11" ht="33" customHeight="1">
      <c r="A29" s="267" t="s">
        <v>41</v>
      </c>
      <c r="B29" s="268">
        <v>884</v>
      </c>
      <c r="C29" s="268">
        <v>890</v>
      </c>
      <c r="D29" s="263">
        <v>846</v>
      </c>
      <c r="E29" s="263">
        <v>832</v>
      </c>
      <c r="F29" s="263">
        <v>839</v>
      </c>
      <c r="G29" s="260">
        <f t="shared" si="6"/>
        <v>-1.6548463356974019E-2</v>
      </c>
      <c r="H29" s="261">
        <f t="shared" si="7"/>
        <v>-5.8823529411764719E-2</v>
      </c>
      <c r="I29" s="261">
        <f t="shared" si="8"/>
        <v>-5.7303370786516816E-2</v>
      </c>
      <c r="J29" s="4"/>
      <c r="K29" s="4"/>
    </row>
    <row r="30" spans="1:11" ht="33" customHeight="1">
      <c r="A30" s="276" t="s">
        <v>42</v>
      </c>
      <c r="B30" s="272">
        <v>366</v>
      </c>
      <c r="C30" s="272">
        <v>367</v>
      </c>
      <c r="D30" s="273">
        <v>358</v>
      </c>
      <c r="E30" s="273">
        <v>352</v>
      </c>
      <c r="F30" s="273">
        <v>355</v>
      </c>
      <c r="G30" s="277">
        <f t="shared" si="6"/>
        <v>-1.6759776536312887E-2</v>
      </c>
      <c r="H30" s="278">
        <f t="shared" si="7"/>
        <v>-3.8251366120218622E-2</v>
      </c>
      <c r="I30" s="278">
        <f t="shared" si="8"/>
        <v>-3.2697547683923744E-2</v>
      </c>
      <c r="J30" s="4"/>
      <c r="K30" s="4"/>
    </row>
    <row r="31" spans="1:11" ht="14.25" customHeight="1">
      <c r="A31" s="12"/>
      <c r="B31" s="12"/>
      <c r="C31" s="12"/>
      <c r="D31" s="13"/>
      <c r="E31" s="13"/>
      <c r="F31" s="13"/>
      <c r="G31" s="13"/>
      <c r="H31" s="13"/>
      <c r="I31" s="13"/>
    </row>
    <row r="32" spans="1:11">
      <c r="A32" s="703"/>
      <c r="B32" s="703"/>
      <c r="C32" s="703"/>
      <c r="D32" s="703"/>
      <c r="E32" s="703"/>
      <c r="F32" s="703"/>
      <c r="G32" s="703"/>
      <c r="H32" s="703"/>
      <c r="I32" s="703"/>
    </row>
    <row r="33" spans="1:9" ht="16.5" customHeight="1">
      <c r="A33" s="14"/>
      <c r="B33" s="14"/>
      <c r="C33" s="14"/>
      <c r="D33" s="14"/>
      <c r="E33" s="14"/>
      <c r="F33" s="14"/>
      <c r="G33" s="14"/>
      <c r="H33" s="14"/>
      <c r="I33" s="14"/>
    </row>
  </sheetData>
  <mergeCells count="15">
    <mergeCell ref="A32:I32"/>
    <mergeCell ref="A1:I1"/>
    <mergeCell ref="A2:I2"/>
    <mergeCell ref="A3:A5"/>
    <mergeCell ref="B3:C3"/>
    <mergeCell ref="D3:I3"/>
    <mergeCell ref="B4:B5"/>
    <mergeCell ref="C4:C5"/>
    <mergeCell ref="D4:D5"/>
    <mergeCell ref="G4:I4"/>
    <mergeCell ref="A6:I6"/>
    <mergeCell ref="A10:I10"/>
    <mergeCell ref="A17:I17"/>
    <mergeCell ref="E4:E5"/>
    <mergeCell ref="F4:F5"/>
  </mergeCells>
  <printOptions horizontalCentered="1"/>
  <pageMargins left="0.51181102362204722" right="0.51181102362204722" top="0.6692913385826772" bottom="0.55118110236220474" header="0.31496062992125984" footer="0.31496062992125984"/>
  <pageSetup paperSize="9" scale="80" orientation="portrait" r:id="rId1"/>
  <headerFooter differentFirst="1" alignWithMargins="0">
    <oddFooter>&amp;C&amp;"Arial,Normalny"&amp;9- &amp;P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8"/>
  <sheetViews>
    <sheetView showGridLines="0" view="pageBreakPreview" zoomScale="90" zoomScaleNormal="100" zoomScaleSheetLayoutView="90" workbookViewId="0"/>
  </sheetViews>
  <sheetFormatPr defaultRowHeight="15"/>
  <cols>
    <col min="1" max="1" width="26" customWidth="1"/>
    <col min="2" max="2" width="23" customWidth="1"/>
    <col min="3" max="3" width="24.875" customWidth="1"/>
    <col min="5" max="5" width="16.875" customWidth="1"/>
  </cols>
  <sheetData>
    <row r="1" spans="1:6" ht="23.25" customHeight="1">
      <c r="A1" s="704" t="str">
        <f>'Tab 1 (11)'!A1:I1</f>
        <v>II. FUNDUSZ EMERYTALNO-RENTOWY</v>
      </c>
      <c r="B1" s="704"/>
      <c r="C1" s="704"/>
      <c r="D1" s="704"/>
      <c r="E1" s="704"/>
      <c r="F1" s="279"/>
    </row>
    <row r="2" spans="1:6" ht="32.25" customHeight="1">
      <c r="A2" s="710" t="s">
        <v>659</v>
      </c>
      <c r="B2" s="710"/>
      <c r="C2" s="710"/>
      <c r="D2" s="710"/>
      <c r="E2" s="710"/>
    </row>
    <row r="3" spans="1:6" ht="43.5" customHeight="1">
      <c r="A3" s="234" t="s">
        <v>19</v>
      </c>
      <c r="B3" s="234" t="s">
        <v>609</v>
      </c>
      <c r="C3" s="234" t="s">
        <v>608</v>
      </c>
    </row>
    <row r="4" spans="1:6" ht="16.5" customHeight="1">
      <c r="A4" s="282" t="s">
        <v>50</v>
      </c>
      <c r="B4" s="283">
        <v>40925</v>
      </c>
      <c r="C4" s="283">
        <v>39079</v>
      </c>
    </row>
    <row r="5" spans="1:6" ht="16.5" customHeight="1">
      <c r="A5" s="230" t="s">
        <v>51</v>
      </c>
      <c r="B5" s="243">
        <v>62380</v>
      </c>
      <c r="C5" s="243">
        <v>69950</v>
      </c>
    </row>
    <row r="6" spans="1:6" ht="16.5" customHeight="1">
      <c r="A6" s="230" t="s">
        <v>52</v>
      </c>
      <c r="B6" s="243">
        <v>149563</v>
      </c>
      <c r="C6" s="243">
        <v>133766</v>
      </c>
    </row>
    <row r="7" spans="1:6" ht="16.5" customHeight="1">
      <c r="A7" s="230" t="s">
        <v>53</v>
      </c>
      <c r="B7" s="243">
        <v>13871</v>
      </c>
      <c r="C7" s="243">
        <v>14109</v>
      </c>
    </row>
    <row r="8" spans="1:6" ht="16.5" customHeight="1">
      <c r="A8" s="230" t="s">
        <v>54</v>
      </c>
      <c r="B8" s="243">
        <v>92642</v>
      </c>
      <c r="C8" s="243">
        <v>88775</v>
      </c>
    </row>
    <row r="9" spans="1:6" ht="16.5" customHeight="1">
      <c r="A9" s="230" t="s">
        <v>55</v>
      </c>
      <c r="B9" s="243">
        <v>135485</v>
      </c>
      <c r="C9" s="243">
        <v>88652</v>
      </c>
    </row>
    <row r="10" spans="1:6" ht="16.5" customHeight="1">
      <c r="A10" s="230" t="s">
        <v>56</v>
      </c>
      <c r="B10" s="243">
        <v>174729</v>
      </c>
      <c r="C10" s="243">
        <v>159770</v>
      </c>
    </row>
    <row r="11" spans="1:6" ht="16.5" customHeight="1">
      <c r="A11" s="230" t="s">
        <v>57</v>
      </c>
      <c r="B11" s="243">
        <v>25203</v>
      </c>
      <c r="C11" s="243">
        <v>20993</v>
      </c>
    </row>
    <row r="12" spans="1:6" ht="16.5" customHeight="1">
      <c r="A12" s="230" t="s">
        <v>58</v>
      </c>
      <c r="B12" s="243">
        <v>84886</v>
      </c>
      <c r="C12" s="243">
        <v>60168</v>
      </c>
    </row>
    <row r="13" spans="1:6" ht="16.5" customHeight="1">
      <c r="A13" s="230" t="s">
        <v>59</v>
      </c>
      <c r="B13" s="243">
        <v>80926</v>
      </c>
      <c r="C13" s="243">
        <v>74433</v>
      </c>
    </row>
    <row r="14" spans="1:6" ht="16.5" customHeight="1">
      <c r="A14" s="230" t="s">
        <v>60</v>
      </c>
      <c r="B14" s="243">
        <v>38512</v>
      </c>
      <c r="C14" s="243">
        <v>33695</v>
      </c>
    </row>
    <row r="15" spans="1:6" ht="16.5" customHeight="1">
      <c r="A15" s="230" t="s">
        <v>61</v>
      </c>
      <c r="B15" s="243">
        <v>32149</v>
      </c>
      <c r="C15" s="243">
        <v>29953</v>
      </c>
    </row>
    <row r="16" spans="1:6" ht="16.5" customHeight="1">
      <c r="A16" s="230" t="s">
        <v>62</v>
      </c>
      <c r="B16" s="243">
        <v>65119</v>
      </c>
      <c r="C16" s="243">
        <v>56395</v>
      </c>
    </row>
    <row r="17" spans="1:5" ht="16.5" customHeight="1">
      <c r="A17" s="230" t="s">
        <v>63</v>
      </c>
      <c r="B17" s="243">
        <v>40380</v>
      </c>
      <c r="C17" s="243">
        <v>38072</v>
      </c>
    </row>
    <row r="18" spans="1:5" ht="16.5" customHeight="1">
      <c r="A18" s="230" t="s">
        <v>64</v>
      </c>
      <c r="B18" s="243">
        <v>113130</v>
      </c>
      <c r="C18" s="243">
        <v>109032</v>
      </c>
    </row>
    <row r="19" spans="1:5" ht="16.5" customHeight="1">
      <c r="A19" s="230" t="s">
        <v>65</v>
      </c>
      <c r="B19" s="243">
        <v>23513</v>
      </c>
      <c r="C19" s="243">
        <v>22430</v>
      </c>
    </row>
    <row r="20" spans="1:5" ht="16.5" customHeight="1">
      <c r="A20" s="230" t="s">
        <v>67</v>
      </c>
      <c r="B20" s="243"/>
      <c r="C20" s="243">
        <v>102</v>
      </c>
    </row>
    <row r="21" spans="1:5" ht="16.5" customHeight="1">
      <c r="A21" s="230" t="s">
        <v>68</v>
      </c>
      <c r="B21" s="243"/>
      <c r="C21" s="243">
        <v>505</v>
      </c>
    </row>
    <row r="22" spans="1:5" ht="16.5" customHeight="1">
      <c r="A22" s="230" t="s">
        <v>69</v>
      </c>
      <c r="B22" s="243"/>
      <c r="C22" s="243">
        <v>54</v>
      </c>
    </row>
    <row r="23" spans="1:5" ht="18.75" customHeight="1">
      <c r="A23" s="280" t="s">
        <v>135</v>
      </c>
      <c r="B23" s="281">
        <f>SUM(B4:B22)</f>
        <v>1173413</v>
      </c>
      <c r="C23" s="281">
        <v>1039932</v>
      </c>
    </row>
    <row r="24" spans="1:5" ht="18.75" customHeight="1">
      <c r="A24" s="284"/>
      <c r="B24" s="285"/>
      <c r="C24" s="285"/>
    </row>
    <row r="25" spans="1:5" ht="24" customHeight="1">
      <c r="A25" s="711" t="s">
        <v>653</v>
      </c>
      <c r="B25" s="711"/>
      <c r="C25" s="711"/>
      <c r="D25" s="711"/>
      <c r="E25" s="711"/>
    </row>
    <row r="48" ht="46.5" customHeight="1"/>
  </sheetData>
  <sortState ref="A4:C19">
    <sortCondition ref="A4:A19"/>
  </sortState>
  <mergeCells count="3">
    <mergeCell ref="A1:E1"/>
    <mergeCell ref="A2:E2"/>
    <mergeCell ref="A25:E25"/>
  </mergeCells>
  <printOptions horizontalCentered="1"/>
  <pageMargins left="0.51181102362204722" right="0.51181102362204722" top="0.6692913385826772" bottom="0.55118110236220474" header="0.31496062992125984" footer="0.31496062992125984"/>
  <pageSetup paperSize="9" scale="89" orientation="portrait" r:id="rId1"/>
  <headerFooter differentFirst="1" alignWithMargins="0">
    <oddFooter>&amp;C&amp;"Arial,Normalny"&amp;9-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usz38"/>
  <dimension ref="A1:E52"/>
  <sheetViews>
    <sheetView showGridLines="0" view="pageBreakPreview" topLeftCell="A19" zoomScale="80" zoomScaleNormal="100" zoomScaleSheetLayoutView="80" workbookViewId="0"/>
  </sheetViews>
  <sheetFormatPr defaultRowHeight="15"/>
  <cols>
    <col min="1" max="1" width="26" customWidth="1"/>
    <col min="2" max="2" width="19.5" customWidth="1"/>
    <col min="3" max="3" width="19.25" customWidth="1"/>
    <col min="4" max="4" width="21.875" customWidth="1"/>
    <col min="5" max="5" width="11.5" customWidth="1"/>
  </cols>
  <sheetData>
    <row r="1" spans="1:5" ht="26.25" customHeight="1">
      <c r="A1" s="704" t="str">
        <f>'Tab 2 (12) i wykres 1'!A1:E1</f>
        <v>II. FUNDUSZ EMERYTALNO-RENTOWY</v>
      </c>
      <c r="B1" s="704"/>
      <c r="C1" s="704"/>
      <c r="D1" s="704"/>
      <c r="E1" s="704"/>
    </row>
    <row r="2" spans="1:5" ht="33" customHeight="1">
      <c r="A2" s="691" t="s">
        <v>657</v>
      </c>
      <c r="B2" s="691"/>
      <c r="C2" s="691"/>
    </row>
    <row r="3" spans="1:5" ht="36.75" customHeight="1">
      <c r="A3" s="713" t="s">
        <v>19</v>
      </c>
      <c r="B3" s="234" t="s">
        <v>585</v>
      </c>
      <c r="C3" s="234" t="s">
        <v>358</v>
      </c>
    </row>
    <row r="4" spans="1:5" ht="14.25" customHeight="1">
      <c r="A4" s="714"/>
      <c r="B4" s="716" t="s">
        <v>356</v>
      </c>
      <c r="C4" s="717"/>
    </row>
    <row r="5" spans="1:5" ht="14.25" customHeight="1">
      <c r="A5" s="715"/>
      <c r="B5" s="694" t="str">
        <f>'Tab 10'!B6:K6</f>
        <v>II KWARTAŁ 2021 R.</v>
      </c>
      <c r="C5" s="696"/>
    </row>
    <row r="6" spans="1:5" ht="16.5" customHeight="1">
      <c r="A6" s="282" t="s">
        <v>50</v>
      </c>
      <c r="B6" s="537">
        <v>1311.9</v>
      </c>
      <c r="C6" s="537">
        <v>1485.1</v>
      </c>
    </row>
    <row r="7" spans="1:5" ht="16.5" customHeight="1">
      <c r="A7" s="230" t="s">
        <v>51</v>
      </c>
      <c r="B7" s="244">
        <v>1377.9</v>
      </c>
      <c r="C7" s="244">
        <v>1452.17</v>
      </c>
    </row>
    <row r="8" spans="1:5" ht="16.5" customHeight="1">
      <c r="A8" s="230" t="s">
        <v>52</v>
      </c>
      <c r="B8" s="244">
        <v>1354.36</v>
      </c>
      <c r="C8" s="244">
        <v>1449</v>
      </c>
    </row>
    <row r="9" spans="1:5" ht="16.5" customHeight="1">
      <c r="A9" s="230" t="s">
        <v>53</v>
      </c>
      <c r="B9" s="244">
        <v>1275.21</v>
      </c>
      <c r="C9" s="244">
        <v>1553.86</v>
      </c>
    </row>
    <row r="10" spans="1:5" ht="16.5" customHeight="1">
      <c r="A10" s="230" t="s">
        <v>54</v>
      </c>
      <c r="B10" s="244">
        <v>1358.85</v>
      </c>
      <c r="C10" s="244">
        <v>1435.99</v>
      </c>
    </row>
    <row r="11" spans="1:5" ht="16.5" customHeight="1">
      <c r="A11" s="230" t="s">
        <v>55</v>
      </c>
      <c r="B11" s="244">
        <v>1318.83</v>
      </c>
      <c r="C11" s="244">
        <v>1402.36</v>
      </c>
    </row>
    <row r="12" spans="1:5" ht="16.5" customHeight="1">
      <c r="A12" s="230" t="s">
        <v>56</v>
      </c>
      <c r="B12" s="244">
        <v>1355.48</v>
      </c>
      <c r="C12" s="244">
        <v>1414.63</v>
      </c>
    </row>
    <row r="13" spans="1:5" ht="16.5" customHeight="1">
      <c r="A13" s="230" t="s">
        <v>57</v>
      </c>
      <c r="B13" s="244">
        <v>1359.1</v>
      </c>
      <c r="C13" s="244">
        <v>1474.57</v>
      </c>
    </row>
    <row r="14" spans="1:5" ht="16.5" customHeight="1">
      <c r="A14" s="230" t="s">
        <v>58</v>
      </c>
      <c r="B14" s="244">
        <v>1331.32</v>
      </c>
      <c r="C14" s="244">
        <v>1416.8</v>
      </c>
    </row>
    <row r="15" spans="1:5" ht="16.5" customHeight="1">
      <c r="A15" s="230" t="s">
        <v>59</v>
      </c>
      <c r="B15" s="244">
        <v>1379.99</v>
      </c>
      <c r="C15" s="244">
        <v>1436.2</v>
      </c>
    </row>
    <row r="16" spans="1:5" ht="16.5" customHeight="1">
      <c r="A16" s="230" t="s">
        <v>60</v>
      </c>
      <c r="B16" s="244">
        <v>1345.95</v>
      </c>
      <c r="C16" s="244">
        <v>1449.29</v>
      </c>
    </row>
    <row r="17" spans="1:5" ht="16.5" customHeight="1">
      <c r="A17" s="230" t="s">
        <v>61</v>
      </c>
      <c r="B17" s="244">
        <v>1276.08</v>
      </c>
      <c r="C17" s="244">
        <v>1580.59</v>
      </c>
    </row>
    <row r="18" spans="1:5" ht="16.5" customHeight="1">
      <c r="A18" s="230" t="s">
        <v>62</v>
      </c>
      <c r="B18" s="244">
        <v>1353.38</v>
      </c>
      <c r="C18" s="244">
        <v>1435.18</v>
      </c>
    </row>
    <row r="19" spans="1:5" ht="16.5" customHeight="1">
      <c r="A19" s="230" t="s">
        <v>63</v>
      </c>
      <c r="B19" s="244">
        <v>1363.83</v>
      </c>
      <c r="C19" s="244">
        <v>1457.53</v>
      </c>
    </row>
    <row r="20" spans="1:5" ht="16.5" customHeight="1">
      <c r="A20" s="230" t="s">
        <v>64</v>
      </c>
      <c r="B20" s="244">
        <v>1316.4</v>
      </c>
      <c r="C20" s="244">
        <v>1404.5</v>
      </c>
    </row>
    <row r="21" spans="1:5" ht="16.5" customHeight="1">
      <c r="A21" s="230" t="s">
        <v>65</v>
      </c>
      <c r="B21" s="244">
        <v>1342.39</v>
      </c>
      <c r="C21" s="244">
        <v>1491.64</v>
      </c>
    </row>
    <row r="22" spans="1:5" ht="16.5" customHeight="1">
      <c r="A22" s="230" t="s">
        <v>67</v>
      </c>
      <c r="B22" s="244">
        <v>699.55</v>
      </c>
      <c r="C22" s="244">
        <v>699.55</v>
      </c>
    </row>
    <row r="23" spans="1:5" ht="16.5" customHeight="1">
      <c r="A23" s="230" t="s">
        <v>68</v>
      </c>
      <c r="B23" s="244">
        <v>581.70000000000005</v>
      </c>
      <c r="C23" s="244">
        <v>581.70000000000005</v>
      </c>
    </row>
    <row r="24" spans="1:5" ht="16.5" customHeight="1">
      <c r="A24" s="233" t="s">
        <v>69</v>
      </c>
      <c r="B24" s="253">
        <v>563.14</v>
      </c>
      <c r="C24" s="253">
        <v>563.14</v>
      </c>
    </row>
    <row r="27" spans="1:5" ht="33" customHeight="1">
      <c r="A27" s="712" t="s">
        <v>658</v>
      </c>
      <c r="B27" s="712"/>
      <c r="C27" s="712"/>
      <c r="D27" s="712"/>
      <c r="E27" s="712"/>
    </row>
    <row r="51" ht="9" customHeight="1"/>
    <row r="52" ht="8.25" customHeight="1"/>
  </sheetData>
  <sortState ref="A6:C21">
    <sortCondition ref="A6:A21"/>
  </sortState>
  <mergeCells count="6">
    <mergeCell ref="A27:E27"/>
    <mergeCell ref="A2:C2"/>
    <mergeCell ref="A1:E1"/>
    <mergeCell ref="B5:C5"/>
    <mergeCell ref="A3:A5"/>
    <mergeCell ref="B4:C4"/>
  </mergeCells>
  <printOptions horizontalCentered="1"/>
  <pageMargins left="0.51181102362204722" right="0.51181102362204722" top="0.6692913385826772" bottom="0.55118110236220474" header="0.31496062992125984" footer="0.31496062992125984"/>
  <pageSetup paperSize="9" scale="90" orientation="portrait" r:id="rId1"/>
  <headerFooter differentFirst="1" alignWithMargins="0">
    <oddFooter>&amp;C&amp;"Arial,Normalny"&amp;9- &amp;P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usz8"/>
  <dimension ref="A1:L34"/>
  <sheetViews>
    <sheetView showGridLines="0" view="pageBreakPreview" zoomScale="90" zoomScaleNormal="100" zoomScaleSheetLayoutView="90" workbookViewId="0"/>
  </sheetViews>
  <sheetFormatPr defaultRowHeight="12.75"/>
  <cols>
    <col min="1" max="1" width="23.375" style="1" customWidth="1"/>
    <col min="2" max="3" width="11.125" style="1" customWidth="1"/>
    <col min="4" max="4" width="10.625" style="1" customWidth="1"/>
    <col min="5" max="5" width="11.125" style="1" customWidth="1"/>
    <col min="6" max="6" width="10.25" style="1" customWidth="1"/>
    <col min="7" max="7" width="11.125" style="1" customWidth="1"/>
    <col min="8" max="8" width="10.375" style="1" customWidth="1"/>
    <col min="9" max="10" width="9" style="1"/>
    <col min="11" max="11" width="10.25" style="1" customWidth="1"/>
    <col min="12" max="246" width="9" style="1"/>
    <col min="247" max="247" width="17.75" style="1" customWidth="1"/>
    <col min="248" max="254" width="9" style="1" customWidth="1"/>
    <col min="255" max="266" width="9" style="1"/>
    <col min="267" max="267" width="10.25" style="1" customWidth="1"/>
    <col min="268" max="502" width="9" style="1"/>
    <col min="503" max="503" width="17.75" style="1" customWidth="1"/>
    <col min="504" max="510" width="9" style="1" customWidth="1"/>
    <col min="511" max="522" width="9" style="1"/>
    <col min="523" max="523" width="10.25" style="1" customWidth="1"/>
    <col min="524" max="758" width="9" style="1"/>
    <col min="759" max="759" width="17.75" style="1" customWidth="1"/>
    <col min="760" max="766" width="9" style="1" customWidth="1"/>
    <col min="767" max="778" width="9" style="1"/>
    <col min="779" max="779" width="10.25" style="1" customWidth="1"/>
    <col min="780" max="1014" width="9" style="1"/>
    <col min="1015" max="1015" width="17.75" style="1" customWidth="1"/>
    <col min="1016" max="1022" width="9" style="1" customWidth="1"/>
    <col min="1023" max="1034" width="9" style="1"/>
    <col min="1035" max="1035" width="10.25" style="1" customWidth="1"/>
    <col min="1036" max="1270" width="9" style="1"/>
    <col min="1271" max="1271" width="17.75" style="1" customWidth="1"/>
    <col min="1272" max="1278" width="9" style="1" customWidth="1"/>
    <col min="1279" max="1290" width="9" style="1"/>
    <col min="1291" max="1291" width="10.25" style="1" customWidth="1"/>
    <col min="1292" max="1526" width="9" style="1"/>
    <col min="1527" max="1527" width="17.75" style="1" customWidth="1"/>
    <col min="1528" max="1534" width="9" style="1" customWidth="1"/>
    <col min="1535" max="1546" width="9" style="1"/>
    <col min="1547" max="1547" width="10.25" style="1" customWidth="1"/>
    <col min="1548" max="1782" width="9" style="1"/>
    <col min="1783" max="1783" width="17.75" style="1" customWidth="1"/>
    <col min="1784" max="1790" width="9" style="1" customWidth="1"/>
    <col min="1791" max="1802" width="9" style="1"/>
    <col min="1803" max="1803" width="10.25" style="1" customWidth="1"/>
    <col min="1804" max="2038" width="9" style="1"/>
    <col min="2039" max="2039" width="17.75" style="1" customWidth="1"/>
    <col min="2040" max="2046" width="9" style="1" customWidth="1"/>
    <col min="2047" max="2058" width="9" style="1"/>
    <col min="2059" max="2059" width="10.25" style="1" customWidth="1"/>
    <col min="2060" max="2294" width="9" style="1"/>
    <col min="2295" max="2295" width="17.75" style="1" customWidth="1"/>
    <col min="2296" max="2302" width="9" style="1" customWidth="1"/>
    <col min="2303" max="2314" width="9" style="1"/>
    <col min="2315" max="2315" width="10.25" style="1" customWidth="1"/>
    <col min="2316" max="2550" width="9" style="1"/>
    <col min="2551" max="2551" width="17.75" style="1" customWidth="1"/>
    <col min="2552" max="2558" width="9" style="1" customWidth="1"/>
    <col min="2559" max="2570" width="9" style="1"/>
    <col min="2571" max="2571" width="10.25" style="1" customWidth="1"/>
    <col min="2572" max="2806" width="9" style="1"/>
    <col min="2807" max="2807" width="17.75" style="1" customWidth="1"/>
    <col min="2808" max="2814" width="9" style="1" customWidth="1"/>
    <col min="2815" max="2826" width="9" style="1"/>
    <col min="2827" max="2827" width="10.25" style="1" customWidth="1"/>
    <col min="2828" max="3062" width="9" style="1"/>
    <col min="3063" max="3063" width="17.75" style="1" customWidth="1"/>
    <col min="3064" max="3070" width="9" style="1" customWidth="1"/>
    <col min="3071" max="3082" width="9" style="1"/>
    <col min="3083" max="3083" width="10.25" style="1" customWidth="1"/>
    <col min="3084" max="3318" width="9" style="1"/>
    <col min="3319" max="3319" width="17.75" style="1" customWidth="1"/>
    <col min="3320" max="3326" width="9" style="1" customWidth="1"/>
    <col min="3327" max="3338" width="9" style="1"/>
    <col min="3339" max="3339" width="10.25" style="1" customWidth="1"/>
    <col min="3340" max="3574" width="9" style="1"/>
    <col min="3575" max="3575" width="17.75" style="1" customWidth="1"/>
    <col min="3576" max="3582" width="9" style="1" customWidth="1"/>
    <col min="3583" max="3594" width="9" style="1"/>
    <col min="3595" max="3595" width="10.25" style="1" customWidth="1"/>
    <col min="3596" max="3830" width="9" style="1"/>
    <col min="3831" max="3831" width="17.75" style="1" customWidth="1"/>
    <col min="3832" max="3838" width="9" style="1" customWidth="1"/>
    <col min="3839" max="3850" width="9" style="1"/>
    <col min="3851" max="3851" width="10.25" style="1" customWidth="1"/>
    <col min="3852" max="4086" width="9" style="1"/>
    <col min="4087" max="4087" width="17.75" style="1" customWidth="1"/>
    <col min="4088" max="4094" width="9" style="1" customWidth="1"/>
    <col min="4095" max="4106" width="9" style="1"/>
    <col min="4107" max="4107" width="10.25" style="1" customWidth="1"/>
    <col min="4108" max="4342" width="9" style="1"/>
    <col min="4343" max="4343" width="17.75" style="1" customWidth="1"/>
    <col min="4344" max="4350" width="9" style="1" customWidth="1"/>
    <col min="4351" max="4362" width="9" style="1"/>
    <col min="4363" max="4363" width="10.25" style="1" customWidth="1"/>
    <col min="4364" max="4598" width="9" style="1"/>
    <col min="4599" max="4599" width="17.75" style="1" customWidth="1"/>
    <col min="4600" max="4606" width="9" style="1" customWidth="1"/>
    <col min="4607" max="4618" width="9" style="1"/>
    <col min="4619" max="4619" width="10.25" style="1" customWidth="1"/>
    <col min="4620" max="4854" width="9" style="1"/>
    <col min="4855" max="4855" width="17.75" style="1" customWidth="1"/>
    <col min="4856" max="4862" width="9" style="1" customWidth="1"/>
    <col min="4863" max="4874" width="9" style="1"/>
    <col min="4875" max="4875" width="10.25" style="1" customWidth="1"/>
    <col min="4876" max="5110" width="9" style="1"/>
    <col min="5111" max="5111" width="17.75" style="1" customWidth="1"/>
    <col min="5112" max="5118" width="9" style="1" customWidth="1"/>
    <col min="5119" max="5130" width="9" style="1"/>
    <col min="5131" max="5131" width="10.25" style="1" customWidth="1"/>
    <col min="5132" max="5366" width="9" style="1"/>
    <col min="5367" max="5367" width="17.75" style="1" customWidth="1"/>
    <col min="5368" max="5374" width="9" style="1" customWidth="1"/>
    <col min="5375" max="5386" width="9" style="1"/>
    <col min="5387" max="5387" width="10.25" style="1" customWidth="1"/>
    <col min="5388" max="5622" width="9" style="1"/>
    <col min="5623" max="5623" width="17.75" style="1" customWidth="1"/>
    <col min="5624" max="5630" width="9" style="1" customWidth="1"/>
    <col min="5631" max="5642" width="9" style="1"/>
    <col min="5643" max="5643" width="10.25" style="1" customWidth="1"/>
    <col min="5644" max="5878" width="9" style="1"/>
    <col min="5879" max="5879" width="17.75" style="1" customWidth="1"/>
    <col min="5880" max="5886" width="9" style="1" customWidth="1"/>
    <col min="5887" max="5898" width="9" style="1"/>
    <col min="5899" max="5899" width="10.25" style="1" customWidth="1"/>
    <col min="5900" max="6134" width="9" style="1"/>
    <col min="6135" max="6135" width="17.75" style="1" customWidth="1"/>
    <col min="6136" max="6142" width="9" style="1" customWidth="1"/>
    <col min="6143" max="6154" width="9" style="1"/>
    <col min="6155" max="6155" width="10.25" style="1" customWidth="1"/>
    <col min="6156" max="6390" width="9" style="1"/>
    <col min="6391" max="6391" width="17.75" style="1" customWidth="1"/>
    <col min="6392" max="6398" width="9" style="1" customWidth="1"/>
    <col min="6399" max="6410" width="9" style="1"/>
    <col min="6411" max="6411" width="10.25" style="1" customWidth="1"/>
    <col min="6412" max="6646" width="9" style="1"/>
    <col min="6647" max="6647" width="17.75" style="1" customWidth="1"/>
    <col min="6648" max="6654" width="9" style="1" customWidth="1"/>
    <col min="6655" max="6666" width="9" style="1"/>
    <col min="6667" max="6667" width="10.25" style="1" customWidth="1"/>
    <col min="6668" max="6902" width="9" style="1"/>
    <col min="6903" max="6903" width="17.75" style="1" customWidth="1"/>
    <col min="6904" max="6910" width="9" style="1" customWidth="1"/>
    <col min="6911" max="6922" width="9" style="1"/>
    <col min="6923" max="6923" width="10.25" style="1" customWidth="1"/>
    <col min="6924" max="7158" width="9" style="1"/>
    <col min="7159" max="7159" width="17.75" style="1" customWidth="1"/>
    <col min="7160" max="7166" width="9" style="1" customWidth="1"/>
    <col min="7167" max="7178" width="9" style="1"/>
    <col min="7179" max="7179" width="10.25" style="1" customWidth="1"/>
    <col min="7180" max="7414" width="9" style="1"/>
    <col min="7415" max="7415" width="17.75" style="1" customWidth="1"/>
    <col min="7416" max="7422" width="9" style="1" customWidth="1"/>
    <col min="7423" max="7434" width="9" style="1"/>
    <col min="7435" max="7435" width="10.25" style="1" customWidth="1"/>
    <col min="7436" max="7670" width="9" style="1"/>
    <col min="7671" max="7671" width="17.75" style="1" customWidth="1"/>
    <col min="7672" max="7678" width="9" style="1" customWidth="1"/>
    <col min="7679" max="7690" width="9" style="1"/>
    <col min="7691" max="7691" width="10.25" style="1" customWidth="1"/>
    <col min="7692" max="7926" width="9" style="1"/>
    <col min="7927" max="7927" width="17.75" style="1" customWidth="1"/>
    <col min="7928" max="7934" width="9" style="1" customWidth="1"/>
    <col min="7935" max="7946" width="9" style="1"/>
    <col min="7947" max="7947" width="10.25" style="1" customWidth="1"/>
    <col min="7948" max="8182" width="9" style="1"/>
    <col min="8183" max="8183" width="17.75" style="1" customWidth="1"/>
    <col min="8184" max="8190" width="9" style="1" customWidth="1"/>
    <col min="8191" max="8202" width="9" style="1"/>
    <col min="8203" max="8203" width="10.25" style="1" customWidth="1"/>
    <col min="8204" max="8438" width="9" style="1"/>
    <col min="8439" max="8439" width="17.75" style="1" customWidth="1"/>
    <col min="8440" max="8446" width="9" style="1" customWidth="1"/>
    <col min="8447" max="8458" width="9" style="1"/>
    <col min="8459" max="8459" width="10.25" style="1" customWidth="1"/>
    <col min="8460" max="8694" width="9" style="1"/>
    <col min="8695" max="8695" width="17.75" style="1" customWidth="1"/>
    <col min="8696" max="8702" width="9" style="1" customWidth="1"/>
    <col min="8703" max="8714" width="9" style="1"/>
    <col min="8715" max="8715" width="10.25" style="1" customWidth="1"/>
    <col min="8716" max="8950" width="9" style="1"/>
    <col min="8951" max="8951" width="17.75" style="1" customWidth="1"/>
    <col min="8952" max="8958" width="9" style="1" customWidth="1"/>
    <col min="8959" max="8970" width="9" style="1"/>
    <col min="8971" max="8971" width="10.25" style="1" customWidth="1"/>
    <col min="8972" max="9206" width="9" style="1"/>
    <col min="9207" max="9207" width="17.75" style="1" customWidth="1"/>
    <col min="9208" max="9214" width="9" style="1" customWidth="1"/>
    <col min="9215" max="9226" width="9" style="1"/>
    <col min="9227" max="9227" width="10.25" style="1" customWidth="1"/>
    <col min="9228" max="9462" width="9" style="1"/>
    <col min="9463" max="9463" width="17.75" style="1" customWidth="1"/>
    <col min="9464" max="9470" width="9" style="1" customWidth="1"/>
    <col min="9471" max="9482" width="9" style="1"/>
    <col min="9483" max="9483" width="10.25" style="1" customWidth="1"/>
    <col min="9484" max="9718" width="9" style="1"/>
    <col min="9719" max="9719" width="17.75" style="1" customWidth="1"/>
    <col min="9720" max="9726" width="9" style="1" customWidth="1"/>
    <col min="9727" max="9738" width="9" style="1"/>
    <col min="9739" max="9739" width="10.25" style="1" customWidth="1"/>
    <col min="9740" max="9974" width="9" style="1"/>
    <col min="9975" max="9975" width="17.75" style="1" customWidth="1"/>
    <col min="9976" max="9982" width="9" style="1" customWidth="1"/>
    <col min="9983" max="9994" width="9" style="1"/>
    <col min="9995" max="9995" width="10.25" style="1" customWidth="1"/>
    <col min="9996" max="10230" width="9" style="1"/>
    <col min="10231" max="10231" width="17.75" style="1" customWidth="1"/>
    <col min="10232" max="10238" width="9" style="1" customWidth="1"/>
    <col min="10239" max="10250" width="9" style="1"/>
    <col min="10251" max="10251" width="10.25" style="1" customWidth="1"/>
    <col min="10252" max="10486" width="9" style="1"/>
    <col min="10487" max="10487" width="17.75" style="1" customWidth="1"/>
    <col min="10488" max="10494" width="9" style="1" customWidth="1"/>
    <col min="10495" max="10506" width="9" style="1"/>
    <col min="10507" max="10507" width="10.25" style="1" customWidth="1"/>
    <col min="10508" max="10742" width="9" style="1"/>
    <col min="10743" max="10743" width="17.75" style="1" customWidth="1"/>
    <col min="10744" max="10750" width="9" style="1" customWidth="1"/>
    <col min="10751" max="10762" width="9" style="1"/>
    <col min="10763" max="10763" width="10.25" style="1" customWidth="1"/>
    <col min="10764" max="10998" width="9" style="1"/>
    <col min="10999" max="10999" width="17.75" style="1" customWidth="1"/>
    <col min="11000" max="11006" width="9" style="1" customWidth="1"/>
    <col min="11007" max="11018" width="9" style="1"/>
    <col min="11019" max="11019" width="10.25" style="1" customWidth="1"/>
    <col min="11020" max="11254" width="9" style="1"/>
    <col min="11255" max="11255" width="17.75" style="1" customWidth="1"/>
    <col min="11256" max="11262" width="9" style="1" customWidth="1"/>
    <col min="11263" max="11274" width="9" style="1"/>
    <col min="11275" max="11275" width="10.25" style="1" customWidth="1"/>
    <col min="11276" max="11510" width="9" style="1"/>
    <col min="11511" max="11511" width="17.75" style="1" customWidth="1"/>
    <col min="11512" max="11518" width="9" style="1" customWidth="1"/>
    <col min="11519" max="11530" width="9" style="1"/>
    <col min="11531" max="11531" width="10.25" style="1" customWidth="1"/>
    <col min="11532" max="11766" width="9" style="1"/>
    <col min="11767" max="11767" width="17.75" style="1" customWidth="1"/>
    <col min="11768" max="11774" width="9" style="1" customWidth="1"/>
    <col min="11775" max="11786" width="9" style="1"/>
    <col min="11787" max="11787" width="10.25" style="1" customWidth="1"/>
    <col min="11788" max="12022" width="9" style="1"/>
    <col min="12023" max="12023" width="17.75" style="1" customWidth="1"/>
    <col min="12024" max="12030" width="9" style="1" customWidth="1"/>
    <col min="12031" max="12042" width="9" style="1"/>
    <col min="12043" max="12043" width="10.25" style="1" customWidth="1"/>
    <col min="12044" max="12278" width="9" style="1"/>
    <col min="12279" max="12279" width="17.75" style="1" customWidth="1"/>
    <col min="12280" max="12286" width="9" style="1" customWidth="1"/>
    <col min="12287" max="12298" width="9" style="1"/>
    <col min="12299" max="12299" width="10.25" style="1" customWidth="1"/>
    <col min="12300" max="12534" width="9" style="1"/>
    <col min="12535" max="12535" width="17.75" style="1" customWidth="1"/>
    <col min="12536" max="12542" width="9" style="1" customWidth="1"/>
    <col min="12543" max="12554" width="9" style="1"/>
    <col min="12555" max="12555" width="10.25" style="1" customWidth="1"/>
    <col min="12556" max="12790" width="9" style="1"/>
    <col min="12791" max="12791" width="17.75" style="1" customWidth="1"/>
    <col min="12792" max="12798" width="9" style="1" customWidth="1"/>
    <col min="12799" max="12810" width="9" style="1"/>
    <col min="12811" max="12811" width="10.25" style="1" customWidth="1"/>
    <col min="12812" max="13046" width="9" style="1"/>
    <col min="13047" max="13047" width="17.75" style="1" customWidth="1"/>
    <col min="13048" max="13054" width="9" style="1" customWidth="1"/>
    <col min="13055" max="13066" width="9" style="1"/>
    <col min="13067" max="13067" width="10.25" style="1" customWidth="1"/>
    <col min="13068" max="13302" width="9" style="1"/>
    <col min="13303" max="13303" width="17.75" style="1" customWidth="1"/>
    <col min="13304" max="13310" width="9" style="1" customWidth="1"/>
    <col min="13311" max="13322" width="9" style="1"/>
    <col min="13323" max="13323" width="10.25" style="1" customWidth="1"/>
    <col min="13324" max="13558" width="9" style="1"/>
    <col min="13559" max="13559" width="17.75" style="1" customWidth="1"/>
    <col min="13560" max="13566" width="9" style="1" customWidth="1"/>
    <col min="13567" max="13578" width="9" style="1"/>
    <col min="13579" max="13579" width="10.25" style="1" customWidth="1"/>
    <col min="13580" max="13814" width="9" style="1"/>
    <col min="13815" max="13815" width="17.75" style="1" customWidth="1"/>
    <col min="13816" max="13822" width="9" style="1" customWidth="1"/>
    <col min="13823" max="13834" width="9" style="1"/>
    <col min="13835" max="13835" width="10.25" style="1" customWidth="1"/>
    <col min="13836" max="14070" width="9" style="1"/>
    <col min="14071" max="14071" width="17.75" style="1" customWidth="1"/>
    <col min="14072" max="14078" width="9" style="1" customWidth="1"/>
    <col min="14079" max="14090" width="9" style="1"/>
    <col min="14091" max="14091" width="10.25" style="1" customWidth="1"/>
    <col min="14092" max="14326" width="9" style="1"/>
    <col min="14327" max="14327" width="17.75" style="1" customWidth="1"/>
    <col min="14328" max="14334" width="9" style="1" customWidth="1"/>
    <col min="14335" max="14346" width="9" style="1"/>
    <col min="14347" max="14347" width="10.25" style="1" customWidth="1"/>
    <col min="14348" max="14582" width="9" style="1"/>
    <col min="14583" max="14583" width="17.75" style="1" customWidth="1"/>
    <col min="14584" max="14590" width="9" style="1" customWidth="1"/>
    <col min="14591" max="14602" width="9" style="1"/>
    <col min="14603" max="14603" width="10.25" style="1" customWidth="1"/>
    <col min="14604" max="14838" width="9" style="1"/>
    <col min="14839" max="14839" width="17.75" style="1" customWidth="1"/>
    <col min="14840" max="14846" width="9" style="1" customWidth="1"/>
    <col min="14847" max="14858" width="9" style="1"/>
    <col min="14859" max="14859" width="10.25" style="1" customWidth="1"/>
    <col min="14860" max="15094" width="9" style="1"/>
    <col min="15095" max="15095" width="17.75" style="1" customWidth="1"/>
    <col min="15096" max="15102" width="9" style="1" customWidth="1"/>
    <col min="15103" max="15114" width="9" style="1"/>
    <col min="15115" max="15115" width="10.25" style="1" customWidth="1"/>
    <col min="15116" max="15350" width="9" style="1"/>
    <col min="15351" max="15351" width="17.75" style="1" customWidth="1"/>
    <col min="15352" max="15358" width="9" style="1" customWidth="1"/>
    <col min="15359" max="15370" width="9" style="1"/>
    <col min="15371" max="15371" width="10.25" style="1" customWidth="1"/>
    <col min="15372" max="15606" width="9" style="1"/>
    <col min="15607" max="15607" width="17.75" style="1" customWidth="1"/>
    <col min="15608" max="15614" width="9" style="1" customWidth="1"/>
    <col min="15615" max="15626" width="9" style="1"/>
    <col min="15627" max="15627" width="10.25" style="1" customWidth="1"/>
    <col min="15628" max="15862" width="9" style="1"/>
    <col min="15863" max="15863" width="17.75" style="1" customWidth="1"/>
    <col min="15864" max="15870" width="9" style="1" customWidth="1"/>
    <col min="15871" max="15882" width="9" style="1"/>
    <col min="15883" max="15883" width="10.25" style="1" customWidth="1"/>
    <col min="15884" max="16118" width="9" style="1"/>
    <col min="16119" max="16119" width="17.75" style="1" customWidth="1"/>
    <col min="16120" max="16126" width="9" style="1" customWidth="1"/>
    <col min="16127" max="16138" width="9" style="1"/>
    <col min="16139" max="16139" width="10.25" style="1" customWidth="1"/>
    <col min="16140" max="16384" width="9" style="1"/>
  </cols>
  <sheetData>
    <row r="1" spans="1:12" ht="23.25" customHeight="1">
      <c r="A1" s="704" t="str">
        <f>'Tab 3 (13) i wykres 2'!A1:E1</f>
        <v>II. FUNDUSZ EMERYTALNO-RENTOWY</v>
      </c>
      <c r="B1" s="704"/>
      <c r="C1" s="704"/>
      <c r="D1" s="704"/>
      <c r="E1" s="704"/>
      <c r="F1" s="704"/>
      <c r="G1" s="718"/>
      <c r="H1" s="718"/>
    </row>
    <row r="2" spans="1:12" ht="15">
      <c r="A2" s="15"/>
      <c r="B2" s="15"/>
      <c r="C2" s="15"/>
      <c r="D2" s="15"/>
      <c r="E2" s="15"/>
      <c r="F2" s="15"/>
      <c r="G2" s="15"/>
      <c r="H2" s="16"/>
    </row>
    <row r="3" spans="1:12" ht="36" customHeight="1">
      <c r="A3" s="705" t="s">
        <v>641</v>
      </c>
      <c r="B3" s="705"/>
      <c r="C3" s="705"/>
      <c r="D3" s="705"/>
      <c r="E3" s="705"/>
      <c r="F3" s="705"/>
      <c r="G3" s="705"/>
      <c r="H3" s="705"/>
    </row>
    <row r="4" spans="1:12" ht="18" customHeight="1">
      <c r="A4" s="719" t="s">
        <v>19</v>
      </c>
      <c r="B4" s="719" t="s">
        <v>135</v>
      </c>
      <c r="C4" s="722" t="s">
        <v>43</v>
      </c>
      <c r="D4" s="723"/>
      <c r="E4" s="723"/>
      <c r="F4" s="723"/>
      <c r="G4" s="723"/>
      <c r="H4" s="724"/>
    </row>
    <row r="5" spans="1:12">
      <c r="A5" s="720"/>
      <c r="B5" s="720"/>
      <c r="C5" s="719" t="s">
        <v>497</v>
      </c>
      <c r="D5" s="719" t="s">
        <v>44</v>
      </c>
      <c r="E5" s="725" t="s">
        <v>43</v>
      </c>
      <c r="F5" s="726"/>
      <c r="G5" s="726"/>
      <c r="H5" s="727"/>
    </row>
    <row r="6" spans="1:12" ht="29.25" customHeight="1">
      <c r="A6" s="720"/>
      <c r="B6" s="720"/>
      <c r="C6" s="720"/>
      <c r="D6" s="720"/>
      <c r="E6" s="728" t="s">
        <v>45</v>
      </c>
      <c r="F6" s="729"/>
      <c r="G6" s="730" t="s">
        <v>46</v>
      </c>
      <c r="H6" s="730"/>
    </row>
    <row r="7" spans="1:12">
      <c r="A7" s="720"/>
      <c r="B7" s="720"/>
      <c r="C7" s="720"/>
      <c r="D7" s="720"/>
      <c r="E7" s="730" t="s">
        <v>47</v>
      </c>
      <c r="F7" s="731" t="s">
        <v>48</v>
      </c>
      <c r="G7" s="719" t="s">
        <v>49</v>
      </c>
      <c r="H7" s="731" t="s">
        <v>48</v>
      </c>
    </row>
    <row r="8" spans="1:12" ht="26.25" customHeight="1">
      <c r="A8" s="720"/>
      <c r="B8" s="721"/>
      <c r="C8" s="721"/>
      <c r="D8" s="721"/>
      <c r="E8" s="730"/>
      <c r="F8" s="731"/>
      <c r="G8" s="721"/>
      <c r="H8" s="731"/>
    </row>
    <row r="9" spans="1:12" ht="18" customHeight="1">
      <c r="A9" s="721"/>
      <c r="B9" s="734" t="s">
        <v>610</v>
      </c>
      <c r="C9" s="735"/>
      <c r="D9" s="735"/>
      <c r="E9" s="735"/>
      <c r="F9" s="735"/>
      <c r="G9" s="735"/>
      <c r="H9" s="736"/>
    </row>
    <row r="10" spans="1:12" s="6" customFormat="1" ht="32.25" customHeight="1">
      <c r="A10" s="286" t="s">
        <v>496</v>
      </c>
      <c r="B10" s="287">
        <v>1046420</v>
      </c>
      <c r="C10" s="288">
        <v>819237</v>
      </c>
      <c r="D10" s="289">
        <v>227182</v>
      </c>
      <c r="E10" s="290">
        <v>185177</v>
      </c>
      <c r="F10" s="290">
        <v>12308</v>
      </c>
      <c r="G10" s="290">
        <v>42005</v>
      </c>
      <c r="H10" s="291">
        <v>858</v>
      </c>
      <c r="I10" s="17"/>
      <c r="J10" s="17"/>
    </row>
    <row r="11" spans="1:12" ht="21" customHeight="1">
      <c r="A11" s="292" t="s">
        <v>50</v>
      </c>
      <c r="B11" s="293">
        <v>39359</v>
      </c>
      <c r="C11" s="294">
        <v>30796</v>
      </c>
      <c r="D11" s="295">
        <v>8563</v>
      </c>
      <c r="E11" s="296">
        <v>6993</v>
      </c>
      <c r="F11" s="296">
        <v>488</v>
      </c>
      <c r="G11" s="296">
        <v>1570</v>
      </c>
      <c r="H11" s="297">
        <v>24</v>
      </c>
      <c r="I11" s="18"/>
      <c r="J11" s="17"/>
      <c r="K11" s="18"/>
      <c r="L11" s="18"/>
    </row>
    <row r="12" spans="1:12" ht="21" customHeight="1">
      <c r="A12" s="292" t="s">
        <v>51</v>
      </c>
      <c r="B12" s="293">
        <v>70253</v>
      </c>
      <c r="C12" s="294">
        <v>54884</v>
      </c>
      <c r="D12" s="295">
        <v>15370</v>
      </c>
      <c r="E12" s="296">
        <v>12960</v>
      </c>
      <c r="F12" s="296">
        <v>1041</v>
      </c>
      <c r="G12" s="296">
        <v>2410</v>
      </c>
      <c r="H12" s="297">
        <v>64</v>
      </c>
      <c r="I12" s="18"/>
      <c r="J12" s="17"/>
      <c r="K12" s="18"/>
      <c r="L12" s="18"/>
    </row>
    <row r="13" spans="1:12" ht="21" customHeight="1">
      <c r="A13" s="292" t="s">
        <v>52</v>
      </c>
      <c r="B13" s="293">
        <v>134613</v>
      </c>
      <c r="C13" s="294">
        <v>105581</v>
      </c>
      <c r="D13" s="295">
        <v>29032</v>
      </c>
      <c r="E13" s="296">
        <v>23943</v>
      </c>
      <c r="F13" s="296">
        <v>1516</v>
      </c>
      <c r="G13" s="296">
        <v>5089</v>
      </c>
      <c r="H13" s="297">
        <v>124</v>
      </c>
      <c r="I13" s="18"/>
      <c r="J13" s="17"/>
      <c r="K13" s="18"/>
      <c r="L13" s="18"/>
    </row>
    <row r="14" spans="1:12" ht="21" customHeight="1">
      <c r="A14" s="292" t="s">
        <v>53</v>
      </c>
      <c r="B14" s="293">
        <v>14239</v>
      </c>
      <c r="C14" s="294">
        <v>10603</v>
      </c>
      <c r="D14" s="295">
        <v>3636</v>
      </c>
      <c r="E14" s="296">
        <v>3076</v>
      </c>
      <c r="F14" s="296">
        <v>194</v>
      </c>
      <c r="G14" s="296">
        <v>560</v>
      </c>
      <c r="H14" s="297">
        <v>9</v>
      </c>
      <c r="I14" s="18"/>
      <c r="J14" s="17"/>
      <c r="K14" s="18"/>
      <c r="L14" s="18"/>
    </row>
    <row r="15" spans="1:12" ht="21" customHeight="1">
      <c r="A15" s="292" t="s">
        <v>54</v>
      </c>
      <c r="B15" s="293">
        <v>89326</v>
      </c>
      <c r="C15" s="294">
        <v>74955</v>
      </c>
      <c r="D15" s="295">
        <v>14371</v>
      </c>
      <c r="E15" s="296">
        <v>11126</v>
      </c>
      <c r="F15" s="296">
        <v>959</v>
      </c>
      <c r="G15" s="296">
        <v>3245</v>
      </c>
      <c r="H15" s="297">
        <v>54</v>
      </c>
      <c r="I15" s="18"/>
      <c r="J15" s="17"/>
      <c r="K15" s="18"/>
      <c r="L15" s="18"/>
    </row>
    <row r="16" spans="1:12" ht="21" customHeight="1">
      <c r="A16" s="292" t="s">
        <v>55</v>
      </c>
      <c r="B16" s="293">
        <v>88941</v>
      </c>
      <c r="C16" s="294">
        <v>60613</v>
      </c>
      <c r="D16" s="295">
        <v>28328</v>
      </c>
      <c r="E16" s="296">
        <v>24640</v>
      </c>
      <c r="F16" s="296">
        <v>1174</v>
      </c>
      <c r="G16" s="296">
        <v>3688</v>
      </c>
      <c r="H16" s="297">
        <v>67</v>
      </c>
      <c r="I16" s="18"/>
      <c r="J16" s="17"/>
      <c r="K16" s="18"/>
      <c r="L16" s="18"/>
    </row>
    <row r="17" spans="1:12" ht="21" customHeight="1">
      <c r="A17" s="292" t="s">
        <v>56</v>
      </c>
      <c r="B17" s="293">
        <v>160827</v>
      </c>
      <c r="C17" s="298">
        <v>130823</v>
      </c>
      <c r="D17" s="299">
        <v>30004</v>
      </c>
      <c r="E17" s="300">
        <v>23037</v>
      </c>
      <c r="F17" s="300">
        <v>1667</v>
      </c>
      <c r="G17" s="300">
        <v>6968</v>
      </c>
      <c r="H17" s="301">
        <v>128</v>
      </c>
      <c r="I17" s="18"/>
      <c r="J17" s="17"/>
      <c r="K17" s="18"/>
      <c r="L17" s="18"/>
    </row>
    <row r="18" spans="1:12" ht="21" customHeight="1">
      <c r="A18" s="292" t="s">
        <v>57</v>
      </c>
      <c r="B18" s="293">
        <v>21129</v>
      </c>
      <c r="C18" s="294">
        <v>18168</v>
      </c>
      <c r="D18" s="295">
        <v>2961</v>
      </c>
      <c r="E18" s="296">
        <v>2249</v>
      </c>
      <c r="F18" s="296">
        <v>172</v>
      </c>
      <c r="G18" s="296">
        <v>712</v>
      </c>
      <c r="H18" s="297">
        <v>12</v>
      </c>
      <c r="I18" s="18"/>
      <c r="J18" s="17"/>
      <c r="K18" s="18"/>
      <c r="L18" s="18"/>
    </row>
    <row r="19" spans="1:12" ht="21" customHeight="1">
      <c r="A19" s="292" t="s">
        <v>58</v>
      </c>
      <c r="B19" s="293">
        <v>60616</v>
      </c>
      <c r="C19" s="294">
        <v>46022</v>
      </c>
      <c r="D19" s="295">
        <v>14594</v>
      </c>
      <c r="E19" s="296">
        <v>12264</v>
      </c>
      <c r="F19" s="296">
        <v>617</v>
      </c>
      <c r="G19" s="296">
        <v>2330</v>
      </c>
      <c r="H19" s="297">
        <v>31</v>
      </c>
      <c r="I19" s="18"/>
      <c r="J19" s="17"/>
      <c r="K19" s="18"/>
      <c r="L19" s="18"/>
    </row>
    <row r="20" spans="1:12" ht="21" customHeight="1">
      <c r="A20" s="292" t="s">
        <v>59</v>
      </c>
      <c r="B20" s="293">
        <v>74944</v>
      </c>
      <c r="C20" s="294">
        <v>60716</v>
      </c>
      <c r="D20" s="295">
        <v>14228</v>
      </c>
      <c r="E20" s="296">
        <v>11244</v>
      </c>
      <c r="F20" s="296">
        <v>791</v>
      </c>
      <c r="G20" s="296">
        <v>2984</v>
      </c>
      <c r="H20" s="297">
        <v>69</v>
      </c>
      <c r="I20" s="18"/>
      <c r="J20" s="17"/>
      <c r="K20" s="18"/>
      <c r="L20" s="18"/>
    </row>
    <row r="21" spans="1:12" ht="21" customHeight="1">
      <c r="A21" s="292" t="s">
        <v>60</v>
      </c>
      <c r="B21" s="293">
        <v>33898</v>
      </c>
      <c r="C21" s="294">
        <v>25045</v>
      </c>
      <c r="D21" s="295">
        <v>8853</v>
      </c>
      <c r="E21" s="296">
        <v>7282</v>
      </c>
      <c r="F21" s="296">
        <v>470</v>
      </c>
      <c r="G21" s="296">
        <v>1572</v>
      </c>
      <c r="H21" s="297">
        <v>30</v>
      </c>
      <c r="I21" s="18"/>
      <c r="J21" s="17"/>
      <c r="K21" s="18"/>
      <c r="L21" s="18"/>
    </row>
    <row r="22" spans="1:12" ht="21" customHeight="1">
      <c r="A22" s="292" t="s">
        <v>61</v>
      </c>
      <c r="B22" s="293">
        <v>30243</v>
      </c>
      <c r="C22" s="294">
        <v>24358</v>
      </c>
      <c r="D22" s="295">
        <v>5886</v>
      </c>
      <c r="E22" s="296">
        <v>4834</v>
      </c>
      <c r="F22" s="296">
        <v>339</v>
      </c>
      <c r="G22" s="296">
        <v>1052</v>
      </c>
      <c r="H22" s="297">
        <v>22</v>
      </c>
      <c r="I22" s="18"/>
      <c r="J22" s="17"/>
      <c r="K22" s="18"/>
      <c r="L22" s="18"/>
    </row>
    <row r="23" spans="1:12" ht="21" customHeight="1">
      <c r="A23" s="292" t="s">
        <v>62</v>
      </c>
      <c r="B23" s="293">
        <v>56869</v>
      </c>
      <c r="C23" s="294">
        <v>45697</v>
      </c>
      <c r="D23" s="295">
        <v>11172</v>
      </c>
      <c r="E23" s="296">
        <v>8824</v>
      </c>
      <c r="F23" s="296">
        <v>633</v>
      </c>
      <c r="G23" s="296">
        <v>2349</v>
      </c>
      <c r="H23" s="297">
        <v>54</v>
      </c>
      <c r="I23" s="18"/>
      <c r="J23" s="17"/>
      <c r="K23" s="18"/>
      <c r="L23" s="18"/>
    </row>
    <row r="24" spans="1:12" ht="21" customHeight="1">
      <c r="A24" s="292" t="s">
        <v>63</v>
      </c>
      <c r="B24" s="293">
        <v>38310</v>
      </c>
      <c r="C24" s="294">
        <v>29008</v>
      </c>
      <c r="D24" s="295">
        <v>9302</v>
      </c>
      <c r="E24" s="296">
        <v>7378</v>
      </c>
      <c r="F24" s="296">
        <v>527</v>
      </c>
      <c r="G24" s="296">
        <v>1924</v>
      </c>
      <c r="H24" s="297">
        <v>41</v>
      </c>
      <c r="I24" s="18"/>
      <c r="J24" s="17"/>
      <c r="K24" s="18"/>
      <c r="L24" s="18"/>
    </row>
    <row r="25" spans="1:12" ht="21" customHeight="1">
      <c r="A25" s="292" t="s">
        <v>64</v>
      </c>
      <c r="B25" s="293">
        <v>109572</v>
      </c>
      <c r="C25" s="294">
        <v>83692</v>
      </c>
      <c r="D25" s="295">
        <v>25880</v>
      </c>
      <c r="E25" s="296">
        <v>21233</v>
      </c>
      <c r="F25" s="296">
        <v>1440</v>
      </c>
      <c r="G25" s="296">
        <v>4648</v>
      </c>
      <c r="H25" s="297">
        <v>110</v>
      </c>
      <c r="I25" s="18"/>
      <c r="J25" s="17"/>
      <c r="K25" s="18"/>
      <c r="L25" s="18"/>
    </row>
    <row r="26" spans="1:12" ht="21" customHeight="1">
      <c r="A26" s="302" t="s">
        <v>65</v>
      </c>
      <c r="B26" s="293">
        <v>22601</v>
      </c>
      <c r="C26" s="294">
        <v>17598</v>
      </c>
      <c r="D26" s="295">
        <v>5003</v>
      </c>
      <c r="E26" s="303">
        <v>4097</v>
      </c>
      <c r="F26" s="303">
        <v>281</v>
      </c>
      <c r="G26" s="303">
        <v>906</v>
      </c>
      <c r="H26" s="294">
        <v>20</v>
      </c>
      <c r="I26" s="18"/>
      <c r="J26" s="17"/>
      <c r="K26" s="18"/>
      <c r="L26" s="18"/>
    </row>
    <row r="27" spans="1:12" s="19" customFormat="1" ht="43.5" customHeight="1">
      <c r="A27" s="304" t="s">
        <v>66</v>
      </c>
      <c r="B27" s="305">
        <f>C27</f>
        <v>681</v>
      </c>
      <c r="C27" s="305">
        <v>681</v>
      </c>
      <c r="D27" s="306">
        <v>0</v>
      </c>
      <c r="E27" s="306">
        <v>0</v>
      </c>
      <c r="F27" s="306">
        <v>0</v>
      </c>
      <c r="G27" s="306">
        <v>0</v>
      </c>
      <c r="H27" s="307">
        <v>0</v>
      </c>
    </row>
    <row r="28" spans="1:12" s="19" customFormat="1" ht="15" customHeight="1">
      <c r="A28" s="308" t="s">
        <v>67</v>
      </c>
      <c r="B28" s="309">
        <f>C28</f>
        <v>105</v>
      </c>
      <c r="C28" s="309">
        <v>105</v>
      </c>
      <c r="D28" s="310">
        <v>0</v>
      </c>
      <c r="E28" s="310">
        <v>0</v>
      </c>
      <c r="F28" s="310">
        <v>0</v>
      </c>
      <c r="G28" s="310">
        <v>0</v>
      </c>
      <c r="H28" s="311">
        <v>0</v>
      </c>
    </row>
    <row r="29" spans="1:12" s="19" customFormat="1" ht="15" customHeight="1">
      <c r="A29" s="308" t="s">
        <v>68</v>
      </c>
      <c r="B29" s="309">
        <f t="shared" ref="B29:B30" si="0">C29</f>
        <v>520</v>
      </c>
      <c r="C29" s="309">
        <v>520</v>
      </c>
      <c r="D29" s="310">
        <v>0</v>
      </c>
      <c r="E29" s="310">
        <v>0</v>
      </c>
      <c r="F29" s="310">
        <v>0</v>
      </c>
      <c r="G29" s="310">
        <v>0</v>
      </c>
      <c r="H29" s="311">
        <v>0</v>
      </c>
    </row>
    <row r="30" spans="1:12" s="19" customFormat="1" ht="15" customHeight="1">
      <c r="A30" s="312" t="s">
        <v>69</v>
      </c>
      <c r="B30" s="313">
        <f t="shared" si="0"/>
        <v>55</v>
      </c>
      <c r="C30" s="313">
        <v>55</v>
      </c>
      <c r="D30" s="314">
        <v>0</v>
      </c>
      <c r="E30" s="314">
        <v>0</v>
      </c>
      <c r="F30" s="314">
        <v>0</v>
      </c>
      <c r="G30" s="314">
        <v>0</v>
      </c>
      <c r="H30" s="315">
        <v>0</v>
      </c>
    </row>
    <row r="31" spans="1:12" ht="27" customHeight="1">
      <c r="A31" s="732"/>
      <c r="B31" s="732"/>
      <c r="C31" s="732"/>
      <c r="D31" s="732"/>
      <c r="E31" s="732"/>
      <c r="F31" s="732"/>
      <c r="G31" s="732"/>
      <c r="H31" s="733"/>
    </row>
    <row r="32" spans="1:12">
      <c r="A32" s="703"/>
      <c r="B32" s="703"/>
      <c r="C32" s="703"/>
      <c r="D32" s="703"/>
      <c r="E32" s="703"/>
      <c r="F32" s="703"/>
      <c r="G32" s="703"/>
      <c r="H32" s="703"/>
    </row>
    <row r="33" spans="1:5">
      <c r="A33" s="14"/>
      <c r="B33" s="18"/>
      <c r="C33" s="18"/>
      <c r="D33" s="18"/>
      <c r="E33" s="18"/>
    </row>
    <row r="34" spans="1:5">
      <c r="B34" s="20"/>
      <c r="C34" s="20"/>
      <c r="D34" s="20"/>
      <c r="E34" s="20"/>
    </row>
  </sheetData>
  <mergeCells count="17">
    <mergeCell ref="A32:H32"/>
    <mergeCell ref="E7:E8"/>
    <mergeCell ref="F7:F8"/>
    <mergeCell ref="G7:G8"/>
    <mergeCell ref="H7:H8"/>
    <mergeCell ref="A31:H31"/>
    <mergeCell ref="B9:H9"/>
    <mergeCell ref="A1:H1"/>
    <mergeCell ref="A3:H3"/>
    <mergeCell ref="B4:B8"/>
    <mergeCell ref="C4:H4"/>
    <mergeCell ref="C5:C8"/>
    <mergeCell ref="D5:D8"/>
    <mergeCell ref="E5:H5"/>
    <mergeCell ref="E6:F6"/>
    <mergeCell ref="G6:H6"/>
    <mergeCell ref="A4:A9"/>
  </mergeCells>
  <printOptions horizontalCentered="1"/>
  <pageMargins left="0.51181102362204722" right="0.51181102362204722" top="0.6692913385826772" bottom="0.55118110236220474" header="0.31496062992125984" footer="0.31496062992125984"/>
  <pageSetup paperSize="9" scale="85" orientation="portrait" r:id="rId1"/>
  <headerFooter differentFirst="1" alignWithMargins="0">
    <oddFooter>&amp;C&amp;"Arial,Normalny"&amp;9- &amp;P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usz9"/>
  <dimension ref="A1:O34"/>
  <sheetViews>
    <sheetView showGridLines="0" view="pageBreakPreview" zoomScale="90" zoomScaleNormal="100" zoomScaleSheetLayoutView="90" workbookViewId="0"/>
  </sheetViews>
  <sheetFormatPr defaultRowHeight="12.75"/>
  <cols>
    <col min="1" max="1" width="27.25" style="1" customWidth="1"/>
    <col min="2" max="2" width="12.75" style="1" customWidth="1"/>
    <col min="3" max="3" width="13.75" style="1" customWidth="1"/>
    <col min="4" max="6" width="12.625" style="32" customWidth="1"/>
    <col min="7" max="9" width="8.625" style="1" customWidth="1"/>
    <col min="10" max="10" width="13.5" style="1" customWidth="1"/>
    <col min="11" max="11" width="9" style="1"/>
    <col min="12" max="12" width="12.625" style="1" bestFit="1" customWidth="1"/>
    <col min="13" max="13" width="9" style="1"/>
    <col min="14" max="14" width="16.875" style="1" customWidth="1"/>
    <col min="15" max="255" width="9" style="1"/>
    <col min="256" max="256" width="25.375" style="1" customWidth="1"/>
    <col min="257" max="257" width="11.375" style="1" customWidth="1"/>
    <col min="258" max="258" width="12.875" style="1" customWidth="1"/>
    <col min="259" max="259" width="12.625" style="1" customWidth="1"/>
    <col min="260" max="260" width="12.375" style="1" customWidth="1"/>
    <col min="261" max="261" width="11.875" style="1" customWidth="1"/>
    <col min="262" max="262" width="0" style="1" hidden="1" customWidth="1"/>
    <col min="263" max="263" width="9" style="1" customWidth="1"/>
    <col min="264" max="264" width="12.25" style="1" customWidth="1"/>
    <col min="265" max="265" width="10.25" style="1" bestFit="1" customWidth="1"/>
    <col min="266" max="266" width="10.625" style="1" customWidth="1"/>
    <col min="267" max="511" width="9" style="1"/>
    <col min="512" max="512" width="25.375" style="1" customWidth="1"/>
    <col min="513" max="513" width="11.375" style="1" customWidth="1"/>
    <col min="514" max="514" width="12.875" style="1" customWidth="1"/>
    <col min="515" max="515" width="12.625" style="1" customWidth="1"/>
    <col min="516" max="516" width="12.375" style="1" customWidth="1"/>
    <col min="517" max="517" width="11.875" style="1" customWidth="1"/>
    <col min="518" max="518" width="0" style="1" hidden="1" customWidth="1"/>
    <col min="519" max="519" width="9" style="1" customWidth="1"/>
    <col min="520" max="520" width="12.25" style="1" customWidth="1"/>
    <col min="521" max="521" width="10.25" style="1" bestFit="1" customWidth="1"/>
    <col min="522" max="522" width="10.625" style="1" customWidth="1"/>
    <col min="523" max="767" width="9" style="1"/>
    <col min="768" max="768" width="25.375" style="1" customWidth="1"/>
    <col min="769" max="769" width="11.375" style="1" customWidth="1"/>
    <col min="770" max="770" width="12.875" style="1" customWidth="1"/>
    <col min="771" max="771" width="12.625" style="1" customWidth="1"/>
    <col min="772" max="772" width="12.375" style="1" customWidth="1"/>
    <col min="773" max="773" width="11.875" style="1" customWidth="1"/>
    <col min="774" max="774" width="0" style="1" hidden="1" customWidth="1"/>
    <col min="775" max="775" width="9" style="1" customWidth="1"/>
    <col min="776" max="776" width="12.25" style="1" customWidth="1"/>
    <col min="777" max="777" width="10.25" style="1" bestFit="1" customWidth="1"/>
    <col min="778" max="778" width="10.625" style="1" customWidth="1"/>
    <col min="779" max="1023" width="9" style="1"/>
    <col min="1024" max="1024" width="25.375" style="1" customWidth="1"/>
    <col min="1025" max="1025" width="11.375" style="1" customWidth="1"/>
    <col min="1026" max="1026" width="12.875" style="1" customWidth="1"/>
    <col min="1027" max="1027" width="12.625" style="1" customWidth="1"/>
    <col min="1028" max="1028" width="12.375" style="1" customWidth="1"/>
    <col min="1029" max="1029" width="11.875" style="1" customWidth="1"/>
    <col min="1030" max="1030" width="0" style="1" hidden="1" customWidth="1"/>
    <col min="1031" max="1031" width="9" style="1" customWidth="1"/>
    <col min="1032" max="1032" width="12.25" style="1" customWidth="1"/>
    <col min="1033" max="1033" width="10.25" style="1" bestFit="1" customWidth="1"/>
    <col min="1034" max="1034" width="10.625" style="1" customWidth="1"/>
    <col min="1035" max="1279" width="9" style="1"/>
    <col min="1280" max="1280" width="25.375" style="1" customWidth="1"/>
    <col min="1281" max="1281" width="11.375" style="1" customWidth="1"/>
    <col min="1282" max="1282" width="12.875" style="1" customWidth="1"/>
    <col min="1283" max="1283" width="12.625" style="1" customWidth="1"/>
    <col min="1284" max="1284" width="12.375" style="1" customWidth="1"/>
    <col min="1285" max="1285" width="11.875" style="1" customWidth="1"/>
    <col min="1286" max="1286" width="0" style="1" hidden="1" customWidth="1"/>
    <col min="1287" max="1287" width="9" style="1" customWidth="1"/>
    <col min="1288" max="1288" width="12.25" style="1" customWidth="1"/>
    <col min="1289" max="1289" width="10.25" style="1" bestFit="1" customWidth="1"/>
    <col min="1290" max="1290" width="10.625" style="1" customWidth="1"/>
    <col min="1291" max="1535" width="9" style="1"/>
    <col min="1536" max="1536" width="25.375" style="1" customWidth="1"/>
    <col min="1537" max="1537" width="11.375" style="1" customWidth="1"/>
    <col min="1538" max="1538" width="12.875" style="1" customWidth="1"/>
    <col min="1539" max="1539" width="12.625" style="1" customWidth="1"/>
    <col min="1540" max="1540" width="12.375" style="1" customWidth="1"/>
    <col min="1541" max="1541" width="11.875" style="1" customWidth="1"/>
    <col min="1542" max="1542" width="0" style="1" hidden="1" customWidth="1"/>
    <col min="1543" max="1543" width="9" style="1" customWidth="1"/>
    <col min="1544" max="1544" width="12.25" style="1" customWidth="1"/>
    <col min="1545" max="1545" width="10.25" style="1" bestFit="1" customWidth="1"/>
    <col min="1546" max="1546" width="10.625" style="1" customWidth="1"/>
    <col min="1547" max="1791" width="9" style="1"/>
    <col min="1792" max="1792" width="25.375" style="1" customWidth="1"/>
    <col min="1793" max="1793" width="11.375" style="1" customWidth="1"/>
    <col min="1794" max="1794" width="12.875" style="1" customWidth="1"/>
    <col min="1795" max="1795" width="12.625" style="1" customWidth="1"/>
    <col min="1796" max="1796" width="12.375" style="1" customWidth="1"/>
    <col min="1797" max="1797" width="11.875" style="1" customWidth="1"/>
    <col min="1798" max="1798" width="0" style="1" hidden="1" customWidth="1"/>
    <col min="1799" max="1799" width="9" style="1" customWidth="1"/>
    <col min="1800" max="1800" width="12.25" style="1" customWidth="1"/>
    <col min="1801" max="1801" width="10.25" style="1" bestFit="1" customWidth="1"/>
    <col min="1802" max="1802" width="10.625" style="1" customWidth="1"/>
    <col min="1803" max="2047" width="9" style="1"/>
    <col min="2048" max="2048" width="25.375" style="1" customWidth="1"/>
    <col min="2049" max="2049" width="11.375" style="1" customWidth="1"/>
    <col min="2050" max="2050" width="12.875" style="1" customWidth="1"/>
    <col min="2051" max="2051" width="12.625" style="1" customWidth="1"/>
    <col min="2052" max="2052" width="12.375" style="1" customWidth="1"/>
    <col min="2053" max="2053" width="11.875" style="1" customWidth="1"/>
    <col min="2054" max="2054" width="0" style="1" hidden="1" customWidth="1"/>
    <col min="2055" max="2055" width="9" style="1" customWidth="1"/>
    <col min="2056" max="2056" width="12.25" style="1" customWidth="1"/>
    <col min="2057" max="2057" width="10.25" style="1" bestFit="1" customWidth="1"/>
    <col min="2058" max="2058" width="10.625" style="1" customWidth="1"/>
    <col min="2059" max="2303" width="9" style="1"/>
    <col min="2304" max="2304" width="25.375" style="1" customWidth="1"/>
    <col min="2305" max="2305" width="11.375" style="1" customWidth="1"/>
    <col min="2306" max="2306" width="12.875" style="1" customWidth="1"/>
    <col min="2307" max="2307" width="12.625" style="1" customWidth="1"/>
    <col min="2308" max="2308" width="12.375" style="1" customWidth="1"/>
    <col min="2309" max="2309" width="11.875" style="1" customWidth="1"/>
    <col min="2310" max="2310" width="0" style="1" hidden="1" customWidth="1"/>
    <col min="2311" max="2311" width="9" style="1" customWidth="1"/>
    <col min="2312" max="2312" width="12.25" style="1" customWidth="1"/>
    <col min="2313" max="2313" width="10.25" style="1" bestFit="1" customWidth="1"/>
    <col min="2314" max="2314" width="10.625" style="1" customWidth="1"/>
    <col min="2315" max="2559" width="9" style="1"/>
    <col min="2560" max="2560" width="25.375" style="1" customWidth="1"/>
    <col min="2561" max="2561" width="11.375" style="1" customWidth="1"/>
    <col min="2562" max="2562" width="12.875" style="1" customWidth="1"/>
    <col min="2563" max="2563" width="12.625" style="1" customWidth="1"/>
    <col min="2564" max="2564" width="12.375" style="1" customWidth="1"/>
    <col min="2565" max="2565" width="11.875" style="1" customWidth="1"/>
    <col min="2566" max="2566" width="0" style="1" hidden="1" customWidth="1"/>
    <col min="2567" max="2567" width="9" style="1" customWidth="1"/>
    <col min="2568" max="2568" width="12.25" style="1" customWidth="1"/>
    <col min="2569" max="2569" width="10.25" style="1" bestFit="1" customWidth="1"/>
    <col min="2570" max="2570" width="10.625" style="1" customWidth="1"/>
    <col min="2571" max="2815" width="9" style="1"/>
    <col min="2816" max="2816" width="25.375" style="1" customWidth="1"/>
    <col min="2817" max="2817" width="11.375" style="1" customWidth="1"/>
    <col min="2818" max="2818" width="12.875" style="1" customWidth="1"/>
    <col min="2819" max="2819" width="12.625" style="1" customWidth="1"/>
    <col min="2820" max="2820" width="12.375" style="1" customWidth="1"/>
    <col min="2821" max="2821" width="11.875" style="1" customWidth="1"/>
    <col min="2822" max="2822" width="0" style="1" hidden="1" customWidth="1"/>
    <col min="2823" max="2823" width="9" style="1" customWidth="1"/>
    <col min="2824" max="2824" width="12.25" style="1" customWidth="1"/>
    <col min="2825" max="2825" width="10.25" style="1" bestFit="1" customWidth="1"/>
    <col min="2826" max="2826" width="10.625" style="1" customWidth="1"/>
    <col min="2827" max="3071" width="9" style="1"/>
    <col min="3072" max="3072" width="25.375" style="1" customWidth="1"/>
    <col min="3073" max="3073" width="11.375" style="1" customWidth="1"/>
    <col min="3074" max="3074" width="12.875" style="1" customWidth="1"/>
    <col min="3075" max="3075" width="12.625" style="1" customWidth="1"/>
    <col min="3076" max="3076" width="12.375" style="1" customWidth="1"/>
    <col min="3077" max="3077" width="11.875" style="1" customWidth="1"/>
    <col min="3078" max="3078" width="0" style="1" hidden="1" customWidth="1"/>
    <col min="3079" max="3079" width="9" style="1" customWidth="1"/>
    <col min="3080" max="3080" width="12.25" style="1" customWidth="1"/>
    <col min="3081" max="3081" width="10.25" style="1" bestFit="1" customWidth="1"/>
    <col min="3082" max="3082" width="10.625" style="1" customWidth="1"/>
    <col min="3083" max="3327" width="9" style="1"/>
    <col min="3328" max="3328" width="25.375" style="1" customWidth="1"/>
    <col min="3329" max="3329" width="11.375" style="1" customWidth="1"/>
    <col min="3330" max="3330" width="12.875" style="1" customWidth="1"/>
    <col min="3331" max="3331" width="12.625" style="1" customWidth="1"/>
    <col min="3332" max="3332" width="12.375" style="1" customWidth="1"/>
    <col min="3333" max="3333" width="11.875" style="1" customWidth="1"/>
    <col min="3334" max="3334" width="0" style="1" hidden="1" customWidth="1"/>
    <col min="3335" max="3335" width="9" style="1" customWidth="1"/>
    <col min="3336" max="3336" width="12.25" style="1" customWidth="1"/>
    <col min="3337" max="3337" width="10.25" style="1" bestFit="1" customWidth="1"/>
    <col min="3338" max="3338" width="10.625" style="1" customWidth="1"/>
    <col min="3339" max="3583" width="9" style="1"/>
    <col min="3584" max="3584" width="25.375" style="1" customWidth="1"/>
    <col min="3585" max="3585" width="11.375" style="1" customWidth="1"/>
    <col min="3586" max="3586" width="12.875" style="1" customWidth="1"/>
    <col min="3587" max="3587" width="12.625" style="1" customWidth="1"/>
    <col min="3588" max="3588" width="12.375" style="1" customWidth="1"/>
    <col min="3589" max="3589" width="11.875" style="1" customWidth="1"/>
    <col min="3590" max="3590" width="0" style="1" hidden="1" customWidth="1"/>
    <col min="3591" max="3591" width="9" style="1" customWidth="1"/>
    <col min="3592" max="3592" width="12.25" style="1" customWidth="1"/>
    <col min="3593" max="3593" width="10.25" style="1" bestFit="1" customWidth="1"/>
    <col min="3594" max="3594" width="10.625" style="1" customWidth="1"/>
    <col min="3595" max="3839" width="9" style="1"/>
    <col min="3840" max="3840" width="25.375" style="1" customWidth="1"/>
    <col min="3841" max="3841" width="11.375" style="1" customWidth="1"/>
    <col min="3842" max="3842" width="12.875" style="1" customWidth="1"/>
    <col min="3843" max="3843" width="12.625" style="1" customWidth="1"/>
    <col min="3844" max="3844" width="12.375" style="1" customWidth="1"/>
    <col min="3845" max="3845" width="11.875" style="1" customWidth="1"/>
    <col min="3846" max="3846" width="0" style="1" hidden="1" customWidth="1"/>
    <col min="3847" max="3847" width="9" style="1" customWidth="1"/>
    <col min="3848" max="3848" width="12.25" style="1" customWidth="1"/>
    <col min="3849" max="3849" width="10.25" style="1" bestFit="1" customWidth="1"/>
    <col min="3850" max="3850" width="10.625" style="1" customWidth="1"/>
    <col min="3851" max="4095" width="9" style="1"/>
    <col min="4096" max="4096" width="25.375" style="1" customWidth="1"/>
    <col min="4097" max="4097" width="11.375" style="1" customWidth="1"/>
    <col min="4098" max="4098" width="12.875" style="1" customWidth="1"/>
    <col min="4099" max="4099" width="12.625" style="1" customWidth="1"/>
    <col min="4100" max="4100" width="12.375" style="1" customWidth="1"/>
    <col min="4101" max="4101" width="11.875" style="1" customWidth="1"/>
    <col min="4102" max="4102" width="0" style="1" hidden="1" customWidth="1"/>
    <col min="4103" max="4103" width="9" style="1" customWidth="1"/>
    <col min="4104" max="4104" width="12.25" style="1" customWidth="1"/>
    <col min="4105" max="4105" width="10.25" style="1" bestFit="1" customWidth="1"/>
    <col min="4106" max="4106" width="10.625" style="1" customWidth="1"/>
    <col min="4107" max="4351" width="9" style="1"/>
    <col min="4352" max="4352" width="25.375" style="1" customWidth="1"/>
    <col min="4353" max="4353" width="11.375" style="1" customWidth="1"/>
    <col min="4354" max="4354" width="12.875" style="1" customWidth="1"/>
    <col min="4355" max="4355" width="12.625" style="1" customWidth="1"/>
    <col min="4356" max="4356" width="12.375" style="1" customWidth="1"/>
    <col min="4357" max="4357" width="11.875" style="1" customWidth="1"/>
    <col min="4358" max="4358" width="0" style="1" hidden="1" customWidth="1"/>
    <col min="4359" max="4359" width="9" style="1" customWidth="1"/>
    <col min="4360" max="4360" width="12.25" style="1" customWidth="1"/>
    <col min="4361" max="4361" width="10.25" style="1" bestFit="1" customWidth="1"/>
    <col min="4362" max="4362" width="10.625" style="1" customWidth="1"/>
    <col min="4363" max="4607" width="9" style="1"/>
    <col min="4608" max="4608" width="25.375" style="1" customWidth="1"/>
    <col min="4609" max="4609" width="11.375" style="1" customWidth="1"/>
    <col min="4610" max="4610" width="12.875" style="1" customWidth="1"/>
    <col min="4611" max="4611" width="12.625" style="1" customWidth="1"/>
    <col min="4612" max="4612" width="12.375" style="1" customWidth="1"/>
    <col min="4613" max="4613" width="11.875" style="1" customWidth="1"/>
    <col min="4614" max="4614" width="0" style="1" hidden="1" customWidth="1"/>
    <col min="4615" max="4615" width="9" style="1" customWidth="1"/>
    <col min="4616" max="4616" width="12.25" style="1" customWidth="1"/>
    <col min="4617" max="4617" width="10.25" style="1" bestFit="1" customWidth="1"/>
    <col min="4618" max="4618" width="10.625" style="1" customWidth="1"/>
    <col min="4619" max="4863" width="9" style="1"/>
    <col min="4864" max="4864" width="25.375" style="1" customWidth="1"/>
    <col min="4865" max="4865" width="11.375" style="1" customWidth="1"/>
    <col min="4866" max="4866" width="12.875" style="1" customWidth="1"/>
    <col min="4867" max="4867" width="12.625" style="1" customWidth="1"/>
    <col min="4868" max="4868" width="12.375" style="1" customWidth="1"/>
    <col min="4869" max="4869" width="11.875" style="1" customWidth="1"/>
    <col min="4870" max="4870" width="0" style="1" hidden="1" customWidth="1"/>
    <col min="4871" max="4871" width="9" style="1" customWidth="1"/>
    <col min="4872" max="4872" width="12.25" style="1" customWidth="1"/>
    <col min="4873" max="4873" width="10.25" style="1" bestFit="1" customWidth="1"/>
    <col min="4874" max="4874" width="10.625" style="1" customWidth="1"/>
    <col min="4875" max="5119" width="9" style="1"/>
    <col min="5120" max="5120" width="25.375" style="1" customWidth="1"/>
    <col min="5121" max="5121" width="11.375" style="1" customWidth="1"/>
    <col min="5122" max="5122" width="12.875" style="1" customWidth="1"/>
    <col min="5123" max="5123" width="12.625" style="1" customWidth="1"/>
    <col min="5124" max="5124" width="12.375" style="1" customWidth="1"/>
    <col min="5125" max="5125" width="11.875" style="1" customWidth="1"/>
    <col min="5126" max="5126" width="0" style="1" hidden="1" customWidth="1"/>
    <col min="5127" max="5127" width="9" style="1" customWidth="1"/>
    <col min="5128" max="5128" width="12.25" style="1" customWidth="1"/>
    <col min="5129" max="5129" width="10.25" style="1" bestFit="1" customWidth="1"/>
    <col min="5130" max="5130" width="10.625" style="1" customWidth="1"/>
    <col min="5131" max="5375" width="9" style="1"/>
    <col min="5376" max="5376" width="25.375" style="1" customWidth="1"/>
    <col min="5377" max="5377" width="11.375" style="1" customWidth="1"/>
    <col min="5378" max="5378" width="12.875" style="1" customWidth="1"/>
    <col min="5379" max="5379" width="12.625" style="1" customWidth="1"/>
    <col min="5380" max="5380" width="12.375" style="1" customWidth="1"/>
    <col min="5381" max="5381" width="11.875" style="1" customWidth="1"/>
    <col min="5382" max="5382" width="0" style="1" hidden="1" customWidth="1"/>
    <col min="5383" max="5383" width="9" style="1" customWidth="1"/>
    <col min="5384" max="5384" width="12.25" style="1" customWidth="1"/>
    <col min="5385" max="5385" width="10.25" style="1" bestFit="1" customWidth="1"/>
    <col min="5386" max="5386" width="10.625" style="1" customWidth="1"/>
    <col min="5387" max="5631" width="9" style="1"/>
    <col min="5632" max="5632" width="25.375" style="1" customWidth="1"/>
    <col min="5633" max="5633" width="11.375" style="1" customWidth="1"/>
    <col min="5634" max="5634" width="12.875" style="1" customWidth="1"/>
    <col min="5635" max="5635" width="12.625" style="1" customWidth="1"/>
    <col min="5636" max="5636" width="12.375" style="1" customWidth="1"/>
    <col min="5637" max="5637" width="11.875" style="1" customWidth="1"/>
    <col min="5638" max="5638" width="0" style="1" hidden="1" customWidth="1"/>
    <col min="5639" max="5639" width="9" style="1" customWidth="1"/>
    <col min="5640" max="5640" width="12.25" style="1" customWidth="1"/>
    <col min="5641" max="5641" width="10.25" style="1" bestFit="1" customWidth="1"/>
    <col min="5642" max="5642" width="10.625" style="1" customWidth="1"/>
    <col min="5643" max="5887" width="9" style="1"/>
    <col min="5888" max="5888" width="25.375" style="1" customWidth="1"/>
    <col min="5889" max="5889" width="11.375" style="1" customWidth="1"/>
    <col min="5890" max="5890" width="12.875" style="1" customWidth="1"/>
    <col min="5891" max="5891" width="12.625" style="1" customWidth="1"/>
    <col min="5892" max="5892" width="12.375" style="1" customWidth="1"/>
    <col min="5893" max="5893" width="11.875" style="1" customWidth="1"/>
    <col min="5894" max="5894" width="0" style="1" hidden="1" customWidth="1"/>
    <col min="5895" max="5895" width="9" style="1" customWidth="1"/>
    <col min="5896" max="5896" width="12.25" style="1" customWidth="1"/>
    <col min="5897" max="5897" width="10.25" style="1" bestFit="1" customWidth="1"/>
    <col min="5898" max="5898" width="10.625" style="1" customWidth="1"/>
    <col min="5899" max="6143" width="9" style="1"/>
    <col min="6144" max="6144" width="25.375" style="1" customWidth="1"/>
    <col min="6145" max="6145" width="11.375" style="1" customWidth="1"/>
    <col min="6146" max="6146" width="12.875" style="1" customWidth="1"/>
    <col min="6147" max="6147" width="12.625" style="1" customWidth="1"/>
    <col min="6148" max="6148" width="12.375" style="1" customWidth="1"/>
    <col min="6149" max="6149" width="11.875" style="1" customWidth="1"/>
    <col min="6150" max="6150" width="0" style="1" hidden="1" customWidth="1"/>
    <col min="6151" max="6151" width="9" style="1" customWidth="1"/>
    <col min="6152" max="6152" width="12.25" style="1" customWidth="1"/>
    <col min="6153" max="6153" width="10.25" style="1" bestFit="1" customWidth="1"/>
    <col min="6154" max="6154" width="10.625" style="1" customWidth="1"/>
    <col min="6155" max="6399" width="9" style="1"/>
    <col min="6400" max="6400" width="25.375" style="1" customWidth="1"/>
    <col min="6401" max="6401" width="11.375" style="1" customWidth="1"/>
    <col min="6402" max="6402" width="12.875" style="1" customWidth="1"/>
    <col min="6403" max="6403" width="12.625" style="1" customWidth="1"/>
    <col min="6404" max="6404" width="12.375" style="1" customWidth="1"/>
    <col min="6405" max="6405" width="11.875" style="1" customWidth="1"/>
    <col min="6406" max="6406" width="0" style="1" hidden="1" customWidth="1"/>
    <col min="6407" max="6407" width="9" style="1" customWidth="1"/>
    <col min="6408" max="6408" width="12.25" style="1" customWidth="1"/>
    <col min="6409" max="6409" width="10.25" style="1" bestFit="1" customWidth="1"/>
    <col min="6410" max="6410" width="10.625" style="1" customWidth="1"/>
    <col min="6411" max="6655" width="9" style="1"/>
    <col min="6656" max="6656" width="25.375" style="1" customWidth="1"/>
    <col min="6657" max="6657" width="11.375" style="1" customWidth="1"/>
    <col min="6658" max="6658" width="12.875" style="1" customWidth="1"/>
    <col min="6659" max="6659" width="12.625" style="1" customWidth="1"/>
    <col min="6660" max="6660" width="12.375" style="1" customWidth="1"/>
    <col min="6661" max="6661" width="11.875" style="1" customWidth="1"/>
    <col min="6662" max="6662" width="0" style="1" hidden="1" customWidth="1"/>
    <col min="6663" max="6663" width="9" style="1" customWidth="1"/>
    <col min="6664" max="6664" width="12.25" style="1" customWidth="1"/>
    <col min="6665" max="6665" width="10.25" style="1" bestFit="1" customWidth="1"/>
    <col min="6666" max="6666" width="10.625" style="1" customWidth="1"/>
    <col min="6667" max="6911" width="9" style="1"/>
    <col min="6912" max="6912" width="25.375" style="1" customWidth="1"/>
    <col min="6913" max="6913" width="11.375" style="1" customWidth="1"/>
    <col min="6914" max="6914" width="12.875" style="1" customWidth="1"/>
    <col min="6915" max="6915" width="12.625" style="1" customWidth="1"/>
    <col min="6916" max="6916" width="12.375" style="1" customWidth="1"/>
    <col min="6917" max="6917" width="11.875" style="1" customWidth="1"/>
    <col min="6918" max="6918" width="0" style="1" hidden="1" customWidth="1"/>
    <col min="6919" max="6919" width="9" style="1" customWidth="1"/>
    <col min="6920" max="6920" width="12.25" style="1" customWidth="1"/>
    <col min="6921" max="6921" width="10.25" style="1" bestFit="1" customWidth="1"/>
    <col min="6922" max="6922" width="10.625" style="1" customWidth="1"/>
    <col min="6923" max="7167" width="9" style="1"/>
    <col min="7168" max="7168" width="25.375" style="1" customWidth="1"/>
    <col min="7169" max="7169" width="11.375" style="1" customWidth="1"/>
    <col min="7170" max="7170" width="12.875" style="1" customWidth="1"/>
    <col min="7171" max="7171" width="12.625" style="1" customWidth="1"/>
    <col min="7172" max="7172" width="12.375" style="1" customWidth="1"/>
    <col min="7173" max="7173" width="11.875" style="1" customWidth="1"/>
    <col min="7174" max="7174" width="0" style="1" hidden="1" customWidth="1"/>
    <col min="7175" max="7175" width="9" style="1" customWidth="1"/>
    <col min="7176" max="7176" width="12.25" style="1" customWidth="1"/>
    <col min="7177" max="7177" width="10.25" style="1" bestFit="1" customWidth="1"/>
    <col min="7178" max="7178" width="10.625" style="1" customWidth="1"/>
    <col min="7179" max="7423" width="9" style="1"/>
    <col min="7424" max="7424" width="25.375" style="1" customWidth="1"/>
    <col min="7425" max="7425" width="11.375" style="1" customWidth="1"/>
    <col min="7426" max="7426" width="12.875" style="1" customWidth="1"/>
    <col min="7427" max="7427" width="12.625" style="1" customWidth="1"/>
    <col min="7428" max="7428" width="12.375" style="1" customWidth="1"/>
    <col min="7429" max="7429" width="11.875" style="1" customWidth="1"/>
    <col min="7430" max="7430" width="0" style="1" hidden="1" customWidth="1"/>
    <col min="7431" max="7431" width="9" style="1" customWidth="1"/>
    <col min="7432" max="7432" width="12.25" style="1" customWidth="1"/>
    <col min="7433" max="7433" width="10.25" style="1" bestFit="1" customWidth="1"/>
    <col min="7434" max="7434" width="10.625" style="1" customWidth="1"/>
    <col min="7435" max="7679" width="9" style="1"/>
    <col min="7680" max="7680" width="25.375" style="1" customWidth="1"/>
    <col min="7681" max="7681" width="11.375" style="1" customWidth="1"/>
    <col min="7682" max="7682" width="12.875" style="1" customWidth="1"/>
    <col min="7683" max="7683" width="12.625" style="1" customWidth="1"/>
    <col min="7684" max="7684" width="12.375" style="1" customWidth="1"/>
    <col min="7685" max="7685" width="11.875" style="1" customWidth="1"/>
    <col min="7686" max="7686" width="0" style="1" hidden="1" customWidth="1"/>
    <col min="7687" max="7687" width="9" style="1" customWidth="1"/>
    <col min="7688" max="7688" width="12.25" style="1" customWidth="1"/>
    <col min="7689" max="7689" width="10.25" style="1" bestFit="1" customWidth="1"/>
    <col min="7690" max="7690" width="10.625" style="1" customWidth="1"/>
    <col min="7691" max="7935" width="9" style="1"/>
    <col min="7936" max="7936" width="25.375" style="1" customWidth="1"/>
    <col min="7937" max="7937" width="11.375" style="1" customWidth="1"/>
    <col min="7938" max="7938" width="12.875" style="1" customWidth="1"/>
    <col min="7939" max="7939" width="12.625" style="1" customWidth="1"/>
    <col min="7940" max="7940" width="12.375" style="1" customWidth="1"/>
    <col min="7941" max="7941" width="11.875" style="1" customWidth="1"/>
    <col min="7942" max="7942" width="0" style="1" hidden="1" customWidth="1"/>
    <col min="7943" max="7943" width="9" style="1" customWidth="1"/>
    <col min="7944" max="7944" width="12.25" style="1" customWidth="1"/>
    <col min="7945" max="7945" width="10.25" style="1" bestFit="1" customWidth="1"/>
    <col min="7946" max="7946" width="10.625" style="1" customWidth="1"/>
    <col min="7947" max="8191" width="9" style="1"/>
    <col min="8192" max="8192" width="25.375" style="1" customWidth="1"/>
    <col min="8193" max="8193" width="11.375" style="1" customWidth="1"/>
    <col min="8194" max="8194" width="12.875" style="1" customWidth="1"/>
    <col min="8195" max="8195" width="12.625" style="1" customWidth="1"/>
    <col min="8196" max="8196" width="12.375" style="1" customWidth="1"/>
    <col min="8197" max="8197" width="11.875" style="1" customWidth="1"/>
    <col min="8198" max="8198" width="0" style="1" hidden="1" customWidth="1"/>
    <col min="8199" max="8199" width="9" style="1" customWidth="1"/>
    <col min="8200" max="8200" width="12.25" style="1" customWidth="1"/>
    <col min="8201" max="8201" width="10.25" style="1" bestFit="1" customWidth="1"/>
    <col min="8202" max="8202" width="10.625" style="1" customWidth="1"/>
    <col min="8203" max="8447" width="9" style="1"/>
    <col min="8448" max="8448" width="25.375" style="1" customWidth="1"/>
    <col min="8449" max="8449" width="11.375" style="1" customWidth="1"/>
    <col min="8450" max="8450" width="12.875" style="1" customWidth="1"/>
    <col min="8451" max="8451" width="12.625" style="1" customWidth="1"/>
    <col min="8452" max="8452" width="12.375" style="1" customWidth="1"/>
    <col min="8453" max="8453" width="11.875" style="1" customWidth="1"/>
    <col min="8454" max="8454" width="0" style="1" hidden="1" customWidth="1"/>
    <col min="8455" max="8455" width="9" style="1" customWidth="1"/>
    <col min="8456" max="8456" width="12.25" style="1" customWidth="1"/>
    <col min="8457" max="8457" width="10.25" style="1" bestFit="1" customWidth="1"/>
    <col min="8458" max="8458" width="10.625" style="1" customWidth="1"/>
    <col min="8459" max="8703" width="9" style="1"/>
    <col min="8704" max="8704" width="25.375" style="1" customWidth="1"/>
    <col min="8705" max="8705" width="11.375" style="1" customWidth="1"/>
    <col min="8706" max="8706" width="12.875" style="1" customWidth="1"/>
    <col min="8707" max="8707" width="12.625" style="1" customWidth="1"/>
    <col min="8708" max="8708" width="12.375" style="1" customWidth="1"/>
    <col min="8709" max="8709" width="11.875" style="1" customWidth="1"/>
    <col min="8710" max="8710" width="0" style="1" hidden="1" customWidth="1"/>
    <col min="8711" max="8711" width="9" style="1" customWidth="1"/>
    <col min="8712" max="8712" width="12.25" style="1" customWidth="1"/>
    <col min="8713" max="8713" width="10.25" style="1" bestFit="1" customWidth="1"/>
    <col min="8714" max="8714" width="10.625" style="1" customWidth="1"/>
    <col min="8715" max="8959" width="9" style="1"/>
    <col min="8960" max="8960" width="25.375" style="1" customWidth="1"/>
    <col min="8961" max="8961" width="11.375" style="1" customWidth="1"/>
    <col min="8962" max="8962" width="12.875" style="1" customWidth="1"/>
    <col min="8963" max="8963" width="12.625" style="1" customWidth="1"/>
    <col min="8964" max="8964" width="12.375" style="1" customWidth="1"/>
    <col min="8965" max="8965" width="11.875" style="1" customWidth="1"/>
    <col min="8966" max="8966" width="0" style="1" hidden="1" customWidth="1"/>
    <col min="8967" max="8967" width="9" style="1" customWidth="1"/>
    <col min="8968" max="8968" width="12.25" style="1" customWidth="1"/>
    <col min="8969" max="8969" width="10.25" style="1" bestFit="1" customWidth="1"/>
    <col min="8970" max="8970" width="10.625" style="1" customWidth="1"/>
    <col min="8971" max="9215" width="9" style="1"/>
    <col min="9216" max="9216" width="25.375" style="1" customWidth="1"/>
    <col min="9217" max="9217" width="11.375" style="1" customWidth="1"/>
    <col min="9218" max="9218" width="12.875" style="1" customWidth="1"/>
    <col min="9219" max="9219" width="12.625" style="1" customWidth="1"/>
    <col min="9220" max="9220" width="12.375" style="1" customWidth="1"/>
    <col min="9221" max="9221" width="11.875" style="1" customWidth="1"/>
    <col min="9222" max="9222" width="0" style="1" hidden="1" customWidth="1"/>
    <col min="9223" max="9223" width="9" style="1" customWidth="1"/>
    <col min="9224" max="9224" width="12.25" style="1" customWidth="1"/>
    <col min="9225" max="9225" width="10.25" style="1" bestFit="1" customWidth="1"/>
    <col min="9226" max="9226" width="10.625" style="1" customWidth="1"/>
    <col min="9227" max="9471" width="9" style="1"/>
    <col min="9472" max="9472" width="25.375" style="1" customWidth="1"/>
    <col min="9473" max="9473" width="11.375" style="1" customWidth="1"/>
    <col min="9474" max="9474" width="12.875" style="1" customWidth="1"/>
    <col min="9475" max="9475" width="12.625" style="1" customWidth="1"/>
    <col min="9476" max="9476" width="12.375" style="1" customWidth="1"/>
    <col min="9477" max="9477" width="11.875" style="1" customWidth="1"/>
    <col min="9478" max="9478" width="0" style="1" hidden="1" customWidth="1"/>
    <col min="9479" max="9479" width="9" style="1" customWidth="1"/>
    <col min="9480" max="9480" width="12.25" style="1" customWidth="1"/>
    <col min="9481" max="9481" width="10.25" style="1" bestFit="1" customWidth="1"/>
    <col min="9482" max="9482" width="10.625" style="1" customWidth="1"/>
    <col min="9483" max="9727" width="9" style="1"/>
    <col min="9728" max="9728" width="25.375" style="1" customWidth="1"/>
    <col min="9729" max="9729" width="11.375" style="1" customWidth="1"/>
    <col min="9730" max="9730" width="12.875" style="1" customWidth="1"/>
    <col min="9731" max="9731" width="12.625" style="1" customWidth="1"/>
    <col min="9732" max="9732" width="12.375" style="1" customWidth="1"/>
    <col min="9733" max="9733" width="11.875" style="1" customWidth="1"/>
    <col min="9734" max="9734" width="0" style="1" hidden="1" customWidth="1"/>
    <col min="9735" max="9735" width="9" style="1" customWidth="1"/>
    <col min="9736" max="9736" width="12.25" style="1" customWidth="1"/>
    <col min="9737" max="9737" width="10.25" style="1" bestFit="1" customWidth="1"/>
    <col min="9738" max="9738" width="10.625" style="1" customWidth="1"/>
    <col min="9739" max="9983" width="9" style="1"/>
    <col min="9984" max="9984" width="25.375" style="1" customWidth="1"/>
    <col min="9985" max="9985" width="11.375" style="1" customWidth="1"/>
    <col min="9986" max="9986" width="12.875" style="1" customWidth="1"/>
    <col min="9987" max="9987" width="12.625" style="1" customWidth="1"/>
    <col min="9988" max="9988" width="12.375" style="1" customWidth="1"/>
    <col min="9989" max="9989" width="11.875" style="1" customWidth="1"/>
    <col min="9990" max="9990" width="0" style="1" hidden="1" customWidth="1"/>
    <col min="9991" max="9991" width="9" style="1" customWidth="1"/>
    <col min="9992" max="9992" width="12.25" style="1" customWidth="1"/>
    <col min="9993" max="9993" width="10.25" style="1" bestFit="1" customWidth="1"/>
    <col min="9994" max="9994" width="10.625" style="1" customWidth="1"/>
    <col min="9995" max="10239" width="9" style="1"/>
    <col min="10240" max="10240" width="25.375" style="1" customWidth="1"/>
    <col min="10241" max="10241" width="11.375" style="1" customWidth="1"/>
    <col min="10242" max="10242" width="12.875" style="1" customWidth="1"/>
    <col min="10243" max="10243" width="12.625" style="1" customWidth="1"/>
    <col min="10244" max="10244" width="12.375" style="1" customWidth="1"/>
    <col min="10245" max="10245" width="11.875" style="1" customWidth="1"/>
    <col min="10246" max="10246" width="0" style="1" hidden="1" customWidth="1"/>
    <col min="10247" max="10247" width="9" style="1" customWidth="1"/>
    <col min="10248" max="10248" width="12.25" style="1" customWidth="1"/>
    <col min="10249" max="10249" width="10.25" style="1" bestFit="1" customWidth="1"/>
    <col min="10250" max="10250" width="10.625" style="1" customWidth="1"/>
    <col min="10251" max="10495" width="9" style="1"/>
    <col min="10496" max="10496" width="25.375" style="1" customWidth="1"/>
    <col min="10497" max="10497" width="11.375" style="1" customWidth="1"/>
    <col min="10498" max="10498" width="12.875" style="1" customWidth="1"/>
    <col min="10499" max="10499" width="12.625" style="1" customWidth="1"/>
    <col min="10500" max="10500" width="12.375" style="1" customWidth="1"/>
    <col min="10501" max="10501" width="11.875" style="1" customWidth="1"/>
    <col min="10502" max="10502" width="0" style="1" hidden="1" customWidth="1"/>
    <col min="10503" max="10503" width="9" style="1" customWidth="1"/>
    <col min="10504" max="10504" width="12.25" style="1" customWidth="1"/>
    <col min="10505" max="10505" width="10.25" style="1" bestFit="1" customWidth="1"/>
    <col min="10506" max="10506" width="10.625" style="1" customWidth="1"/>
    <col min="10507" max="10751" width="9" style="1"/>
    <col min="10752" max="10752" width="25.375" style="1" customWidth="1"/>
    <col min="10753" max="10753" width="11.375" style="1" customWidth="1"/>
    <col min="10754" max="10754" width="12.875" style="1" customWidth="1"/>
    <col min="10755" max="10755" width="12.625" style="1" customWidth="1"/>
    <col min="10756" max="10756" width="12.375" style="1" customWidth="1"/>
    <col min="10757" max="10757" width="11.875" style="1" customWidth="1"/>
    <col min="10758" max="10758" width="0" style="1" hidden="1" customWidth="1"/>
    <col min="10759" max="10759" width="9" style="1" customWidth="1"/>
    <col min="10760" max="10760" width="12.25" style="1" customWidth="1"/>
    <col min="10761" max="10761" width="10.25" style="1" bestFit="1" customWidth="1"/>
    <col min="10762" max="10762" width="10.625" style="1" customWidth="1"/>
    <col min="10763" max="11007" width="9" style="1"/>
    <col min="11008" max="11008" width="25.375" style="1" customWidth="1"/>
    <col min="11009" max="11009" width="11.375" style="1" customWidth="1"/>
    <col min="11010" max="11010" width="12.875" style="1" customWidth="1"/>
    <col min="11011" max="11011" width="12.625" style="1" customWidth="1"/>
    <col min="11012" max="11012" width="12.375" style="1" customWidth="1"/>
    <col min="11013" max="11013" width="11.875" style="1" customWidth="1"/>
    <col min="11014" max="11014" width="0" style="1" hidden="1" customWidth="1"/>
    <col min="11015" max="11015" width="9" style="1" customWidth="1"/>
    <col min="11016" max="11016" width="12.25" style="1" customWidth="1"/>
    <col min="11017" max="11017" width="10.25" style="1" bestFit="1" customWidth="1"/>
    <col min="11018" max="11018" width="10.625" style="1" customWidth="1"/>
    <col min="11019" max="11263" width="9" style="1"/>
    <col min="11264" max="11264" width="25.375" style="1" customWidth="1"/>
    <col min="11265" max="11265" width="11.375" style="1" customWidth="1"/>
    <col min="11266" max="11266" width="12.875" style="1" customWidth="1"/>
    <col min="11267" max="11267" width="12.625" style="1" customWidth="1"/>
    <col min="11268" max="11268" width="12.375" style="1" customWidth="1"/>
    <col min="11269" max="11269" width="11.875" style="1" customWidth="1"/>
    <col min="11270" max="11270" width="0" style="1" hidden="1" customWidth="1"/>
    <col min="11271" max="11271" width="9" style="1" customWidth="1"/>
    <col min="11272" max="11272" width="12.25" style="1" customWidth="1"/>
    <col min="11273" max="11273" width="10.25" style="1" bestFit="1" customWidth="1"/>
    <col min="11274" max="11274" width="10.625" style="1" customWidth="1"/>
    <col min="11275" max="11519" width="9" style="1"/>
    <col min="11520" max="11520" width="25.375" style="1" customWidth="1"/>
    <col min="11521" max="11521" width="11.375" style="1" customWidth="1"/>
    <col min="11522" max="11522" width="12.875" style="1" customWidth="1"/>
    <col min="11523" max="11523" width="12.625" style="1" customWidth="1"/>
    <col min="11524" max="11524" width="12.375" style="1" customWidth="1"/>
    <col min="11525" max="11525" width="11.875" style="1" customWidth="1"/>
    <col min="11526" max="11526" width="0" style="1" hidden="1" customWidth="1"/>
    <col min="11527" max="11527" width="9" style="1" customWidth="1"/>
    <col min="11528" max="11528" width="12.25" style="1" customWidth="1"/>
    <col min="11529" max="11529" width="10.25" style="1" bestFit="1" customWidth="1"/>
    <col min="11530" max="11530" width="10.625" style="1" customWidth="1"/>
    <col min="11531" max="11775" width="9" style="1"/>
    <col min="11776" max="11776" width="25.375" style="1" customWidth="1"/>
    <col min="11777" max="11777" width="11.375" style="1" customWidth="1"/>
    <col min="11778" max="11778" width="12.875" style="1" customWidth="1"/>
    <col min="11779" max="11779" width="12.625" style="1" customWidth="1"/>
    <col min="11780" max="11780" width="12.375" style="1" customWidth="1"/>
    <col min="11781" max="11781" width="11.875" style="1" customWidth="1"/>
    <col min="11782" max="11782" width="0" style="1" hidden="1" customWidth="1"/>
    <col min="11783" max="11783" width="9" style="1" customWidth="1"/>
    <col min="11784" max="11784" width="12.25" style="1" customWidth="1"/>
    <col min="11785" max="11785" width="10.25" style="1" bestFit="1" customWidth="1"/>
    <col min="11786" max="11786" width="10.625" style="1" customWidth="1"/>
    <col min="11787" max="12031" width="9" style="1"/>
    <col min="12032" max="12032" width="25.375" style="1" customWidth="1"/>
    <col min="12033" max="12033" width="11.375" style="1" customWidth="1"/>
    <col min="12034" max="12034" width="12.875" style="1" customWidth="1"/>
    <col min="12035" max="12035" width="12.625" style="1" customWidth="1"/>
    <col min="12036" max="12036" width="12.375" style="1" customWidth="1"/>
    <col min="12037" max="12037" width="11.875" style="1" customWidth="1"/>
    <col min="12038" max="12038" width="0" style="1" hidden="1" customWidth="1"/>
    <col min="12039" max="12039" width="9" style="1" customWidth="1"/>
    <col min="12040" max="12040" width="12.25" style="1" customWidth="1"/>
    <col min="12041" max="12041" width="10.25" style="1" bestFit="1" customWidth="1"/>
    <col min="12042" max="12042" width="10.625" style="1" customWidth="1"/>
    <col min="12043" max="12287" width="9" style="1"/>
    <col min="12288" max="12288" width="25.375" style="1" customWidth="1"/>
    <col min="12289" max="12289" width="11.375" style="1" customWidth="1"/>
    <col min="12290" max="12290" width="12.875" style="1" customWidth="1"/>
    <col min="12291" max="12291" width="12.625" style="1" customWidth="1"/>
    <col min="12292" max="12292" width="12.375" style="1" customWidth="1"/>
    <col min="12293" max="12293" width="11.875" style="1" customWidth="1"/>
    <col min="12294" max="12294" width="0" style="1" hidden="1" customWidth="1"/>
    <col min="12295" max="12295" width="9" style="1" customWidth="1"/>
    <col min="12296" max="12296" width="12.25" style="1" customWidth="1"/>
    <col min="12297" max="12297" width="10.25" style="1" bestFit="1" customWidth="1"/>
    <col min="12298" max="12298" width="10.625" style="1" customWidth="1"/>
    <col min="12299" max="12543" width="9" style="1"/>
    <col min="12544" max="12544" width="25.375" style="1" customWidth="1"/>
    <col min="12545" max="12545" width="11.375" style="1" customWidth="1"/>
    <col min="12546" max="12546" width="12.875" style="1" customWidth="1"/>
    <col min="12547" max="12547" width="12.625" style="1" customWidth="1"/>
    <col min="12548" max="12548" width="12.375" style="1" customWidth="1"/>
    <col min="12549" max="12549" width="11.875" style="1" customWidth="1"/>
    <col min="12550" max="12550" width="0" style="1" hidden="1" customWidth="1"/>
    <col min="12551" max="12551" width="9" style="1" customWidth="1"/>
    <col min="12552" max="12552" width="12.25" style="1" customWidth="1"/>
    <col min="12553" max="12553" width="10.25" style="1" bestFit="1" customWidth="1"/>
    <col min="12554" max="12554" width="10.625" style="1" customWidth="1"/>
    <col min="12555" max="12799" width="9" style="1"/>
    <col min="12800" max="12800" width="25.375" style="1" customWidth="1"/>
    <col min="12801" max="12801" width="11.375" style="1" customWidth="1"/>
    <col min="12802" max="12802" width="12.875" style="1" customWidth="1"/>
    <col min="12803" max="12803" width="12.625" style="1" customWidth="1"/>
    <col min="12804" max="12804" width="12.375" style="1" customWidth="1"/>
    <col min="12805" max="12805" width="11.875" style="1" customWidth="1"/>
    <col min="12806" max="12806" width="0" style="1" hidden="1" customWidth="1"/>
    <col min="12807" max="12807" width="9" style="1" customWidth="1"/>
    <col min="12808" max="12808" width="12.25" style="1" customWidth="1"/>
    <col min="12809" max="12809" width="10.25" style="1" bestFit="1" customWidth="1"/>
    <col min="12810" max="12810" width="10.625" style="1" customWidth="1"/>
    <col min="12811" max="13055" width="9" style="1"/>
    <col min="13056" max="13056" width="25.375" style="1" customWidth="1"/>
    <col min="13057" max="13057" width="11.375" style="1" customWidth="1"/>
    <col min="13058" max="13058" width="12.875" style="1" customWidth="1"/>
    <col min="13059" max="13059" width="12.625" style="1" customWidth="1"/>
    <col min="13060" max="13060" width="12.375" style="1" customWidth="1"/>
    <col min="13061" max="13061" width="11.875" style="1" customWidth="1"/>
    <col min="13062" max="13062" width="0" style="1" hidden="1" customWidth="1"/>
    <col min="13063" max="13063" width="9" style="1" customWidth="1"/>
    <col min="13064" max="13064" width="12.25" style="1" customWidth="1"/>
    <col min="13065" max="13065" width="10.25" style="1" bestFit="1" customWidth="1"/>
    <col min="13066" max="13066" width="10.625" style="1" customWidth="1"/>
    <col min="13067" max="13311" width="9" style="1"/>
    <col min="13312" max="13312" width="25.375" style="1" customWidth="1"/>
    <col min="13313" max="13313" width="11.375" style="1" customWidth="1"/>
    <col min="13314" max="13314" width="12.875" style="1" customWidth="1"/>
    <col min="13315" max="13315" width="12.625" style="1" customWidth="1"/>
    <col min="13316" max="13316" width="12.375" style="1" customWidth="1"/>
    <col min="13317" max="13317" width="11.875" style="1" customWidth="1"/>
    <col min="13318" max="13318" width="0" style="1" hidden="1" customWidth="1"/>
    <col min="13319" max="13319" width="9" style="1" customWidth="1"/>
    <col min="13320" max="13320" width="12.25" style="1" customWidth="1"/>
    <col min="13321" max="13321" width="10.25" style="1" bestFit="1" customWidth="1"/>
    <col min="13322" max="13322" width="10.625" style="1" customWidth="1"/>
    <col min="13323" max="13567" width="9" style="1"/>
    <col min="13568" max="13568" width="25.375" style="1" customWidth="1"/>
    <col min="13569" max="13569" width="11.375" style="1" customWidth="1"/>
    <col min="13570" max="13570" width="12.875" style="1" customWidth="1"/>
    <col min="13571" max="13571" width="12.625" style="1" customWidth="1"/>
    <col min="13572" max="13572" width="12.375" style="1" customWidth="1"/>
    <col min="13573" max="13573" width="11.875" style="1" customWidth="1"/>
    <col min="13574" max="13574" width="0" style="1" hidden="1" customWidth="1"/>
    <col min="13575" max="13575" width="9" style="1" customWidth="1"/>
    <col min="13576" max="13576" width="12.25" style="1" customWidth="1"/>
    <col min="13577" max="13577" width="10.25" style="1" bestFit="1" customWidth="1"/>
    <col min="13578" max="13578" width="10.625" style="1" customWidth="1"/>
    <col min="13579" max="13823" width="9" style="1"/>
    <col min="13824" max="13824" width="25.375" style="1" customWidth="1"/>
    <col min="13825" max="13825" width="11.375" style="1" customWidth="1"/>
    <col min="13826" max="13826" width="12.875" style="1" customWidth="1"/>
    <col min="13827" max="13827" width="12.625" style="1" customWidth="1"/>
    <col min="13828" max="13828" width="12.375" style="1" customWidth="1"/>
    <col min="13829" max="13829" width="11.875" style="1" customWidth="1"/>
    <col min="13830" max="13830" width="0" style="1" hidden="1" customWidth="1"/>
    <col min="13831" max="13831" width="9" style="1" customWidth="1"/>
    <col min="13832" max="13832" width="12.25" style="1" customWidth="1"/>
    <col min="13833" max="13833" width="10.25" style="1" bestFit="1" customWidth="1"/>
    <col min="13834" max="13834" width="10.625" style="1" customWidth="1"/>
    <col min="13835" max="14079" width="9" style="1"/>
    <col min="14080" max="14080" width="25.375" style="1" customWidth="1"/>
    <col min="14081" max="14081" width="11.375" style="1" customWidth="1"/>
    <col min="14082" max="14082" width="12.875" style="1" customWidth="1"/>
    <col min="14083" max="14083" width="12.625" style="1" customWidth="1"/>
    <col min="14084" max="14084" width="12.375" style="1" customWidth="1"/>
    <col min="14085" max="14085" width="11.875" style="1" customWidth="1"/>
    <col min="14086" max="14086" width="0" style="1" hidden="1" customWidth="1"/>
    <col min="14087" max="14087" width="9" style="1" customWidth="1"/>
    <col min="14088" max="14088" width="12.25" style="1" customWidth="1"/>
    <col min="14089" max="14089" width="10.25" style="1" bestFit="1" customWidth="1"/>
    <col min="14090" max="14090" width="10.625" style="1" customWidth="1"/>
    <col min="14091" max="14335" width="9" style="1"/>
    <col min="14336" max="14336" width="25.375" style="1" customWidth="1"/>
    <col min="14337" max="14337" width="11.375" style="1" customWidth="1"/>
    <col min="14338" max="14338" width="12.875" style="1" customWidth="1"/>
    <col min="14339" max="14339" width="12.625" style="1" customWidth="1"/>
    <col min="14340" max="14340" width="12.375" style="1" customWidth="1"/>
    <col min="14341" max="14341" width="11.875" style="1" customWidth="1"/>
    <col min="14342" max="14342" width="0" style="1" hidden="1" customWidth="1"/>
    <col min="14343" max="14343" width="9" style="1" customWidth="1"/>
    <col min="14344" max="14344" width="12.25" style="1" customWidth="1"/>
    <col min="14345" max="14345" width="10.25" style="1" bestFit="1" customWidth="1"/>
    <col min="14346" max="14346" width="10.625" style="1" customWidth="1"/>
    <col min="14347" max="14591" width="9" style="1"/>
    <col min="14592" max="14592" width="25.375" style="1" customWidth="1"/>
    <col min="14593" max="14593" width="11.375" style="1" customWidth="1"/>
    <col min="14594" max="14594" width="12.875" style="1" customWidth="1"/>
    <col min="14595" max="14595" width="12.625" style="1" customWidth="1"/>
    <col min="14596" max="14596" width="12.375" style="1" customWidth="1"/>
    <col min="14597" max="14597" width="11.875" style="1" customWidth="1"/>
    <col min="14598" max="14598" width="0" style="1" hidden="1" customWidth="1"/>
    <col min="14599" max="14599" width="9" style="1" customWidth="1"/>
    <col min="14600" max="14600" width="12.25" style="1" customWidth="1"/>
    <col min="14601" max="14601" width="10.25" style="1" bestFit="1" customWidth="1"/>
    <col min="14602" max="14602" width="10.625" style="1" customWidth="1"/>
    <col min="14603" max="14847" width="9" style="1"/>
    <col min="14848" max="14848" width="25.375" style="1" customWidth="1"/>
    <col min="14849" max="14849" width="11.375" style="1" customWidth="1"/>
    <col min="14850" max="14850" width="12.875" style="1" customWidth="1"/>
    <col min="14851" max="14851" width="12.625" style="1" customWidth="1"/>
    <col min="14852" max="14852" width="12.375" style="1" customWidth="1"/>
    <col min="14853" max="14853" width="11.875" style="1" customWidth="1"/>
    <col min="14854" max="14854" width="0" style="1" hidden="1" customWidth="1"/>
    <col min="14855" max="14855" width="9" style="1" customWidth="1"/>
    <col min="14856" max="14856" width="12.25" style="1" customWidth="1"/>
    <col min="14857" max="14857" width="10.25" style="1" bestFit="1" customWidth="1"/>
    <col min="14858" max="14858" width="10.625" style="1" customWidth="1"/>
    <col min="14859" max="15103" width="9" style="1"/>
    <col min="15104" max="15104" width="25.375" style="1" customWidth="1"/>
    <col min="15105" max="15105" width="11.375" style="1" customWidth="1"/>
    <col min="15106" max="15106" width="12.875" style="1" customWidth="1"/>
    <col min="15107" max="15107" width="12.625" style="1" customWidth="1"/>
    <col min="15108" max="15108" width="12.375" style="1" customWidth="1"/>
    <col min="15109" max="15109" width="11.875" style="1" customWidth="1"/>
    <col min="15110" max="15110" width="0" style="1" hidden="1" customWidth="1"/>
    <col min="15111" max="15111" width="9" style="1" customWidth="1"/>
    <col min="15112" max="15112" width="12.25" style="1" customWidth="1"/>
    <col min="15113" max="15113" width="10.25" style="1" bestFit="1" customWidth="1"/>
    <col min="15114" max="15114" width="10.625" style="1" customWidth="1"/>
    <col min="15115" max="15359" width="9" style="1"/>
    <col min="15360" max="15360" width="25.375" style="1" customWidth="1"/>
    <col min="15361" max="15361" width="11.375" style="1" customWidth="1"/>
    <col min="15362" max="15362" width="12.875" style="1" customWidth="1"/>
    <col min="15363" max="15363" width="12.625" style="1" customWidth="1"/>
    <col min="15364" max="15364" width="12.375" style="1" customWidth="1"/>
    <col min="15365" max="15365" width="11.875" style="1" customWidth="1"/>
    <col min="15366" max="15366" width="0" style="1" hidden="1" customWidth="1"/>
    <col min="15367" max="15367" width="9" style="1" customWidth="1"/>
    <col min="15368" max="15368" width="12.25" style="1" customWidth="1"/>
    <col min="15369" max="15369" width="10.25" style="1" bestFit="1" customWidth="1"/>
    <col min="15370" max="15370" width="10.625" style="1" customWidth="1"/>
    <col min="15371" max="15615" width="9" style="1"/>
    <col min="15616" max="15616" width="25.375" style="1" customWidth="1"/>
    <col min="15617" max="15617" width="11.375" style="1" customWidth="1"/>
    <col min="15618" max="15618" width="12.875" style="1" customWidth="1"/>
    <col min="15619" max="15619" width="12.625" style="1" customWidth="1"/>
    <col min="15620" max="15620" width="12.375" style="1" customWidth="1"/>
    <col min="15621" max="15621" width="11.875" style="1" customWidth="1"/>
    <col min="15622" max="15622" width="0" style="1" hidden="1" customWidth="1"/>
    <col min="15623" max="15623" width="9" style="1" customWidth="1"/>
    <col min="15624" max="15624" width="12.25" style="1" customWidth="1"/>
    <col min="15625" max="15625" width="10.25" style="1" bestFit="1" customWidth="1"/>
    <col min="15626" max="15626" width="10.625" style="1" customWidth="1"/>
    <col min="15627" max="15871" width="9" style="1"/>
    <col min="15872" max="15872" width="25.375" style="1" customWidth="1"/>
    <col min="15873" max="15873" width="11.375" style="1" customWidth="1"/>
    <col min="15874" max="15874" width="12.875" style="1" customWidth="1"/>
    <col min="15875" max="15875" width="12.625" style="1" customWidth="1"/>
    <col min="15876" max="15876" width="12.375" style="1" customWidth="1"/>
    <col min="15877" max="15877" width="11.875" style="1" customWidth="1"/>
    <col min="15878" max="15878" width="0" style="1" hidden="1" customWidth="1"/>
    <col min="15879" max="15879" width="9" style="1" customWidth="1"/>
    <col min="15880" max="15880" width="12.25" style="1" customWidth="1"/>
    <col min="15881" max="15881" width="10.25" style="1" bestFit="1" customWidth="1"/>
    <col min="15882" max="15882" width="10.625" style="1" customWidth="1"/>
    <col min="15883" max="16127" width="9" style="1"/>
    <col min="16128" max="16128" width="25.375" style="1" customWidth="1"/>
    <col min="16129" max="16129" width="11.375" style="1" customWidth="1"/>
    <col min="16130" max="16130" width="12.875" style="1" customWidth="1"/>
    <col min="16131" max="16131" width="12.625" style="1" customWidth="1"/>
    <col min="16132" max="16132" width="12.375" style="1" customWidth="1"/>
    <col min="16133" max="16133" width="11.875" style="1" customWidth="1"/>
    <col min="16134" max="16134" width="0" style="1" hidden="1" customWidth="1"/>
    <col min="16135" max="16135" width="9" style="1" customWidth="1"/>
    <col min="16136" max="16136" width="12.25" style="1" customWidth="1"/>
    <col min="16137" max="16137" width="10.25" style="1" bestFit="1" customWidth="1"/>
    <col min="16138" max="16138" width="10.625" style="1" customWidth="1"/>
    <col min="16139" max="16384" width="9" style="1"/>
  </cols>
  <sheetData>
    <row r="1" spans="1:15" ht="25.5" customHeight="1">
      <c r="A1" s="704" t="str">
        <f>'Tab 4 (14)'!A1:H1</f>
        <v>II. FUNDUSZ EMERYTALNO-RENTOWY</v>
      </c>
      <c r="B1" s="704"/>
      <c r="C1" s="704"/>
      <c r="D1" s="704"/>
      <c r="E1" s="704"/>
      <c r="F1" s="704"/>
      <c r="G1" s="704"/>
      <c r="H1" s="704"/>
      <c r="I1" s="704"/>
    </row>
    <row r="2" spans="1:15" ht="9.75" customHeight="1">
      <c r="A2" s="14"/>
      <c r="B2" s="14"/>
      <c r="C2" s="14"/>
      <c r="D2" s="21"/>
      <c r="E2" s="21"/>
      <c r="F2" s="21"/>
      <c r="G2" s="14"/>
      <c r="H2" s="14"/>
      <c r="I2" s="14"/>
    </row>
    <row r="3" spans="1:15" ht="28.5" customHeight="1">
      <c r="A3" s="737" t="s">
        <v>361</v>
      </c>
      <c r="B3" s="737"/>
      <c r="C3" s="737"/>
      <c r="D3" s="737"/>
      <c r="E3" s="737"/>
      <c r="F3" s="737"/>
      <c r="G3" s="737"/>
      <c r="H3" s="737"/>
      <c r="I3" s="737"/>
    </row>
    <row r="4" spans="1:15" ht="21" customHeight="1">
      <c r="A4" s="648" t="s">
        <v>19</v>
      </c>
      <c r="B4" s="644" t="s">
        <v>20</v>
      </c>
      <c r="C4" s="645"/>
      <c r="D4" s="644" t="s">
        <v>483</v>
      </c>
      <c r="E4" s="646"/>
      <c r="F4" s="646"/>
      <c r="G4" s="646"/>
      <c r="H4" s="646"/>
      <c r="I4" s="645"/>
    </row>
    <row r="5" spans="1:15" ht="21" customHeight="1">
      <c r="A5" s="685"/>
      <c r="B5" s="647" t="s">
        <v>601</v>
      </c>
      <c r="C5" s="651" t="s">
        <v>602</v>
      </c>
      <c r="D5" s="647" t="s">
        <v>482</v>
      </c>
      <c r="E5" s="647" t="s">
        <v>601</v>
      </c>
      <c r="F5" s="651" t="s">
        <v>602</v>
      </c>
      <c r="G5" s="661" t="s">
        <v>21</v>
      </c>
      <c r="H5" s="650"/>
      <c r="I5" s="651"/>
    </row>
    <row r="6" spans="1:15" ht="42.75" customHeight="1">
      <c r="A6" s="685"/>
      <c r="B6" s="647"/>
      <c r="C6" s="651"/>
      <c r="D6" s="647"/>
      <c r="E6" s="647"/>
      <c r="F6" s="651"/>
      <c r="G6" s="648" t="s">
        <v>603</v>
      </c>
      <c r="H6" s="648" t="s">
        <v>604</v>
      </c>
      <c r="I6" s="648" t="s">
        <v>605</v>
      </c>
    </row>
    <row r="7" spans="1:15" ht="21.75" customHeight="1">
      <c r="A7" s="649"/>
      <c r="B7" s="738" t="s">
        <v>356</v>
      </c>
      <c r="C7" s="739"/>
      <c r="D7" s="739"/>
      <c r="E7" s="739"/>
      <c r="F7" s="740"/>
      <c r="G7" s="649"/>
      <c r="H7" s="649"/>
      <c r="I7" s="649"/>
      <c r="J7" s="14"/>
    </row>
    <row r="8" spans="1:15" ht="21.75" customHeight="1">
      <c r="A8" s="707" t="s">
        <v>586</v>
      </c>
      <c r="B8" s="708"/>
      <c r="C8" s="708"/>
      <c r="D8" s="708"/>
      <c r="E8" s="708"/>
      <c r="F8" s="708"/>
      <c r="G8" s="708"/>
      <c r="H8" s="708"/>
      <c r="I8" s="709"/>
      <c r="J8" s="14"/>
    </row>
    <row r="9" spans="1:15" s="6" customFormat="1" ht="21" customHeight="1">
      <c r="A9" s="316" t="s">
        <v>70</v>
      </c>
      <c r="B9" s="317">
        <f t="shared" ref="B9:C9" si="0">B10+B11</f>
        <v>4212556531.2299995</v>
      </c>
      <c r="C9" s="317">
        <f t="shared" si="0"/>
        <v>8277891254.7000017</v>
      </c>
      <c r="D9" s="318">
        <f>D10+D11</f>
        <v>4135730076.7100005</v>
      </c>
      <c r="E9" s="318">
        <f>E10+E11</f>
        <v>4194400440.9100008</v>
      </c>
      <c r="F9" s="318">
        <f>F10+F11</f>
        <v>8330130517.6200008</v>
      </c>
      <c r="G9" s="256">
        <f>E9/D9-1</f>
        <v>1.4186216970589305E-2</v>
      </c>
      <c r="H9" s="257">
        <f>E9/B9-1</f>
        <v>-4.3099932749620651E-3</v>
      </c>
      <c r="I9" s="257">
        <f>F9/C9-1</f>
        <v>6.3106969290445125E-3</v>
      </c>
      <c r="J9" s="23"/>
      <c r="K9" s="24"/>
      <c r="N9" s="25"/>
      <c r="O9" s="25"/>
    </row>
    <row r="10" spans="1:15" ht="21" customHeight="1">
      <c r="A10" s="262" t="s">
        <v>149</v>
      </c>
      <c r="B10" s="319">
        <f t="shared" ref="B10:C10" si="1">B13</f>
        <v>3317234646.5599999</v>
      </c>
      <c r="C10" s="319">
        <f t="shared" si="1"/>
        <v>6526039134.7000017</v>
      </c>
      <c r="D10" s="320">
        <f>D13</f>
        <v>3245133534.3100004</v>
      </c>
      <c r="E10" s="320">
        <f>E13</f>
        <v>3286476695.3100009</v>
      </c>
      <c r="F10" s="320">
        <f>F13</f>
        <v>6531610229.6200008</v>
      </c>
      <c r="G10" s="260">
        <f t="shared" ref="G10:G11" si="2">E10/D10-1</f>
        <v>1.2740049234612139E-2</v>
      </c>
      <c r="H10" s="261">
        <f t="shared" ref="H10:H11" si="3">E10/B10-1</f>
        <v>-9.27216628522054E-3</v>
      </c>
      <c r="I10" s="261">
        <f t="shared" ref="I10:I11" si="4">F10/C10-1</f>
        <v>8.5367169963435074E-4</v>
      </c>
      <c r="J10" s="23"/>
      <c r="K10" s="24"/>
      <c r="L10" s="6"/>
      <c r="M10" s="6"/>
      <c r="N10" s="6"/>
    </row>
    <row r="11" spans="1:15" ht="21" customHeight="1">
      <c r="A11" s="262" t="s">
        <v>23</v>
      </c>
      <c r="B11" s="319">
        <f t="shared" ref="B11:C11" si="5">B20</f>
        <v>895321884.66999984</v>
      </c>
      <c r="C11" s="319">
        <f t="shared" si="5"/>
        <v>1751852120</v>
      </c>
      <c r="D11" s="320">
        <f>D20</f>
        <v>890596542.4000001</v>
      </c>
      <c r="E11" s="320">
        <f>E20</f>
        <v>907923745.5999999</v>
      </c>
      <c r="F11" s="320">
        <f>F20</f>
        <v>1798520288</v>
      </c>
      <c r="G11" s="260">
        <f t="shared" si="2"/>
        <v>1.9455727004403123E-2</v>
      </c>
      <c r="H11" s="261">
        <f t="shared" si="3"/>
        <v>1.4075229418350377E-2</v>
      </c>
      <c r="I11" s="261">
        <f t="shared" si="4"/>
        <v>2.6639330721590859E-2</v>
      </c>
      <c r="J11" s="23"/>
      <c r="K11" s="24"/>
      <c r="L11" s="6"/>
      <c r="M11" s="6"/>
      <c r="N11" s="6"/>
    </row>
    <row r="12" spans="1:15" ht="21" customHeight="1">
      <c r="A12" s="707" t="s">
        <v>118</v>
      </c>
      <c r="B12" s="708"/>
      <c r="C12" s="708"/>
      <c r="D12" s="708"/>
      <c r="E12" s="708"/>
      <c r="F12" s="708"/>
      <c r="G12" s="708"/>
      <c r="H12" s="708"/>
      <c r="I12" s="709"/>
      <c r="J12" s="23"/>
      <c r="K12" s="24"/>
      <c r="L12" s="6"/>
      <c r="M12" s="6"/>
      <c r="N12" s="6"/>
    </row>
    <row r="13" spans="1:15" s="6" customFormat="1" ht="21" customHeight="1">
      <c r="A13" s="274" t="s">
        <v>71</v>
      </c>
      <c r="B13" s="321">
        <f t="shared" ref="B13:C13" si="6">SUM(B15:B18)</f>
        <v>3317234646.5599999</v>
      </c>
      <c r="C13" s="321">
        <f t="shared" si="6"/>
        <v>6526039134.7000017</v>
      </c>
      <c r="D13" s="322">
        <f>SUM(D15:D18)</f>
        <v>3245133534.3100004</v>
      </c>
      <c r="E13" s="322">
        <f>SUM(E15:E18)</f>
        <v>3286476695.3100009</v>
      </c>
      <c r="F13" s="322">
        <f>SUM(F15:F18)</f>
        <v>6531610229.6200008</v>
      </c>
      <c r="G13" s="256">
        <f t="shared" ref="G13:G18" si="7">E13/D13-1</f>
        <v>1.2740049234612139E-2</v>
      </c>
      <c r="H13" s="257">
        <f t="shared" ref="H13:H18" si="8">E13/B13-1</f>
        <v>-9.27216628522054E-3</v>
      </c>
      <c r="I13" s="257">
        <f t="shared" ref="I13:I18" si="9">F13/C13-1</f>
        <v>8.5367169963435074E-4</v>
      </c>
      <c r="J13" s="23"/>
      <c r="K13" s="24"/>
    </row>
    <row r="14" spans="1:15" ht="21" customHeight="1">
      <c r="A14" s="270" t="s">
        <v>72</v>
      </c>
      <c r="B14" s="323">
        <v>137744682.44999999</v>
      </c>
      <c r="C14" s="323">
        <v>284643314.56999999</v>
      </c>
      <c r="D14" s="324">
        <v>98055079.370000005</v>
      </c>
      <c r="E14" s="324">
        <v>84502593.729999974</v>
      </c>
      <c r="F14" s="324">
        <v>182557673.09999996</v>
      </c>
      <c r="G14" s="260">
        <f t="shared" si="7"/>
        <v>-0.13821298934307347</v>
      </c>
      <c r="H14" s="261">
        <f t="shared" si="8"/>
        <v>-0.38652736187711922</v>
      </c>
      <c r="I14" s="261">
        <f t="shared" si="9"/>
        <v>-0.35864408628116562</v>
      </c>
      <c r="J14" s="23"/>
      <c r="K14" s="24"/>
      <c r="L14" s="6"/>
      <c r="M14" s="6"/>
      <c r="N14" s="6"/>
    </row>
    <row r="15" spans="1:15" ht="21" customHeight="1">
      <c r="A15" s="267" t="s">
        <v>25</v>
      </c>
      <c r="B15" s="325">
        <v>2868037459.71</v>
      </c>
      <c r="C15" s="325">
        <v>5631522060.3100014</v>
      </c>
      <c r="D15" s="324">
        <v>2847109643.21</v>
      </c>
      <c r="E15" s="324">
        <v>2897727944.1100006</v>
      </c>
      <c r="F15" s="324">
        <v>5744837587.3200006</v>
      </c>
      <c r="G15" s="260">
        <f t="shared" si="7"/>
        <v>1.7778837924531166E-2</v>
      </c>
      <c r="H15" s="261">
        <f t="shared" si="8"/>
        <v>1.0352195470627823E-2</v>
      </c>
      <c r="I15" s="261">
        <f t="shared" si="9"/>
        <v>2.0121651979067456E-2</v>
      </c>
      <c r="J15" s="23"/>
      <c r="K15" s="24"/>
      <c r="L15" s="6"/>
      <c r="M15" s="6"/>
      <c r="N15" s="25"/>
    </row>
    <row r="16" spans="1:15" ht="27" customHeight="1">
      <c r="A16" s="267" t="s">
        <v>26</v>
      </c>
      <c r="B16" s="325">
        <v>68618478.039999992</v>
      </c>
      <c r="C16" s="325">
        <v>136787861.57999998</v>
      </c>
      <c r="D16" s="324">
        <v>60977515.299999997</v>
      </c>
      <c r="E16" s="324">
        <v>59499806.75999999</v>
      </c>
      <c r="F16" s="324">
        <v>120477322.05999999</v>
      </c>
      <c r="G16" s="260">
        <f t="shared" si="7"/>
        <v>-2.4233662731744765E-2</v>
      </c>
      <c r="H16" s="261">
        <f t="shared" si="8"/>
        <v>-0.13288944232608046</v>
      </c>
      <c r="I16" s="261">
        <f t="shared" si="9"/>
        <v>-0.11923967033040295</v>
      </c>
      <c r="J16" s="23"/>
      <c r="K16" s="24"/>
      <c r="L16" s="28"/>
      <c r="M16" s="6"/>
      <c r="N16" s="6"/>
    </row>
    <row r="17" spans="1:14" ht="27" customHeight="1">
      <c r="A17" s="267" t="s">
        <v>27</v>
      </c>
      <c r="B17" s="325">
        <v>368491378.41000009</v>
      </c>
      <c r="C17" s="325">
        <v>734078410.59000015</v>
      </c>
      <c r="D17" s="324">
        <v>325420434.7899999</v>
      </c>
      <c r="E17" s="324">
        <v>317527876.87000006</v>
      </c>
      <c r="F17" s="324">
        <v>642948311.65999997</v>
      </c>
      <c r="G17" s="260">
        <f t="shared" si="7"/>
        <v>-2.4253418274402638E-2</v>
      </c>
      <c r="H17" s="261">
        <f t="shared" si="8"/>
        <v>-0.13830310429487369</v>
      </c>
      <c r="I17" s="261">
        <f t="shared" si="9"/>
        <v>-0.12414218646854946</v>
      </c>
      <c r="J17" s="23"/>
      <c r="K17" s="24"/>
      <c r="L17" s="6"/>
      <c r="M17" s="6"/>
      <c r="N17" s="6"/>
    </row>
    <row r="18" spans="1:14" ht="27" customHeight="1">
      <c r="A18" s="267" t="s">
        <v>28</v>
      </c>
      <c r="B18" s="325">
        <v>12087330.4</v>
      </c>
      <c r="C18" s="325">
        <v>23650802.219999999</v>
      </c>
      <c r="D18" s="324">
        <v>11625941.010000004</v>
      </c>
      <c r="E18" s="324">
        <v>11721067.570000002</v>
      </c>
      <c r="F18" s="324">
        <v>23347008.580000006</v>
      </c>
      <c r="G18" s="260">
        <f t="shared" si="7"/>
        <v>8.1822675616689544E-3</v>
      </c>
      <c r="H18" s="261">
        <f t="shared" si="8"/>
        <v>-3.0301383173905627E-2</v>
      </c>
      <c r="I18" s="261">
        <f t="shared" si="9"/>
        <v>-1.2844961332562965E-2</v>
      </c>
      <c r="J18" s="23"/>
      <c r="K18" s="24"/>
      <c r="L18" s="6"/>
      <c r="M18" s="6"/>
      <c r="N18" s="6"/>
    </row>
    <row r="19" spans="1:14" ht="21" customHeight="1">
      <c r="A19" s="741" t="s">
        <v>73</v>
      </c>
      <c r="B19" s="742"/>
      <c r="C19" s="742"/>
      <c r="D19" s="742"/>
      <c r="E19" s="742"/>
      <c r="F19" s="742"/>
      <c r="G19" s="742"/>
      <c r="H19" s="742"/>
      <c r="I19" s="743"/>
      <c r="J19" s="23"/>
      <c r="K19" s="24"/>
      <c r="L19" s="6"/>
      <c r="M19" s="6"/>
      <c r="N19" s="6"/>
    </row>
    <row r="20" spans="1:14" ht="21" customHeight="1">
      <c r="A20" s="326" t="s">
        <v>74</v>
      </c>
      <c r="B20" s="327">
        <f t="shared" ref="B20:C20" si="10">B21+B27</f>
        <v>895321884.66999984</v>
      </c>
      <c r="C20" s="327">
        <f t="shared" si="10"/>
        <v>1751852120</v>
      </c>
      <c r="D20" s="328">
        <f>D21+D27</f>
        <v>890596542.4000001</v>
      </c>
      <c r="E20" s="328">
        <f>E21+E27</f>
        <v>907923745.5999999</v>
      </c>
      <c r="F20" s="328">
        <f>F21+F27</f>
        <v>1798520288</v>
      </c>
      <c r="G20" s="329">
        <f t="shared" ref="G20:G32" si="11">E20/D20-1</f>
        <v>1.9455727004403123E-2</v>
      </c>
      <c r="H20" s="330">
        <f t="shared" ref="H20:H32" si="12">E20/B20-1</f>
        <v>1.4075229418350377E-2</v>
      </c>
      <c r="I20" s="330">
        <f t="shared" ref="I20:I32" si="13">F20/C20-1</f>
        <v>2.6639330721590859E-2</v>
      </c>
      <c r="J20" s="23"/>
      <c r="K20" s="24"/>
      <c r="L20" s="6"/>
      <c r="M20" s="6"/>
      <c r="N20" s="6"/>
    </row>
    <row r="21" spans="1:14" s="6" customFormat="1" ht="30.75" customHeight="1">
      <c r="A21" s="274" t="s">
        <v>31</v>
      </c>
      <c r="B21" s="321">
        <f t="shared" ref="B21:C21" si="14">SUM(B23:B26)</f>
        <v>712210959.61999989</v>
      </c>
      <c r="C21" s="321">
        <f t="shared" si="14"/>
        <v>1395392939.5899999</v>
      </c>
      <c r="D21" s="322">
        <f>SUM(D23:D26)</f>
        <v>706168166.99000001</v>
      </c>
      <c r="E21" s="322">
        <f>SUM(E23:E26)</f>
        <v>717796957.3599999</v>
      </c>
      <c r="F21" s="322">
        <f>SUM(F23:F26)</f>
        <v>1423965124.3499999</v>
      </c>
      <c r="G21" s="256">
        <f t="shared" si="11"/>
        <v>1.6467451966246216E-2</v>
      </c>
      <c r="H21" s="257">
        <f t="shared" si="12"/>
        <v>7.843178575882126E-3</v>
      </c>
      <c r="I21" s="257">
        <f t="shared" si="13"/>
        <v>2.0476085229724106E-2</v>
      </c>
      <c r="J21" s="23"/>
      <c r="K21" s="24"/>
    </row>
    <row r="22" spans="1:14" ht="26.25" customHeight="1">
      <c r="A22" s="267" t="s">
        <v>265</v>
      </c>
      <c r="B22" s="325">
        <v>48142461.239999995</v>
      </c>
      <c r="C22" s="325">
        <v>94400640.579999998</v>
      </c>
      <c r="D22" s="320">
        <v>47587782.589999996</v>
      </c>
      <c r="E22" s="320">
        <v>48482371.149999991</v>
      </c>
      <c r="F22" s="320">
        <v>96070153.73999998</v>
      </c>
      <c r="G22" s="260">
        <f t="shared" si="11"/>
        <v>1.8798702341469964E-2</v>
      </c>
      <c r="H22" s="261">
        <f t="shared" si="12"/>
        <v>7.0605012964641833E-3</v>
      </c>
      <c r="I22" s="261">
        <f t="shared" si="13"/>
        <v>1.7685400753029379E-2</v>
      </c>
      <c r="J22" s="23"/>
      <c r="K22" s="24"/>
      <c r="L22" s="6"/>
      <c r="M22" s="6"/>
      <c r="N22" s="6"/>
    </row>
    <row r="23" spans="1:14" ht="27" customHeight="1">
      <c r="A23" s="331" t="s">
        <v>33</v>
      </c>
      <c r="B23" s="325">
        <v>701911579.25999987</v>
      </c>
      <c r="C23" s="325">
        <v>1375025315.8899999</v>
      </c>
      <c r="D23" s="320">
        <v>696788429.08000004</v>
      </c>
      <c r="E23" s="320">
        <v>708506043.14999986</v>
      </c>
      <c r="F23" s="320">
        <v>1405294472.23</v>
      </c>
      <c r="G23" s="260">
        <f t="shared" si="11"/>
        <v>1.6816602545296488E-2</v>
      </c>
      <c r="H23" s="261">
        <f t="shared" si="12"/>
        <v>9.3950065575956199E-3</v>
      </c>
      <c r="I23" s="261">
        <f t="shared" si="13"/>
        <v>2.2013526580351161E-2</v>
      </c>
      <c r="J23" s="23"/>
      <c r="K23" s="24"/>
      <c r="L23" s="6"/>
      <c r="M23" s="6"/>
      <c r="N23" s="6"/>
    </row>
    <row r="24" spans="1:14" ht="27.75" customHeight="1">
      <c r="A24" s="267" t="s">
        <v>34</v>
      </c>
      <c r="B24" s="325">
        <v>771707.13000000012</v>
      </c>
      <c r="C24" s="325">
        <v>1536893.61</v>
      </c>
      <c r="D24" s="320">
        <v>693341.65999999992</v>
      </c>
      <c r="E24" s="320">
        <v>663328.59000000008</v>
      </c>
      <c r="F24" s="320">
        <v>1356670.25</v>
      </c>
      <c r="G24" s="260">
        <f t="shared" si="11"/>
        <v>-4.3287561863800117E-2</v>
      </c>
      <c r="H24" s="261">
        <f t="shared" si="12"/>
        <v>-0.14043998790059131</v>
      </c>
      <c r="I24" s="261">
        <f t="shared" si="13"/>
        <v>-0.11726469472405454</v>
      </c>
      <c r="J24" s="23"/>
      <c r="K24" s="24"/>
      <c r="L24" s="6"/>
      <c r="M24" s="6"/>
      <c r="N24" s="6"/>
    </row>
    <row r="25" spans="1:14" ht="27" customHeight="1">
      <c r="A25" s="267" t="s">
        <v>35</v>
      </c>
      <c r="B25" s="325">
        <v>1992386.3999999997</v>
      </c>
      <c r="C25" s="325">
        <v>3963605.9599999995</v>
      </c>
      <c r="D25" s="320">
        <v>1822126.4900000002</v>
      </c>
      <c r="E25" s="320">
        <v>1820720.53</v>
      </c>
      <c r="F25" s="320">
        <v>3642847.0200000005</v>
      </c>
      <c r="G25" s="260">
        <f t="shared" si="11"/>
        <v>-7.716039516005857E-4</v>
      </c>
      <c r="H25" s="261">
        <f t="shared" si="12"/>
        <v>-8.6160932437603255E-2</v>
      </c>
      <c r="I25" s="261">
        <f t="shared" si="13"/>
        <v>-8.0926041396909953E-2</v>
      </c>
      <c r="J25" s="23"/>
      <c r="K25" s="24"/>
      <c r="L25" s="6"/>
      <c r="M25" s="6"/>
      <c r="N25" s="6"/>
    </row>
    <row r="26" spans="1:14" ht="37.5" customHeight="1">
      <c r="A26" s="267" t="s">
        <v>36</v>
      </c>
      <c r="B26" s="325">
        <v>7535286.830000001</v>
      </c>
      <c r="C26" s="325">
        <v>14867124.130000003</v>
      </c>
      <c r="D26" s="320">
        <v>6864269.7600000007</v>
      </c>
      <c r="E26" s="320">
        <v>6806865.0899999999</v>
      </c>
      <c r="F26" s="320">
        <v>13671134.850000001</v>
      </c>
      <c r="G26" s="260">
        <f t="shared" si="11"/>
        <v>-8.3628225590016703E-3</v>
      </c>
      <c r="H26" s="261">
        <f t="shared" si="12"/>
        <v>-9.6668083967282881E-2</v>
      </c>
      <c r="I26" s="261">
        <f t="shared" si="13"/>
        <v>-8.0445234030611434E-2</v>
      </c>
      <c r="J26" s="23"/>
      <c r="K26" s="24"/>
      <c r="L26" s="6"/>
      <c r="M26" s="6"/>
      <c r="N26" s="6"/>
    </row>
    <row r="27" spans="1:14" s="6" customFormat="1" ht="21" customHeight="1">
      <c r="A27" s="274" t="s">
        <v>37</v>
      </c>
      <c r="B27" s="321">
        <f t="shared" ref="B27:C27" si="15">SUM(B29:B32)</f>
        <v>183110925.05000001</v>
      </c>
      <c r="C27" s="321">
        <f t="shared" si="15"/>
        <v>356459180.40999997</v>
      </c>
      <c r="D27" s="322">
        <f>SUM(D29:D32)</f>
        <v>184428375.41000003</v>
      </c>
      <c r="E27" s="322">
        <f>SUM(E29:E32)</f>
        <v>190126788.24000004</v>
      </c>
      <c r="F27" s="322">
        <f>SUM(F29:F32)</f>
        <v>374555163.6500001</v>
      </c>
      <c r="G27" s="256">
        <f t="shared" si="11"/>
        <v>3.0897701166276326E-2</v>
      </c>
      <c r="H27" s="257">
        <f t="shared" si="12"/>
        <v>3.8314825770686678E-2</v>
      </c>
      <c r="I27" s="257">
        <f t="shared" si="13"/>
        <v>5.0765934038186744E-2</v>
      </c>
      <c r="J27" s="23"/>
      <c r="K27" s="24"/>
    </row>
    <row r="28" spans="1:14" ht="18.75" customHeight="1">
      <c r="A28" s="267" t="s">
        <v>75</v>
      </c>
      <c r="B28" s="325">
        <v>4086869.4700000007</v>
      </c>
      <c r="C28" s="325">
        <v>8071354.8200000003</v>
      </c>
      <c r="D28" s="320">
        <v>3932537.0100000012</v>
      </c>
      <c r="E28" s="320">
        <v>4008855.35</v>
      </c>
      <c r="F28" s="320">
        <v>7941392.3600000013</v>
      </c>
      <c r="G28" s="260">
        <f t="shared" si="11"/>
        <v>1.9406896821550612E-2</v>
      </c>
      <c r="H28" s="261">
        <f t="shared" si="12"/>
        <v>-1.9088967869580808E-2</v>
      </c>
      <c r="I28" s="261">
        <f t="shared" si="13"/>
        <v>-1.6101690843520533E-2</v>
      </c>
      <c r="J28" s="23"/>
      <c r="K28" s="24"/>
      <c r="L28" s="6"/>
      <c r="M28" s="6"/>
      <c r="N28" s="6"/>
    </row>
    <row r="29" spans="1:14" ht="21" customHeight="1">
      <c r="A29" s="267" t="s">
        <v>39</v>
      </c>
      <c r="B29" s="325">
        <v>174875885.34000003</v>
      </c>
      <c r="C29" s="325">
        <v>340337486.37</v>
      </c>
      <c r="D29" s="320">
        <v>176490877.76000002</v>
      </c>
      <c r="E29" s="320">
        <v>182098009.86000004</v>
      </c>
      <c r="F29" s="320">
        <v>358588887.62000006</v>
      </c>
      <c r="G29" s="260">
        <f t="shared" si="11"/>
        <v>3.1770095832515777E-2</v>
      </c>
      <c r="H29" s="261">
        <f t="shared" si="12"/>
        <v>4.1298573019135754E-2</v>
      </c>
      <c r="I29" s="261">
        <f t="shared" si="13"/>
        <v>5.3627361019402686E-2</v>
      </c>
      <c r="J29" s="23"/>
      <c r="K29" s="24"/>
      <c r="L29" s="6"/>
      <c r="M29" s="6"/>
      <c r="N29" s="6"/>
    </row>
    <row r="30" spans="1:14" ht="27" customHeight="1">
      <c r="A30" s="267" t="s">
        <v>40</v>
      </c>
      <c r="B30" s="325">
        <v>1956652.8900000001</v>
      </c>
      <c r="C30" s="325">
        <v>3832723.69</v>
      </c>
      <c r="D30" s="320">
        <v>1834623.6800000002</v>
      </c>
      <c r="E30" s="320">
        <v>1824034.83</v>
      </c>
      <c r="F30" s="320">
        <v>3658658.5100000002</v>
      </c>
      <c r="G30" s="260">
        <f t="shared" si="11"/>
        <v>-5.7716741124806958E-3</v>
      </c>
      <c r="H30" s="261">
        <f t="shared" si="12"/>
        <v>-6.7778020658533888E-2</v>
      </c>
      <c r="I30" s="261">
        <f t="shared" si="13"/>
        <v>-4.5415530593597153E-2</v>
      </c>
      <c r="J30" s="23"/>
      <c r="K30" s="24"/>
      <c r="L30" s="6"/>
      <c r="M30" s="6"/>
      <c r="N30" s="6"/>
    </row>
    <row r="31" spans="1:14" ht="28.5" customHeight="1">
      <c r="A31" s="267" t="s">
        <v>41</v>
      </c>
      <c r="B31" s="325">
        <v>4538714.1399999997</v>
      </c>
      <c r="C31" s="325">
        <v>8884700.9499999993</v>
      </c>
      <c r="D31" s="320">
        <v>4377013.6500000004</v>
      </c>
      <c r="E31" s="320">
        <v>4440272.0099999979</v>
      </c>
      <c r="F31" s="320">
        <v>8817285.6599999983</v>
      </c>
      <c r="G31" s="260">
        <f t="shared" si="11"/>
        <v>1.4452401810535198E-2</v>
      </c>
      <c r="H31" s="261">
        <f t="shared" si="12"/>
        <v>-2.1689431623909572E-2</v>
      </c>
      <c r="I31" s="261">
        <f t="shared" si="13"/>
        <v>-7.5877950624777535E-3</v>
      </c>
      <c r="J31" s="23"/>
      <c r="K31" s="24"/>
      <c r="L31" s="6"/>
      <c r="M31" s="6"/>
      <c r="N31" s="6"/>
    </row>
    <row r="32" spans="1:14" ht="25.5" customHeight="1">
      <c r="A32" s="276" t="s">
        <v>76</v>
      </c>
      <c r="B32" s="332">
        <v>1739672.6800000002</v>
      </c>
      <c r="C32" s="332">
        <v>3404269.4000000004</v>
      </c>
      <c r="D32" s="333">
        <v>1725860.32</v>
      </c>
      <c r="E32" s="333">
        <v>1764471.5399999998</v>
      </c>
      <c r="F32" s="333">
        <v>3490331.86</v>
      </c>
      <c r="G32" s="277">
        <f t="shared" si="11"/>
        <v>2.2372158136180875E-2</v>
      </c>
      <c r="H32" s="278">
        <f t="shared" si="12"/>
        <v>1.425489995048923E-2</v>
      </c>
      <c r="I32" s="278">
        <f t="shared" si="13"/>
        <v>2.5280743057526367E-2</v>
      </c>
      <c r="J32" s="23"/>
      <c r="K32" s="24"/>
      <c r="L32" s="6"/>
      <c r="M32" s="6"/>
      <c r="N32" s="6"/>
    </row>
    <row r="33" spans="1:9" ht="21.75" customHeight="1">
      <c r="A33" s="744" t="s">
        <v>541</v>
      </c>
      <c r="B33" s="745"/>
      <c r="C33" s="745"/>
      <c r="D33" s="745"/>
      <c r="E33" s="745"/>
      <c r="F33" s="745"/>
      <c r="G33" s="745"/>
      <c r="H33" s="745"/>
      <c r="I33" s="745"/>
    </row>
    <row r="34" spans="1:9">
      <c r="A34" s="703"/>
      <c r="B34" s="703"/>
      <c r="C34" s="703"/>
      <c r="D34" s="703"/>
      <c r="E34" s="703"/>
      <c r="F34" s="703"/>
      <c r="G34" s="703"/>
      <c r="H34" s="703"/>
      <c r="I34" s="703"/>
    </row>
  </sheetData>
  <mergeCells count="20">
    <mergeCell ref="A34:I34"/>
    <mergeCell ref="A8:I8"/>
    <mergeCell ref="A12:I12"/>
    <mergeCell ref="A19:I19"/>
    <mergeCell ref="A33:I33"/>
    <mergeCell ref="A1:I1"/>
    <mergeCell ref="A3:I3"/>
    <mergeCell ref="A4:A7"/>
    <mergeCell ref="B4:C4"/>
    <mergeCell ref="D4:I4"/>
    <mergeCell ref="B5:B6"/>
    <mergeCell ref="C5:C6"/>
    <mergeCell ref="D5:D6"/>
    <mergeCell ref="G5:I5"/>
    <mergeCell ref="G6:G7"/>
    <mergeCell ref="I6:I7"/>
    <mergeCell ref="E5:E6"/>
    <mergeCell ref="F5:F6"/>
    <mergeCell ref="H6:H7"/>
    <mergeCell ref="B7:F7"/>
  </mergeCells>
  <printOptions horizontalCentered="1"/>
  <pageMargins left="0.51181102362204722" right="0.47244094488188981" top="0.6692913385826772" bottom="0.55118110236220474" header="0.31496062992125984" footer="0.31496062992125984"/>
  <pageSetup paperSize="9" scale="77" orientation="portrait" r:id="rId1"/>
  <headerFooter differentFirst="1" alignWithMargins="0">
    <oddFooter>&amp;C&amp;"Arial,Normalny"&amp;9- &amp;P -</oddFooter>
  </headerFooter>
  <ignoredErrors>
    <ignoredError sqref="B13:F13 B21:D21 B27:D27 E21:F21 E27:F27"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usz42"/>
  <dimension ref="A2:F6"/>
  <sheetViews>
    <sheetView view="pageBreakPreview" zoomScale="80" zoomScaleNormal="100" zoomScaleSheetLayoutView="80" workbookViewId="0"/>
  </sheetViews>
  <sheetFormatPr defaultRowHeight="15"/>
  <cols>
    <col min="1" max="1" width="22.875" customWidth="1"/>
    <col min="2" max="2" width="17.125" customWidth="1"/>
    <col min="3" max="4" width="16.5" customWidth="1"/>
    <col min="5" max="5" width="21.25" customWidth="1"/>
    <col min="6" max="6" width="19" customWidth="1"/>
  </cols>
  <sheetData>
    <row r="2" spans="1:6" ht="393" customHeight="1"/>
    <row r="3" spans="1:6" ht="41.25" customHeight="1">
      <c r="A3" s="746" t="s">
        <v>506</v>
      </c>
      <c r="B3" s="746"/>
      <c r="C3" s="746"/>
      <c r="D3" s="746"/>
      <c r="E3" s="746"/>
      <c r="F3" s="746"/>
    </row>
    <row r="4" spans="1:6" ht="50.25" customHeight="1">
      <c r="A4" s="337" t="s">
        <v>19</v>
      </c>
      <c r="B4" s="337" t="s">
        <v>149</v>
      </c>
      <c r="C4" s="337" t="s">
        <v>283</v>
      </c>
      <c r="D4" s="337" t="s">
        <v>284</v>
      </c>
      <c r="E4" s="337" t="s">
        <v>636</v>
      </c>
      <c r="F4" s="337" t="s">
        <v>135</v>
      </c>
    </row>
    <row r="5" spans="1:6" ht="27" customHeight="1">
      <c r="A5" s="334" t="s">
        <v>282</v>
      </c>
      <c r="B5" s="335">
        <f>'Tab 5 (15)'!E13-'Wykres 3'!E5</f>
        <v>3285290833.7200007</v>
      </c>
      <c r="C5" s="335">
        <f>'Tab 5 (15)'!E21</f>
        <v>717796957.3599999</v>
      </c>
      <c r="D5" s="335">
        <f>'Tab 5 (15)'!E27</f>
        <v>190126788.24000004</v>
      </c>
      <c r="E5" s="335">
        <v>1185861.5900000001</v>
      </c>
      <c r="F5" s="335">
        <f>SUM(B5:E5)</f>
        <v>4194400440.9100013</v>
      </c>
    </row>
    <row r="6" spans="1:6" ht="18.75" customHeight="1">
      <c r="A6" s="334" t="s">
        <v>277</v>
      </c>
      <c r="B6" s="336">
        <f t="shared" ref="B6:E6" si="0">B5/$F$5</f>
        <v>0.7832563628586775</v>
      </c>
      <c r="C6" s="336">
        <f t="shared" si="0"/>
        <v>0.17113219576246977</v>
      </c>
      <c r="D6" s="336">
        <f t="shared" si="0"/>
        <v>4.5328716444334262E-2</v>
      </c>
      <c r="E6" s="336">
        <f t="shared" si="0"/>
        <v>2.8272493451834561E-4</v>
      </c>
      <c r="F6" s="336">
        <f>F5/$F$5</f>
        <v>1</v>
      </c>
    </row>
  </sheetData>
  <mergeCells count="1">
    <mergeCell ref="A3:F3"/>
  </mergeCells>
  <printOptions horizontalCentered="1"/>
  <pageMargins left="0.51181102362204722" right="0.51181102362204722" top="0.6692913385826772" bottom="0.55118110236220474" header="0.31496062992125984" footer="0.31496062992125984"/>
  <pageSetup paperSize="9" scale="85" orientation="landscape" r:id="rId1"/>
  <headerFooter differentFirst="1" alignWithMargins="0">
    <oddFooter>&amp;C&amp;"Arial,Normalny"&amp;9- &amp;P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usz10"/>
  <dimension ref="A1:I38"/>
  <sheetViews>
    <sheetView showGridLines="0" view="pageBreakPreview" zoomScale="90" zoomScaleNormal="100" zoomScaleSheetLayoutView="90" workbookViewId="0"/>
  </sheetViews>
  <sheetFormatPr defaultColWidth="8" defaultRowHeight="12.75"/>
  <cols>
    <col min="1" max="1" width="23.125" style="19" customWidth="1"/>
    <col min="2" max="3" width="12.625" style="19" customWidth="1"/>
    <col min="4" max="4" width="12.375" style="19" customWidth="1"/>
    <col min="5" max="5" width="12.75" style="19" customWidth="1"/>
    <col min="6" max="6" width="11.625" style="19" customWidth="1"/>
    <col min="7" max="7" width="11.75" style="19" customWidth="1"/>
    <col min="8" max="8" width="11.25" style="19" customWidth="1"/>
    <col min="9" max="16383" width="8" style="19"/>
    <col min="16384" max="16384" width="0.625" style="19" customWidth="1"/>
  </cols>
  <sheetData>
    <row r="1" spans="1:8" ht="30" customHeight="1">
      <c r="A1" s="704" t="str">
        <f>'Tab 1 (11)'!A1</f>
        <v>II. FUNDUSZ EMERYTALNO-RENTOWY</v>
      </c>
      <c r="B1" s="704"/>
      <c r="C1" s="704"/>
      <c r="D1" s="704"/>
      <c r="E1" s="704"/>
      <c r="F1" s="704"/>
      <c r="G1" s="704"/>
      <c r="H1" s="704"/>
    </row>
    <row r="2" spans="1:8" ht="27" customHeight="1">
      <c r="A2" s="33"/>
      <c r="B2" s="33"/>
      <c r="C2" s="33"/>
      <c r="D2" s="33"/>
      <c r="E2" s="33"/>
      <c r="F2" s="33"/>
      <c r="G2" s="33"/>
      <c r="H2" s="34"/>
    </row>
    <row r="3" spans="1:8" ht="37.5" customHeight="1">
      <c r="A3" s="748" t="s">
        <v>642</v>
      </c>
      <c r="B3" s="748"/>
      <c r="C3" s="748"/>
      <c r="D3" s="748"/>
      <c r="E3" s="748"/>
      <c r="F3" s="748"/>
      <c r="G3" s="748"/>
      <c r="H3" s="748"/>
    </row>
    <row r="4" spans="1:8" ht="14.25" customHeight="1">
      <c r="A4" s="719" t="s">
        <v>19</v>
      </c>
      <c r="B4" s="719" t="s">
        <v>587</v>
      </c>
      <c r="C4" s="722" t="s">
        <v>43</v>
      </c>
      <c r="D4" s="723"/>
      <c r="E4" s="723"/>
      <c r="F4" s="723"/>
      <c r="G4" s="723"/>
      <c r="H4" s="724"/>
    </row>
    <row r="5" spans="1:8" ht="13.5" customHeight="1">
      <c r="A5" s="720"/>
      <c r="B5" s="720"/>
      <c r="C5" s="719" t="s">
        <v>497</v>
      </c>
      <c r="D5" s="719" t="s">
        <v>44</v>
      </c>
      <c r="E5" s="353" t="s">
        <v>43</v>
      </c>
      <c r="F5" s="354"/>
      <c r="G5" s="354"/>
      <c r="H5" s="355"/>
    </row>
    <row r="6" spans="1:8" ht="27" customHeight="1">
      <c r="A6" s="720"/>
      <c r="B6" s="720"/>
      <c r="C6" s="720"/>
      <c r="D6" s="720"/>
      <c r="E6" s="728" t="s">
        <v>45</v>
      </c>
      <c r="F6" s="729"/>
      <c r="G6" s="728" t="s">
        <v>46</v>
      </c>
      <c r="H6" s="729"/>
    </row>
    <row r="7" spans="1:8" ht="13.5" customHeight="1">
      <c r="A7" s="720"/>
      <c r="B7" s="720"/>
      <c r="C7" s="720"/>
      <c r="D7" s="720"/>
      <c r="E7" s="719" t="s">
        <v>47</v>
      </c>
      <c r="F7" s="749" t="s">
        <v>48</v>
      </c>
      <c r="G7" s="719" t="s">
        <v>49</v>
      </c>
      <c r="H7" s="749" t="s">
        <v>48</v>
      </c>
    </row>
    <row r="8" spans="1:8" ht="18" customHeight="1">
      <c r="A8" s="720"/>
      <c r="B8" s="721"/>
      <c r="C8" s="721"/>
      <c r="D8" s="721"/>
      <c r="E8" s="721"/>
      <c r="F8" s="750"/>
      <c r="G8" s="721"/>
      <c r="H8" s="750"/>
    </row>
    <row r="9" spans="1:8" ht="18" customHeight="1">
      <c r="A9" s="720"/>
      <c r="B9" s="734" t="str">
        <f>'Tab 4 (14)'!B9:H9</f>
        <v>I PÓŁROCZE 2021 R.</v>
      </c>
      <c r="C9" s="735"/>
      <c r="D9" s="735"/>
      <c r="E9" s="735"/>
      <c r="F9" s="735"/>
      <c r="G9" s="735"/>
      <c r="H9" s="736"/>
    </row>
    <row r="10" spans="1:8" ht="20.25" customHeight="1">
      <c r="A10" s="721"/>
      <c r="B10" s="751" t="s">
        <v>356</v>
      </c>
      <c r="C10" s="752"/>
      <c r="D10" s="752"/>
      <c r="E10" s="752"/>
      <c r="F10" s="752"/>
      <c r="G10" s="752"/>
      <c r="H10" s="753"/>
    </row>
    <row r="11" spans="1:8" ht="24.75" customHeight="1">
      <c r="A11" s="338" t="s">
        <v>77</v>
      </c>
      <c r="B11" s="339">
        <f>SUM(B12:B28)</f>
        <v>8330130517.6199999</v>
      </c>
      <c r="C11" s="339">
        <f>SUM(C12:C28)</f>
        <v>6531610229.6199989</v>
      </c>
      <c r="D11" s="339">
        <f>SUM(D12:D27)</f>
        <v>1798520288</v>
      </c>
      <c r="E11" s="339">
        <f>SUM(E12:E27)</f>
        <v>1423965124.3500001</v>
      </c>
      <c r="F11" s="339">
        <f>SUM(F12:F27)</f>
        <v>96070153.74000001</v>
      </c>
      <c r="G11" s="339">
        <f>SUM(G12:G27)</f>
        <v>374555163.64999998</v>
      </c>
      <c r="H11" s="340">
        <f>SUM(H12:H27)</f>
        <v>7941392.3600000003</v>
      </c>
    </row>
    <row r="12" spans="1:8" ht="21" customHeight="1">
      <c r="A12" s="341" t="s">
        <v>50</v>
      </c>
      <c r="B12" s="342">
        <f>SUM(C12:D12)</f>
        <v>305515343.04000002</v>
      </c>
      <c r="C12" s="342">
        <v>239181117.83000001</v>
      </c>
      <c r="D12" s="343">
        <v>66334225.210000001</v>
      </c>
      <c r="E12" s="342">
        <v>52875462.970000006</v>
      </c>
      <c r="F12" s="342">
        <v>3640129.2</v>
      </c>
      <c r="G12" s="342">
        <v>13458762.239999996</v>
      </c>
      <c r="H12" s="344">
        <v>191792.65</v>
      </c>
    </row>
    <row r="13" spans="1:8" ht="21" customHeight="1">
      <c r="A13" s="341" t="s">
        <v>51</v>
      </c>
      <c r="B13" s="342">
        <f t="shared" ref="B13:B27" si="0">SUM(C13:D13)</f>
        <v>574231623.68999982</v>
      </c>
      <c r="C13" s="342">
        <v>446545891.50999987</v>
      </c>
      <c r="D13" s="343">
        <v>127685732.17999999</v>
      </c>
      <c r="E13" s="342">
        <v>103602353.61999999</v>
      </c>
      <c r="F13" s="342">
        <v>8520511.6600000001</v>
      </c>
      <c r="G13" s="342">
        <v>24083378.559999999</v>
      </c>
      <c r="H13" s="344">
        <v>702932.02999999991</v>
      </c>
    </row>
    <row r="14" spans="1:8" ht="21" customHeight="1">
      <c r="A14" s="341" t="s">
        <v>52</v>
      </c>
      <c r="B14" s="342">
        <f t="shared" si="0"/>
        <v>1077888569.48</v>
      </c>
      <c r="C14" s="342">
        <v>847650131.30999994</v>
      </c>
      <c r="D14" s="343">
        <v>230238438.16999996</v>
      </c>
      <c r="E14" s="342">
        <v>184693524.24999994</v>
      </c>
      <c r="F14" s="342">
        <v>11869624.510000004</v>
      </c>
      <c r="G14" s="342">
        <v>45544913.920000002</v>
      </c>
      <c r="H14" s="344">
        <v>1100570.24</v>
      </c>
    </row>
    <row r="15" spans="1:8" ht="21" customHeight="1">
      <c r="A15" s="341" t="s">
        <v>53</v>
      </c>
      <c r="B15" s="342">
        <f t="shared" si="0"/>
        <v>107549523.22999996</v>
      </c>
      <c r="C15" s="342">
        <v>79439522.319999963</v>
      </c>
      <c r="D15" s="343">
        <v>28110000.909999996</v>
      </c>
      <c r="E15" s="342">
        <v>23230578.419999998</v>
      </c>
      <c r="F15" s="342">
        <v>1442636.99</v>
      </c>
      <c r="G15" s="342">
        <v>4879422.49</v>
      </c>
      <c r="H15" s="344">
        <v>74657.399999999994</v>
      </c>
    </row>
    <row r="16" spans="1:8" ht="21" customHeight="1">
      <c r="A16" s="341" t="s">
        <v>54</v>
      </c>
      <c r="B16" s="342">
        <f t="shared" si="0"/>
        <v>718375108.16999996</v>
      </c>
      <c r="C16" s="342">
        <v>600043845.15999997</v>
      </c>
      <c r="D16" s="343">
        <v>118331263.01000002</v>
      </c>
      <c r="E16" s="342">
        <v>85149532.300000012</v>
      </c>
      <c r="F16" s="342">
        <v>7423647.4399999995</v>
      </c>
      <c r="G16" s="342">
        <v>33181730.710000008</v>
      </c>
      <c r="H16" s="344">
        <v>645661.28</v>
      </c>
    </row>
    <row r="17" spans="1:9" ht="21" customHeight="1">
      <c r="A17" s="341" t="s">
        <v>55</v>
      </c>
      <c r="B17" s="342">
        <f t="shared" si="0"/>
        <v>695492486.00999999</v>
      </c>
      <c r="C17" s="342">
        <v>475889203.03999996</v>
      </c>
      <c r="D17" s="343">
        <v>219603282.96999997</v>
      </c>
      <c r="E17" s="342">
        <v>188097874.73999998</v>
      </c>
      <c r="F17" s="342">
        <v>9071536.0500000007</v>
      </c>
      <c r="G17" s="342">
        <v>31505408.23</v>
      </c>
      <c r="H17" s="344">
        <v>576332.79999999993</v>
      </c>
    </row>
    <row r="18" spans="1:9" ht="21" customHeight="1">
      <c r="A18" s="341" t="s">
        <v>56</v>
      </c>
      <c r="B18" s="342">
        <f t="shared" si="0"/>
        <v>1290952144.73</v>
      </c>
      <c r="C18" s="342">
        <v>1054983857.5400001</v>
      </c>
      <c r="D18" s="343">
        <v>235968287.19000003</v>
      </c>
      <c r="E18" s="342">
        <v>175589704.17000002</v>
      </c>
      <c r="F18" s="342">
        <v>12959547.140000002</v>
      </c>
      <c r="G18" s="342">
        <v>60378583.020000003</v>
      </c>
      <c r="H18" s="344">
        <v>1180699.95</v>
      </c>
    </row>
    <row r="19" spans="1:9" ht="21" customHeight="1">
      <c r="A19" s="341" t="s">
        <v>57</v>
      </c>
      <c r="B19" s="342">
        <f t="shared" si="0"/>
        <v>170369955.65000004</v>
      </c>
      <c r="C19" s="342">
        <v>145677384.78000003</v>
      </c>
      <c r="D19" s="343">
        <v>24692570.870000001</v>
      </c>
      <c r="E19" s="342">
        <v>17921206.030000001</v>
      </c>
      <c r="F19" s="342">
        <v>1380460.65</v>
      </c>
      <c r="G19" s="342">
        <v>6771364.8400000008</v>
      </c>
      <c r="H19" s="344">
        <v>116214.82</v>
      </c>
    </row>
    <row r="20" spans="1:9" ht="21" customHeight="1">
      <c r="A20" s="341" t="s">
        <v>58</v>
      </c>
      <c r="B20" s="342">
        <f t="shared" si="0"/>
        <v>479117938.12000006</v>
      </c>
      <c r="C20" s="342">
        <v>365326311.65000004</v>
      </c>
      <c r="D20" s="343">
        <v>113791626.47000001</v>
      </c>
      <c r="E20" s="342">
        <v>93292493.940000013</v>
      </c>
      <c r="F20" s="342">
        <v>4747590.2</v>
      </c>
      <c r="G20" s="342">
        <v>20499132.529999997</v>
      </c>
      <c r="H20" s="344">
        <v>284591.33</v>
      </c>
    </row>
    <row r="21" spans="1:9" ht="21" customHeight="1">
      <c r="A21" s="341" t="s">
        <v>59</v>
      </c>
      <c r="B21" s="342">
        <f t="shared" si="0"/>
        <v>612449534.02999997</v>
      </c>
      <c r="C21" s="342">
        <v>497792463.96999997</v>
      </c>
      <c r="D21" s="343">
        <v>114657070.06</v>
      </c>
      <c r="E21" s="342">
        <v>87197466.560000002</v>
      </c>
      <c r="F21" s="342">
        <v>6264700.5700000003</v>
      </c>
      <c r="G21" s="342">
        <v>27459603.5</v>
      </c>
      <c r="H21" s="344">
        <v>656619.49</v>
      </c>
    </row>
    <row r="22" spans="1:9" ht="21" customHeight="1">
      <c r="A22" s="341" t="s">
        <v>60</v>
      </c>
      <c r="B22" s="342">
        <f t="shared" si="0"/>
        <v>269871378.42999995</v>
      </c>
      <c r="C22" s="342">
        <v>199789167.98999998</v>
      </c>
      <c r="D22" s="343">
        <v>70082210.439999998</v>
      </c>
      <c r="E22" s="342">
        <v>56114908.229999997</v>
      </c>
      <c r="F22" s="342">
        <v>3660142.04</v>
      </c>
      <c r="G22" s="342">
        <v>13967302.210000003</v>
      </c>
      <c r="H22" s="344">
        <v>273041.15999999997</v>
      </c>
    </row>
    <row r="23" spans="1:9" ht="21" customHeight="1">
      <c r="A23" s="341" t="s">
        <v>61</v>
      </c>
      <c r="B23" s="342">
        <f t="shared" si="0"/>
        <v>228322477.94000003</v>
      </c>
      <c r="C23" s="342">
        <v>183076343.71000004</v>
      </c>
      <c r="D23" s="343">
        <v>45246134.229999997</v>
      </c>
      <c r="E23" s="342">
        <v>36580113.169999994</v>
      </c>
      <c r="F23" s="342">
        <v>2605989.0699999998</v>
      </c>
      <c r="G23" s="342">
        <v>8666021.0600000024</v>
      </c>
      <c r="H23" s="344">
        <v>190178.77</v>
      </c>
    </row>
    <row r="24" spans="1:9" ht="21" customHeight="1">
      <c r="A24" s="341" t="s">
        <v>62</v>
      </c>
      <c r="B24" s="342">
        <f t="shared" si="0"/>
        <v>454340798.41999996</v>
      </c>
      <c r="C24" s="342">
        <v>365231073.72999996</v>
      </c>
      <c r="D24" s="343">
        <v>89109724.689999998</v>
      </c>
      <c r="E24" s="342">
        <v>68952134.040000007</v>
      </c>
      <c r="F24" s="342">
        <v>5052166.5799999991</v>
      </c>
      <c r="G24" s="342">
        <v>20157590.649999999</v>
      </c>
      <c r="H24" s="344">
        <v>472314.33</v>
      </c>
    </row>
    <row r="25" spans="1:9" ht="21" customHeight="1">
      <c r="A25" s="341" t="s">
        <v>63</v>
      </c>
      <c r="B25" s="342">
        <f t="shared" si="0"/>
        <v>309788723.73999995</v>
      </c>
      <c r="C25" s="342">
        <v>235885536.52999997</v>
      </c>
      <c r="D25" s="343">
        <v>73903187.209999993</v>
      </c>
      <c r="E25" s="342">
        <v>56894768.449999996</v>
      </c>
      <c r="F25" s="342">
        <v>4097847.24</v>
      </c>
      <c r="G25" s="342">
        <v>17008418.759999998</v>
      </c>
      <c r="H25" s="344">
        <v>391224.83</v>
      </c>
    </row>
    <row r="26" spans="1:9" ht="21" customHeight="1">
      <c r="A26" s="341" t="s">
        <v>64</v>
      </c>
      <c r="B26" s="342">
        <f t="shared" si="0"/>
        <v>853817418.98000002</v>
      </c>
      <c r="C26" s="342">
        <v>653311906.83000004</v>
      </c>
      <c r="D26" s="343">
        <v>200505512.15000001</v>
      </c>
      <c r="E26" s="342">
        <v>162210183.20000002</v>
      </c>
      <c r="F26" s="342">
        <v>11198754.870000005</v>
      </c>
      <c r="G26" s="342">
        <v>38295328.949999988</v>
      </c>
      <c r="H26" s="344">
        <v>927401.36</v>
      </c>
    </row>
    <row r="27" spans="1:9" ht="21" customHeight="1">
      <c r="A27" s="341" t="s">
        <v>65</v>
      </c>
      <c r="B27" s="342">
        <f t="shared" si="0"/>
        <v>179639185.50999999</v>
      </c>
      <c r="C27" s="342">
        <v>139378163.27000001</v>
      </c>
      <c r="D27" s="343">
        <v>40261022.239999995</v>
      </c>
      <c r="E27" s="342">
        <v>31562820.259999998</v>
      </c>
      <c r="F27" s="342">
        <v>2134869.5299999998</v>
      </c>
      <c r="G27" s="342">
        <v>8698201.9799999986</v>
      </c>
      <c r="H27" s="344">
        <v>157159.91999999998</v>
      </c>
      <c r="I27" s="35"/>
    </row>
    <row r="28" spans="1:9" ht="42" customHeight="1">
      <c r="A28" s="625" t="s">
        <v>66</v>
      </c>
      <c r="B28" s="345">
        <f>B29+B30+B31</f>
        <v>2408308.4500000002</v>
      </c>
      <c r="C28" s="345">
        <f>C29+C30+C31</f>
        <v>2408308.4500000002</v>
      </c>
      <c r="D28" s="306">
        <v>0</v>
      </c>
      <c r="E28" s="306">
        <v>0</v>
      </c>
      <c r="F28" s="306">
        <v>0</v>
      </c>
      <c r="G28" s="306">
        <v>0</v>
      </c>
      <c r="H28" s="307">
        <v>0</v>
      </c>
    </row>
    <row r="29" spans="1:9" ht="21" customHeight="1">
      <c r="A29" s="346" t="s">
        <v>67</v>
      </c>
      <c r="B29" s="347">
        <f>C29</f>
        <v>429370.13</v>
      </c>
      <c r="C29" s="347">
        <v>429370.13</v>
      </c>
      <c r="D29" s="310">
        <v>0</v>
      </c>
      <c r="E29" s="310">
        <v>0</v>
      </c>
      <c r="F29" s="310">
        <v>0</v>
      </c>
      <c r="G29" s="310">
        <v>0</v>
      </c>
      <c r="H29" s="311">
        <v>0</v>
      </c>
    </row>
    <row r="30" spans="1:9" ht="21" customHeight="1">
      <c r="A30" s="346" t="s">
        <v>68</v>
      </c>
      <c r="B30" s="347">
        <f t="shared" ref="B30:B31" si="1">C30</f>
        <v>1794775.78</v>
      </c>
      <c r="C30" s="347">
        <v>1794775.78</v>
      </c>
      <c r="D30" s="310">
        <v>0</v>
      </c>
      <c r="E30" s="310">
        <v>0</v>
      </c>
      <c r="F30" s="310">
        <v>0</v>
      </c>
      <c r="G30" s="310">
        <v>0</v>
      </c>
      <c r="H30" s="311">
        <v>0</v>
      </c>
    </row>
    <row r="31" spans="1:9" ht="21" customHeight="1">
      <c r="A31" s="348" t="s">
        <v>69</v>
      </c>
      <c r="B31" s="349">
        <f t="shared" si="1"/>
        <v>184162.54</v>
      </c>
      <c r="C31" s="350">
        <v>184162.54</v>
      </c>
      <c r="D31" s="314">
        <v>0</v>
      </c>
      <c r="E31" s="314">
        <v>0</v>
      </c>
      <c r="F31" s="314">
        <v>0</v>
      </c>
      <c r="G31" s="314">
        <v>0</v>
      </c>
      <c r="H31" s="315">
        <v>0</v>
      </c>
    </row>
    <row r="32" spans="1:9" s="1" customFormat="1" ht="12.75" customHeight="1">
      <c r="A32" s="747" t="s">
        <v>541</v>
      </c>
      <c r="B32" s="747"/>
      <c r="C32" s="747"/>
      <c r="D32" s="747"/>
      <c r="E32" s="747"/>
      <c r="F32" s="747"/>
      <c r="G32" s="747"/>
      <c r="H32" s="747"/>
    </row>
    <row r="33" spans="1:5">
      <c r="A33" s="36"/>
      <c r="B33" s="35"/>
      <c r="C33" s="35"/>
      <c r="D33" s="35"/>
      <c r="E33" s="37"/>
    </row>
    <row r="34" spans="1:5">
      <c r="B34" s="35"/>
      <c r="C34" s="35"/>
      <c r="D34" s="35"/>
      <c r="E34" s="37"/>
    </row>
    <row r="35" spans="1:5">
      <c r="C35" s="37"/>
      <c r="D35" s="37"/>
      <c r="E35" s="37"/>
    </row>
    <row r="36" spans="1:5">
      <c r="C36" s="35"/>
      <c r="D36" s="35"/>
      <c r="E36" s="35"/>
    </row>
    <row r="37" spans="1:5">
      <c r="C37" s="35"/>
      <c r="D37" s="35"/>
    </row>
    <row r="38" spans="1:5">
      <c r="C38" s="35"/>
      <c r="D38" s="35"/>
    </row>
  </sheetData>
  <mergeCells count="16">
    <mergeCell ref="A32:H32"/>
    <mergeCell ref="A1:H1"/>
    <mergeCell ref="A3:H3"/>
    <mergeCell ref="A4:A10"/>
    <mergeCell ref="B4:B8"/>
    <mergeCell ref="C4:H4"/>
    <mergeCell ref="C5:C8"/>
    <mergeCell ref="D5:D8"/>
    <mergeCell ref="E6:F6"/>
    <mergeCell ref="G6:H6"/>
    <mergeCell ref="E7:E8"/>
    <mergeCell ref="F7:F8"/>
    <mergeCell ref="G7:G8"/>
    <mergeCell ref="H7:H8"/>
    <mergeCell ref="B10:H10"/>
    <mergeCell ref="B9:H9"/>
  </mergeCells>
  <printOptions horizontalCentered="1"/>
  <pageMargins left="0.51181102362204722" right="0.51181102362204722" top="0.6692913385826772" bottom="0.55118110236220474" header="0.31496062992125984" footer="0.31496062992125984"/>
  <pageSetup paperSize="9" scale="80" orientation="portrait" r:id="rId1"/>
  <headerFooter differentFirst="1" alignWithMargins="0">
    <oddFooter>&amp;C&amp;"Arial,Normalny"&amp;9- &amp;P -</oddFooter>
  </headerFooter>
  <ignoredErrors>
    <ignoredError sqref="D11:H11 B12:B27"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usz11"/>
  <dimension ref="A1:Q33"/>
  <sheetViews>
    <sheetView showGridLines="0" view="pageBreakPreview" zoomScale="90" zoomScaleNormal="100" zoomScaleSheetLayoutView="90" workbookViewId="0"/>
  </sheetViews>
  <sheetFormatPr defaultColWidth="8" defaultRowHeight="12.75"/>
  <cols>
    <col min="1" max="1" width="28.25" style="1" customWidth="1"/>
    <col min="2" max="2" width="11.25" style="1" customWidth="1"/>
    <col min="3" max="3" width="10.25" style="1" customWidth="1"/>
    <col min="4" max="6" width="11.125" style="32" customWidth="1"/>
    <col min="7" max="7" width="9.625" style="1" customWidth="1"/>
    <col min="8" max="9" width="9.5" style="1" customWidth="1"/>
    <col min="10" max="16383" width="8" style="1"/>
    <col min="16384" max="16384" width="0.375" style="1" customWidth="1"/>
  </cols>
  <sheetData>
    <row r="1" spans="1:17" ht="23.25" customHeight="1">
      <c r="A1" s="704" t="str">
        <f>'Tab 1 (11)'!A1</f>
        <v>II. FUNDUSZ EMERYTALNO-RENTOWY</v>
      </c>
      <c r="B1" s="704"/>
      <c r="C1" s="704"/>
      <c r="D1" s="704"/>
      <c r="E1" s="704"/>
      <c r="F1" s="704"/>
      <c r="G1" s="704"/>
      <c r="H1" s="704"/>
      <c r="I1" s="704"/>
      <c r="J1" s="38"/>
      <c r="K1" s="38"/>
    </row>
    <row r="2" spans="1:17" ht="23.25" customHeight="1">
      <c r="A2" s="3"/>
      <c r="B2" s="3"/>
      <c r="C2" s="3"/>
      <c r="D2" s="39"/>
      <c r="E2" s="39"/>
      <c r="F2" s="39"/>
      <c r="G2" s="3"/>
      <c r="H2" s="3"/>
      <c r="I2" s="3"/>
    </row>
    <row r="3" spans="1:17" ht="28.5" customHeight="1">
      <c r="A3" s="755" t="s">
        <v>611</v>
      </c>
      <c r="B3" s="755"/>
      <c r="C3" s="755"/>
      <c r="D3" s="755"/>
      <c r="E3" s="755"/>
      <c r="F3" s="755"/>
      <c r="G3" s="755"/>
      <c r="H3" s="755"/>
      <c r="I3" s="755"/>
    </row>
    <row r="4" spans="1:17" ht="21" customHeight="1">
      <c r="A4" s="648" t="s">
        <v>19</v>
      </c>
      <c r="B4" s="644" t="s">
        <v>20</v>
      </c>
      <c r="C4" s="645"/>
      <c r="D4" s="644" t="s">
        <v>483</v>
      </c>
      <c r="E4" s="646"/>
      <c r="F4" s="646"/>
      <c r="G4" s="646"/>
      <c r="H4" s="646"/>
      <c r="I4" s="645"/>
      <c r="J4" s="40"/>
    </row>
    <row r="5" spans="1:17" ht="20.25" customHeight="1">
      <c r="A5" s="685"/>
      <c r="B5" s="647" t="s">
        <v>601</v>
      </c>
      <c r="C5" s="651" t="s">
        <v>602</v>
      </c>
      <c r="D5" s="647" t="s">
        <v>482</v>
      </c>
      <c r="E5" s="647" t="s">
        <v>601</v>
      </c>
      <c r="F5" s="651" t="s">
        <v>602</v>
      </c>
      <c r="G5" s="661" t="s">
        <v>21</v>
      </c>
      <c r="H5" s="650"/>
      <c r="I5" s="651"/>
      <c r="J5" s="40"/>
    </row>
    <row r="6" spans="1:17" ht="53.25" customHeight="1">
      <c r="A6" s="685"/>
      <c r="B6" s="647"/>
      <c r="C6" s="651"/>
      <c r="D6" s="647"/>
      <c r="E6" s="647"/>
      <c r="F6" s="651"/>
      <c r="G6" s="648" t="s">
        <v>603</v>
      </c>
      <c r="H6" s="648" t="s">
        <v>604</v>
      </c>
      <c r="I6" s="648" t="s">
        <v>605</v>
      </c>
      <c r="J6" s="40"/>
      <c r="K6" s="754"/>
      <c r="L6" s="754"/>
      <c r="M6" s="754"/>
      <c r="O6" s="754"/>
      <c r="P6" s="754"/>
      <c r="Q6" s="754"/>
    </row>
    <row r="7" spans="1:17" ht="21" customHeight="1">
      <c r="A7" s="649"/>
      <c r="B7" s="738" t="s">
        <v>356</v>
      </c>
      <c r="C7" s="739"/>
      <c r="D7" s="739"/>
      <c r="E7" s="739"/>
      <c r="F7" s="740"/>
      <c r="G7" s="649"/>
      <c r="H7" s="649"/>
      <c r="I7" s="649"/>
      <c r="J7" s="40"/>
    </row>
    <row r="8" spans="1:17" ht="21" customHeight="1">
      <c r="A8" s="756" t="s">
        <v>588</v>
      </c>
      <c r="B8" s="757"/>
      <c r="C8" s="757"/>
      <c r="D8" s="757"/>
      <c r="E8" s="757"/>
      <c r="F8" s="757"/>
      <c r="G8" s="757"/>
      <c r="H8" s="757"/>
      <c r="I8" s="758"/>
      <c r="J8" s="40"/>
    </row>
    <row r="9" spans="1:17" ht="21" customHeight="1">
      <c r="A9" s="22" t="s">
        <v>70</v>
      </c>
      <c r="B9" s="41">
        <v>1290.32</v>
      </c>
      <c r="C9" s="351">
        <v>1263.6300000000001</v>
      </c>
      <c r="D9" s="134">
        <v>1309.3</v>
      </c>
      <c r="E9" s="134">
        <v>1344.45</v>
      </c>
      <c r="F9" s="134">
        <v>1326.77</v>
      </c>
      <c r="G9" s="128">
        <f>E9/D9-1</f>
        <v>2.6846406476743301E-2</v>
      </c>
      <c r="H9" s="129">
        <f>E9/B9-1</f>
        <v>4.1950833901667872E-2</v>
      </c>
      <c r="I9" s="129">
        <f>F9/C9-1</f>
        <v>4.996715810799035E-2</v>
      </c>
      <c r="J9" s="40"/>
      <c r="K9" s="42"/>
      <c r="L9" s="43"/>
      <c r="M9" s="25"/>
      <c r="N9" s="25"/>
      <c r="O9" s="44"/>
      <c r="P9" s="44"/>
      <c r="Q9" s="6"/>
    </row>
    <row r="10" spans="1:17" s="48" customFormat="1" ht="21" customHeight="1">
      <c r="A10" s="5" t="s">
        <v>149</v>
      </c>
      <c r="B10" s="45">
        <v>1290.33</v>
      </c>
      <c r="C10" s="45">
        <v>1263.57</v>
      </c>
      <c r="D10" s="133">
        <v>1310.93</v>
      </c>
      <c r="E10" s="133">
        <v>1346.93</v>
      </c>
      <c r="F10" s="133">
        <v>1328.8</v>
      </c>
      <c r="G10" s="130">
        <f t="shared" ref="G10:G11" si="0">E10/D10-1</f>
        <v>2.7461420518257951E-2</v>
      </c>
      <c r="H10" s="131">
        <f t="shared" ref="H10:H11" si="1">E10/B10-1</f>
        <v>4.386474777770033E-2</v>
      </c>
      <c r="I10" s="131">
        <f t="shared" ref="I10:I11" si="2">F10/C10-1</f>
        <v>5.1623574475494038E-2</v>
      </c>
      <c r="J10" s="46"/>
      <c r="K10" s="42"/>
      <c r="L10" s="43"/>
      <c r="M10" s="25"/>
      <c r="N10" s="25"/>
      <c r="O10" s="47"/>
      <c r="P10" s="47"/>
      <c r="Q10" s="6"/>
    </row>
    <row r="11" spans="1:17" s="48" customFormat="1" ht="21" customHeight="1">
      <c r="A11" s="5" t="s">
        <v>23</v>
      </c>
      <c r="B11" s="45">
        <v>1290.29</v>
      </c>
      <c r="C11" s="45">
        <v>1263.8599999999999</v>
      </c>
      <c r="D11" s="133">
        <v>1303.43</v>
      </c>
      <c r="E11" s="133">
        <v>1335.53</v>
      </c>
      <c r="F11" s="133">
        <v>1319.44</v>
      </c>
      <c r="G11" s="130">
        <f t="shared" si="0"/>
        <v>2.4627329430809475E-2</v>
      </c>
      <c r="H11" s="131">
        <f t="shared" si="1"/>
        <v>3.5061885312604124E-2</v>
      </c>
      <c r="I11" s="131">
        <f t="shared" si="2"/>
        <v>4.3976389790008508E-2</v>
      </c>
      <c r="J11" s="46"/>
      <c r="K11" s="42"/>
      <c r="L11" s="43"/>
      <c r="M11" s="25"/>
      <c r="N11" s="25"/>
      <c r="O11" s="47"/>
      <c r="P11" s="47"/>
      <c r="Q11" s="6"/>
    </row>
    <row r="12" spans="1:17" ht="22.15" customHeight="1">
      <c r="A12" s="759" t="s">
        <v>118</v>
      </c>
      <c r="B12" s="760"/>
      <c r="C12" s="760"/>
      <c r="D12" s="760"/>
      <c r="E12" s="760"/>
      <c r="F12" s="760"/>
      <c r="G12" s="760"/>
      <c r="H12" s="760"/>
      <c r="I12" s="761"/>
      <c r="J12" s="40"/>
      <c r="K12" s="42"/>
      <c r="L12" s="43"/>
      <c r="M12" s="25"/>
      <c r="N12" s="25"/>
      <c r="O12" s="44"/>
      <c r="P12" s="44"/>
      <c r="Q12" s="6"/>
    </row>
    <row r="13" spans="1:17" s="6" customFormat="1" ht="21" customHeight="1">
      <c r="A13" s="49" t="s">
        <v>71</v>
      </c>
      <c r="B13" s="50">
        <v>1290.33</v>
      </c>
      <c r="C13" s="134">
        <v>1263.57</v>
      </c>
      <c r="D13" s="134">
        <v>1310.93</v>
      </c>
      <c r="E13" s="134">
        <v>1346.93</v>
      </c>
      <c r="F13" s="134">
        <v>1328.8</v>
      </c>
      <c r="G13" s="128">
        <f t="shared" ref="G13:G18" si="3">E13/D13-1</f>
        <v>2.7461420518257951E-2</v>
      </c>
      <c r="H13" s="129">
        <f t="shared" ref="H13:H18" si="4">E13/B13-1</f>
        <v>4.386474777770033E-2</v>
      </c>
      <c r="I13" s="129">
        <f t="shared" ref="I13:I18" si="5">F13/C13-1</f>
        <v>5.1623574475494038E-2</v>
      </c>
      <c r="J13" s="51"/>
      <c r="K13" s="42"/>
      <c r="L13" s="43"/>
      <c r="M13" s="25"/>
      <c r="N13" s="25"/>
      <c r="O13" s="25"/>
      <c r="P13" s="25"/>
    </row>
    <row r="14" spans="1:17" s="48" customFormat="1" ht="21" customHeight="1">
      <c r="A14" s="7" t="s">
        <v>24</v>
      </c>
      <c r="B14" s="27">
        <v>1197.25</v>
      </c>
      <c r="C14" s="133">
        <v>1169.27</v>
      </c>
      <c r="D14" s="133">
        <v>1229.8399999999999</v>
      </c>
      <c r="E14" s="133">
        <v>1267.97</v>
      </c>
      <c r="F14" s="133">
        <v>1247.2</v>
      </c>
      <c r="G14" s="130">
        <f t="shared" si="3"/>
        <v>3.1004033044949031E-2</v>
      </c>
      <c r="H14" s="131">
        <f t="shared" si="4"/>
        <v>5.906869910210899E-2</v>
      </c>
      <c r="I14" s="131">
        <f t="shared" si="5"/>
        <v>6.6648421664799562E-2</v>
      </c>
      <c r="J14" s="46"/>
      <c r="K14" s="42"/>
      <c r="L14" s="43"/>
      <c r="M14" s="25"/>
      <c r="N14" s="25"/>
      <c r="O14" s="47"/>
      <c r="P14" s="47"/>
      <c r="Q14" s="6"/>
    </row>
    <row r="15" spans="1:17" s="48" customFormat="1" ht="21" customHeight="1">
      <c r="A15" s="7" t="s">
        <v>25</v>
      </c>
      <c r="B15" s="27">
        <v>1313.18</v>
      </c>
      <c r="C15" s="133">
        <v>1286.8599999999999</v>
      </c>
      <c r="D15" s="133">
        <v>1331.23</v>
      </c>
      <c r="E15" s="133">
        <v>1366.54</v>
      </c>
      <c r="F15" s="133">
        <v>1348.81</v>
      </c>
      <c r="G15" s="130">
        <f t="shared" si="3"/>
        <v>2.6524342149741198E-2</v>
      </c>
      <c r="H15" s="131">
        <f t="shared" si="4"/>
        <v>4.0634185717114191E-2</v>
      </c>
      <c r="I15" s="131">
        <f t="shared" si="5"/>
        <v>4.814043485693853E-2</v>
      </c>
      <c r="J15" s="46"/>
      <c r="K15" s="42"/>
      <c r="L15" s="43"/>
      <c r="M15" s="52"/>
      <c r="N15" s="25"/>
      <c r="O15" s="47"/>
      <c r="P15" s="47"/>
      <c r="Q15" s="6"/>
    </row>
    <row r="16" spans="1:17" s="48" customFormat="1" ht="27" customHeight="1">
      <c r="A16" s="7" t="s">
        <v>26</v>
      </c>
      <c r="B16" s="27">
        <v>1092.69</v>
      </c>
      <c r="C16" s="133">
        <v>1068.4000000000001</v>
      </c>
      <c r="D16" s="133">
        <v>1118.3800000000001</v>
      </c>
      <c r="E16" s="133">
        <v>1151.04</v>
      </c>
      <c r="F16" s="133">
        <v>1134.28</v>
      </c>
      <c r="G16" s="130">
        <f t="shared" si="3"/>
        <v>2.9202954273144899E-2</v>
      </c>
      <c r="H16" s="131">
        <f t="shared" si="4"/>
        <v>5.3400323971117158E-2</v>
      </c>
      <c r="I16" s="131">
        <f t="shared" si="5"/>
        <v>6.1662298764507462E-2</v>
      </c>
      <c r="J16" s="46"/>
      <c r="K16" s="42"/>
      <c r="L16" s="43"/>
      <c r="M16" s="25"/>
      <c r="N16" s="25"/>
      <c r="O16" s="47"/>
      <c r="P16" s="47"/>
      <c r="Q16" s="6"/>
    </row>
    <row r="17" spans="1:17" s="48" customFormat="1" ht="27" customHeight="1">
      <c r="A17" s="7" t="s">
        <v>27</v>
      </c>
      <c r="B17" s="27">
        <v>1169.3499999999999</v>
      </c>
      <c r="C17" s="133">
        <v>1142.1400000000001</v>
      </c>
      <c r="D17" s="133">
        <v>1188.6199999999999</v>
      </c>
      <c r="E17" s="133">
        <v>1223.6199999999999</v>
      </c>
      <c r="F17" s="133">
        <v>1205.6500000000001</v>
      </c>
      <c r="G17" s="130">
        <f t="shared" si="3"/>
        <v>2.9445912066093483E-2</v>
      </c>
      <c r="H17" s="131">
        <f t="shared" si="4"/>
        <v>4.6410398939581876E-2</v>
      </c>
      <c r="I17" s="131">
        <f t="shared" si="5"/>
        <v>5.5606142854641272E-2</v>
      </c>
      <c r="J17" s="46"/>
      <c r="K17" s="42"/>
      <c r="L17" s="43"/>
      <c r="M17" s="25"/>
      <c r="N17" s="25"/>
      <c r="O17" s="47"/>
      <c r="P17" s="47"/>
      <c r="Q17" s="6"/>
    </row>
    <row r="18" spans="1:17" s="48" customFormat="1" ht="27" customHeight="1">
      <c r="A18" s="7" t="s">
        <v>28</v>
      </c>
      <c r="B18" s="27">
        <v>1359.35</v>
      </c>
      <c r="C18" s="133">
        <v>1323.79</v>
      </c>
      <c r="D18" s="133">
        <v>1376.5</v>
      </c>
      <c r="E18" s="133">
        <v>1413.88</v>
      </c>
      <c r="F18" s="133">
        <v>1395.02</v>
      </c>
      <c r="G18" s="130">
        <f t="shared" si="3"/>
        <v>2.7155830003632531E-2</v>
      </c>
      <c r="H18" s="131">
        <f t="shared" si="4"/>
        <v>4.0114760731231991E-2</v>
      </c>
      <c r="I18" s="131">
        <f t="shared" si="5"/>
        <v>5.3807628098112348E-2</v>
      </c>
      <c r="J18" s="46"/>
      <c r="K18" s="42"/>
      <c r="L18" s="43"/>
      <c r="M18" s="25"/>
      <c r="N18" s="25"/>
      <c r="O18" s="47"/>
      <c r="P18" s="47"/>
      <c r="Q18" s="6"/>
    </row>
    <row r="19" spans="1:17" ht="21" customHeight="1">
      <c r="A19" s="762" t="s">
        <v>73</v>
      </c>
      <c r="B19" s="763"/>
      <c r="C19" s="763"/>
      <c r="D19" s="763"/>
      <c r="E19" s="763"/>
      <c r="F19" s="763"/>
      <c r="G19" s="763"/>
      <c r="H19" s="763"/>
      <c r="I19" s="764"/>
      <c r="J19" s="40"/>
      <c r="K19" s="42"/>
      <c r="L19" s="43"/>
      <c r="M19" s="25"/>
      <c r="N19" s="25"/>
      <c r="O19" s="44"/>
      <c r="P19" s="44"/>
      <c r="Q19" s="6"/>
    </row>
    <row r="20" spans="1:17" ht="21" customHeight="1">
      <c r="A20" s="53" t="s">
        <v>74</v>
      </c>
      <c r="B20" s="54">
        <v>1290.29</v>
      </c>
      <c r="C20" s="352">
        <v>1263.8599999999999</v>
      </c>
      <c r="D20" s="134">
        <v>1303.43</v>
      </c>
      <c r="E20" s="134">
        <v>1335.53</v>
      </c>
      <c r="F20" s="134">
        <v>1319.44</v>
      </c>
      <c r="G20" s="29">
        <f t="shared" ref="G20:G32" si="6">E20/D20-1</f>
        <v>2.4627329430809475E-2</v>
      </c>
      <c r="H20" s="129">
        <f t="shared" ref="H20:H32" si="7">E20/B20-1</f>
        <v>3.5061885312604124E-2</v>
      </c>
      <c r="I20" s="129">
        <f t="shared" ref="I20:I32" si="8">F20/C20-1</f>
        <v>4.3976389790008508E-2</v>
      </c>
      <c r="J20" s="40"/>
      <c r="K20" s="42"/>
      <c r="L20" s="43"/>
      <c r="M20" s="25"/>
      <c r="N20" s="25"/>
      <c r="O20" s="44"/>
      <c r="P20" s="44"/>
      <c r="Q20" s="6"/>
    </row>
    <row r="21" spans="1:17" s="6" customFormat="1" ht="27" customHeight="1">
      <c r="A21" s="8" t="s">
        <v>31</v>
      </c>
      <c r="B21" s="26">
        <v>1257.78</v>
      </c>
      <c r="C21" s="135">
        <v>1233.69</v>
      </c>
      <c r="D21" s="134">
        <v>1266.1199999999999</v>
      </c>
      <c r="E21" s="134">
        <v>1297.25</v>
      </c>
      <c r="F21" s="134">
        <v>1281.6199999999999</v>
      </c>
      <c r="G21" s="128">
        <f t="shared" si="6"/>
        <v>2.4586926989542901E-2</v>
      </c>
      <c r="H21" s="129">
        <f t="shared" si="7"/>
        <v>3.1380686606560682E-2</v>
      </c>
      <c r="I21" s="129">
        <f t="shared" si="8"/>
        <v>3.8850926894114179E-2</v>
      </c>
      <c r="J21" s="51"/>
      <c r="K21" s="42"/>
      <c r="L21" s="43"/>
      <c r="M21" s="25"/>
      <c r="N21" s="25"/>
      <c r="O21" s="25"/>
      <c r="P21" s="25"/>
    </row>
    <row r="22" spans="1:17" s="48" customFormat="1" ht="30" customHeight="1">
      <c r="A22" s="55" t="s">
        <v>78</v>
      </c>
      <c r="B22" s="27">
        <v>1281.71</v>
      </c>
      <c r="C22" s="132">
        <v>1257.8399999999999</v>
      </c>
      <c r="D22" s="133">
        <v>1283.94</v>
      </c>
      <c r="E22" s="133">
        <v>1318.03</v>
      </c>
      <c r="F22" s="133">
        <v>1300.92</v>
      </c>
      <c r="G22" s="130">
        <f t="shared" si="6"/>
        <v>2.6551084941663916E-2</v>
      </c>
      <c r="H22" s="131">
        <f t="shared" si="7"/>
        <v>2.8337143347558991E-2</v>
      </c>
      <c r="I22" s="131">
        <f t="shared" si="8"/>
        <v>3.4249189086052345E-2</v>
      </c>
      <c r="J22" s="46"/>
      <c r="K22" s="42"/>
      <c r="L22" s="43"/>
      <c r="M22" s="25"/>
      <c r="N22" s="25"/>
      <c r="O22" s="47"/>
      <c r="P22" s="47"/>
      <c r="Q22" s="6"/>
    </row>
    <row r="23" spans="1:17" s="48" customFormat="1" ht="27" customHeight="1">
      <c r="A23" s="7" t="s">
        <v>79</v>
      </c>
      <c r="B23" s="27">
        <v>1258.51</v>
      </c>
      <c r="C23" s="132">
        <v>1234.6300000000001</v>
      </c>
      <c r="D23" s="133">
        <v>1266.67</v>
      </c>
      <c r="E23" s="133">
        <v>1297.81</v>
      </c>
      <c r="F23" s="133">
        <v>1282.18</v>
      </c>
      <c r="G23" s="130">
        <f t="shared" si="6"/>
        <v>2.4584145831195059E-2</v>
      </c>
      <c r="H23" s="131">
        <f t="shared" si="7"/>
        <v>3.1227403834693357E-2</v>
      </c>
      <c r="I23" s="131">
        <f t="shared" si="8"/>
        <v>3.851356276779283E-2</v>
      </c>
      <c r="J23" s="46"/>
      <c r="K23" s="42"/>
      <c r="L23" s="43"/>
      <c r="M23" s="25"/>
      <c r="N23" s="25"/>
      <c r="O23" s="47" t="s">
        <v>80</v>
      </c>
      <c r="P23" s="47"/>
      <c r="Q23" s="6"/>
    </row>
    <row r="24" spans="1:17" s="48" customFormat="1" ht="37.5" customHeight="1">
      <c r="A24" s="7" t="s">
        <v>547</v>
      </c>
      <c r="B24" s="27">
        <v>1100.8699999999999</v>
      </c>
      <c r="C24" s="132">
        <v>1074.75</v>
      </c>
      <c r="D24" s="133">
        <v>1123.73</v>
      </c>
      <c r="E24" s="133">
        <v>1126.19</v>
      </c>
      <c r="F24" s="133">
        <v>1124.93</v>
      </c>
      <c r="G24" s="130">
        <f t="shared" si="6"/>
        <v>2.1891379601861605E-3</v>
      </c>
      <c r="H24" s="131">
        <f t="shared" si="7"/>
        <v>2.299999091627547E-2</v>
      </c>
      <c r="I24" s="131">
        <f t="shared" si="8"/>
        <v>4.6689927890207095E-2</v>
      </c>
      <c r="J24" s="46"/>
      <c r="K24" s="42"/>
      <c r="L24" s="43"/>
      <c r="M24" s="25"/>
      <c r="N24" s="25"/>
      <c r="O24" s="47"/>
      <c r="P24" s="47"/>
      <c r="Q24" s="6"/>
    </row>
    <row r="25" spans="1:17" s="48" customFormat="1" ht="37.5" customHeight="1">
      <c r="A25" s="7" t="s">
        <v>548</v>
      </c>
      <c r="B25" s="27">
        <v>1029.6600000000001</v>
      </c>
      <c r="C25" s="132">
        <v>1005.23</v>
      </c>
      <c r="D25" s="133">
        <v>1046</v>
      </c>
      <c r="E25" s="133">
        <v>1072.9100000000001</v>
      </c>
      <c r="F25" s="133">
        <v>1059.28</v>
      </c>
      <c r="G25" s="130">
        <f t="shared" si="6"/>
        <v>2.5726577437858555E-2</v>
      </c>
      <c r="H25" s="131">
        <f t="shared" si="7"/>
        <v>4.2004156711924256E-2</v>
      </c>
      <c r="I25" s="131">
        <f t="shared" si="8"/>
        <v>5.3768789232314873E-2</v>
      </c>
      <c r="J25" s="46"/>
      <c r="K25" s="42"/>
      <c r="L25" s="43"/>
      <c r="M25" s="25"/>
      <c r="N25" s="25"/>
      <c r="O25" s="47"/>
      <c r="P25" s="47"/>
      <c r="Q25" s="6"/>
    </row>
    <row r="26" spans="1:17" s="48" customFormat="1" ht="37.5" customHeight="1">
      <c r="A26" s="7" t="s">
        <v>36</v>
      </c>
      <c r="B26" s="27">
        <v>1281.95</v>
      </c>
      <c r="C26" s="132">
        <v>1240.68</v>
      </c>
      <c r="D26" s="133">
        <v>1297.5899999999999</v>
      </c>
      <c r="E26" s="133">
        <v>1331.81</v>
      </c>
      <c r="F26" s="133">
        <v>1314.41</v>
      </c>
      <c r="G26" s="130">
        <f t="shared" si="6"/>
        <v>2.6371966491727017E-2</v>
      </c>
      <c r="H26" s="131">
        <f t="shared" si="7"/>
        <v>3.8893872615936687E-2</v>
      </c>
      <c r="I26" s="131">
        <f t="shared" si="8"/>
        <v>5.9427088370893388E-2</v>
      </c>
      <c r="J26" s="46"/>
      <c r="K26" s="42"/>
      <c r="L26" s="43"/>
      <c r="M26" s="25"/>
      <c r="N26" s="25"/>
      <c r="O26" s="47"/>
      <c r="P26" s="47"/>
      <c r="Q26" s="6"/>
    </row>
    <row r="27" spans="1:17" s="6" customFormat="1" ht="21" customHeight="1">
      <c r="A27" s="8" t="s">
        <v>37</v>
      </c>
      <c r="B27" s="26">
        <v>1434.5</v>
      </c>
      <c r="C27" s="135">
        <v>1397.64</v>
      </c>
      <c r="D27" s="134">
        <v>1469.23</v>
      </c>
      <c r="E27" s="134">
        <v>1502.93</v>
      </c>
      <c r="F27" s="134">
        <v>1486.15</v>
      </c>
      <c r="G27" s="128">
        <f t="shared" si="6"/>
        <v>2.2937184783866416E-2</v>
      </c>
      <c r="H27" s="129">
        <f t="shared" si="7"/>
        <v>4.770303241547591E-2</v>
      </c>
      <c r="I27" s="129">
        <f t="shared" si="8"/>
        <v>6.3328181792163818E-2</v>
      </c>
      <c r="J27" s="51"/>
      <c r="K27" s="42"/>
      <c r="L27" s="43"/>
      <c r="M27" s="25"/>
      <c r="N27" s="25"/>
      <c r="O27" s="25"/>
      <c r="P27" s="25"/>
    </row>
    <row r="28" spans="1:17" s="48" customFormat="1" ht="21" customHeight="1">
      <c r="A28" s="7" t="s">
        <v>38</v>
      </c>
      <c r="B28" s="27">
        <v>1472.22</v>
      </c>
      <c r="C28" s="132">
        <v>1446.48</v>
      </c>
      <c r="D28" s="133">
        <v>1529.57</v>
      </c>
      <c r="E28" s="133">
        <v>1556.84</v>
      </c>
      <c r="F28" s="133">
        <v>1543.22</v>
      </c>
      <c r="G28" s="130">
        <f t="shared" si="6"/>
        <v>1.782854004720269E-2</v>
      </c>
      <c r="H28" s="131">
        <f t="shared" si="7"/>
        <v>5.7477822608034135E-2</v>
      </c>
      <c r="I28" s="131">
        <f t="shared" si="8"/>
        <v>6.6879597367402344E-2</v>
      </c>
      <c r="J28" s="46"/>
      <c r="K28" s="42"/>
      <c r="L28" s="43"/>
      <c r="M28" s="25"/>
      <c r="N28" s="25"/>
      <c r="O28" s="47"/>
      <c r="P28" s="47"/>
      <c r="Q28" s="6"/>
    </row>
    <row r="29" spans="1:17" s="48" customFormat="1" ht="21" customHeight="1">
      <c r="A29" s="7" t="s">
        <v>39</v>
      </c>
      <c r="B29" s="27">
        <v>1424.27</v>
      </c>
      <c r="C29" s="132">
        <v>1387.67</v>
      </c>
      <c r="D29" s="133">
        <v>1460.11</v>
      </c>
      <c r="E29" s="133">
        <v>1493.23</v>
      </c>
      <c r="F29" s="133">
        <v>1476.74</v>
      </c>
      <c r="G29" s="130">
        <f t="shared" si="6"/>
        <v>2.2683222496935329E-2</v>
      </c>
      <c r="H29" s="131">
        <f t="shared" si="7"/>
        <v>4.8417785953505987E-2</v>
      </c>
      <c r="I29" s="131">
        <f t="shared" si="8"/>
        <v>6.4186730274488735E-2</v>
      </c>
      <c r="J29" s="46"/>
      <c r="K29" s="42"/>
      <c r="L29" s="43"/>
      <c r="M29" s="25"/>
      <c r="N29" s="25"/>
      <c r="O29" s="47"/>
      <c r="P29" s="47"/>
      <c r="Q29" s="6"/>
    </row>
    <row r="30" spans="1:17" s="48" customFormat="1" ht="27" customHeight="1">
      <c r="A30" s="7" t="s">
        <v>40</v>
      </c>
      <c r="B30" s="27">
        <v>1754.85</v>
      </c>
      <c r="C30" s="132">
        <v>1707.99</v>
      </c>
      <c r="D30" s="133">
        <v>1762.37</v>
      </c>
      <c r="E30" s="133">
        <v>1818.58</v>
      </c>
      <c r="F30" s="133">
        <v>1789.95</v>
      </c>
      <c r="G30" s="130">
        <f t="shared" si="6"/>
        <v>3.1894551087456202E-2</v>
      </c>
      <c r="H30" s="131">
        <f t="shared" si="7"/>
        <v>3.6316494287261136E-2</v>
      </c>
      <c r="I30" s="131">
        <f t="shared" si="8"/>
        <v>4.7986229427572802E-2</v>
      </c>
      <c r="J30" s="46"/>
      <c r="K30" s="42"/>
      <c r="L30" s="43"/>
      <c r="M30" s="25"/>
      <c r="N30" s="25"/>
      <c r="O30" s="47"/>
      <c r="P30" s="47"/>
      <c r="Q30" s="6"/>
    </row>
    <row r="31" spans="1:17" s="48" customFormat="1" ht="27" customHeight="1">
      <c r="A31" s="7" t="s">
        <v>41</v>
      </c>
      <c r="B31" s="27">
        <v>1710.79</v>
      </c>
      <c r="C31" s="132">
        <v>1664.43</v>
      </c>
      <c r="D31" s="133">
        <v>1725.27</v>
      </c>
      <c r="E31" s="133">
        <v>1778.96</v>
      </c>
      <c r="F31" s="133">
        <v>1751.89</v>
      </c>
      <c r="G31" s="130">
        <f t="shared" si="6"/>
        <v>3.1119766761144696E-2</v>
      </c>
      <c r="H31" s="131">
        <f t="shared" si="7"/>
        <v>3.9847088187328739E-2</v>
      </c>
      <c r="I31" s="131">
        <f t="shared" si="8"/>
        <v>5.2546517426386163E-2</v>
      </c>
      <c r="J31" s="46"/>
      <c r="K31" s="42"/>
      <c r="L31" s="43"/>
      <c r="M31" s="25"/>
      <c r="N31" s="25"/>
      <c r="O31" s="47"/>
      <c r="P31" s="47"/>
      <c r="Q31" s="6"/>
    </row>
    <row r="32" spans="1:17" s="48" customFormat="1" ht="27" customHeight="1">
      <c r="A32" s="9" t="s">
        <v>42</v>
      </c>
      <c r="B32" s="30">
        <v>1585.85</v>
      </c>
      <c r="C32" s="56">
        <v>1545.29</v>
      </c>
      <c r="D32" s="31">
        <v>1606.95</v>
      </c>
      <c r="E32" s="31">
        <v>1670.9</v>
      </c>
      <c r="F32" s="31">
        <v>1638.65</v>
      </c>
      <c r="G32" s="10">
        <f t="shared" si="6"/>
        <v>3.9795886617505216E-2</v>
      </c>
      <c r="H32" s="11">
        <f t="shared" si="7"/>
        <v>5.3630545133524832E-2</v>
      </c>
      <c r="I32" s="11">
        <f t="shared" si="8"/>
        <v>6.041584427518476E-2</v>
      </c>
      <c r="J32" s="46"/>
      <c r="K32" s="42"/>
      <c r="L32" s="43"/>
      <c r="M32" s="25"/>
      <c r="N32" s="25"/>
      <c r="O32" s="47"/>
      <c r="P32" s="47"/>
      <c r="Q32" s="6"/>
    </row>
    <row r="33" spans="1:9" ht="24" customHeight="1">
      <c r="A33" s="744" t="s">
        <v>541</v>
      </c>
      <c r="B33" s="745"/>
      <c r="C33" s="745"/>
      <c r="D33" s="745"/>
      <c r="E33" s="745"/>
      <c r="F33" s="745"/>
      <c r="G33" s="745"/>
      <c r="H33" s="745"/>
      <c r="I33" s="745"/>
    </row>
  </sheetData>
  <mergeCells count="21">
    <mergeCell ref="A33:I33"/>
    <mergeCell ref="A8:I8"/>
    <mergeCell ref="A12:I12"/>
    <mergeCell ref="A19:I19"/>
    <mergeCell ref="K6:M6"/>
    <mergeCell ref="E5:E6"/>
    <mergeCell ref="F5:F6"/>
    <mergeCell ref="H6:H7"/>
    <mergeCell ref="B7:F7"/>
    <mergeCell ref="O6:Q6"/>
    <mergeCell ref="A1:I1"/>
    <mergeCell ref="A3:I3"/>
    <mergeCell ref="A4:A7"/>
    <mergeCell ref="B4:C4"/>
    <mergeCell ref="D4:I4"/>
    <mergeCell ref="B5:B6"/>
    <mergeCell ref="C5:C6"/>
    <mergeCell ref="D5:D6"/>
    <mergeCell ref="G5:I5"/>
    <mergeCell ref="G6:G7"/>
    <mergeCell ref="I6:I7"/>
  </mergeCells>
  <printOptions horizontalCentered="1"/>
  <pageMargins left="0.51181102362204722" right="0.51181102362204722" top="0.6692913385826772" bottom="0.55118110236220474" header="0.31496062992125984" footer="0.31496062992125984"/>
  <pageSetup paperSize="9" scale="80" orientation="portrait" r:id="rId1"/>
  <headerFooter differentFirst="1" alignWithMargins="0">
    <oddFooter>&amp;C&amp;"Arial,Normalny"&amp;9- &amp;P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usz12"/>
  <dimension ref="A1:H39"/>
  <sheetViews>
    <sheetView showGridLines="0" view="pageBreakPreview" zoomScale="90" zoomScaleNormal="100" zoomScaleSheetLayoutView="90" workbookViewId="0"/>
  </sheetViews>
  <sheetFormatPr defaultColWidth="8" defaultRowHeight="12.75"/>
  <cols>
    <col min="1" max="1" width="24.25" style="1" customWidth="1"/>
    <col min="2" max="4" width="12.375" style="1" customWidth="1"/>
    <col min="5" max="8" width="10.875" style="1" customWidth="1"/>
    <col min="9" max="16384" width="8" style="1"/>
  </cols>
  <sheetData>
    <row r="1" spans="1:8" ht="24.75" customHeight="1">
      <c r="A1" s="704" t="str">
        <f>'Tab 1 (11)'!A1</f>
        <v>II. FUNDUSZ EMERYTALNO-RENTOWY</v>
      </c>
      <c r="B1" s="704"/>
      <c r="C1" s="704"/>
      <c r="D1" s="704"/>
      <c r="E1" s="704"/>
      <c r="F1" s="704"/>
      <c r="G1" s="704"/>
      <c r="H1" s="704"/>
    </row>
    <row r="2" spans="1:8" ht="23.25" customHeight="1">
      <c r="A2" s="16"/>
      <c r="B2" s="16"/>
      <c r="C2" s="16"/>
      <c r="D2" s="16"/>
      <c r="E2" s="16"/>
      <c r="F2" s="16"/>
      <c r="G2" s="16"/>
      <c r="H2" s="16"/>
    </row>
    <row r="3" spans="1:8" ht="34.5" customHeight="1">
      <c r="A3" s="705" t="s">
        <v>664</v>
      </c>
      <c r="B3" s="705"/>
      <c r="C3" s="705"/>
      <c r="D3" s="705"/>
      <c r="E3" s="705"/>
      <c r="F3" s="705"/>
      <c r="G3" s="705"/>
      <c r="H3" s="705"/>
    </row>
    <row r="4" spans="1:8">
      <c r="A4" s="719" t="s">
        <v>19</v>
      </c>
      <c r="B4" s="719" t="s">
        <v>587</v>
      </c>
      <c r="C4" s="725" t="s">
        <v>81</v>
      </c>
      <c r="D4" s="726"/>
      <c r="E4" s="726"/>
      <c r="F4" s="726"/>
      <c r="G4" s="726"/>
      <c r="H4" s="727"/>
    </row>
    <row r="5" spans="1:8">
      <c r="A5" s="720"/>
      <c r="B5" s="720"/>
      <c r="C5" s="719" t="s">
        <v>497</v>
      </c>
      <c r="D5" s="719" t="s">
        <v>44</v>
      </c>
      <c r="E5" s="725" t="s">
        <v>43</v>
      </c>
      <c r="F5" s="726"/>
      <c r="G5" s="726"/>
      <c r="H5" s="727"/>
    </row>
    <row r="6" spans="1:8" ht="29.25" customHeight="1">
      <c r="A6" s="720"/>
      <c r="B6" s="720"/>
      <c r="C6" s="720"/>
      <c r="D6" s="720"/>
      <c r="E6" s="728" t="s">
        <v>82</v>
      </c>
      <c r="F6" s="729"/>
      <c r="G6" s="730" t="s">
        <v>503</v>
      </c>
      <c r="H6" s="730"/>
    </row>
    <row r="7" spans="1:8">
      <c r="A7" s="720"/>
      <c r="B7" s="720"/>
      <c r="C7" s="720"/>
      <c r="D7" s="720"/>
      <c r="E7" s="730" t="s">
        <v>47</v>
      </c>
      <c r="F7" s="731" t="s">
        <v>48</v>
      </c>
      <c r="G7" s="719" t="s">
        <v>49</v>
      </c>
      <c r="H7" s="731" t="s">
        <v>48</v>
      </c>
    </row>
    <row r="8" spans="1:8" ht="21.75" customHeight="1">
      <c r="A8" s="720"/>
      <c r="B8" s="721"/>
      <c r="C8" s="721"/>
      <c r="D8" s="721"/>
      <c r="E8" s="730"/>
      <c r="F8" s="731"/>
      <c r="G8" s="721"/>
      <c r="H8" s="731"/>
    </row>
    <row r="9" spans="1:8" ht="17.25" customHeight="1">
      <c r="A9" s="720"/>
      <c r="B9" s="734" t="str">
        <f>'Tab 6 (16)'!B9:H9</f>
        <v>I PÓŁROCZE 2021 R.</v>
      </c>
      <c r="C9" s="735"/>
      <c r="D9" s="735"/>
      <c r="E9" s="735"/>
      <c r="F9" s="735"/>
      <c r="G9" s="735"/>
      <c r="H9" s="736"/>
    </row>
    <row r="10" spans="1:8" ht="19.5" customHeight="1">
      <c r="A10" s="721"/>
      <c r="B10" s="728" t="s">
        <v>356</v>
      </c>
      <c r="C10" s="766"/>
      <c r="D10" s="766"/>
      <c r="E10" s="766"/>
      <c r="F10" s="766"/>
      <c r="G10" s="766"/>
      <c r="H10" s="729"/>
    </row>
    <row r="11" spans="1:8" ht="21" customHeight="1">
      <c r="A11" s="370" t="s">
        <v>83</v>
      </c>
      <c r="B11" s="371">
        <v>1326.77</v>
      </c>
      <c r="C11" s="372">
        <v>1328.8</v>
      </c>
      <c r="D11" s="373">
        <v>1319.44</v>
      </c>
      <c r="E11" s="371">
        <v>1281.6199999999999</v>
      </c>
      <c r="F11" s="374">
        <v>1300.92</v>
      </c>
      <c r="G11" s="371">
        <v>1486.15</v>
      </c>
      <c r="H11" s="375">
        <v>1543.22</v>
      </c>
    </row>
    <row r="12" spans="1:8" ht="21" customHeight="1">
      <c r="A12" s="341" t="s">
        <v>50</v>
      </c>
      <c r="B12" s="376">
        <v>1293.7</v>
      </c>
      <c r="C12" s="377">
        <v>1294.43</v>
      </c>
      <c r="D12" s="343">
        <v>1291.08</v>
      </c>
      <c r="E12" s="376">
        <v>1260.17</v>
      </c>
      <c r="F12" s="378">
        <v>1242.3599999999999</v>
      </c>
      <c r="G12" s="376">
        <v>1428.74</v>
      </c>
      <c r="H12" s="379">
        <v>1331.89</v>
      </c>
    </row>
    <row r="13" spans="1:8" ht="21" customHeight="1">
      <c r="A13" s="341" t="s">
        <v>51</v>
      </c>
      <c r="B13" s="376">
        <v>1362.29</v>
      </c>
      <c r="C13" s="377">
        <v>1356.04</v>
      </c>
      <c r="D13" s="343">
        <v>1384.62</v>
      </c>
      <c r="E13" s="376">
        <v>1332.33</v>
      </c>
      <c r="F13" s="378">
        <v>1364.81</v>
      </c>
      <c r="G13" s="376">
        <v>1665.86</v>
      </c>
      <c r="H13" s="379">
        <v>1844.97</v>
      </c>
    </row>
    <row r="14" spans="1:8" ht="21" customHeight="1">
      <c r="A14" s="341" t="s">
        <v>52</v>
      </c>
      <c r="B14" s="376">
        <v>1334.55</v>
      </c>
      <c r="C14" s="377">
        <v>1338.07</v>
      </c>
      <c r="D14" s="343">
        <v>1321.76</v>
      </c>
      <c r="E14" s="376">
        <v>1285.6400000000001</v>
      </c>
      <c r="F14" s="378">
        <v>1304.78</v>
      </c>
      <c r="G14" s="376">
        <v>1491.71</v>
      </c>
      <c r="H14" s="379">
        <v>1481.25</v>
      </c>
    </row>
    <row r="15" spans="1:8" ht="21" customHeight="1">
      <c r="A15" s="341" t="s">
        <v>53</v>
      </c>
      <c r="B15" s="376">
        <v>1258.8499999999999</v>
      </c>
      <c r="C15" s="377">
        <v>1248.68</v>
      </c>
      <c r="D15" s="343">
        <v>1288.5</v>
      </c>
      <c r="E15" s="376">
        <v>1258.8399999999999</v>
      </c>
      <c r="F15" s="378">
        <v>1242.58</v>
      </c>
      <c r="G15" s="376">
        <v>1451.35</v>
      </c>
      <c r="H15" s="379">
        <v>1382.54</v>
      </c>
    </row>
    <row r="16" spans="1:8" ht="21" customHeight="1">
      <c r="A16" s="341" t="s">
        <v>54</v>
      </c>
      <c r="B16" s="376">
        <v>1340.36</v>
      </c>
      <c r="C16" s="377">
        <v>1334.24</v>
      </c>
      <c r="D16" s="343">
        <v>1372.31</v>
      </c>
      <c r="E16" s="376">
        <v>1275.53</v>
      </c>
      <c r="F16" s="378">
        <v>1290.8399999999999</v>
      </c>
      <c r="G16" s="376">
        <v>1704.07</v>
      </c>
      <c r="H16" s="379">
        <v>1998.95</v>
      </c>
    </row>
    <row r="17" spans="1:8" ht="21" customHeight="1">
      <c r="A17" s="341" t="s">
        <v>55</v>
      </c>
      <c r="B17" s="376">
        <v>1303.28</v>
      </c>
      <c r="C17" s="377">
        <v>1308.55</v>
      </c>
      <c r="D17" s="343">
        <v>1292.02</v>
      </c>
      <c r="E17" s="376">
        <v>1272.31</v>
      </c>
      <c r="F17" s="378">
        <v>1288.02</v>
      </c>
      <c r="G17" s="376">
        <v>1423.72</v>
      </c>
      <c r="H17" s="379">
        <v>1444.44</v>
      </c>
    </row>
    <row r="18" spans="1:8" s="32" customFormat="1" ht="21" customHeight="1">
      <c r="A18" s="341" t="s">
        <v>56</v>
      </c>
      <c r="B18" s="380">
        <v>1337.83</v>
      </c>
      <c r="C18" s="377">
        <v>1344.04</v>
      </c>
      <c r="D18" s="343">
        <v>1310.76</v>
      </c>
      <c r="E18" s="381">
        <v>1270.3699999999999</v>
      </c>
      <c r="F18" s="382">
        <v>1295.44</v>
      </c>
      <c r="G18" s="381">
        <v>1444.29</v>
      </c>
      <c r="H18" s="383">
        <v>1537.37</v>
      </c>
    </row>
    <row r="19" spans="1:8" ht="21" customHeight="1">
      <c r="A19" s="341" t="s">
        <v>57</v>
      </c>
      <c r="B19" s="376">
        <v>1343.92</v>
      </c>
      <c r="C19" s="377">
        <v>1336.43</v>
      </c>
      <c r="D19" s="343">
        <v>1389.88</v>
      </c>
      <c r="E19" s="376">
        <v>1328.09</v>
      </c>
      <c r="F19" s="378">
        <v>1337.66</v>
      </c>
      <c r="G19" s="376">
        <v>1585.06</v>
      </c>
      <c r="H19" s="384">
        <v>1614.09</v>
      </c>
    </row>
    <row r="20" spans="1:8" ht="21" customHeight="1">
      <c r="A20" s="341" t="s">
        <v>58</v>
      </c>
      <c r="B20" s="376">
        <v>1317.36</v>
      </c>
      <c r="C20" s="377">
        <v>1323</v>
      </c>
      <c r="D20" s="343">
        <v>1299.57</v>
      </c>
      <c r="E20" s="376">
        <v>1267.8399999999999</v>
      </c>
      <c r="F20" s="378">
        <v>1282.0899999999999</v>
      </c>
      <c r="G20" s="376">
        <v>1466.63</v>
      </c>
      <c r="H20" s="379">
        <v>1546.69</v>
      </c>
    </row>
    <row r="21" spans="1:8" ht="21" customHeight="1">
      <c r="A21" s="341" t="s">
        <v>59</v>
      </c>
      <c r="B21" s="376">
        <v>1362.02</v>
      </c>
      <c r="C21" s="377">
        <v>1366.46</v>
      </c>
      <c r="D21" s="343">
        <v>1343.08</v>
      </c>
      <c r="E21" s="376">
        <v>1292.52</v>
      </c>
      <c r="F21" s="378">
        <v>1320</v>
      </c>
      <c r="G21" s="376">
        <v>1533.54</v>
      </c>
      <c r="H21" s="379">
        <v>1589.88</v>
      </c>
    </row>
    <row r="22" spans="1:8" ht="21" customHeight="1">
      <c r="A22" s="341" t="s">
        <v>60</v>
      </c>
      <c r="B22" s="376">
        <v>1326.89</v>
      </c>
      <c r="C22" s="377">
        <v>1329.55</v>
      </c>
      <c r="D22" s="343">
        <v>1319.37</v>
      </c>
      <c r="E22" s="376">
        <v>1284.42</v>
      </c>
      <c r="F22" s="378">
        <v>1297.92</v>
      </c>
      <c r="G22" s="376">
        <v>1481.31</v>
      </c>
      <c r="H22" s="379">
        <v>1500.23</v>
      </c>
    </row>
    <row r="23" spans="1:8" ht="21" customHeight="1">
      <c r="A23" s="341" t="s">
        <v>61</v>
      </c>
      <c r="B23" s="376">
        <v>1258.27</v>
      </c>
      <c r="C23" s="377">
        <v>1252.7</v>
      </c>
      <c r="D23" s="343">
        <v>1281.29</v>
      </c>
      <c r="E23" s="376">
        <v>1261.3399999999999</v>
      </c>
      <c r="F23" s="378">
        <v>1280.58</v>
      </c>
      <c r="G23" s="376">
        <v>1372.94</v>
      </c>
      <c r="H23" s="379">
        <v>1440.75</v>
      </c>
    </row>
    <row r="24" spans="1:8" ht="21" customHeight="1">
      <c r="A24" s="341" t="s">
        <v>62</v>
      </c>
      <c r="B24" s="376">
        <v>1331.54</v>
      </c>
      <c r="C24" s="377">
        <v>1332.08</v>
      </c>
      <c r="D24" s="343">
        <v>1329.36</v>
      </c>
      <c r="E24" s="376">
        <v>1302.43</v>
      </c>
      <c r="F24" s="378">
        <v>1330.22</v>
      </c>
      <c r="G24" s="376">
        <v>1430.53</v>
      </c>
      <c r="H24" s="379">
        <v>1457.76</v>
      </c>
    </row>
    <row r="25" spans="1:8" ht="21" customHeight="1">
      <c r="A25" s="341" t="s">
        <v>63</v>
      </c>
      <c r="B25" s="376">
        <v>1347.74</v>
      </c>
      <c r="C25" s="377">
        <v>1355.3</v>
      </c>
      <c r="D25" s="343">
        <v>1324.17</v>
      </c>
      <c r="E25" s="376">
        <v>1285.32</v>
      </c>
      <c r="F25" s="378">
        <v>1297.2</v>
      </c>
      <c r="G25" s="376">
        <v>1473.1</v>
      </c>
      <c r="H25" s="379">
        <v>1577.52</v>
      </c>
    </row>
    <row r="26" spans="1:8" ht="21" customHeight="1">
      <c r="A26" s="341" t="s">
        <v>64</v>
      </c>
      <c r="B26" s="376">
        <v>1298.71</v>
      </c>
      <c r="C26" s="377">
        <v>1301.02</v>
      </c>
      <c r="D26" s="343">
        <v>1291.23</v>
      </c>
      <c r="E26" s="376">
        <v>1273.29</v>
      </c>
      <c r="F26" s="378">
        <v>1296.1500000000001</v>
      </c>
      <c r="G26" s="376">
        <v>1373.23</v>
      </c>
      <c r="H26" s="379">
        <v>1403.03</v>
      </c>
    </row>
    <row r="27" spans="1:8" ht="21" customHeight="1">
      <c r="A27" s="385" t="s">
        <v>65</v>
      </c>
      <c r="B27" s="376">
        <v>1324.71</v>
      </c>
      <c r="C27" s="377">
        <v>1320.02</v>
      </c>
      <c r="D27" s="343">
        <v>1341.23</v>
      </c>
      <c r="E27" s="376">
        <v>1283.8800000000001</v>
      </c>
      <c r="F27" s="378">
        <v>1266.23</v>
      </c>
      <c r="G27" s="376">
        <v>1600.7</v>
      </c>
      <c r="H27" s="379">
        <v>1331.86</v>
      </c>
    </row>
    <row r="28" spans="1:8" s="2" customFormat="1" ht="53.25" customHeight="1">
      <c r="A28" s="625" t="s">
        <v>84</v>
      </c>
      <c r="B28" s="345">
        <f>C28</f>
        <v>589.69000000000005</v>
      </c>
      <c r="C28" s="345">
        <v>589.69000000000005</v>
      </c>
      <c r="D28" s="306">
        <v>0</v>
      </c>
      <c r="E28" s="306">
        <v>0</v>
      </c>
      <c r="F28" s="306">
        <v>0</v>
      </c>
      <c r="G28" s="306">
        <v>0</v>
      </c>
      <c r="H28" s="307">
        <v>0</v>
      </c>
    </row>
    <row r="29" spans="1:8" ht="21" customHeight="1">
      <c r="A29" s="308" t="s">
        <v>67</v>
      </c>
      <c r="B29" s="386">
        <f t="shared" ref="B29:B31" si="0">C29</f>
        <v>680.46</v>
      </c>
      <c r="C29" s="386">
        <v>680.46</v>
      </c>
      <c r="D29" s="310">
        <v>0</v>
      </c>
      <c r="E29" s="310">
        <v>0</v>
      </c>
      <c r="F29" s="310">
        <v>0</v>
      </c>
      <c r="G29" s="310">
        <v>0</v>
      </c>
      <c r="H29" s="311">
        <v>0</v>
      </c>
    </row>
    <row r="30" spans="1:8" ht="21" customHeight="1">
      <c r="A30" s="308" t="s">
        <v>68</v>
      </c>
      <c r="B30" s="386">
        <f t="shared" si="0"/>
        <v>575.05999999999995</v>
      </c>
      <c r="C30" s="386">
        <v>575.05999999999995</v>
      </c>
      <c r="D30" s="310">
        <v>0</v>
      </c>
      <c r="E30" s="310">
        <v>0</v>
      </c>
      <c r="F30" s="310">
        <v>0</v>
      </c>
      <c r="G30" s="310">
        <v>0</v>
      </c>
      <c r="H30" s="311">
        <v>0</v>
      </c>
    </row>
    <row r="31" spans="1:8" ht="21" customHeight="1">
      <c r="A31" s="312" t="s">
        <v>69</v>
      </c>
      <c r="B31" s="349">
        <f t="shared" si="0"/>
        <v>554.71</v>
      </c>
      <c r="C31" s="349">
        <v>554.71</v>
      </c>
      <c r="D31" s="314">
        <v>0</v>
      </c>
      <c r="E31" s="314">
        <v>0</v>
      </c>
      <c r="F31" s="314">
        <v>0</v>
      </c>
      <c r="G31" s="314">
        <v>0</v>
      </c>
      <c r="H31" s="315">
        <v>0</v>
      </c>
    </row>
    <row r="32" spans="1:8" ht="15.75" customHeight="1">
      <c r="A32" s="747" t="s">
        <v>541</v>
      </c>
      <c r="B32" s="747"/>
      <c r="C32" s="747"/>
      <c r="D32" s="747"/>
      <c r="E32" s="747"/>
      <c r="F32" s="747"/>
      <c r="G32" s="747"/>
      <c r="H32" s="747"/>
    </row>
    <row r="33" spans="1:8" ht="24.75" customHeight="1">
      <c r="A33" s="765"/>
      <c r="B33" s="765"/>
      <c r="C33" s="765"/>
      <c r="D33" s="765"/>
      <c r="E33" s="765"/>
      <c r="F33" s="765"/>
      <c r="G33" s="765"/>
      <c r="H33" s="765"/>
    </row>
    <row r="34" spans="1:8">
      <c r="A34" s="57"/>
      <c r="B34" s="57"/>
      <c r="C34" s="57"/>
      <c r="D34" s="57"/>
      <c r="E34" s="57"/>
      <c r="F34" s="57"/>
      <c r="G34" s="57"/>
      <c r="H34" s="57"/>
    </row>
    <row r="37" spans="1:8">
      <c r="C37" s="44"/>
    </row>
    <row r="39" spans="1:8" ht="15">
      <c r="D39" s="58"/>
    </row>
  </sheetData>
  <mergeCells count="18">
    <mergeCell ref="A33:H33"/>
    <mergeCell ref="E7:E8"/>
    <mergeCell ref="F7:F8"/>
    <mergeCell ref="G7:G8"/>
    <mergeCell ref="H7:H8"/>
    <mergeCell ref="B10:H10"/>
    <mergeCell ref="A32:H32"/>
    <mergeCell ref="A1:H1"/>
    <mergeCell ref="A3:H3"/>
    <mergeCell ref="A4:A10"/>
    <mergeCell ref="B4:B8"/>
    <mergeCell ref="C4:H4"/>
    <mergeCell ref="C5:C8"/>
    <mergeCell ref="D5:D8"/>
    <mergeCell ref="E5:H5"/>
    <mergeCell ref="E6:F6"/>
    <mergeCell ref="G6:H6"/>
    <mergeCell ref="B9:H9"/>
  </mergeCells>
  <printOptions horizontalCentered="1"/>
  <pageMargins left="0.51181102362204722" right="0.51181102362204722" top="0.6692913385826772" bottom="0.55118110236220474" header="0.31496062992125984" footer="0.31496062992125984"/>
  <pageSetup paperSize="9" scale="85" orientation="portrait" r:id="rId1"/>
  <headerFooter differentFirst="1" alignWithMargins="0">
    <oddFooter>&amp;C&amp;"Arial,Normalny"&amp;9-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2"/>
  <dimension ref="A1:F59"/>
  <sheetViews>
    <sheetView showGridLines="0" view="pageBreakPreview" topLeftCell="A43" zoomScaleNormal="100" zoomScaleSheetLayoutView="100" workbookViewId="0"/>
  </sheetViews>
  <sheetFormatPr defaultRowHeight="15"/>
  <cols>
    <col min="1" max="1" width="76" customWidth="1"/>
    <col min="2" max="2" width="6.625" customWidth="1"/>
    <col min="3" max="3" width="6" customWidth="1"/>
  </cols>
  <sheetData>
    <row r="1" spans="1:3" ht="15" customHeight="1">
      <c r="A1" s="156" t="s">
        <v>1</v>
      </c>
      <c r="B1" s="99"/>
      <c r="C1" s="99"/>
    </row>
    <row r="2" spans="1:3" ht="15" customHeight="1">
      <c r="A2" s="108"/>
      <c r="B2" s="118" t="s">
        <v>307</v>
      </c>
      <c r="C2" s="119" t="s">
        <v>305</v>
      </c>
    </row>
    <row r="3" spans="1:3" ht="18.75" customHeight="1">
      <c r="A3" s="556" t="s">
        <v>303</v>
      </c>
      <c r="B3" s="557" t="s">
        <v>308</v>
      </c>
      <c r="C3" s="568">
        <v>5</v>
      </c>
    </row>
    <row r="4" spans="1:3" ht="24" customHeight="1">
      <c r="A4" s="113" t="s">
        <v>304</v>
      </c>
      <c r="B4" s="116" t="s">
        <v>308</v>
      </c>
      <c r="C4" s="120">
        <v>11</v>
      </c>
    </row>
    <row r="5" spans="1:3" ht="24" customHeight="1">
      <c r="A5" s="558" t="s">
        <v>543</v>
      </c>
      <c r="B5" s="116" t="s">
        <v>308</v>
      </c>
      <c r="C5" s="120">
        <v>11</v>
      </c>
    </row>
    <row r="6" spans="1:3" ht="24.75" customHeight="1">
      <c r="A6" s="155" t="s">
        <v>306</v>
      </c>
      <c r="B6" s="123"/>
      <c r="C6" s="120"/>
    </row>
    <row r="7" spans="1:3" ht="27" customHeight="1">
      <c r="A7" s="114" t="s">
        <v>530</v>
      </c>
      <c r="B7" s="121"/>
      <c r="C7" s="121"/>
    </row>
    <row r="8" spans="1:3" ht="24" customHeight="1">
      <c r="A8" s="100" t="s">
        <v>368</v>
      </c>
      <c r="B8" s="116">
        <v>1</v>
      </c>
      <c r="C8" s="117">
        <v>12</v>
      </c>
    </row>
    <row r="9" spans="1:3" ht="36" customHeight="1">
      <c r="A9" s="100" t="s">
        <v>369</v>
      </c>
      <c r="B9" s="116">
        <v>2</v>
      </c>
      <c r="C9" s="117">
        <v>13</v>
      </c>
    </row>
    <row r="10" spans="1:3" ht="24" customHeight="1">
      <c r="A10" s="100" t="s">
        <v>294</v>
      </c>
      <c r="B10" s="116">
        <v>3</v>
      </c>
      <c r="C10" s="117">
        <v>13</v>
      </c>
    </row>
    <row r="11" spans="1:3" ht="24" customHeight="1">
      <c r="A11" s="569" t="s">
        <v>570</v>
      </c>
      <c r="B11" s="116">
        <v>4</v>
      </c>
      <c r="C11" s="117">
        <v>14</v>
      </c>
    </row>
    <row r="12" spans="1:3" ht="24" customHeight="1">
      <c r="A12" s="569" t="s">
        <v>569</v>
      </c>
      <c r="B12" s="116">
        <v>5</v>
      </c>
      <c r="C12" s="117">
        <v>14</v>
      </c>
    </row>
    <row r="13" spans="1:3" ht="36" customHeight="1">
      <c r="A13" s="100" t="s">
        <v>350</v>
      </c>
      <c r="B13" s="116">
        <v>6</v>
      </c>
      <c r="C13" s="117">
        <v>15</v>
      </c>
    </row>
    <row r="14" spans="1:3" ht="36" customHeight="1">
      <c r="A14" s="569" t="s">
        <v>571</v>
      </c>
      <c r="B14" s="116">
        <v>7</v>
      </c>
      <c r="C14" s="117">
        <v>15</v>
      </c>
    </row>
    <row r="15" spans="1:3" ht="36" customHeight="1">
      <c r="A15" s="100" t="s">
        <v>351</v>
      </c>
      <c r="B15" s="116">
        <v>8</v>
      </c>
      <c r="C15" s="117">
        <v>16</v>
      </c>
    </row>
    <row r="16" spans="1:3" ht="36" customHeight="1">
      <c r="A16" s="569" t="s">
        <v>572</v>
      </c>
      <c r="B16" s="116">
        <v>9</v>
      </c>
      <c r="C16" s="117">
        <v>16</v>
      </c>
    </row>
    <row r="17" spans="1:3" ht="36" customHeight="1">
      <c r="A17" s="100" t="s">
        <v>630</v>
      </c>
      <c r="B17" s="116">
        <v>10</v>
      </c>
      <c r="C17" s="117">
        <v>17</v>
      </c>
    </row>
    <row r="18" spans="1:3" ht="30" customHeight="1">
      <c r="A18" s="114" t="s">
        <v>531</v>
      </c>
      <c r="B18" s="122"/>
      <c r="C18" s="122"/>
    </row>
    <row r="19" spans="1:3" ht="21.75" customHeight="1">
      <c r="A19" s="115" t="s">
        <v>532</v>
      </c>
      <c r="B19" s="116"/>
      <c r="C19" s="123"/>
    </row>
    <row r="20" spans="1:3" ht="24" customHeight="1">
      <c r="A20" s="100" t="s">
        <v>292</v>
      </c>
      <c r="B20" s="116" t="s">
        <v>370</v>
      </c>
      <c r="C20" s="117">
        <v>18</v>
      </c>
    </row>
    <row r="21" spans="1:3" ht="24" customHeight="1">
      <c r="A21" s="100" t="s">
        <v>660</v>
      </c>
      <c r="B21" s="116" t="s">
        <v>371</v>
      </c>
      <c r="C21" s="117">
        <v>19</v>
      </c>
    </row>
    <row r="22" spans="1:3" ht="24" customHeight="1">
      <c r="A22" s="100" t="s">
        <v>662</v>
      </c>
      <c r="B22" s="116" t="s">
        <v>372</v>
      </c>
      <c r="C22" s="117">
        <v>20</v>
      </c>
    </row>
    <row r="23" spans="1:3" ht="36" customHeight="1">
      <c r="A23" s="100" t="s">
        <v>649</v>
      </c>
      <c r="B23" s="116" t="s">
        <v>373</v>
      </c>
      <c r="C23" s="117">
        <v>21</v>
      </c>
    </row>
    <row r="24" spans="1:3" ht="24" customHeight="1">
      <c r="A24" s="100" t="s">
        <v>374</v>
      </c>
      <c r="B24" s="116" t="s">
        <v>375</v>
      </c>
      <c r="C24" s="117">
        <v>22</v>
      </c>
    </row>
    <row r="25" spans="1:3" ht="36" customHeight="1">
      <c r="A25" s="100" t="s">
        <v>650</v>
      </c>
      <c r="B25" s="116" t="s">
        <v>376</v>
      </c>
      <c r="C25" s="117">
        <v>24</v>
      </c>
    </row>
    <row r="26" spans="1:3" ht="24" customHeight="1">
      <c r="A26" s="100" t="s">
        <v>377</v>
      </c>
      <c r="B26" s="116" t="s">
        <v>378</v>
      </c>
      <c r="C26" s="117">
        <v>25</v>
      </c>
    </row>
    <row r="27" spans="1:3" ht="30" customHeight="1">
      <c r="A27" s="100" t="s">
        <v>651</v>
      </c>
      <c r="B27" s="116" t="s">
        <v>379</v>
      </c>
      <c r="C27" s="117">
        <v>26</v>
      </c>
    </row>
    <row r="28" spans="1:3" ht="18" customHeight="1">
      <c r="A28" s="100"/>
      <c r="B28" s="118" t="s">
        <v>307</v>
      </c>
      <c r="C28" s="119" t="s">
        <v>305</v>
      </c>
    </row>
    <row r="29" spans="1:3" s="101" customFormat="1" ht="21.75" customHeight="1">
      <c r="A29" s="115" t="s">
        <v>542</v>
      </c>
      <c r="B29" s="116"/>
      <c r="C29" s="117"/>
    </row>
    <row r="30" spans="1:3" ht="24" customHeight="1">
      <c r="A30" s="570" t="s">
        <v>573</v>
      </c>
      <c r="B30" s="116" t="s">
        <v>380</v>
      </c>
      <c r="C30" s="117">
        <v>27</v>
      </c>
    </row>
    <row r="31" spans="1:3" ht="24" customHeight="1">
      <c r="A31" s="100" t="s">
        <v>381</v>
      </c>
      <c r="B31" s="116" t="s">
        <v>382</v>
      </c>
      <c r="C31" s="117">
        <v>27</v>
      </c>
    </row>
    <row r="32" spans="1:3" ht="24" customHeight="1">
      <c r="A32" s="570" t="s">
        <v>93</v>
      </c>
      <c r="B32" s="116" t="s">
        <v>383</v>
      </c>
      <c r="C32" s="117">
        <v>28</v>
      </c>
    </row>
    <row r="33" spans="1:6" ht="24" customHeight="1">
      <c r="A33" s="100" t="s">
        <v>387</v>
      </c>
      <c r="B33" s="116" t="s">
        <v>384</v>
      </c>
      <c r="C33" s="117">
        <v>28</v>
      </c>
    </row>
    <row r="34" spans="1:6" ht="30" customHeight="1">
      <c r="A34" s="115" t="s">
        <v>533</v>
      </c>
      <c r="B34" s="124"/>
      <c r="C34" s="124"/>
    </row>
    <row r="35" spans="1:6" ht="33" customHeight="1">
      <c r="A35" s="100" t="s">
        <v>293</v>
      </c>
      <c r="B35" s="116" t="s">
        <v>301</v>
      </c>
      <c r="C35" s="117">
        <v>29</v>
      </c>
    </row>
    <row r="36" spans="1:6" ht="30" customHeight="1">
      <c r="A36" s="115" t="s">
        <v>534</v>
      </c>
      <c r="B36" s="124"/>
      <c r="C36" s="124"/>
    </row>
    <row r="37" spans="1:6" ht="24" customHeight="1">
      <c r="A37" s="100" t="s">
        <v>295</v>
      </c>
      <c r="B37" s="116" t="s">
        <v>385</v>
      </c>
      <c r="C37" s="117">
        <v>30</v>
      </c>
    </row>
    <row r="38" spans="1:6" ht="24" customHeight="1">
      <c r="A38" s="100" t="s">
        <v>386</v>
      </c>
      <c r="B38" s="116" t="s">
        <v>390</v>
      </c>
      <c r="C38" s="117">
        <v>30</v>
      </c>
    </row>
    <row r="39" spans="1:6" ht="24" customHeight="1">
      <c r="A39" s="100" t="s">
        <v>296</v>
      </c>
      <c r="B39" s="116" t="s">
        <v>391</v>
      </c>
      <c r="C39" s="117">
        <v>32</v>
      </c>
    </row>
    <row r="40" spans="1:6" ht="24" customHeight="1">
      <c r="A40" s="100" t="s">
        <v>297</v>
      </c>
      <c r="B40" s="116" t="s">
        <v>392</v>
      </c>
      <c r="C40" s="117">
        <v>32</v>
      </c>
    </row>
    <row r="41" spans="1:6" ht="30" customHeight="1">
      <c r="A41" s="114" t="s">
        <v>354</v>
      </c>
      <c r="B41" s="121"/>
      <c r="C41" s="121"/>
    </row>
    <row r="42" spans="1:6" ht="24" customHeight="1">
      <c r="A42" s="100" t="s">
        <v>574</v>
      </c>
      <c r="B42" s="116" t="s">
        <v>393</v>
      </c>
      <c r="C42" s="117">
        <v>34</v>
      </c>
    </row>
    <row r="43" spans="1:6" ht="24" customHeight="1">
      <c r="A43" s="100" t="s">
        <v>575</v>
      </c>
      <c r="B43" s="116" t="s">
        <v>394</v>
      </c>
      <c r="C43" s="117">
        <v>35</v>
      </c>
    </row>
    <row r="44" spans="1:6" ht="24" customHeight="1">
      <c r="A44" s="100" t="s">
        <v>576</v>
      </c>
      <c r="B44" s="116" t="s">
        <v>395</v>
      </c>
      <c r="C44" s="117">
        <v>35</v>
      </c>
    </row>
    <row r="45" spans="1:6" ht="24" customHeight="1">
      <c r="A45" s="100" t="s">
        <v>577</v>
      </c>
      <c r="B45" s="116" t="s">
        <v>578</v>
      </c>
      <c r="C45" s="117">
        <v>36</v>
      </c>
    </row>
    <row r="46" spans="1:6" ht="36" customHeight="1">
      <c r="A46" s="570" t="s">
        <v>579</v>
      </c>
      <c r="B46" s="116" t="s">
        <v>396</v>
      </c>
      <c r="C46" s="117">
        <v>37</v>
      </c>
      <c r="D46" s="633"/>
      <c r="E46" s="633"/>
      <c r="F46" s="633"/>
    </row>
    <row r="47" spans="1:6" ht="36" customHeight="1">
      <c r="A47" s="570" t="s">
        <v>580</v>
      </c>
      <c r="B47" s="116" t="s">
        <v>397</v>
      </c>
      <c r="C47" s="117">
        <v>37</v>
      </c>
      <c r="D47" s="633"/>
      <c r="E47" s="633"/>
      <c r="F47" s="633"/>
    </row>
    <row r="48" spans="1:6" ht="24" customHeight="1">
      <c r="A48" s="100" t="s">
        <v>388</v>
      </c>
      <c r="B48" s="116" t="s">
        <v>389</v>
      </c>
      <c r="C48" s="117">
        <v>38</v>
      </c>
    </row>
    <row r="49" spans="1:3" ht="24" customHeight="1">
      <c r="A49" s="570" t="s">
        <v>581</v>
      </c>
      <c r="B49" s="116" t="s">
        <v>398</v>
      </c>
      <c r="C49" s="117">
        <v>38</v>
      </c>
    </row>
    <row r="50" spans="1:3" ht="30" customHeight="1">
      <c r="A50" s="114" t="s">
        <v>535</v>
      </c>
      <c r="B50" s="121"/>
      <c r="C50" s="121"/>
    </row>
    <row r="51" spans="1:3" ht="36" customHeight="1">
      <c r="A51" s="570" t="s">
        <v>665</v>
      </c>
      <c r="B51" s="116" t="s">
        <v>399</v>
      </c>
      <c r="C51" s="117">
        <v>39</v>
      </c>
    </row>
    <row r="52" spans="1:3" ht="24" customHeight="1">
      <c r="A52" s="570" t="s">
        <v>582</v>
      </c>
      <c r="B52" s="116" t="s">
        <v>400</v>
      </c>
      <c r="C52" s="117">
        <v>39</v>
      </c>
    </row>
    <row r="53" spans="1:3" ht="21" customHeight="1">
      <c r="A53" s="107"/>
      <c r="B53" s="118" t="s">
        <v>307</v>
      </c>
      <c r="C53" s="119" t="s">
        <v>305</v>
      </c>
    </row>
    <row r="54" spans="1:3" s="110" customFormat="1" ht="21" customHeight="1">
      <c r="A54" s="155" t="s">
        <v>302</v>
      </c>
      <c r="B54" s="126"/>
      <c r="C54" s="125"/>
    </row>
    <row r="55" spans="1:3" ht="24" customHeight="1">
      <c r="A55" s="100" t="s">
        <v>661</v>
      </c>
      <c r="B55" s="116">
        <v>1</v>
      </c>
      <c r="C55" s="117">
        <v>19</v>
      </c>
    </row>
    <row r="56" spans="1:3" ht="36" customHeight="1">
      <c r="A56" s="100" t="s">
        <v>663</v>
      </c>
      <c r="B56" s="116">
        <v>2</v>
      </c>
      <c r="C56" s="117">
        <v>20</v>
      </c>
    </row>
    <row r="57" spans="1:3" ht="24" customHeight="1">
      <c r="A57" s="100" t="s">
        <v>299</v>
      </c>
      <c r="B57" s="116">
        <v>3</v>
      </c>
      <c r="C57" s="117">
        <v>23</v>
      </c>
    </row>
    <row r="58" spans="1:3" ht="24" customHeight="1">
      <c r="A58" s="100" t="s">
        <v>300</v>
      </c>
      <c r="B58" s="116">
        <v>4</v>
      </c>
      <c r="C58" s="117">
        <v>31</v>
      </c>
    </row>
    <row r="59" spans="1:3" ht="24" customHeight="1">
      <c r="A59" s="100" t="s">
        <v>298</v>
      </c>
      <c r="B59" s="116">
        <v>5</v>
      </c>
      <c r="C59" s="117">
        <v>33</v>
      </c>
    </row>
  </sheetData>
  <mergeCells count="2">
    <mergeCell ref="D46:F46"/>
    <mergeCell ref="D47:F47"/>
  </mergeCells>
  <pageMargins left="0.51181102362204722" right="0.51181102362204722" top="0.6692913385826772" bottom="0.55118110236220474" header="0.31496062992125984" footer="0.31496062992125984"/>
  <pageSetup paperSize="9" orientation="portrait" r:id="rId1"/>
  <headerFooter differentFirst="1" alignWithMargins="0">
    <oddFooter>&amp;C&amp;"Arial,Normalny"&amp;9- &amp;P -</oddFooter>
  </headerFooter>
  <rowBreaks count="3" manualBreakCount="3">
    <brk id="27" max="2" man="1"/>
    <brk id="52" max="2" man="1"/>
    <brk id="59" max="2"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usz14"/>
  <dimension ref="A1:I34"/>
  <sheetViews>
    <sheetView showGridLines="0" view="pageBreakPreview" zoomScale="90" zoomScaleNormal="100" zoomScaleSheetLayoutView="90" workbookViewId="0"/>
  </sheetViews>
  <sheetFormatPr defaultColWidth="8" defaultRowHeight="12.75"/>
  <cols>
    <col min="1" max="1" width="20.375" style="1" customWidth="1"/>
    <col min="2" max="3" width="11.625" style="1" customWidth="1"/>
    <col min="4" max="6" width="11.875" style="1" customWidth="1"/>
    <col min="7" max="9" width="9.5" style="1" customWidth="1"/>
    <col min="10" max="16383" width="8" style="1"/>
    <col min="16384" max="16384" width="0.625" style="1" customWidth="1"/>
  </cols>
  <sheetData>
    <row r="1" spans="1:9" ht="30" customHeight="1">
      <c r="A1" s="704" t="str">
        <f>'Tab 8 (18)'!A1:H1</f>
        <v>II. FUNDUSZ EMERYTALNO-RENTOWY</v>
      </c>
      <c r="B1" s="704"/>
      <c r="C1" s="704"/>
      <c r="D1" s="704"/>
      <c r="E1" s="704"/>
      <c r="F1" s="704"/>
      <c r="G1" s="704"/>
      <c r="H1" s="704"/>
      <c r="I1" s="704"/>
    </row>
    <row r="2" spans="1:9" s="60" customFormat="1" ht="17.25" customHeight="1">
      <c r="A2" s="59"/>
      <c r="B2" s="59"/>
      <c r="C2" s="59"/>
      <c r="D2" s="59"/>
      <c r="E2" s="59"/>
      <c r="F2" s="59"/>
    </row>
    <row r="3" spans="1:9" ht="26.25" customHeight="1">
      <c r="A3" s="769" t="s">
        <v>555</v>
      </c>
      <c r="B3" s="769"/>
      <c r="C3" s="769"/>
      <c r="D3" s="769"/>
      <c r="E3" s="769"/>
      <c r="F3" s="769"/>
      <c r="G3" s="769"/>
      <c r="H3" s="769"/>
      <c r="I3" s="769"/>
    </row>
    <row r="4" spans="1:9" ht="19.5" customHeight="1">
      <c r="A4" s="648" t="s">
        <v>19</v>
      </c>
      <c r="B4" s="644" t="s">
        <v>20</v>
      </c>
      <c r="C4" s="645"/>
      <c r="D4" s="646" t="s">
        <v>483</v>
      </c>
      <c r="E4" s="646"/>
      <c r="F4" s="646"/>
      <c r="G4" s="646"/>
      <c r="H4" s="646"/>
      <c r="I4" s="645"/>
    </row>
    <row r="5" spans="1:9" ht="24" customHeight="1">
      <c r="A5" s="767"/>
      <c r="B5" s="647" t="s">
        <v>601</v>
      </c>
      <c r="C5" s="647" t="s">
        <v>602</v>
      </c>
      <c r="D5" s="648" t="s">
        <v>482</v>
      </c>
      <c r="E5" s="648" t="s">
        <v>601</v>
      </c>
      <c r="F5" s="648" t="s">
        <v>602</v>
      </c>
      <c r="G5" s="650" t="s">
        <v>21</v>
      </c>
      <c r="H5" s="650"/>
      <c r="I5" s="651"/>
    </row>
    <row r="6" spans="1:9" ht="66.75" customHeight="1">
      <c r="A6" s="768"/>
      <c r="B6" s="647"/>
      <c r="C6" s="647"/>
      <c r="D6" s="649"/>
      <c r="E6" s="649"/>
      <c r="F6" s="649"/>
      <c r="G6" s="613" t="s">
        <v>603</v>
      </c>
      <c r="H6" s="612" t="s">
        <v>604</v>
      </c>
      <c r="I6" s="612" t="s">
        <v>605</v>
      </c>
    </row>
    <row r="7" spans="1:9" ht="21.75" customHeight="1">
      <c r="A7" s="356" t="s">
        <v>86</v>
      </c>
      <c r="B7" s="357">
        <v>43985</v>
      </c>
      <c r="C7" s="358">
        <v>89981</v>
      </c>
      <c r="D7" s="358">
        <v>40091</v>
      </c>
      <c r="E7" s="358">
        <v>39007</v>
      </c>
      <c r="F7" s="358">
        <v>79098</v>
      </c>
      <c r="G7" s="167">
        <f>E7/D7-1</f>
        <v>-2.7038487441071513E-2</v>
      </c>
      <c r="H7" s="193">
        <f>E7/B7-1</f>
        <v>-0.11317494600431965</v>
      </c>
      <c r="I7" s="193">
        <f>F7/C7-1</f>
        <v>-0.1209477556373012</v>
      </c>
    </row>
    <row r="8" spans="1:9" ht="21.75" customHeight="1">
      <c r="A8" s="359" t="s">
        <v>87</v>
      </c>
      <c r="B8" s="360">
        <v>43814664.75999999</v>
      </c>
      <c r="C8" s="361">
        <v>88949274.030000016</v>
      </c>
      <c r="D8" s="361">
        <v>39737939.660000004</v>
      </c>
      <c r="E8" s="361">
        <v>38745657.640000008</v>
      </c>
      <c r="F8" s="361">
        <v>78483597.299999997</v>
      </c>
      <c r="G8" s="170">
        <f t="shared" ref="G8:G9" si="0">E8/D8-1</f>
        <v>-2.497064589885678E-2</v>
      </c>
      <c r="H8" s="362">
        <f t="shared" ref="H8:H9" si="1">E8/B8-1</f>
        <v>-0.11569202110220556</v>
      </c>
      <c r="I8" s="362">
        <f t="shared" ref="I8:I9" si="2">F8/C8-1</f>
        <v>-0.11765893363525648</v>
      </c>
    </row>
    <row r="9" spans="1:9" ht="21.75" customHeight="1">
      <c r="A9" s="363" t="s">
        <v>88</v>
      </c>
      <c r="B9" s="364">
        <f>ROUND(B8/B7,2)</f>
        <v>996.13</v>
      </c>
      <c r="C9" s="364">
        <f t="shared" ref="C9:D9" si="3">ROUND(C8/C7,2)</f>
        <v>988.53</v>
      </c>
      <c r="D9" s="365">
        <f t="shared" si="3"/>
        <v>991.19</v>
      </c>
      <c r="E9" s="365">
        <f t="shared" ref="E9:F9" si="4">ROUND(E8/E7,2)</f>
        <v>993.3</v>
      </c>
      <c r="F9" s="365">
        <f t="shared" si="4"/>
        <v>992.23</v>
      </c>
      <c r="G9" s="176">
        <f t="shared" si="0"/>
        <v>2.1287543256085506E-3</v>
      </c>
      <c r="H9" s="194">
        <f t="shared" si="1"/>
        <v>-2.8409946492927718E-3</v>
      </c>
      <c r="I9" s="194">
        <f t="shared" si="2"/>
        <v>3.742931423426743E-3</v>
      </c>
    </row>
    <row r="10" spans="1:9" ht="18.75" customHeight="1">
      <c r="A10" s="104"/>
      <c r="B10" s="104"/>
      <c r="C10" s="104"/>
      <c r="D10" s="104"/>
      <c r="E10" s="104"/>
      <c r="F10" s="104"/>
      <c r="G10" s="104"/>
      <c r="H10" s="104"/>
      <c r="I10" s="104"/>
    </row>
    <row r="11" spans="1:9" s="105" customFormat="1" ht="29.25" customHeight="1">
      <c r="A11" s="772" t="s">
        <v>362</v>
      </c>
      <c r="B11" s="772"/>
      <c r="C11" s="772"/>
      <c r="D11" s="772"/>
      <c r="E11" s="619"/>
      <c r="F11" s="619"/>
      <c r="G11" s="139"/>
      <c r="H11" s="139"/>
      <c r="I11" s="139"/>
    </row>
    <row r="12" spans="1:9" ht="35.450000000000003" customHeight="1">
      <c r="A12" s="648" t="s">
        <v>19</v>
      </c>
      <c r="B12" s="560" t="s">
        <v>89</v>
      </c>
      <c r="C12" s="560" t="s">
        <v>352</v>
      </c>
      <c r="D12" s="561" t="s">
        <v>504</v>
      </c>
      <c r="E12" s="770"/>
      <c r="F12" s="771"/>
      <c r="G12" s="771"/>
    </row>
    <row r="13" spans="1:9" ht="14.25" customHeight="1">
      <c r="A13" s="649"/>
      <c r="B13" s="644" t="str">
        <f>'Tab 6 i 7 '!B19:G19</f>
        <v>II KWARTAŁ 2021 R.</v>
      </c>
      <c r="C13" s="646"/>
      <c r="D13" s="645"/>
      <c r="E13" s="614"/>
      <c r="F13" s="615"/>
      <c r="G13" s="567"/>
    </row>
    <row r="14" spans="1:9" ht="21" customHeight="1">
      <c r="A14" s="222" t="s">
        <v>77</v>
      </c>
      <c r="B14" s="212">
        <f>SUM(B15:B30)</f>
        <v>39007</v>
      </c>
      <c r="C14" s="366">
        <f>SUM(C15:C30)</f>
        <v>38745657.640000008</v>
      </c>
      <c r="D14" s="366">
        <f>ROUND(C14/B14,2)</f>
        <v>993.3</v>
      </c>
      <c r="E14" s="773"/>
      <c r="F14" s="774"/>
      <c r="G14" s="774"/>
    </row>
    <row r="15" spans="1:9" ht="21" customHeight="1">
      <c r="A15" s="223" t="s">
        <v>50</v>
      </c>
      <c r="B15" s="217">
        <v>836</v>
      </c>
      <c r="C15" s="367">
        <v>839192.9</v>
      </c>
      <c r="D15" s="367">
        <f t="shared" ref="D15:D30" si="5">ROUND(C15/B15,2)</f>
        <v>1003.82</v>
      </c>
      <c r="E15" s="775"/>
      <c r="F15" s="776"/>
      <c r="G15" s="776"/>
    </row>
    <row r="16" spans="1:9" ht="21" customHeight="1">
      <c r="A16" s="223" t="s">
        <v>51</v>
      </c>
      <c r="B16" s="217">
        <v>1586</v>
      </c>
      <c r="C16" s="367">
        <v>1580459.81</v>
      </c>
      <c r="D16" s="367">
        <f t="shared" si="5"/>
        <v>996.51</v>
      </c>
      <c r="E16" s="775"/>
      <c r="F16" s="776"/>
      <c r="G16" s="776"/>
    </row>
    <row r="17" spans="1:7" ht="21" customHeight="1">
      <c r="A17" s="223" t="s">
        <v>52</v>
      </c>
      <c r="B17" s="217">
        <v>5237</v>
      </c>
      <c r="C17" s="367">
        <v>5326191.4000000004</v>
      </c>
      <c r="D17" s="367">
        <f t="shared" si="5"/>
        <v>1017.03</v>
      </c>
      <c r="E17" s="775"/>
      <c r="F17" s="776"/>
      <c r="G17" s="776"/>
    </row>
    <row r="18" spans="1:7" ht="21" customHeight="1">
      <c r="A18" s="223" t="s">
        <v>53</v>
      </c>
      <c r="B18" s="217">
        <v>359</v>
      </c>
      <c r="C18" s="367">
        <v>368442.8</v>
      </c>
      <c r="D18" s="367">
        <f t="shared" si="5"/>
        <v>1026.3</v>
      </c>
      <c r="E18" s="775"/>
      <c r="F18" s="776"/>
      <c r="G18" s="776"/>
    </row>
    <row r="19" spans="1:7" ht="21" customHeight="1">
      <c r="A19" s="223" t="s">
        <v>54</v>
      </c>
      <c r="B19" s="217">
        <v>2511</v>
      </c>
      <c r="C19" s="367">
        <v>2515300.2000000002</v>
      </c>
      <c r="D19" s="367">
        <f t="shared" si="5"/>
        <v>1001.71</v>
      </c>
      <c r="E19" s="775"/>
      <c r="F19" s="776"/>
      <c r="G19" s="776"/>
    </row>
    <row r="20" spans="1:7" ht="21" customHeight="1">
      <c r="A20" s="223" t="s">
        <v>55</v>
      </c>
      <c r="B20" s="217">
        <v>6719</v>
      </c>
      <c r="C20" s="367">
        <v>6543765.2000000002</v>
      </c>
      <c r="D20" s="367">
        <f t="shared" si="5"/>
        <v>973.92</v>
      </c>
      <c r="E20" s="775"/>
      <c r="F20" s="776"/>
      <c r="G20" s="776"/>
    </row>
    <row r="21" spans="1:7" ht="21" customHeight="1">
      <c r="A21" s="223" t="s">
        <v>56</v>
      </c>
      <c r="B21" s="217">
        <v>4712</v>
      </c>
      <c r="C21" s="367">
        <v>4745496.1999999993</v>
      </c>
      <c r="D21" s="367">
        <f t="shared" si="5"/>
        <v>1007.11</v>
      </c>
      <c r="E21" s="775"/>
      <c r="F21" s="776"/>
      <c r="G21" s="776"/>
    </row>
    <row r="22" spans="1:7" ht="21" customHeight="1">
      <c r="A22" s="223" t="s">
        <v>57</v>
      </c>
      <c r="B22" s="217">
        <v>873</v>
      </c>
      <c r="C22" s="367">
        <v>859294.60000000009</v>
      </c>
      <c r="D22" s="367">
        <f t="shared" si="5"/>
        <v>984.3</v>
      </c>
      <c r="E22" s="775"/>
      <c r="F22" s="776"/>
      <c r="G22" s="776"/>
    </row>
    <row r="23" spans="1:7" ht="21" customHeight="1">
      <c r="A23" s="223" t="s">
        <v>58</v>
      </c>
      <c r="B23" s="217">
        <v>3699</v>
      </c>
      <c r="C23" s="367">
        <v>3641366.6899999995</v>
      </c>
      <c r="D23" s="367">
        <f t="shared" si="5"/>
        <v>984.42</v>
      </c>
      <c r="E23" s="775"/>
      <c r="F23" s="776"/>
      <c r="G23" s="776"/>
    </row>
    <row r="24" spans="1:7" ht="21" customHeight="1">
      <c r="A24" s="223" t="s">
        <v>59</v>
      </c>
      <c r="B24" s="217">
        <v>2849</v>
      </c>
      <c r="C24" s="367">
        <v>2824616.5</v>
      </c>
      <c r="D24" s="367">
        <f t="shared" si="5"/>
        <v>991.44</v>
      </c>
      <c r="E24" s="775"/>
      <c r="F24" s="776"/>
      <c r="G24" s="776"/>
    </row>
    <row r="25" spans="1:7" ht="21" customHeight="1">
      <c r="A25" s="223" t="s">
        <v>60</v>
      </c>
      <c r="B25" s="217">
        <v>1365</v>
      </c>
      <c r="C25" s="367">
        <v>1358494.5</v>
      </c>
      <c r="D25" s="367">
        <f t="shared" si="5"/>
        <v>995.23</v>
      </c>
      <c r="E25" s="775"/>
      <c r="F25" s="776"/>
      <c r="G25" s="776"/>
    </row>
    <row r="26" spans="1:7" ht="21" customHeight="1">
      <c r="A26" s="223" t="s">
        <v>61</v>
      </c>
      <c r="B26" s="217">
        <v>927</v>
      </c>
      <c r="C26" s="367">
        <v>933226.7</v>
      </c>
      <c r="D26" s="367">
        <f t="shared" si="5"/>
        <v>1006.72</v>
      </c>
      <c r="E26" s="775"/>
      <c r="F26" s="776"/>
      <c r="G26" s="776"/>
    </row>
    <row r="27" spans="1:7" ht="21" customHeight="1">
      <c r="A27" s="223" t="s">
        <v>62</v>
      </c>
      <c r="B27" s="217">
        <v>2073</v>
      </c>
      <c r="C27" s="367">
        <v>2054062.5</v>
      </c>
      <c r="D27" s="367">
        <f t="shared" si="5"/>
        <v>990.86</v>
      </c>
      <c r="E27" s="775"/>
      <c r="F27" s="776"/>
      <c r="G27" s="776"/>
    </row>
    <row r="28" spans="1:7" ht="21" customHeight="1">
      <c r="A28" s="223" t="s">
        <v>63</v>
      </c>
      <c r="B28" s="217">
        <v>1214</v>
      </c>
      <c r="C28" s="367">
        <v>1194540.2</v>
      </c>
      <c r="D28" s="367">
        <f t="shared" si="5"/>
        <v>983.97</v>
      </c>
      <c r="E28" s="775"/>
      <c r="F28" s="776"/>
      <c r="G28" s="776"/>
    </row>
    <row r="29" spans="1:7" ht="21" customHeight="1">
      <c r="A29" s="223" t="s">
        <v>64</v>
      </c>
      <c r="B29" s="217">
        <v>3612</v>
      </c>
      <c r="C29" s="367">
        <v>3522677.34</v>
      </c>
      <c r="D29" s="367">
        <f t="shared" si="5"/>
        <v>975.27</v>
      </c>
      <c r="E29" s="775"/>
      <c r="F29" s="776"/>
      <c r="G29" s="776"/>
    </row>
    <row r="30" spans="1:7" ht="21" customHeight="1">
      <c r="A30" s="224" t="s">
        <v>65</v>
      </c>
      <c r="B30" s="226">
        <v>435</v>
      </c>
      <c r="C30" s="368">
        <v>438530.10000000003</v>
      </c>
      <c r="D30" s="369">
        <f t="shared" si="5"/>
        <v>1008.12</v>
      </c>
      <c r="E30" s="775"/>
      <c r="F30" s="776"/>
      <c r="G30" s="776"/>
    </row>
    <row r="32" spans="1:7">
      <c r="B32" s="18"/>
      <c r="C32" s="18"/>
      <c r="D32" s="18"/>
      <c r="E32" s="18"/>
      <c r="F32" s="18"/>
    </row>
    <row r="33" spans="4:6">
      <c r="D33" s="63"/>
      <c r="E33" s="63"/>
      <c r="F33" s="63"/>
    </row>
    <row r="34" spans="4:6">
      <c r="D34" s="63"/>
      <c r="E34" s="63"/>
      <c r="F34" s="63"/>
    </row>
  </sheetData>
  <mergeCells count="32">
    <mergeCell ref="E27:G27"/>
    <mergeCell ref="E28:G28"/>
    <mergeCell ref="E29:G29"/>
    <mergeCell ref="E30:G30"/>
    <mergeCell ref="E22:G22"/>
    <mergeCell ref="E23:G23"/>
    <mergeCell ref="E24:G24"/>
    <mergeCell ref="E25:G25"/>
    <mergeCell ref="E26:G26"/>
    <mergeCell ref="E17:G17"/>
    <mergeCell ref="E18:G18"/>
    <mergeCell ref="E19:G19"/>
    <mergeCell ref="E20:G20"/>
    <mergeCell ref="E21:G21"/>
    <mergeCell ref="E12:G12"/>
    <mergeCell ref="A11:D11"/>
    <mergeCell ref="E14:G14"/>
    <mergeCell ref="E15:G15"/>
    <mergeCell ref="E16:G16"/>
    <mergeCell ref="A12:A13"/>
    <mergeCell ref="B13:D13"/>
    <mergeCell ref="A1:I1"/>
    <mergeCell ref="A4:A6"/>
    <mergeCell ref="B4:C4"/>
    <mergeCell ref="D4:I4"/>
    <mergeCell ref="B5:B6"/>
    <mergeCell ref="C5:C6"/>
    <mergeCell ref="D5:D6"/>
    <mergeCell ref="G5:I5"/>
    <mergeCell ref="A3:I3"/>
    <mergeCell ref="E5:E6"/>
    <mergeCell ref="F5:F6"/>
  </mergeCells>
  <printOptions horizontalCentered="1"/>
  <pageMargins left="0.51181102362204722" right="0.51181102362204722" top="0.6692913385826772" bottom="0.55118110236220474" header="0.31496062992125984" footer="0.31496062992125984"/>
  <pageSetup paperSize="9" scale="80" orientation="portrait" r:id="rId1"/>
  <headerFooter differentFirst="1" alignWithMargins="0">
    <oddFooter>&amp;C&amp;"Arial,Normalny"&amp;9- &amp;P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Arkusz15"/>
  <dimension ref="A1:AHP46"/>
  <sheetViews>
    <sheetView showGridLines="0" view="pageBreakPreview" zoomScale="90" zoomScaleNormal="100" zoomScaleSheetLayoutView="90" workbookViewId="0"/>
  </sheetViews>
  <sheetFormatPr defaultColWidth="8" defaultRowHeight="12.75"/>
  <cols>
    <col min="1" max="1" width="19.375" style="1" customWidth="1"/>
    <col min="2" max="2" width="10.5" style="1" customWidth="1"/>
    <col min="3" max="3" width="11.125" style="1" customWidth="1"/>
    <col min="4" max="4" width="10.75" style="1" customWidth="1"/>
    <col min="5" max="5" width="10.625" style="1" customWidth="1"/>
    <col min="6" max="6" width="11.625" style="1" customWidth="1"/>
    <col min="7" max="9" width="10.5" style="40" customWidth="1"/>
    <col min="10" max="897" width="8" style="40" customWidth="1"/>
    <col min="898" max="16383" width="8" style="1" customWidth="1"/>
    <col min="16384" max="16384" width="0.25" style="1" customWidth="1"/>
  </cols>
  <sheetData>
    <row r="1" spans="1:900" ht="30" customHeight="1">
      <c r="A1" s="704" t="str">
        <f>'Tab 9 (19) i 10 (20)'!A1:I1</f>
        <v>II. FUNDUSZ EMERYTALNO-RENTOWY</v>
      </c>
      <c r="B1" s="704"/>
      <c r="C1" s="704"/>
      <c r="D1" s="704"/>
      <c r="E1" s="704"/>
      <c r="F1" s="704"/>
      <c r="G1" s="704"/>
      <c r="H1" s="704"/>
      <c r="I1" s="704"/>
    </row>
    <row r="2" spans="1:900" ht="30" customHeight="1">
      <c r="A2" s="784" t="s">
        <v>556</v>
      </c>
      <c r="B2" s="784"/>
      <c r="C2" s="784"/>
      <c r="D2" s="784"/>
      <c r="E2" s="784"/>
      <c r="F2" s="784"/>
    </row>
    <row r="3" spans="1:900" s="14" customFormat="1" ht="16.5" customHeight="1">
      <c r="A3" s="647" t="s">
        <v>19</v>
      </c>
      <c r="B3" s="644" t="s">
        <v>20</v>
      </c>
      <c r="C3" s="645"/>
      <c r="D3" s="646" t="s">
        <v>483</v>
      </c>
      <c r="E3" s="646"/>
      <c r="F3" s="646"/>
      <c r="G3" s="646"/>
      <c r="H3" s="646"/>
      <c r="I3" s="645"/>
      <c r="J3" s="65"/>
      <c r="K3" s="394"/>
      <c r="L3" s="39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c r="NY3" s="64"/>
      <c r="NZ3" s="64"/>
      <c r="OA3" s="64"/>
      <c r="OB3" s="64"/>
      <c r="OC3" s="64"/>
      <c r="OD3" s="64"/>
      <c r="OE3" s="64"/>
      <c r="OF3" s="64"/>
      <c r="OG3" s="64"/>
      <c r="OH3" s="64"/>
      <c r="OI3" s="64"/>
      <c r="OJ3" s="64"/>
      <c r="OK3" s="64"/>
      <c r="OL3" s="64"/>
      <c r="OM3" s="64"/>
      <c r="ON3" s="64"/>
      <c r="OO3" s="64"/>
      <c r="OP3" s="64"/>
      <c r="OQ3" s="64"/>
      <c r="OR3" s="64"/>
      <c r="OS3" s="64"/>
      <c r="OT3" s="64"/>
      <c r="OU3" s="64"/>
      <c r="OV3" s="64"/>
      <c r="OW3" s="64"/>
      <c r="OX3" s="64"/>
      <c r="OY3" s="64"/>
      <c r="OZ3" s="64"/>
      <c r="PA3" s="64"/>
      <c r="PB3" s="64"/>
      <c r="PC3" s="64"/>
      <c r="PD3" s="64"/>
      <c r="PE3" s="64"/>
      <c r="PF3" s="64"/>
      <c r="PG3" s="64"/>
      <c r="PH3" s="64"/>
      <c r="PI3" s="64"/>
      <c r="PJ3" s="64"/>
      <c r="PK3" s="64"/>
      <c r="PL3" s="64"/>
      <c r="PM3" s="64"/>
      <c r="PN3" s="64"/>
      <c r="PO3" s="64"/>
      <c r="PP3" s="64"/>
      <c r="PQ3" s="64"/>
      <c r="PR3" s="64"/>
      <c r="PS3" s="64"/>
      <c r="PT3" s="64"/>
      <c r="PU3" s="64"/>
      <c r="PV3" s="64"/>
      <c r="PW3" s="64"/>
      <c r="PX3" s="64"/>
      <c r="PY3" s="64"/>
      <c r="PZ3" s="64"/>
      <c r="QA3" s="64"/>
      <c r="QB3" s="64"/>
      <c r="QC3" s="64"/>
      <c r="QD3" s="64"/>
      <c r="QE3" s="64"/>
      <c r="QF3" s="64"/>
      <c r="QG3" s="64"/>
      <c r="QH3" s="64"/>
      <c r="QI3" s="64"/>
      <c r="QJ3" s="64"/>
      <c r="QK3" s="64"/>
      <c r="QL3" s="64"/>
      <c r="QM3" s="64"/>
      <c r="QN3" s="64"/>
      <c r="QO3" s="64"/>
      <c r="QP3" s="64"/>
      <c r="QQ3" s="64"/>
      <c r="QR3" s="64"/>
      <c r="QS3" s="64"/>
      <c r="QT3" s="64"/>
      <c r="QU3" s="64"/>
      <c r="QV3" s="64"/>
      <c r="QW3" s="64"/>
      <c r="QX3" s="64"/>
      <c r="QY3" s="64"/>
      <c r="QZ3" s="64"/>
      <c r="RA3" s="64"/>
      <c r="RB3" s="64"/>
      <c r="RC3" s="64"/>
      <c r="RD3" s="64"/>
      <c r="RE3" s="64"/>
      <c r="RF3" s="64"/>
      <c r="RG3" s="64"/>
      <c r="RH3" s="64"/>
      <c r="RI3" s="64"/>
      <c r="RJ3" s="64"/>
      <c r="RK3" s="64"/>
      <c r="RL3" s="64"/>
      <c r="RM3" s="64"/>
      <c r="RN3" s="64"/>
      <c r="RO3" s="64"/>
      <c r="RP3" s="64"/>
      <c r="RQ3" s="64"/>
      <c r="RR3" s="64"/>
      <c r="RS3" s="64"/>
      <c r="RT3" s="64"/>
      <c r="RU3" s="64"/>
      <c r="RV3" s="64"/>
      <c r="RW3" s="64"/>
      <c r="RX3" s="64"/>
      <c r="RY3" s="64"/>
      <c r="RZ3" s="64"/>
      <c r="SA3" s="64"/>
      <c r="SB3" s="64"/>
      <c r="SC3" s="64"/>
      <c r="SD3" s="64"/>
      <c r="SE3" s="64"/>
      <c r="SF3" s="64"/>
      <c r="SG3" s="64"/>
      <c r="SH3" s="64"/>
      <c r="SI3" s="64"/>
      <c r="SJ3" s="64"/>
      <c r="SK3" s="64"/>
      <c r="SL3" s="64"/>
      <c r="SM3" s="64"/>
      <c r="SN3" s="64"/>
      <c r="SO3" s="64"/>
      <c r="SP3" s="64"/>
      <c r="SQ3" s="64"/>
      <c r="SR3" s="64"/>
      <c r="SS3" s="64"/>
      <c r="ST3" s="64"/>
      <c r="SU3" s="64"/>
      <c r="SV3" s="64"/>
      <c r="SW3" s="64"/>
      <c r="SX3" s="64"/>
      <c r="SY3" s="64"/>
      <c r="SZ3" s="64"/>
      <c r="TA3" s="64"/>
      <c r="TB3" s="64"/>
      <c r="TC3" s="64"/>
      <c r="TD3" s="64"/>
      <c r="TE3" s="64"/>
      <c r="TF3" s="64"/>
      <c r="TG3" s="64"/>
      <c r="TH3" s="64"/>
      <c r="TI3" s="64"/>
      <c r="TJ3" s="64"/>
      <c r="TK3" s="64"/>
      <c r="TL3" s="64"/>
      <c r="TM3" s="64"/>
      <c r="TN3" s="64"/>
      <c r="TO3" s="64"/>
      <c r="TP3" s="64"/>
      <c r="TQ3" s="64"/>
      <c r="TR3" s="64"/>
      <c r="TS3" s="64"/>
      <c r="TT3" s="64"/>
      <c r="TU3" s="64"/>
      <c r="TV3" s="64"/>
      <c r="TW3" s="64"/>
      <c r="TX3" s="64"/>
      <c r="TY3" s="64"/>
      <c r="TZ3" s="64"/>
      <c r="UA3" s="64"/>
      <c r="UB3" s="64"/>
      <c r="UC3" s="64"/>
      <c r="UD3" s="64"/>
      <c r="UE3" s="64"/>
      <c r="UF3" s="64"/>
      <c r="UG3" s="64"/>
      <c r="UH3" s="64"/>
      <c r="UI3" s="64"/>
      <c r="UJ3" s="64"/>
      <c r="UK3" s="64"/>
      <c r="UL3" s="64"/>
      <c r="UM3" s="64"/>
      <c r="UN3" s="64"/>
      <c r="UO3" s="64"/>
      <c r="UP3" s="64"/>
      <c r="UQ3" s="64"/>
      <c r="UR3" s="64"/>
      <c r="US3" s="64"/>
      <c r="UT3" s="64"/>
      <c r="UU3" s="64"/>
      <c r="UV3" s="64"/>
      <c r="UW3" s="64"/>
      <c r="UX3" s="64"/>
      <c r="UY3" s="64"/>
      <c r="UZ3" s="64"/>
      <c r="VA3" s="64"/>
      <c r="VB3" s="64"/>
      <c r="VC3" s="64"/>
      <c r="VD3" s="64"/>
      <c r="VE3" s="64"/>
      <c r="VF3" s="64"/>
      <c r="VG3" s="64"/>
      <c r="VH3" s="64"/>
      <c r="VI3" s="64"/>
      <c r="VJ3" s="64"/>
      <c r="VK3" s="64"/>
      <c r="VL3" s="64"/>
      <c r="VM3" s="64"/>
      <c r="VN3" s="64"/>
      <c r="VO3" s="64"/>
      <c r="VP3" s="64"/>
      <c r="VQ3" s="64"/>
      <c r="VR3" s="64"/>
      <c r="VS3" s="64"/>
      <c r="VT3" s="64"/>
      <c r="VU3" s="64"/>
      <c r="VV3" s="64"/>
      <c r="VW3" s="64"/>
      <c r="VX3" s="64"/>
      <c r="VY3" s="64"/>
      <c r="VZ3" s="64"/>
      <c r="WA3" s="64"/>
      <c r="WB3" s="64"/>
      <c r="WC3" s="64"/>
      <c r="WD3" s="64"/>
      <c r="WE3" s="64"/>
      <c r="WF3" s="64"/>
      <c r="WG3" s="64"/>
      <c r="WH3" s="64"/>
      <c r="WI3" s="64"/>
      <c r="WJ3" s="64"/>
      <c r="WK3" s="64"/>
      <c r="WL3" s="64"/>
      <c r="WM3" s="64"/>
      <c r="WN3" s="64"/>
      <c r="WO3" s="64"/>
      <c r="WP3" s="64"/>
      <c r="WQ3" s="64"/>
      <c r="WR3" s="64"/>
      <c r="WS3" s="64"/>
      <c r="WT3" s="64"/>
      <c r="WU3" s="64"/>
      <c r="WV3" s="64"/>
      <c r="WW3" s="64"/>
      <c r="WX3" s="64"/>
      <c r="WY3" s="64"/>
      <c r="WZ3" s="64"/>
      <c r="XA3" s="64"/>
      <c r="XB3" s="64"/>
      <c r="XC3" s="64"/>
      <c r="XD3" s="64"/>
      <c r="XE3" s="64"/>
      <c r="XF3" s="64"/>
      <c r="XG3" s="64"/>
      <c r="XH3" s="64"/>
      <c r="XI3" s="64"/>
      <c r="XJ3" s="64"/>
      <c r="XK3" s="64"/>
      <c r="XL3" s="64"/>
      <c r="XM3" s="64"/>
      <c r="XN3" s="64"/>
      <c r="XO3" s="64"/>
      <c r="XP3" s="64"/>
      <c r="XQ3" s="64"/>
      <c r="XR3" s="64"/>
      <c r="XS3" s="64"/>
      <c r="XT3" s="64"/>
      <c r="XU3" s="64"/>
      <c r="XV3" s="64"/>
      <c r="XW3" s="64"/>
      <c r="XX3" s="64"/>
      <c r="XY3" s="64"/>
      <c r="XZ3" s="64"/>
      <c r="YA3" s="64"/>
      <c r="YB3" s="64"/>
      <c r="YC3" s="64"/>
      <c r="YD3" s="64"/>
      <c r="YE3" s="64"/>
      <c r="YF3" s="64"/>
      <c r="YG3" s="64"/>
      <c r="YH3" s="64"/>
      <c r="YI3" s="64"/>
      <c r="YJ3" s="64"/>
      <c r="YK3" s="64"/>
      <c r="YL3" s="64"/>
      <c r="YM3" s="64"/>
      <c r="YN3" s="64"/>
      <c r="YO3" s="64"/>
      <c r="YP3" s="64"/>
      <c r="YQ3" s="64"/>
      <c r="YR3" s="64"/>
      <c r="YS3" s="64"/>
      <c r="YT3" s="64"/>
      <c r="YU3" s="64"/>
      <c r="YV3" s="64"/>
      <c r="YW3" s="64"/>
      <c r="YX3" s="64"/>
      <c r="YY3" s="64"/>
      <c r="YZ3" s="64"/>
      <c r="ZA3" s="64"/>
      <c r="ZB3" s="64"/>
      <c r="ZC3" s="64"/>
      <c r="ZD3" s="64"/>
      <c r="ZE3" s="64"/>
      <c r="ZF3" s="64"/>
      <c r="ZG3" s="64"/>
      <c r="ZH3" s="64"/>
      <c r="ZI3" s="64"/>
      <c r="ZJ3" s="64"/>
      <c r="ZK3" s="64"/>
      <c r="ZL3" s="64"/>
      <c r="ZM3" s="64"/>
      <c r="ZN3" s="64"/>
      <c r="ZO3" s="64"/>
      <c r="ZP3" s="64"/>
      <c r="ZQ3" s="64"/>
      <c r="ZR3" s="64"/>
      <c r="ZS3" s="64"/>
      <c r="ZT3" s="64"/>
      <c r="ZU3" s="64"/>
      <c r="ZV3" s="64"/>
      <c r="ZW3" s="64"/>
      <c r="ZX3" s="64"/>
      <c r="ZY3" s="64"/>
      <c r="ZZ3" s="64"/>
      <c r="AAA3" s="64"/>
      <c r="AAB3" s="64"/>
      <c r="AAC3" s="64"/>
      <c r="AAD3" s="64"/>
      <c r="AAE3" s="64"/>
      <c r="AAF3" s="64"/>
      <c r="AAG3" s="64"/>
      <c r="AAH3" s="64"/>
      <c r="AAI3" s="64"/>
      <c r="AAJ3" s="64"/>
      <c r="AAK3" s="64"/>
      <c r="AAL3" s="64"/>
      <c r="AAM3" s="64"/>
      <c r="AAN3" s="64"/>
      <c r="AAO3" s="64"/>
      <c r="AAP3" s="64"/>
      <c r="AAQ3" s="64"/>
      <c r="AAR3" s="64"/>
      <c r="AAS3" s="64"/>
      <c r="AAT3" s="64"/>
      <c r="AAU3" s="64"/>
      <c r="AAV3" s="64"/>
      <c r="AAW3" s="64"/>
      <c r="AAX3" s="64"/>
      <c r="AAY3" s="64"/>
      <c r="AAZ3" s="64"/>
      <c r="ABA3" s="64"/>
      <c r="ABB3" s="64"/>
      <c r="ABC3" s="64"/>
      <c r="ABD3" s="64"/>
      <c r="ABE3" s="64"/>
      <c r="ABF3" s="64"/>
      <c r="ABG3" s="64"/>
      <c r="ABH3" s="64"/>
      <c r="ABI3" s="64"/>
      <c r="ABJ3" s="64"/>
      <c r="ABK3" s="64"/>
      <c r="ABL3" s="64"/>
      <c r="ABM3" s="64"/>
      <c r="ABN3" s="64"/>
      <c r="ABO3" s="64"/>
      <c r="ABP3" s="64"/>
      <c r="ABQ3" s="64"/>
      <c r="ABR3" s="64"/>
      <c r="ABS3" s="64"/>
      <c r="ABT3" s="64"/>
      <c r="ABU3" s="64"/>
      <c r="ABV3" s="64"/>
      <c r="ABW3" s="64"/>
      <c r="ABX3" s="64"/>
      <c r="ABY3" s="64"/>
      <c r="ABZ3" s="64"/>
      <c r="ACA3" s="64"/>
      <c r="ACB3" s="64"/>
      <c r="ACC3" s="64"/>
      <c r="ACD3" s="64"/>
      <c r="ACE3" s="64"/>
      <c r="ACF3" s="64"/>
      <c r="ACG3" s="64"/>
      <c r="ACH3" s="64"/>
      <c r="ACI3" s="64"/>
      <c r="ACJ3" s="64"/>
      <c r="ACK3" s="64"/>
      <c r="ACL3" s="64"/>
      <c r="ACM3" s="64"/>
      <c r="ACN3" s="64"/>
      <c r="ACO3" s="64"/>
      <c r="ACP3" s="64"/>
      <c r="ACQ3" s="64"/>
      <c r="ACR3" s="64"/>
      <c r="ACS3" s="64"/>
      <c r="ACT3" s="64"/>
      <c r="ACU3" s="64"/>
      <c r="ACV3" s="64"/>
      <c r="ACW3" s="64"/>
      <c r="ACX3" s="64"/>
      <c r="ACY3" s="64"/>
      <c r="ACZ3" s="64"/>
      <c r="ADA3" s="64"/>
      <c r="ADB3" s="64"/>
      <c r="ADC3" s="64"/>
      <c r="ADD3" s="64"/>
      <c r="ADE3" s="64"/>
      <c r="ADF3" s="64"/>
      <c r="ADG3" s="64"/>
      <c r="ADH3" s="64"/>
      <c r="ADI3" s="64"/>
      <c r="ADJ3" s="64"/>
      <c r="ADK3" s="64"/>
      <c r="ADL3" s="64"/>
      <c r="ADM3" s="64"/>
      <c r="ADN3" s="64"/>
      <c r="ADO3" s="64"/>
      <c r="ADP3" s="64"/>
      <c r="ADQ3" s="64"/>
      <c r="ADR3" s="64"/>
      <c r="ADS3" s="64"/>
      <c r="ADT3" s="64"/>
      <c r="ADU3" s="64"/>
      <c r="ADV3" s="64"/>
      <c r="ADW3" s="64"/>
      <c r="ADX3" s="64"/>
      <c r="ADY3" s="64"/>
      <c r="ADZ3" s="64"/>
      <c r="AEA3" s="64"/>
      <c r="AEB3" s="64"/>
      <c r="AEC3" s="64"/>
      <c r="AED3" s="64"/>
      <c r="AEE3" s="64"/>
      <c r="AEF3" s="64"/>
      <c r="AEG3" s="64"/>
      <c r="AEH3" s="64"/>
      <c r="AEI3" s="64"/>
      <c r="AEJ3" s="64"/>
      <c r="AEK3" s="64"/>
      <c r="AEL3" s="64"/>
      <c r="AEM3" s="64"/>
      <c r="AEN3" s="64"/>
      <c r="AEO3" s="64"/>
      <c r="AEP3" s="64"/>
      <c r="AEQ3" s="64"/>
      <c r="AER3" s="64"/>
      <c r="AES3" s="64"/>
      <c r="AET3" s="64"/>
      <c r="AEU3" s="64"/>
      <c r="AEV3" s="64"/>
      <c r="AEW3" s="64"/>
      <c r="AEX3" s="64"/>
      <c r="AEY3" s="64"/>
      <c r="AEZ3" s="64"/>
      <c r="AFA3" s="64"/>
      <c r="AFB3" s="64"/>
      <c r="AFC3" s="64"/>
      <c r="AFD3" s="64"/>
      <c r="AFE3" s="64"/>
      <c r="AFF3" s="64"/>
      <c r="AFG3" s="64"/>
      <c r="AFH3" s="64"/>
      <c r="AFI3" s="64"/>
      <c r="AFJ3" s="64"/>
      <c r="AFK3" s="64"/>
      <c r="AFL3" s="64"/>
      <c r="AFM3" s="64"/>
      <c r="AFN3" s="64"/>
      <c r="AFO3" s="64"/>
      <c r="AFP3" s="64"/>
      <c r="AFQ3" s="64"/>
      <c r="AFR3" s="64"/>
      <c r="AFS3" s="64"/>
      <c r="AFT3" s="64"/>
      <c r="AFU3" s="64"/>
      <c r="AFV3" s="64"/>
      <c r="AFW3" s="64"/>
      <c r="AFX3" s="64"/>
      <c r="AFY3" s="64"/>
      <c r="AFZ3" s="64"/>
      <c r="AGA3" s="64"/>
      <c r="AGB3" s="64"/>
      <c r="AGC3" s="64"/>
      <c r="AGD3" s="64"/>
      <c r="AGE3" s="64"/>
      <c r="AGF3" s="64"/>
      <c r="AGG3" s="64"/>
      <c r="AGH3" s="64"/>
      <c r="AGI3" s="64"/>
      <c r="AGJ3" s="64"/>
      <c r="AGK3" s="64"/>
      <c r="AGL3" s="64"/>
      <c r="AGM3" s="64"/>
      <c r="AGN3" s="64"/>
      <c r="AGO3" s="64"/>
      <c r="AGP3" s="64"/>
      <c r="AGQ3" s="64"/>
      <c r="AGR3" s="64"/>
      <c r="AGS3" s="64"/>
      <c r="AGT3" s="64"/>
      <c r="AGU3" s="64"/>
      <c r="AGV3" s="64"/>
      <c r="AGW3" s="64"/>
      <c r="AGX3" s="64"/>
      <c r="AGY3" s="64"/>
      <c r="AGZ3" s="64"/>
      <c r="AHA3" s="64"/>
      <c r="AHB3" s="64"/>
      <c r="AHC3" s="64"/>
      <c r="AHD3" s="64"/>
      <c r="AHE3" s="64"/>
      <c r="AHF3" s="64"/>
      <c r="AHG3" s="64"/>
      <c r="AHH3" s="64"/>
      <c r="AHI3" s="64"/>
      <c r="AHJ3" s="64"/>
      <c r="AHK3" s="64"/>
      <c r="AHL3" s="64"/>
      <c r="AHM3" s="64"/>
      <c r="AHN3" s="64"/>
      <c r="AHO3" s="64"/>
      <c r="AHP3" s="64"/>
    </row>
    <row r="4" spans="1:900" s="14" customFormat="1" ht="18" customHeight="1">
      <c r="A4" s="647"/>
      <c r="B4" s="647" t="s">
        <v>601</v>
      </c>
      <c r="C4" s="647" t="s">
        <v>602</v>
      </c>
      <c r="D4" s="648" t="s">
        <v>482</v>
      </c>
      <c r="E4" s="648" t="s">
        <v>601</v>
      </c>
      <c r="F4" s="648" t="s">
        <v>602</v>
      </c>
      <c r="G4" s="650" t="s">
        <v>21</v>
      </c>
      <c r="H4" s="650"/>
      <c r="I4" s="651"/>
      <c r="J4" s="770"/>
      <c r="K4" s="771"/>
      <c r="L4" s="395"/>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c r="NY4" s="64"/>
      <c r="NZ4" s="64"/>
      <c r="OA4" s="64"/>
      <c r="OB4" s="64"/>
      <c r="OC4" s="64"/>
      <c r="OD4" s="64"/>
      <c r="OE4" s="64"/>
      <c r="OF4" s="64"/>
      <c r="OG4" s="64"/>
      <c r="OH4" s="64"/>
      <c r="OI4" s="64"/>
      <c r="OJ4" s="64"/>
      <c r="OK4" s="64"/>
      <c r="OL4" s="64"/>
      <c r="OM4" s="64"/>
      <c r="ON4" s="64"/>
      <c r="OO4" s="64"/>
      <c r="OP4" s="64"/>
      <c r="OQ4" s="64"/>
      <c r="OR4" s="64"/>
      <c r="OS4" s="64"/>
      <c r="OT4" s="64"/>
      <c r="OU4" s="64"/>
      <c r="OV4" s="64"/>
      <c r="OW4" s="64"/>
      <c r="OX4" s="64"/>
      <c r="OY4" s="64"/>
      <c r="OZ4" s="64"/>
      <c r="PA4" s="64"/>
      <c r="PB4" s="64"/>
      <c r="PC4" s="64"/>
      <c r="PD4" s="64"/>
      <c r="PE4" s="64"/>
      <c r="PF4" s="64"/>
      <c r="PG4" s="64"/>
      <c r="PH4" s="64"/>
      <c r="PI4" s="64"/>
      <c r="PJ4" s="64"/>
      <c r="PK4" s="64"/>
      <c r="PL4" s="64"/>
      <c r="PM4" s="64"/>
      <c r="PN4" s="64"/>
      <c r="PO4" s="64"/>
      <c r="PP4" s="64"/>
      <c r="PQ4" s="64"/>
      <c r="PR4" s="64"/>
      <c r="PS4" s="64"/>
      <c r="PT4" s="64"/>
      <c r="PU4" s="64"/>
      <c r="PV4" s="64"/>
      <c r="PW4" s="64"/>
      <c r="PX4" s="64"/>
      <c r="PY4" s="64"/>
      <c r="PZ4" s="64"/>
      <c r="QA4" s="64"/>
      <c r="QB4" s="64"/>
      <c r="QC4" s="64"/>
      <c r="QD4" s="64"/>
      <c r="QE4" s="64"/>
      <c r="QF4" s="64"/>
      <c r="QG4" s="64"/>
      <c r="QH4" s="64"/>
      <c r="QI4" s="64"/>
      <c r="QJ4" s="64"/>
      <c r="QK4" s="64"/>
      <c r="QL4" s="64"/>
      <c r="QM4" s="64"/>
      <c r="QN4" s="64"/>
      <c r="QO4" s="64"/>
      <c r="QP4" s="64"/>
      <c r="QQ4" s="64"/>
      <c r="QR4" s="64"/>
      <c r="QS4" s="64"/>
      <c r="QT4" s="64"/>
      <c r="QU4" s="64"/>
      <c r="QV4" s="64"/>
      <c r="QW4" s="64"/>
      <c r="QX4" s="64"/>
      <c r="QY4" s="64"/>
      <c r="QZ4" s="64"/>
      <c r="RA4" s="64"/>
      <c r="RB4" s="64"/>
      <c r="RC4" s="64"/>
      <c r="RD4" s="64"/>
      <c r="RE4" s="64"/>
      <c r="RF4" s="64"/>
      <c r="RG4" s="64"/>
      <c r="RH4" s="64"/>
      <c r="RI4" s="64"/>
      <c r="RJ4" s="64"/>
      <c r="RK4" s="64"/>
      <c r="RL4" s="64"/>
      <c r="RM4" s="64"/>
      <c r="RN4" s="64"/>
      <c r="RO4" s="64"/>
      <c r="RP4" s="64"/>
      <c r="RQ4" s="64"/>
      <c r="RR4" s="64"/>
      <c r="RS4" s="64"/>
      <c r="RT4" s="64"/>
      <c r="RU4" s="64"/>
      <c r="RV4" s="64"/>
      <c r="RW4" s="64"/>
      <c r="RX4" s="64"/>
      <c r="RY4" s="64"/>
      <c r="RZ4" s="64"/>
      <c r="SA4" s="64"/>
      <c r="SB4" s="64"/>
      <c r="SC4" s="64"/>
      <c r="SD4" s="64"/>
      <c r="SE4" s="64"/>
      <c r="SF4" s="64"/>
      <c r="SG4" s="64"/>
      <c r="SH4" s="64"/>
      <c r="SI4" s="64"/>
      <c r="SJ4" s="64"/>
      <c r="SK4" s="64"/>
      <c r="SL4" s="64"/>
      <c r="SM4" s="64"/>
      <c r="SN4" s="64"/>
      <c r="SO4" s="64"/>
      <c r="SP4" s="64"/>
      <c r="SQ4" s="64"/>
      <c r="SR4" s="64"/>
      <c r="SS4" s="64"/>
      <c r="ST4" s="64"/>
      <c r="SU4" s="64"/>
      <c r="SV4" s="64"/>
      <c r="SW4" s="64"/>
      <c r="SX4" s="64"/>
      <c r="SY4" s="64"/>
      <c r="SZ4" s="64"/>
      <c r="TA4" s="64"/>
      <c r="TB4" s="64"/>
      <c r="TC4" s="64"/>
      <c r="TD4" s="64"/>
      <c r="TE4" s="64"/>
      <c r="TF4" s="64"/>
      <c r="TG4" s="64"/>
      <c r="TH4" s="64"/>
      <c r="TI4" s="64"/>
      <c r="TJ4" s="64"/>
      <c r="TK4" s="64"/>
      <c r="TL4" s="64"/>
      <c r="TM4" s="64"/>
      <c r="TN4" s="64"/>
      <c r="TO4" s="64"/>
      <c r="TP4" s="64"/>
      <c r="TQ4" s="64"/>
      <c r="TR4" s="64"/>
      <c r="TS4" s="64"/>
      <c r="TT4" s="64"/>
      <c r="TU4" s="64"/>
      <c r="TV4" s="64"/>
      <c r="TW4" s="64"/>
      <c r="TX4" s="64"/>
      <c r="TY4" s="64"/>
      <c r="TZ4" s="64"/>
      <c r="UA4" s="64"/>
      <c r="UB4" s="64"/>
      <c r="UC4" s="64"/>
      <c r="UD4" s="64"/>
      <c r="UE4" s="64"/>
      <c r="UF4" s="64"/>
      <c r="UG4" s="64"/>
      <c r="UH4" s="64"/>
      <c r="UI4" s="64"/>
      <c r="UJ4" s="64"/>
      <c r="UK4" s="64"/>
      <c r="UL4" s="64"/>
      <c r="UM4" s="64"/>
      <c r="UN4" s="64"/>
      <c r="UO4" s="64"/>
      <c r="UP4" s="64"/>
      <c r="UQ4" s="64"/>
      <c r="UR4" s="64"/>
      <c r="US4" s="64"/>
      <c r="UT4" s="64"/>
      <c r="UU4" s="64"/>
      <c r="UV4" s="64"/>
      <c r="UW4" s="64"/>
      <c r="UX4" s="64"/>
      <c r="UY4" s="64"/>
      <c r="UZ4" s="64"/>
      <c r="VA4" s="64"/>
      <c r="VB4" s="64"/>
      <c r="VC4" s="64"/>
      <c r="VD4" s="64"/>
      <c r="VE4" s="64"/>
      <c r="VF4" s="64"/>
      <c r="VG4" s="64"/>
      <c r="VH4" s="64"/>
      <c r="VI4" s="64"/>
      <c r="VJ4" s="64"/>
      <c r="VK4" s="64"/>
      <c r="VL4" s="64"/>
      <c r="VM4" s="64"/>
      <c r="VN4" s="64"/>
      <c r="VO4" s="64"/>
      <c r="VP4" s="64"/>
      <c r="VQ4" s="64"/>
      <c r="VR4" s="64"/>
      <c r="VS4" s="64"/>
      <c r="VT4" s="64"/>
      <c r="VU4" s="64"/>
      <c r="VV4" s="64"/>
      <c r="VW4" s="64"/>
      <c r="VX4" s="64"/>
      <c r="VY4" s="64"/>
      <c r="VZ4" s="64"/>
      <c r="WA4" s="64"/>
      <c r="WB4" s="64"/>
      <c r="WC4" s="64"/>
      <c r="WD4" s="64"/>
      <c r="WE4" s="64"/>
      <c r="WF4" s="64"/>
      <c r="WG4" s="64"/>
      <c r="WH4" s="64"/>
      <c r="WI4" s="64"/>
      <c r="WJ4" s="64"/>
      <c r="WK4" s="64"/>
      <c r="WL4" s="64"/>
      <c r="WM4" s="64"/>
      <c r="WN4" s="64"/>
      <c r="WO4" s="64"/>
      <c r="WP4" s="64"/>
      <c r="WQ4" s="64"/>
      <c r="WR4" s="64"/>
      <c r="WS4" s="64"/>
      <c r="WT4" s="64"/>
      <c r="WU4" s="64"/>
      <c r="WV4" s="64"/>
      <c r="WW4" s="64"/>
      <c r="WX4" s="64"/>
      <c r="WY4" s="64"/>
      <c r="WZ4" s="64"/>
      <c r="XA4" s="64"/>
      <c r="XB4" s="64"/>
      <c r="XC4" s="64"/>
      <c r="XD4" s="64"/>
      <c r="XE4" s="64"/>
      <c r="XF4" s="64"/>
      <c r="XG4" s="64"/>
      <c r="XH4" s="64"/>
      <c r="XI4" s="64"/>
      <c r="XJ4" s="64"/>
      <c r="XK4" s="64"/>
      <c r="XL4" s="64"/>
      <c r="XM4" s="64"/>
      <c r="XN4" s="64"/>
      <c r="XO4" s="64"/>
      <c r="XP4" s="64"/>
      <c r="XQ4" s="64"/>
      <c r="XR4" s="64"/>
      <c r="XS4" s="64"/>
      <c r="XT4" s="64"/>
      <c r="XU4" s="64"/>
      <c r="XV4" s="64"/>
      <c r="XW4" s="64"/>
      <c r="XX4" s="64"/>
      <c r="XY4" s="64"/>
      <c r="XZ4" s="64"/>
      <c r="YA4" s="64"/>
      <c r="YB4" s="64"/>
      <c r="YC4" s="64"/>
      <c r="YD4" s="64"/>
      <c r="YE4" s="64"/>
      <c r="YF4" s="64"/>
      <c r="YG4" s="64"/>
      <c r="YH4" s="64"/>
      <c r="YI4" s="64"/>
      <c r="YJ4" s="64"/>
      <c r="YK4" s="64"/>
      <c r="YL4" s="64"/>
      <c r="YM4" s="64"/>
      <c r="YN4" s="64"/>
      <c r="YO4" s="64"/>
      <c r="YP4" s="64"/>
      <c r="YQ4" s="64"/>
      <c r="YR4" s="64"/>
      <c r="YS4" s="64"/>
      <c r="YT4" s="64"/>
      <c r="YU4" s="64"/>
      <c r="YV4" s="64"/>
      <c r="YW4" s="64"/>
      <c r="YX4" s="64"/>
      <c r="YY4" s="64"/>
      <c r="YZ4" s="64"/>
      <c r="ZA4" s="64"/>
      <c r="ZB4" s="64"/>
      <c r="ZC4" s="64"/>
      <c r="ZD4" s="64"/>
      <c r="ZE4" s="64"/>
      <c r="ZF4" s="64"/>
      <c r="ZG4" s="64"/>
      <c r="ZH4" s="64"/>
      <c r="ZI4" s="64"/>
      <c r="ZJ4" s="64"/>
      <c r="ZK4" s="64"/>
      <c r="ZL4" s="64"/>
      <c r="ZM4" s="64"/>
      <c r="ZN4" s="64"/>
      <c r="ZO4" s="64"/>
      <c r="ZP4" s="64"/>
      <c r="ZQ4" s="64"/>
      <c r="ZR4" s="64"/>
      <c r="ZS4" s="64"/>
      <c r="ZT4" s="64"/>
      <c r="ZU4" s="64"/>
      <c r="ZV4" s="64"/>
      <c r="ZW4" s="64"/>
      <c r="ZX4" s="64"/>
      <c r="ZY4" s="64"/>
      <c r="ZZ4" s="64"/>
      <c r="AAA4" s="64"/>
      <c r="AAB4" s="64"/>
      <c r="AAC4" s="64"/>
      <c r="AAD4" s="64"/>
      <c r="AAE4" s="64"/>
      <c r="AAF4" s="64"/>
      <c r="AAG4" s="64"/>
      <c r="AAH4" s="64"/>
      <c r="AAI4" s="64"/>
      <c r="AAJ4" s="64"/>
      <c r="AAK4" s="64"/>
      <c r="AAL4" s="64"/>
      <c r="AAM4" s="64"/>
      <c r="AAN4" s="64"/>
      <c r="AAO4" s="64"/>
      <c r="AAP4" s="64"/>
      <c r="AAQ4" s="64"/>
      <c r="AAR4" s="64"/>
      <c r="AAS4" s="64"/>
      <c r="AAT4" s="64"/>
      <c r="AAU4" s="64"/>
      <c r="AAV4" s="64"/>
      <c r="AAW4" s="64"/>
      <c r="AAX4" s="64"/>
      <c r="AAY4" s="64"/>
      <c r="AAZ4" s="64"/>
      <c r="ABA4" s="64"/>
      <c r="ABB4" s="64"/>
      <c r="ABC4" s="64"/>
      <c r="ABD4" s="64"/>
      <c r="ABE4" s="64"/>
      <c r="ABF4" s="64"/>
      <c r="ABG4" s="64"/>
      <c r="ABH4" s="64"/>
      <c r="ABI4" s="64"/>
      <c r="ABJ4" s="64"/>
      <c r="ABK4" s="64"/>
      <c r="ABL4" s="64"/>
      <c r="ABM4" s="64"/>
      <c r="ABN4" s="64"/>
      <c r="ABO4" s="64"/>
      <c r="ABP4" s="64"/>
      <c r="ABQ4" s="64"/>
      <c r="ABR4" s="64"/>
      <c r="ABS4" s="64"/>
      <c r="ABT4" s="64"/>
      <c r="ABU4" s="64"/>
      <c r="ABV4" s="64"/>
      <c r="ABW4" s="64"/>
      <c r="ABX4" s="64"/>
      <c r="ABY4" s="64"/>
      <c r="ABZ4" s="64"/>
      <c r="ACA4" s="64"/>
      <c r="ACB4" s="64"/>
      <c r="ACC4" s="64"/>
      <c r="ACD4" s="64"/>
      <c r="ACE4" s="64"/>
      <c r="ACF4" s="64"/>
      <c r="ACG4" s="64"/>
      <c r="ACH4" s="64"/>
      <c r="ACI4" s="64"/>
      <c r="ACJ4" s="64"/>
      <c r="ACK4" s="64"/>
      <c r="ACL4" s="64"/>
      <c r="ACM4" s="64"/>
      <c r="ACN4" s="64"/>
      <c r="ACO4" s="64"/>
      <c r="ACP4" s="64"/>
      <c r="ACQ4" s="64"/>
      <c r="ACR4" s="64"/>
      <c r="ACS4" s="64"/>
      <c r="ACT4" s="64"/>
      <c r="ACU4" s="64"/>
      <c r="ACV4" s="64"/>
      <c r="ACW4" s="64"/>
      <c r="ACX4" s="64"/>
      <c r="ACY4" s="64"/>
      <c r="ACZ4" s="64"/>
      <c r="ADA4" s="64"/>
      <c r="ADB4" s="64"/>
      <c r="ADC4" s="64"/>
      <c r="ADD4" s="64"/>
      <c r="ADE4" s="64"/>
      <c r="ADF4" s="64"/>
      <c r="ADG4" s="64"/>
      <c r="ADH4" s="64"/>
      <c r="ADI4" s="64"/>
      <c r="ADJ4" s="64"/>
      <c r="ADK4" s="64"/>
      <c r="ADL4" s="64"/>
      <c r="ADM4" s="64"/>
      <c r="ADN4" s="64"/>
      <c r="ADO4" s="64"/>
      <c r="ADP4" s="64"/>
      <c r="ADQ4" s="64"/>
      <c r="ADR4" s="64"/>
      <c r="ADS4" s="64"/>
      <c r="ADT4" s="64"/>
      <c r="ADU4" s="64"/>
      <c r="ADV4" s="64"/>
      <c r="ADW4" s="64"/>
      <c r="ADX4" s="64"/>
      <c r="ADY4" s="64"/>
      <c r="ADZ4" s="64"/>
      <c r="AEA4" s="64"/>
      <c r="AEB4" s="64"/>
      <c r="AEC4" s="64"/>
      <c r="AED4" s="64"/>
      <c r="AEE4" s="64"/>
      <c r="AEF4" s="64"/>
      <c r="AEG4" s="64"/>
      <c r="AEH4" s="64"/>
      <c r="AEI4" s="64"/>
      <c r="AEJ4" s="64"/>
      <c r="AEK4" s="64"/>
      <c r="AEL4" s="64"/>
      <c r="AEM4" s="64"/>
      <c r="AEN4" s="64"/>
      <c r="AEO4" s="64"/>
      <c r="AEP4" s="64"/>
      <c r="AEQ4" s="64"/>
      <c r="AER4" s="64"/>
      <c r="AES4" s="64"/>
      <c r="AET4" s="64"/>
      <c r="AEU4" s="64"/>
      <c r="AEV4" s="64"/>
      <c r="AEW4" s="64"/>
      <c r="AEX4" s="64"/>
      <c r="AEY4" s="64"/>
      <c r="AEZ4" s="64"/>
      <c r="AFA4" s="64"/>
      <c r="AFB4" s="64"/>
      <c r="AFC4" s="64"/>
      <c r="AFD4" s="64"/>
      <c r="AFE4" s="64"/>
      <c r="AFF4" s="64"/>
      <c r="AFG4" s="64"/>
      <c r="AFH4" s="64"/>
      <c r="AFI4" s="64"/>
      <c r="AFJ4" s="64"/>
      <c r="AFK4" s="64"/>
      <c r="AFL4" s="64"/>
      <c r="AFM4" s="64"/>
      <c r="AFN4" s="64"/>
      <c r="AFO4" s="64"/>
      <c r="AFP4" s="64"/>
      <c r="AFQ4" s="64"/>
      <c r="AFR4" s="64"/>
      <c r="AFS4" s="64"/>
      <c r="AFT4" s="64"/>
      <c r="AFU4" s="64"/>
      <c r="AFV4" s="64"/>
      <c r="AFW4" s="64"/>
      <c r="AFX4" s="64"/>
      <c r="AFY4" s="64"/>
      <c r="AFZ4" s="64"/>
      <c r="AGA4" s="64"/>
      <c r="AGB4" s="64"/>
      <c r="AGC4" s="64"/>
      <c r="AGD4" s="64"/>
      <c r="AGE4" s="64"/>
      <c r="AGF4" s="64"/>
      <c r="AGG4" s="64"/>
      <c r="AGH4" s="64"/>
      <c r="AGI4" s="64"/>
      <c r="AGJ4" s="64"/>
      <c r="AGK4" s="64"/>
      <c r="AGL4" s="64"/>
      <c r="AGM4" s="64"/>
      <c r="AGN4" s="64"/>
      <c r="AGO4" s="64"/>
      <c r="AGP4" s="64"/>
      <c r="AGQ4" s="64"/>
      <c r="AGR4" s="64"/>
      <c r="AGS4" s="64"/>
      <c r="AGT4" s="64"/>
      <c r="AGU4" s="64"/>
      <c r="AGV4" s="64"/>
      <c r="AGW4" s="64"/>
      <c r="AGX4" s="64"/>
      <c r="AGY4" s="64"/>
      <c r="AGZ4" s="64"/>
      <c r="AHA4" s="64"/>
      <c r="AHB4" s="64"/>
      <c r="AHC4" s="64"/>
      <c r="AHD4" s="64"/>
      <c r="AHE4" s="64"/>
      <c r="AHF4" s="64"/>
      <c r="AHG4" s="64"/>
      <c r="AHH4" s="64"/>
      <c r="AHI4" s="64"/>
      <c r="AHJ4" s="64"/>
      <c r="AHK4" s="64"/>
      <c r="AHL4" s="64"/>
      <c r="AHM4" s="64"/>
      <c r="AHN4" s="64"/>
      <c r="AHO4" s="64"/>
      <c r="AHP4" s="64"/>
    </row>
    <row r="5" spans="1:900" s="14" customFormat="1" ht="62.25" customHeight="1">
      <c r="A5" s="648"/>
      <c r="B5" s="647"/>
      <c r="C5" s="647"/>
      <c r="D5" s="649"/>
      <c r="E5" s="649"/>
      <c r="F5" s="649"/>
      <c r="G5" s="613" t="s">
        <v>614</v>
      </c>
      <c r="H5" s="612" t="s">
        <v>615</v>
      </c>
      <c r="I5" s="612" t="s">
        <v>616</v>
      </c>
      <c r="J5" s="770"/>
      <c r="K5" s="771"/>
      <c r="L5" s="158"/>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E5" s="64"/>
      <c r="CF5" s="64"/>
      <c r="CG5" s="64"/>
      <c r="CH5" s="64"/>
      <c r="CI5" s="64"/>
      <c r="CJ5" s="64"/>
      <c r="CK5" s="64"/>
      <c r="CL5" s="64"/>
      <c r="CM5" s="64"/>
      <c r="CN5" s="64"/>
      <c r="CO5" s="64"/>
      <c r="CP5" s="64"/>
      <c r="CQ5" s="64"/>
      <c r="CR5" s="64"/>
      <c r="CS5" s="64"/>
      <c r="CT5" s="64"/>
      <c r="CU5" s="64"/>
      <c r="CV5" s="64"/>
      <c r="CW5" s="64"/>
      <c r="CX5" s="64"/>
      <c r="CY5" s="64"/>
      <c r="CZ5" s="64"/>
      <c r="DA5" s="64"/>
      <c r="DB5" s="64"/>
      <c r="DC5" s="64"/>
      <c r="DD5" s="64"/>
      <c r="DE5" s="64"/>
      <c r="DF5" s="64"/>
      <c r="DG5" s="64"/>
      <c r="DH5" s="64"/>
      <c r="DI5" s="64"/>
      <c r="DJ5" s="64"/>
      <c r="DK5" s="64"/>
      <c r="DL5" s="64"/>
      <c r="DM5" s="64"/>
      <c r="DN5" s="64"/>
      <c r="DO5" s="64"/>
      <c r="DP5" s="64"/>
      <c r="DQ5" s="64"/>
      <c r="DR5" s="64"/>
      <c r="DS5" s="64"/>
      <c r="DT5" s="64"/>
      <c r="DU5" s="64"/>
      <c r="DV5" s="64"/>
      <c r="DW5" s="64"/>
      <c r="DX5" s="64"/>
      <c r="DY5" s="64"/>
      <c r="DZ5" s="64"/>
      <c r="EA5" s="64"/>
      <c r="EB5" s="64"/>
      <c r="EC5" s="64"/>
      <c r="ED5" s="64"/>
      <c r="EE5" s="64"/>
      <c r="EF5" s="64"/>
      <c r="EG5" s="64"/>
      <c r="EH5" s="64"/>
      <c r="EI5" s="64"/>
      <c r="EJ5" s="64"/>
      <c r="EK5" s="64"/>
      <c r="EL5" s="64"/>
      <c r="EM5" s="64"/>
      <c r="EN5" s="64"/>
      <c r="EO5" s="64"/>
      <c r="EP5" s="64"/>
      <c r="EQ5" s="64"/>
      <c r="ER5" s="64"/>
      <c r="ES5" s="64"/>
      <c r="ET5" s="64"/>
      <c r="EU5" s="64"/>
      <c r="EV5" s="64"/>
      <c r="EW5" s="64"/>
      <c r="EX5" s="64"/>
      <c r="EY5" s="64"/>
      <c r="EZ5" s="64"/>
      <c r="FA5" s="64"/>
      <c r="FB5" s="64"/>
      <c r="FC5" s="64"/>
      <c r="FD5" s="64"/>
      <c r="FE5" s="64"/>
      <c r="FF5" s="64"/>
      <c r="FG5" s="64"/>
      <c r="FH5" s="64"/>
      <c r="FI5" s="64"/>
      <c r="FJ5" s="64"/>
      <c r="FK5" s="64"/>
      <c r="FL5" s="64"/>
      <c r="FM5" s="64"/>
      <c r="FN5" s="64"/>
      <c r="FO5" s="64"/>
      <c r="FP5" s="64"/>
      <c r="FQ5" s="64"/>
      <c r="FR5" s="64"/>
      <c r="FS5" s="64"/>
      <c r="FT5" s="64"/>
      <c r="FU5" s="64"/>
      <c r="FV5" s="64"/>
      <c r="FW5" s="64"/>
      <c r="FX5" s="64"/>
      <c r="FY5" s="64"/>
      <c r="FZ5" s="64"/>
      <c r="GA5" s="64"/>
      <c r="GB5" s="64"/>
      <c r="GC5" s="64"/>
      <c r="GD5" s="64"/>
      <c r="GE5" s="64"/>
      <c r="GF5" s="64"/>
      <c r="GG5" s="64"/>
      <c r="GH5" s="64"/>
      <c r="GI5" s="64"/>
      <c r="GJ5" s="64"/>
      <c r="GK5" s="64"/>
      <c r="GL5" s="64"/>
      <c r="GM5" s="64"/>
      <c r="GN5" s="64"/>
      <c r="GO5" s="64"/>
      <c r="GP5" s="64"/>
      <c r="GQ5" s="64"/>
      <c r="GR5" s="64"/>
      <c r="GS5" s="64"/>
      <c r="GT5" s="64"/>
      <c r="GU5" s="64"/>
      <c r="GV5" s="64"/>
      <c r="GW5" s="64"/>
      <c r="GX5" s="64"/>
      <c r="GY5" s="64"/>
      <c r="GZ5" s="64"/>
      <c r="HA5" s="64"/>
      <c r="HB5" s="64"/>
      <c r="HC5" s="64"/>
      <c r="HD5" s="64"/>
      <c r="HE5" s="64"/>
      <c r="HF5" s="64"/>
      <c r="HG5" s="64"/>
      <c r="HH5" s="64"/>
      <c r="HI5" s="64"/>
      <c r="HJ5" s="64"/>
      <c r="HK5" s="64"/>
      <c r="HL5" s="64"/>
      <c r="HM5" s="64"/>
      <c r="HN5" s="64"/>
      <c r="HO5" s="64"/>
      <c r="HP5" s="64"/>
      <c r="HQ5" s="64"/>
      <c r="HR5" s="64"/>
      <c r="HS5" s="64"/>
      <c r="HT5" s="64"/>
      <c r="HU5" s="64"/>
      <c r="HV5" s="64"/>
      <c r="HW5" s="64"/>
      <c r="HX5" s="64"/>
      <c r="HY5" s="64"/>
      <c r="HZ5" s="64"/>
      <c r="IA5" s="64"/>
      <c r="IB5" s="64"/>
      <c r="IC5" s="64"/>
      <c r="ID5" s="64"/>
      <c r="IE5" s="64"/>
      <c r="IF5" s="64"/>
      <c r="IG5" s="64"/>
      <c r="IH5" s="64"/>
      <c r="II5" s="64"/>
      <c r="IJ5" s="64"/>
      <c r="IK5" s="64"/>
      <c r="IL5" s="64"/>
      <c r="IM5" s="64"/>
      <c r="IN5" s="64"/>
      <c r="IO5" s="64"/>
      <c r="IP5" s="64"/>
      <c r="IQ5" s="64"/>
      <c r="IR5" s="64"/>
      <c r="IS5" s="64"/>
      <c r="IT5" s="64"/>
      <c r="IU5" s="64"/>
      <c r="IV5" s="64"/>
      <c r="IW5" s="64"/>
      <c r="IX5" s="64"/>
      <c r="IY5" s="64"/>
      <c r="IZ5" s="64"/>
      <c r="JA5" s="64"/>
      <c r="JB5" s="64"/>
      <c r="JC5" s="64"/>
      <c r="JD5" s="64"/>
      <c r="JE5" s="64"/>
      <c r="JF5" s="64"/>
      <c r="JG5" s="64"/>
      <c r="JH5" s="64"/>
      <c r="JI5" s="64"/>
      <c r="JJ5" s="64"/>
      <c r="JK5" s="64"/>
      <c r="JL5" s="64"/>
      <c r="JM5" s="64"/>
      <c r="JN5" s="64"/>
      <c r="JO5" s="64"/>
      <c r="JP5" s="64"/>
      <c r="JQ5" s="64"/>
      <c r="JR5" s="64"/>
      <c r="JS5" s="64"/>
      <c r="JT5" s="64"/>
      <c r="JU5" s="64"/>
      <c r="JV5" s="64"/>
      <c r="JW5" s="64"/>
      <c r="JX5" s="64"/>
      <c r="JY5" s="64"/>
      <c r="JZ5" s="64"/>
      <c r="KA5" s="64"/>
      <c r="KB5" s="64"/>
      <c r="KC5" s="64"/>
      <c r="KD5" s="64"/>
      <c r="KE5" s="64"/>
      <c r="KF5" s="64"/>
      <c r="KG5" s="64"/>
      <c r="KH5" s="64"/>
      <c r="KI5" s="64"/>
      <c r="KJ5" s="64"/>
      <c r="KK5" s="64"/>
      <c r="KL5" s="64"/>
      <c r="KM5" s="64"/>
      <c r="KN5" s="64"/>
      <c r="KO5" s="64"/>
      <c r="KP5" s="64"/>
      <c r="KQ5" s="64"/>
      <c r="KR5" s="64"/>
      <c r="KS5" s="64"/>
      <c r="KT5" s="64"/>
      <c r="KU5" s="64"/>
      <c r="KV5" s="64"/>
      <c r="KW5" s="64"/>
      <c r="KX5" s="64"/>
      <c r="KY5" s="64"/>
      <c r="KZ5" s="64"/>
      <c r="LA5" s="64"/>
      <c r="LB5" s="64"/>
      <c r="LC5" s="64"/>
      <c r="LD5" s="64"/>
      <c r="LE5" s="64"/>
      <c r="LF5" s="64"/>
      <c r="LG5" s="64"/>
      <c r="LH5" s="64"/>
      <c r="LI5" s="64"/>
      <c r="LJ5" s="64"/>
      <c r="LK5" s="64"/>
      <c r="LL5" s="64"/>
      <c r="LM5" s="64"/>
      <c r="LN5" s="64"/>
      <c r="LO5" s="64"/>
      <c r="LP5" s="64"/>
      <c r="LQ5" s="64"/>
      <c r="LR5" s="64"/>
      <c r="LS5" s="64"/>
      <c r="LT5" s="64"/>
      <c r="LU5" s="64"/>
      <c r="LV5" s="64"/>
      <c r="LW5" s="64"/>
      <c r="LX5" s="64"/>
      <c r="LY5" s="64"/>
      <c r="LZ5" s="64"/>
      <c r="MA5" s="64"/>
      <c r="MB5" s="64"/>
      <c r="MC5" s="64"/>
      <c r="MD5" s="64"/>
      <c r="ME5" s="64"/>
      <c r="MF5" s="64"/>
      <c r="MG5" s="64"/>
      <c r="MH5" s="64"/>
      <c r="MI5" s="64"/>
      <c r="MJ5" s="64"/>
      <c r="MK5" s="64"/>
      <c r="ML5" s="64"/>
      <c r="MM5" s="64"/>
      <c r="MN5" s="64"/>
      <c r="MO5" s="64"/>
      <c r="MP5" s="64"/>
      <c r="MQ5" s="64"/>
      <c r="MR5" s="64"/>
      <c r="MS5" s="64"/>
      <c r="MT5" s="64"/>
      <c r="MU5" s="64"/>
      <c r="MV5" s="64"/>
      <c r="MW5" s="64"/>
      <c r="MX5" s="64"/>
      <c r="MY5" s="64"/>
      <c r="MZ5" s="64"/>
      <c r="NA5" s="64"/>
      <c r="NB5" s="64"/>
      <c r="NC5" s="64"/>
      <c r="ND5" s="64"/>
      <c r="NE5" s="64"/>
      <c r="NF5" s="64"/>
      <c r="NG5" s="64"/>
      <c r="NH5" s="64"/>
      <c r="NI5" s="64"/>
      <c r="NJ5" s="64"/>
      <c r="NK5" s="64"/>
      <c r="NL5" s="64"/>
      <c r="NM5" s="64"/>
      <c r="NN5" s="64"/>
      <c r="NO5" s="64"/>
      <c r="NP5" s="64"/>
      <c r="NQ5" s="64"/>
      <c r="NR5" s="64"/>
      <c r="NS5" s="64"/>
      <c r="NT5" s="64"/>
      <c r="NU5" s="64"/>
      <c r="NV5" s="64"/>
      <c r="NW5" s="64"/>
      <c r="NX5" s="64"/>
      <c r="NY5" s="64"/>
      <c r="NZ5" s="64"/>
      <c r="OA5" s="64"/>
      <c r="OB5" s="64"/>
      <c r="OC5" s="64"/>
      <c r="OD5" s="64"/>
      <c r="OE5" s="64"/>
      <c r="OF5" s="64"/>
      <c r="OG5" s="64"/>
      <c r="OH5" s="64"/>
      <c r="OI5" s="64"/>
      <c r="OJ5" s="64"/>
      <c r="OK5" s="64"/>
      <c r="OL5" s="64"/>
      <c r="OM5" s="64"/>
      <c r="ON5" s="64"/>
      <c r="OO5" s="64"/>
      <c r="OP5" s="64"/>
      <c r="OQ5" s="64"/>
      <c r="OR5" s="64"/>
      <c r="OS5" s="64"/>
      <c r="OT5" s="64"/>
      <c r="OU5" s="64"/>
      <c r="OV5" s="64"/>
      <c r="OW5" s="64"/>
      <c r="OX5" s="64"/>
      <c r="OY5" s="64"/>
      <c r="OZ5" s="64"/>
      <c r="PA5" s="64"/>
      <c r="PB5" s="64"/>
      <c r="PC5" s="64"/>
      <c r="PD5" s="64"/>
      <c r="PE5" s="64"/>
      <c r="PF5" s="64"/>
      <c r="PG5" s="64"/>
      <c r="PH5" s="64"/>
      <c r="PI5" s="64"/>
      <c r="PJ5" s="64"/>
      <c r="PK5" s="64"/>
      <c r="PL5" s="64"/>
      <c r="PM5" s="64"/>
      <c r="PN5" s="64"/>
      <c r="PO5" s="64"/>
      <c r="PP5" s="64"/>
      <c r="PQ5" s="64"/>
      <c r="PR5" s="64"/>
      <c r="PS5" s="64"/>
      <c r="PT5" s="64"/>
      <c r="PU5" s="64"/>
      <c r="PV5" s="64"/>
      <c r="PW5" s="64"/>
      <c r="PX5" s="64"/>
      <c r="PY5" s="64"/>
      <c r="PZ5" s="64"/>
      <c r="QA5" s="64"/>
      <c r="QB5" s="64"/>
      <c r="QC5" s="64"/>
      <c r="QD5" s="64"/>
      <c r="QE5" s="64"/>
      <c r="QF5" s="64"/>
      <c r="QG5" s="64"/>
      <c r="QH5" s="64"/>
      <c r="QI5" s="64"/>
      <c r="QJ5" s="64"/>
      <c r="QK5" s="64"/>
      <c r="QL5" s="64"/>
      <c r="QM5" s="64"/>
      <c r="QN5" s="64"/>
      <c r="QO5" s="64"/>
      <c r="QP5" s="64"/>
      <c r="QQ5" s="64"/>
      <c r="QR5" s="64"/>
      <c r="QS5" s="64"/>
      <c r="QT5" s="64"/>
      <c r="QU5" s="64"/>
      <c r="QV5" s="64"/>
      <c r="QW5" s="64"/>
      <c r="QX5" s="64"/>
      <c r="QY5" s="64"/>
      <c r="QZ5" s="64"/>
      <c r="RA5" s="64"/>
      <c r="RB5" s="64"/>
      <c r="RC5" s="64"/>
      <c r="RD5" s="64"/>
      <c r="RE5" s="64"/>
      <c r="RF5" s="64"/>
      <c r="RG5" s="64"/>
      <c r="RH5" s="64"/>
      <c r="RI5" s="64"/>
      <c r="RJ5" s="64"/>
      <c r="RK5" s="64"/>
      <c r="RL5" s="64"/>
      <c r="RM5" s="64"/>
      <c r="RN5" s="64"/>
      <c r="RO5" s="64"/>
      <c r="RP5" s="64"/>
      <c r="RQ5" s="64"/>
      <c r="RR5" s="64"/>
      <c r="RS5" s="64"/>
      <c r="RT5" s="64"/>
      <c r="RU5" s="64"/>
      <c r="RV5" s="64"/>
      <c r="RW5" s="64"/>
      <c r="RX5" s="64"/>
      <c r="RY5" s="64"/>
      <c r="RZ5" s="64"/>
      <c r="SA5" s="64"/>
      <c r="SB5" s="64"/>
      <c r="SC5" s="64"/>
      <c r="SD5" s="64"/>
      <c r="SE5" s="64"/>
      <c r="SF5" s="64"/>
      <c r="SG5" s="64"/>
      <c r="SH5" s="64"/>
      <c r="SI5" s="64"/>
      <c r="SJ5" s="64"/>
      <c r="SK5" s="64"/>
      <c r="SL5" s="64"/>
      <c r="SM5" s="64"/>
      <c r="SN5" s="64"/>
      <c r="SO5" s="64"/>
      <c r="SP5" s="64"/>
      <c r="SQ5" s="64"/>
      <c r="SR5" s="64"/>
      <c r="SS5" s="64"/>
      <c r="ST5" s="64"/>
      <c r="SU5" s="64"/>
      <c r="SV5" s="64"/>
      <c r="SW5" s="64"/>
      <c r="SX5" s="64"/>
      <c r="SY5" s="64"/>
      <c r="SZ5" s="64"/>
      <c r="TA5" s="64"/>
      <c r="TB5" s="64"/>
      <c r="TC5" s="64"/>
      <c r="TD5" s="64"/>
      <c r="TE5" s="64"/>
      <c r="TF5" s="64"/>
      <c r="TG5" s="64"/>
      <c r="TH5" s="64"/>
      <c r="TI5" s="64"/>
      <c r="TJ5" s="64"/>
      <c r="TK5" s="64"/>
      <c r="TL5" s="64"/>
      <c r="TM5" s="64"/>
      <c r="TN5" s="64"/>
      <c r="TO5" s="64"/>
      <c r="TP5" s="64"/>
      <c r="TQ5" s="64"/>
      <c r="TR5" s="64"/>
      <c r="TS5" s="64"/>
      <c r="TT5" s="64"/>
      <c r="TU5" s="64"/>
      <c r="TV5" s="64"/>
      <c r="TW5" s="64"/>
      <c r="TX5" s="64"/>
      <c r="TY5" s="64"/>
      <c r="TZ5" s="64"/>
      <c r="UA5" s="64"/>
      <c r="UB5" s="64"/>
      <c r="UC5" s="64"/>
      <c r="UD5" s="64"/>
      <c r="UE5" s="64"/>
      <c r="UF5" s="64"/>
      <c r="UG5" s="64"/>
      <c r="UH5" s="64"/>
      <c r="UI5" s="64"/>
      <c r="UJ5" s="64"/>
      <c r="UK5" s="64"/>
      <c r="UL5" s="64"/>
      <c r="UM5" s="64"/>
      <c r="UN5" s="64"/>
      <c r="UO5" s="64"/>
      <c r="UP5" s="64"/>
      <c r="UQ5" s="64"/>
      <c r="UR5" s="64"/>
      <c r="US5" s="64"/>
      <c r="UT5" s="64"/>
      <c r="UU5" s="64"/>
      <c r="UV5" s="64"/>
      <c r="UW5" s="64"/>
      <c r="UX5" s="64"/>
      <c r="UY5" s="64"/>
      <c r="UZ5" s="64"/>
      <c r="VA5" s="64"/>
      <c r="VB5" s="64"/>
      <c r="VC5" s="64"/>
      <c r="VD5" s="64"/>
      <c r="VE5" s="64"/>
      <c r="VF5" s="64"/>
      <c r="VG5" s="64"/>
      <c r="VH5" s="64"/>
      <c r="VI5" s="64"/>
      <c r="VJ5" s="64"/>
      <c r="VK5" s="64"/>
      <c r="VL5" s="64"/>
      <c r="VM5" s="64"/>
      <c r="VN5" s="64"/>
      <c r="VO5" s="64"/>
      <c r="VP5" s="64"/>
      <c r="VQ5" s="64"/>
      <c r="VR5" s="64"/>
      <c r="VS5" s="64"/>
      <c r="VT5" s="64"/>
      <c r="VU5" s="64"/>
      <c r="VV5" s="64"/>
      <c r="VW5" s="64"/>
      <c r="VX5" s="64"/>
      <c r="VY5" s="64"/>
      <c r="VZ5" s="64"/>
      <c r="WA5" s="64"/>
      <c r="WB5" s="64"/>
      <c r="WC5" s="64"/>
      <c r="WD5" s="64"/>
      <c r="WE5" s="64"/>
      <c r="WF5" s="64"/>
      <c r="WG5" s="64"/>
      <c r="WH5" s="64"/>
      <c r="WI5" s="64"/>
      <c r="WJ5" s="64"/>
      <c r="WK5" s="64"/>
      <c r="WL5" s="64"/>
      <c r="WM5" s="64"/>
      <c r="WN5" s="64"/>
      <c r="WO5" s="64"/>
      <c r="WP5" s="64"/>
      <c r="WQ5" s="64"/>
      <c r="WR5" s="64"/>
      <c r="WS5" s="64"/>
      <c r="WT5" s="64"/>
      <c r="WU5" s="64"/>
      <c r="WV5" s="64"/>
      <c r="WW5" s="64"/>
      <c r="WX5" s="64"/>
      <c r="WY5" s="64"/>
      <c r="WZ5" s="64"/>
      <c r="XA5" s="64"/>
      <c r="XB5" s="64"/>
      <c r="XC5" s="64"/>
      <c r="XD5" s="64"/>
      <c r="XE5" s="64"/>
      <c r="XF5" s="64"/>
      <c r="XG5" s="64"/>
      <c r="XH5" s="64"/>
      <c r="XI5" s="64"/>
      <c r="XJ5" s="64"/>
      <c r="XK5" s="64"/>
      <c r="XL5" s="64"/>
      <c r="XM5" s="64"/>
      <c r="XN5" s="64"/>
      <c r="XO5" s="64"/>
      <c r="XP5" s="64"/>
      <c r="XQ5" s="64"/>
      <c r="XR5" s="64"/>
      <c r="XS5" s="64"/>
      <c r="XT5" s="64"/>
      <c r="XU5" s="64"/>
      <c r="XV5" s="64"/>
      <c r="XW5" s="64"/>
      <c r="XX5" s="64"/>
      <c r="XY5" s="64"/>
      <c r="XZ5" s="64"/>
      <c r="YA5" s="64"/>
      <c r="YB5" s="64"/>
      <c r="YC5" s="64"/>
      <c r="YD5" s="64"/>
      <c r="YE5" s="64"/>
      <c r="YF5" s="64"/>
      <c r="YG5" s="64"/>
      <c r="YH5" s="64"/>
      <c r="YI5" s="64"/>
      <c r="YJ5" s="64"/>
      <c r="YK5" s="64"/>
      <c r="YL5" s="64"/>
      <c r="YM5" s="64"/>
      <c r="YN5" s="64"/>
      <c r="YO5" s="64"/>
      <c r="YP5" s="64"/>
      <c r="YQ5" s="64"/>
      <c r="YR5" s="64"/>
      <c r="YS5" s="64"/>
      <c r="YT5" s="64"/>
      <c r="YU5" s="64"/>
      <c r="YV5" s="64"/>
      <c r="YW5" s="64"/>
      <c r="YX5" s="64"/>
      <c r="YY5" s="64"/>
      <c r="YZ5" s="64"/>
      <c r="ZA5" s="64"/>
      <c r="ZB5" s="64"/>
      <c r="ZC5" s="64"/>
      <c r="ZD5" s="64"/>
      <c r="ZE5" s="64"/>
      <c r="ZF5" s="64"/>
      <c r="ZG5" s="64"/>
      <c r="ZH5" s="64"/>
      <c r="ZI5" s="64"/>
      <c r="ZJ5" s="64"/>
      <c r="ZK5" s="64"/>
      <c r="ZL5" s="64"/>
      <c r="ZM5" s="64"/>
      <c r="ZN5" s="64"/>
      <c r="ZO5" s="64"/>
      <c r="ZP5" s="64"/>
      <c r="ZQ5" s="64"/>
      <c r="ZR5" s="64"/>
      <c r="ZS5" s="64"/>
      <c r="ZT5" s="64"/>
      <c r="ZU5" s="64"/>
      <c r="ZV5" s="64"/>
      <c r="ZW5" s="64"/>
      <c r="ZX5" s="64"/>
      <c r="ZY5" s="64"/>
      <c r="ZZ5" s="64"/>
      <c r="AAA5" s="64"/>
      <c r="AAB5" s="64"/>
      <c r="AAC5" s="64"/>
      <c r="AAD5" s="64"/>
      <c r="AAE5" s="64"/>
      <c r="AAF5" s="64"/>
      <c r="AAG5" s="64"/>
      <c r="AAH5" s="64"/>
      <c r="AAI5" s="64"/>
      <c r="AAJ5" s="64"/>
      <c r="AAK5" s="64"/>
      <c r="AAL5" s="64"/>
      <c r="AAM5" s="64"/>
      <c r="AAN5" s="64"/>
      <c r="AAO5" s="64"/>
      <c r="AAP5" s="64"/>
      <c r="AAQ5" s="64"/>
      <c r="AAR5" s="64"/>
      <c r="AAS5" s="64"/>
      <c r="AAT5" s="64"/>
      <c r="AAU5" s="64"/>
      <c r="AAV5" s="64"/>
      <c r="AAW5" s="64"/>
      <c r="AAX5" s="64"/>
      <c r="AAY5" s="64"/>
      <c r="AAZ5" s="64"/>
      <c r="ABA5" s="64"/>
      <c r="ABB5" s="64"/>
      <c r="ABC5" s="64"/>
      <c r="ABD5" s="64"/>
      <c r="ABE5" s="64"/>
      <c r="ABF5" s="64"/>
      <c r="ABG5" s="64"/>
      <c r="ABH5" s="64"/>
      <c r="ABI5" s="64"/>
      <c r="ABJ5" s="64"/>
      <c r="ABK5" s="64"/>
      <c r="ABL5" s="64"/>
      <c r="ABM5" s="64"/>
      <c r="ABN5" s="64"/>
      <c r="ABO5" s="64"/>
      <c r="ABP5" s="64"/>
      <c r="ABQ5" s="64"/>
      <c r="ABR5" s="64"/>
      <c r="ABS5" s="64"/>
      <c r="ABT5" s="64"/>
      <c r="ABU5" s="64"/>
      <c r="ABV5" s="64"/>
      <c r="ABW5" s="64"/>
      <c r="ABX5" s="64"/>
      <c r="ABY5" s="64"/>
      <c r="ABZ5" s="64"/>
      <c r="ACA5" s="64"/>
      <c r="ACB5" s="64"/>
      <c r="ACC5" s="64"/>
      <c r="ACD5" s="64"/>
      <c r="ACE5" s="64"/>
      <c r="ACF5" s="64"/>
      <c r="ACG5" s="64"/>
      <c r="ACH5" s="64"/>
      <c r="ACI5" s="64"/>
      <c r="ACJ5" s="64"/>
      <c r="ACK5" s="64"/>
      <c r="ACL5" s="64"/>
      <c r="ACM5" s="64"/>
      <c r="ACN5" s="64"/>
      <c r="ACO5" s="64"/>
      <c r="ACP5" s="64"/>
      <c r="ACQ5" s="64"/>
      <c r="ACR5" s="64"/>
      <c r="ACS5" s="64"/>
      <c r="ACT5" s="64"/>
      <c r="ACU5" s="64"/>
      <c r="ACV5" s="64"/>
      <c r="ACW5" s="64"/>
      <c r="ACX5" s="64"/>
      <c r="ACY5" s="64"/>
      <c r="ACZ5" s="64"/>
      <c r="ADA5" s="64"/>
      <c r="ADB5" s="64"/>
      <c r="ADC5" s="64"/>
      <c r="ADD5" s="64"/>
      <c r="ADE5" s="64"/>
      <c r="ADF5" s="64"/>
      <c r="ADG5" s="64"/>
      <c r="ADH5" s="64"/>
      <c r="ADI5" s="64"/>
      <c r="ADJ5" s="64"/>
      <c r="ADK5" s="64"/>
      <c r="ADL5" s="64"/>
      <c r="ADM5" s="64"/>
      <c r="ADN5" s="64"/>
      <c r="ADO5" s="64"/>
      <c r="ADP5" s="64"/>
      <c r="ADQ5" s="64"/>
      <c r="ADR5" s="64"/>
      <c r="ADS5" s="64"/>
      <c r="ADT5" s="64"/>
      <c r="ADU5" s="64"/>
      <c r="ADV5" s="64"/>
      <c r="ADW5" s="64"/>
      <c r="ADX5" s="64"/>
      <c r="ADY5" s="64"/>
      <c r="ADZ5" s="64"/>
      <c r="AEA5" s="64"/>
      <c r="AEB5" s="64"/>
      <c r="AEC5" s="64"/>
      <c r="AED5" s="64"/>
      <c r="AEE5" s="64"/>
      <c r="AEF5" s="64"/>
      <c r="AEG5" s="64"/>
      <c r="AEH5" s="64"/>
      <c r="AEI5" s="64"/>
      <c r="AEJ5" s="64"/>
      <c r="AEK5" s="64"/>
      <c r="AEL5" s="64"/>
      <c r="AEM5" s="64"/>
      <c r="AEN5" s="64"/>
      <c r="AEO5" s="64"/>
      <c r="AEP5" s="64"/>
      <c r="AEQ5" s="64"/>
      <c r="AER5" s="64"/>
      <c r="AES5" s="64"/>
      <c r="AET5" s="64"/>
      <c r="AEU5" s="64"/>
      <c r="AEV5" s="64"/>
      <c r="AEW5" s="64"/>
      <c r="AEX5" s="64"/>
      <c r="AEY5" s="64"/>
      <c r="AEZ5" s="64"/>
      <c r="AFA5" s="64"/>
      <c r="AFB5" s="64"/>
      <c r="AFC5" s="64"/>
      <c r="AFD5" s="64"/>
      <c r="AFE5" s="64"/>
      <c r="AFF5" s="64"/>
      <c r="AFG5" s="64"/>
      <c r="AFH5" s="64"/>
      <c r="AFI5" s="64"/>
      <c r="AFJ5" s="64"/>
      <c r="AFK5" s="64"/>
      <c r="AFL5" s="64"/>
      <c r="AFM5" s="64"/>
      <c r="AFN5" s="64"/>
      <c r="AFO5" s="64"/>
      <c r="AFP5" s="64"/>
      <c r="AFQ5" s="64"/>
      <c r="AFR5" s="64"/>
      <c r="AFS5" s="64"/>
      <c r="AFT5" s="64"/>
      <c r="AFU5" s="64"/>
      <c r="AFV5" s="64"/>
      <c r="AFW5" s="64"/>
      <c r="AFX5" s="64"/>
      <c r="AFY5" s="64"/>
      <c r="AFZ5" s="64"/>
      <c r="AGA5" s="64"/>
      <c r="AGB5" s="64"/>
      <c r="AGC5" s="64"/>
      <c r="AGD5" s="64"/>
      <c r="AGE5" s="64"/>
      <c r="AGF5" s="64"/>
      <c r="AGG5" s="64"/>
      <c r="AGH5" s="64"/>
      <c r="AGI5" s="64"/>
      <c r="AGJ5" s="64"/>
      <c r="AGK5" s="64"/>
      <c r="AGL5" s="64"/>
      <c r="AGM5" s="64"/>
      <c r="AGN5" s="64"/>
      <c r="AGO5" s="64"/>
      <c r="AGP5" s="64"/>
      <c r="AGQ5" s="64"/>
      <c r="AGR5" s="64"/>
      <c r="AGS5" s="64"/>
      <c r="AGT5" s="64"/>
      <c r="AGU5" s="64"/>
      <c r="AGV5" s="64"/>
      <c r="AGW5" s="64"/>
      <c r="AGX5" s="64"/>
      <c r="AGY5" s="64"/>
      <c r="AGZ5" s="64"/>
      <c r="AHA5" s="64"/>
      <c r="AHB5" s="64"/>
      <c r="AHC5" s="64"/>
      <c r="AHD5" s="64"/>
      <c r="AHE5" s="64"/>
      <c r="AHF5" s="64"/>
      <c r="AHG5" s="64"/>
      <c r="AHH5" s="64"/>
      <c r="AHI5" s="64"/>
      <c r="AHJ5" s="64"/>
      <c r="AHK5" s="64"/>
      <c r="AHL5" s="64"/>
      <c r="AHM5" s="64"/>
      <c r="AHN5" s="64"/>
      <c r="AHO5" s="64"/>
      <c r="AHP5" s="64"/>
    </row>
    <row r="6" spans="1:900" s="40" customFormat="1" ht="18" customHeight="1">
      <c r="A6" s="707" t="s">
        <v>557</v>
      </c>
      <c r="B6" s="708"/>
      <c r="C6" s="708"/>
      <c r="D6" s="708"/>
      <c r="E6" s="708"/>
      <c r="F6" s="708"/>
      <c r="G6" s="708"/>
      <c r="H6" s="708"/>
      <c r="I6" s="709"/>
      <c r="J6" s="396"/>
      <c r="K6" s="388"/>
      <c r="L6" s="388"/>
    </row>
    <row r="7" spans="1:900" ht="18" customHeight="1">
      <c r="A7" s="399" t="s">
        <v>86</v>
      </c>
      <c r="B7" s="400">
        <f t="shared" ref="B7:C7" si="0">B11+B15+B19</f>
        <v>11739</v>
      </c>
      <c r="C7" s="400">
        <f t="shared" si="0"/>
        <v>24815</v>
      </c>
      <c r="D7" s="400">
        <f>D11+D15+D19</f>
        <v>16526</v>
      </c>
      <c r="E7" s="400">
        <f t="shared" ref="E7:F7" si="1">E11+E15+E19</f>
        <v>15654</v>
      </c>
      <c r="F7" s="400">
        <f t="shared" si="1"/>
        <v>32180</v>
      </c>
      <c r="G7" s="170">
        <f>E7/D7-1</f>
        <v>-5.2765339465085326E-2</v>
      </c>
      <c r="H7" s="362">
        <f>E7/B7-1</f>
        <v>0.33350370559672893</v>
      </c>
      <c r="I7" s="362">
        <f>F7/C7-1</f>
        <v>0.29679629256498097</v>
      </c>
      <c r="J7" s="387"/>
      <c r="K7" s="389"/>
      <c r="L7" s="397"/>
      <c r="M7" s="66"/>
      <c r="AHN7" s="40"/>
      <c r="AHO7" s="40"/>
      <c r="AHP7" s="40"/>
    </row>
    <row r="8" spans="1:900" ht="18" customHeight="1">
      <c r="A8" s="399" t="s">
        <v>87</v>
      </c>
      <c r="B8" s="401">
        <f t="shared" ref="B8:C8" si="2">B12+B16+B20</f>
        <v>46947474.799999997</v>
      </c>
      <c r="C8" s="401">
        <f t="shared" si="2"/>
        <v>99242243.659999996</v>
      </c>
      <c r="D8" s="401">
        <f>D12+D16+D20</f>
        <v>66083817.190000005</v>
      </c>
      <c r="E8" s="401">
        <f t="shared" ref="E8:F8" si="3">E12+E16+E20</f>
        <v>62614785.560000002</v>
      </c>
      <c r="F8" s="401">
        <f t="shared" si="3"/>
        <v>128698602.75000001</v>
      </c>
      <c r="G8" s="170">
        <f t="shared" ref="G8:G9" si="4">E8/D8-1</f>
        <v>-5.2494419625096156E-2</v>
      </c>
      <c r="H8" s="362">
        <f t="shared" ref="H8:H9" si="5">E8/B8-1</f>
        <v>0.33371998870533504</v>
      </c>
      <c r="I8" s="362">
        <f t="shared" ref="I8:I9" si="6">F8/C8-1</f>
        <v>0.2968127080128935</v>
      </c>
      <c r="J8" s="67"/>
      <c r="K8" s="390"/>
      <c r="L8" s="397"/>
      <c r="M8" s="68"/>
      <c r="AHN8" s="40"/>
      <c r="AHO8" s="40"/>
      <c r="AHP8" s="40"/>
    </row>
    <row r="9" spans="1:900" ht="18" customHeight="1">
      <c r="A9" s="399" t="s">
        <v>88</v>
      </c>
      <c r="B9" s="401">
        <f>ROUND(B8/B7,2)</f>
        <v>3999.27</v>
      </c>
      <c r="C9" s="402">
        <f t="shared" ref="C9:D9" si="7">ROUND(C8/C7,2)</f>
        <v>3999.28</v>
      </c>
      <c r="D9" s="402">
        <f t="shared" si="7"/>
        <v>3998.78</v>
      </c>
      <c r="E9" s="402">
        <f t="shared" ref="E9:F9" si="8">ROUND(E8/E7,2)</f>
        <v>3999.92</v>
      </c>
      <c r="F9" s="402">
        <f t="shared" si="8"/>
        <v>3999.34</v>
      </c>
      <c r="G9" s="429">
        <f t="shared" si="4"/>
        <v>2.850869515200749E-4</v>
      </c>
      <c r="H9" s="403">
        <f t="shared" si="5"/>
        <v>1.6252966166319105E-4</v>
      </c>
      <c r="I9" s="362">
        <f t="shared" si="6"/>
        <v>1.5002700486155263E-5</v>
      </c>
      <c r="J9" s="69"/>
      <c r="K9" s="391"/>
      <c r="L9" s="398"/>
      <c r="AHN9" s="40"/>
      <c r="AHO9" s="40"/>
      <c r="AHP9" s="40"/>
    </row>
    <row r="10" spans="1:900" ht="18" customHeight="1">
      <c r="A10" s="707" t="s">
        <v>90</v>
      </c>
      <c r="B10" s="708"/>
      <c r="C10" s="708"/>
      <c r="D10" s="708"/>
      <c r="E10" s="708"/>
      <c r="F10" s="708"/>
      <c r="G10" s="708"/>
      <c r="H10" s="708"/>
      <c r="I10" s="709"/>
      <c r="J10" s="396"/>
      <c r="K10" s="388"/>
      <c r="L10" s="388"/>
      <c r="AHN10" s="40"/>
      <c r="AHO10" s="40"/>
      <c r="AHP10" s="40"/>
    </row>
    <row r="11" spans="1:900" ht="18" customHeight="1">
      <c r="A11" s="399" t="s">
        <v>86</v>
      </c>
      <c r="B11" s="404">
        <v>10444</v>
      </c>
      <c r="C11" s="405">
        <v>22233</v>
      </c>
      <c r="D11" s="405">
        <v>15007</v>
      </c>
      <c r="E11" s="405">
        <v>14065</v>
      </c>
      <c r="F11" s="405">
        <v>29072</v>
      </c>
      <c r="G11" s="170">
        <f t="shared" ref="G11:G13" si="9">E11/D11-1</f>
        <v>-6.2770707003398374E-2</v>
      </c>
      <c r="H11" s="362">
        <f t="shared" ref="H11:H13" si="10">E11/B11-1</f>
        <v>0.34670624281884344</v>
      </c>
      <c r="I11" s="362">
        <f t="shared" ref="I11:I13" si="11">F11/C11-1</f>
        <v>0.30760581118157693</v>
      </c>
      <c r="J11" s="387"/>
      <c r="K11" s="389"/>
      <c r="L11" s="397"/>
      <c r="AHN11" s="40"/>
      <c r="AHO11" s="40"/>
      <c r="AHP11" s="40"/>
    </row>
    <row r="12" spans="1:900" ht="18" customHeight="1">
      <c r="A12" s="399" t="s">
        <v>87</v>
      </c>
      <c r="B12" s="406">
        <v>41771474.799999997</v>
      </c>
      <c r="C12" s="407">
        <v>88922633.659999996</v>
      </c>
      <c r="D12" s="407">
        <v>60016237.790000007</v>
      </c>
      <c r="E12" s="407">
        <v>56258785.560000002</v>
      </c>
      <c r="F12" s="407">
        <v>116275023.35000001</v>
      </c>
      <c r="G12" s="170">
        <f t="shared" si="9"/>
        <v>-6.2607260440874835E-2</v>
      </c>
      <c r="H12" s="362">
        <f t="shared" si="10"/>
        <v>0.34682306117666717</v>
      </c>
      <c r="I12" s="362">
        <f t="shared" si="11"/>
        <v>0.30759761113895023</v>
      </c>
      <c r="J12" s="67"/>
      <c r="K12" s="390"/>
      <c r="L12" s="397"/>
      <c r="AHN12" s="40"/>
      <c r="AHO12" s="40"/>
      <c r="AHP12" s="40"/>
    </row>
    <row r="13" spans="1:900" ht="18" customHeight="1">
      <c r="A13" s="399" t="s">
        <v>88</v>
      </c>
      <c r="B13" s="408">
        <f>ROUND(B12/B11,2)</f>
        <v>3999.57</v>
      </c>
      <c r="C13" s="407">
        <f t="shared" ref="C13:D13" si="12">ROUND(C12/C11,2)</f>
        <v>3999.58</v>
      </c>
      <c r="D13" s="407">
        <f t="shared" si="12"/>
        <v>3999.22</v>
      </c>
      <c r="E13" s="407">
        <f t="shared" ref="E13:F13" si="13">ROUND(E12/E11,2)</f>
        <v>3999.91</v>
      </c>
      <c r="F13" s="407">
        <f t="shared" si="13"/>
        <v>3999.55</v>
      </c>
      <c r="G13" s="429">
        <f t="shared" si="9"/>
        <v>1.7253364406055738E-4</v>
      </c>
      <c r="H13" s="403">
        <f t="shared" si="10"/>
        <v>8.5009138482305957E-5</v>
      </c>
      <c r="I13" s="362">
        <f t="shared" si="11"/>
        <v>-7.5007875826038628E-6</v>
      </c>
      <c r="J13" s="69"/>
      <c r="K13" s="391"/>
      <c r="L13" s="398"/>
      <c r="AHN13" s="40"/>
      <c r="AHO13" s="40"/>
      <c r="AHP13" s="40"/>
    </row>
    <row r="14" spans="1:900" ht="18" customHeight="1">
      <c r="A14" s="707" t="s">
        <v>91</v>
      </c>
      <c r="B14" s="708"/>
      <c r="C14" s="708"/>
      <c r="D14" s="708"/>
      <c r="E14" s="708"/>
      <c r="F14" s="708"/>
      <c r="G14" s="708"/>
      <c r="H14" s="708"/>
      <c r="I14" s="709"/>
      <c r="J14" s="396"/>
      <c r="K14" s="388"/>
      <c r="L14" s="388"/>
      <c r="AHN14" s="40"/>
      <c r="AHO14" s="40"/>
      <c r="AHP14" s="40"/>
    </row>
    <row r="15" spans="1:900" ht="18" customHeight="1">
      <c r="A15" s="399" t="s">
        <v>86</v>
      </c>
      <c r="B15" s="404">
        <v>851</v>
      </c>
      <c r="C15" s="405">
        <v>1660</v>
      </c>
      <c r="D15" s="405">
        <v>1001</v>
      </c>
      <c r="E15" s="405">
        <v>1099</v>
      </c>
      <c r="F15" s="405">
        <v>2100</v>
      </c>
      <c r="G15" s="170">
        <f t="shared" ref="G15:G17" si="14">E15/D15-1</f>
        <v>9.7902097902097918E-2</v>
      </c>
      <c r="H15" s="362">
        <f t="shared" ref="H15:H17" si="15">E15/B15-1</f>
        <v>0.29142185663924791</v>
      </c>
      <c r="I15" s="362">
        <f t="shared" ref="I15:I17" si="16">F15/C15-1</f>
        <v>0.26506024096385539</v>
      </c>
      <c r="J15" s="70"/>
      <c r="K15" s="389"/>
      <c r="L15" s="397"/>
      <c r="M15" s="71"/>
      <c r="AHN15" s="40"/>
      <c r="AHO15" s="40"/>
      <c r="AHP15" s="40"/>
    </row>
    <row r="16" spans="1:900" ht="18" customHeight="1">
      <c r="A16" s="399" t="s">
        <v>87</v>
      </c>
      <c r="B16" s="406">
        <v>3400000</v>
      </c>
      <c r="C16" s="407">
        <v>6636000</v>
      </c>
      <c r="D16" s="407">
        <v>4004000</v>
      </c>
      <c r="E16" s="407">
        <v>4396000</v>
      </c>
      <c r="F16" s="407">
        <v>8400000</v>
      </c>
      <c r="G16" s="170">
        <f t="shared" si="14"/>
        <v>9.7902097902097918E-2</v>
      </c>
      <c r="H16" s="362">
        <f t="shared" si="15"/>
        <v>0.29294117647058826</v>
      </c>
      <c r="I16" s="362">
        <f t="shared" si="16"/>
        <v>0.26582278481012667</v>
      </c>
      <c r="J16" s="62"/>
      <c r="K16" s="390"/>
      <c r="L16" s="397"/>
      <c r="AHN16" s="40"/>
      <c r="AHO16" s="40"/>
      <c r="AHP16" s="40"/>
    </row>
    <row r="17" spans="1:900" ht="18" customHeight="1">
      <c r="A17" s="399" t="s">
        <v>88</v>
      </c>
      <c r="B17" s="408">
        <f>ROUND(B16/B15,2)</f>
        <v>3995.3</v>
      </c>
      <c r="C17" s="407">
        <f t="shared" ref="C17:D17" si="17">ROUND(C16/C15,2)</f>
        <v>3997.59</v>
      </c>
      <c r="D17" s="407">
        <f t="shared" si="17"/>
        <v>4000</v>
      </c>
      <c r="E17" s="407">
        <f t="shared" ref="E17:F17" si="18">ROUND(E16/E15,2)</f>
        <v>4000</v>
      </c>
      <c r="F17" s="407">
        <f t="shared" si="18"/>
        <v>4000</v>
      </c>
      <c r="G17" s="170">
        <f t="shared" si="14"/>
        <v>0</v>
      </c>
      <c r="H17" s="362">
        <f t="shared" si="15"/>
        <v>1.1763822491426268E-3</v>
      </c>
      <c r="I17" s="362">
        <f t="shared" si="16"/>
        <v>6.0286322509317536E-4</v>
      </c>
      <c r="J17" s="62"/>
      <c r="K17" s="391"/>
      <c r="L17" s="398"/>
      <c r="AHN17" s="40"/>
      <c r="AHO17" s="40"/>
      <c r="AHP17" s="40"/>
    </row>
    <row r="18" spans="1:900" ht="18" customHeight="1">
      <c r="A18" s="707" t="s">
        <v>92</v>
      </c>
      <c r="B18" s="708"/>
      <c r="C18" s="708"/>
      <c r="D18" s="708"/>
      <c r="E18" s="708"/>
      <c r="F18" s="708"/>
      <c r="G18" s="708"/>
      <c r="H18" s="708"/>
      <c r="I18" s="709"/>
      <c r="J18" s="396"/>
      <c r="K18" s="388"/>
      <c r="L18" s="388"/>
      <c r="AHN18" s="40"/>
      <c r="AHO18" s="40"/>
      <c r="AHP18" s="40"/>
    </row>
    <row r="19" spans="1:900" ht="18" customHeight="1">
      <c r="A19" s="399" t="s">
        <v>86</v>
      </c>
      <c r="B19" s="404">
        <v>444</v>
      </c>
      <c r="C19" s="405">
        <v>922</v>
      </c>
      <c r="D19" s="405">
        <v>518</v>
      </c>
      <c r="E19" s="405">
        <v>490</v>
      </c>
      <c r="F19" s="405">
        <v>1008</v>
      </c>
      <c r="G19" s="167">
        <f t="shared" ref="G19:G21" si="19">E19/D19-1</f>
        <v>-5.4054054054054057E-2</v>
      </c>
      <c r="H19" s="193">
        <f t="shared" ref="H19:H21" si="20">E19/B19-1</f>
        <v>0.10360360360360366</v>
      </c>
      <c r="I19" s="193">
        <f t="shared" ref="I19:I21" si="21">F19/C19-1</f>
        <v>9.3275488069414214E-2</v>
      </c>
      <c r="J19" s="70"/>
      <c r="K19" s="392"/>
      <c r="L19" s="397"/>
      <c r="AHN19" s="40"/>
      <c r="AHO19" s="40"/>
      <c r="AHP19" s="40"/>
    </row>
    <row r="20" spans="1:900" ht="18" customHeight="1">
      <c r="A20" s="399" t="s">
        <v>87</v>
      </c>
      <c r="B20" s="406">
        <v>1776000</v>
      </c>
      <c r="C20" s="407">
        <v>3683610</v>
      </c>
      <c r="D20" s="407">
        <v>2063579.4</v>
      </c>
      <c r="E20" s="407">
        <v>1960000</v>
      </c>
      <c r="F20" s="407">
        <v>4023579.4</v>
      </c>
      <c r="G20" s="170">
        <f t="shared" si="19"/>
        <v>-5.0194046325525377E-2</v>
      </c>
      <c r="H20" s="362">
        <f t="shared" si="20"/>
        <v>0.10360360360360366</v>
      </c>
      <c r="I20" s="362">
        <f t="shared" si="21"/>
        <v>9.2292452241143907E-2</v>
      </c>
      <c r="J20" s="62"/>
      <c r="K20" s="393"/>
      <c r="L20" s="397"/>
      <c r="AHN20" s="40"/>
      <c r="AHO20" s="40"/>
      <c r="AHP20" s="40"/>
    </row>
    <row r="21" spans="1:900" ht="18" customHeight="1">
      <c r="A21" s="409" t="s">
        <v>88</v>
      </c>
      <c r="B21" s="408">
        <f>ROUND(B20/B19,2)</f>
        <v>4000</v>
      </c>
      <c r="C21" s="410">
        <f t="shared" ref="C21:D21" si="22">ROUND(C20/C19,2)</f>
        <v>3995.24</v>
      </c>
      <c r="D21" s="410">
        <f t="shared" si="22"/>
        <v>3983.74</v>
      </c>
      <c r="E21" s="410">
        <f t="shared" ref="E21:F21" si="23">ROUND(E20/E19,2)</f>
        <v>4000</v>
      </c>
      <c r="F21" s="410">
        <f t="shared" si="23"/>
        <v>3991.65</v>
      </c>
      <c r="G21" s="176">
        <f t="shared" si="19"/>
        <v>4.0815916701391064E-3</v>
      </c>
      <c r="H21" s="194">
        <f t="shared" si="20"/>
        <v>0</v>
      </c>
      <c r="I21" s="194">
        <f t="shared" si="21"/>
        <v>-8.9856929746390257E-4</v>
      </c>
      <c r="J21" s="62"/>
      <c r="K21" s="393"/>
      <c r="L21" s="397"/>
      <c r="AHN21" s="40"/>
      <c r="AHO21" s="40"/>
      <c r="AHP21" s="40"/>
    </row>
    <row r="22" spans="1:900" ht="26.25" customHeight="1">
      <c r="A22" s="14"/>
      <c r="B22" s="14"/>
      <c r="C22" s="14"/>
      <c r="D22" s="72"/>
      <c r="E22" s="72"/>
      <c r="F22" s="72"/>
    </row>
    <row r="23" spans="1:900" s="3" customFormat="1" ht="15" customHeight="1">
      <c r="A23" s="411" t="s">
        <v>363</v>
      </c>
      <c r="B23" s="61"/>
      <c r="C23" s="61"/>
      <c r="D23" s="61"/>
      <c r="E23" s="61"/>
      <c r="F23" s="61"/>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3"/>
      <c r="BV23" s="73"/>
      <c r="BW23" s="73"/>
      <c r="BX23" s="73"/>
      <c r="BY23" s="73"/>
      <c r="BZ23" s="73"/>
      <c r="CA23" s="73"/>
      <c r="CB23" s="73"/>
      <c r="CC23" s="73"/>
      <c r="CD23" s="73"/>
      <c r="CE23" s="73"/>
      <c r="CF23" s="73"/>
      <c r="CG23" s="73"/>
      <c r="CH23" s="73"/>
      <c r="CI23" s="73"/>
      <c r="CJ23" s="73"/>
      <c r="CK23" s="73"/>
      <c r="CL23" s="73"/>
      <c r="CM23" s="73"/>
      <c r="CN23" s="73"/>
      <c r="CO23" s="73"/>
      <c r="CP23" s="73"/>
      <c r="CQ23" s="73"/>
      <c r="CR23" s="73"/>
      <c r="CS23" s="73"/>
      <c r="CT23" s="73"/>
      <c r="CU23" s="73"/>
      <c r="CV23" s="73"/>
      <c r="CW23" s="73"/>
      <c r="CX23" s="73"/>
      <c r="CY23" s="73"/>
      <c r="CZ23" s="73"/>
      <c r="DA23" s="73"/>
      <c r="DB23" s="73"/>
      <c r="DC23" s="73"/>
      <c r="DD23" s="73"/>
      <c r="DE23" s="73"/>
      <c r="DF23" s="73"/>
      <c r="DG23" s="73"/>
      <c r="DH23" s="73"/>
      <c r="DI23" s="73"/>
      <c r="DJ23" s="73"/>
      <c r="DK23" s="73"/>
      <c r="DL23" s="73"/>
      <c r="DM23" s="73"/>
      <c r="DN23" s="73"/>
      <c r="DO23" s="73"/>
      <c r="DP23" s="73"/>
      <c r="DQ23" s="73"/>
      <c r="DR23" s="73"/>
      <c r="DS23" s="73"/>
      <c r="DT23" s="73"/>
      <c r="DU23" s="73"/>
      <c r="DV23" s="73"/>
      <c r="DW23" s="73"/>
      <c r="DX23" s="73"/>
      <c r="DY23" s="73"/>
      <c r="DZ23" s="73"/>
      <c r="EA23" s="73"/>
      <c r="EB23" s="73"/>
      <c r="EC23" s="73"/>
      <c r="ED23" s="73"/>
      <c r="EE23" s="73"/>
      <c r="EF23" s="73"/>
      <c r="EG23" s="73"/>
      <c r="EH23" s="73"/>
      <c r="EI23" s="73"/>
      <c r="EJ23" s="73"/>
      <c r="EK23" s="73"/>
      <c r="EL23" s="73"/>
      <c r="EM23" s="73"/>
      <c r="EN23" s="73"/>
      <c r="EO23" s="73"/>
      <c r="EP23" s="73"/>
      <c r="EQ23" s="73"/>
      <c r="ER23" s="73"/>
      <c r="ES23" s="73"/>
      <c r="ET23" s="73"/>
      <c r="EU23" s="73"/>
      <c r="EV23" s="73"/>
      <c r="EW23" s="73"/>
      <c r="EX23" s="73"/>
      <c r="EY23" s="73"/>
      <c r="EZ23" s="73"/>
      <c r="FA23" s="73"/>
      <c r="FB23" s="73"/>
      <c r="FC23" s="73"/>
      <c r="FD23" s="73"/>
      <c r="FE23" s="73"/>
      <c r="FF23" s="73"/>
      <c r="FG23" s="73"/>
      <c r="FH23" s="73"/>
      <c r="FI23" s="73"/>
      <c r="FJ23" s="73"/>
      <c r="FK23" s="73"/>
      <c r="FL23" s="73"/>
      <c r="FM23" s="73"/>
      <c r="FN23" s="73"/>
      <c r="FO23" s="73"/>
      <c r="FP23" s="73"/>
      <c r="FQ23" s="73"/>
      <c r="FR23" s="73"/>
      <c r="FS23" s="73"/>
      <c r="FT23" s="73"/>
      <c r="FU23" s="73"/>
      <c r="FV23" s="73"/>
      <c r="FW23" s="73"/>
      <c r="FX23" s="73"/>
      <c r="FY23" s="73"/>
      <c r="FZ23" s="73"/>
      <c r="GA23" s="73"/>
      <c r="GB23" s="73"/>
      <c r="GC23" s="73"/>
      <c r="GD23" s="73"/>
      <c r="GE23" s="73"/>
      <c r="GF23" s="73"/>
      <c r="GG23" s="73"/>
      <c r="GH23" s="73"/>
      <c r="GI23" s="73"/>
      <c r="GJ23" s="73"/>
      <c r="GK23" s="73"/>
      <c r="GL23" s="73"/>
      <c r="GM23" s="73"/>
      <c r="GN23" s="73"/>
      <c r="GO23" s="73"/>
      <c r="GP23" s="73"/>
      <c r="GQ23" s="73"/>
      <c r="GR23" s="73"/>
      <c r="GS23" s="73"/>
      <c r="GT23" s="73"/>
      <c r="GU23" s="73"/>
      <c r="GV23" s="73"/>
      <c r="GW23" s="73"/>
      <c r="GX23" s="73"/>
      <c r="GY23" s="73"/>
      <c r="GZ23" s="73"/>
      <c r="HA23" s="73"/>
      <c r="HB23" s="73"/>
      <c r="HC23" s="73"/>
      <c r="HD23" s="73"/>
      <c r="HE23" s="73"/>
      <c r="HF23" s="73"/>
      <c r="HG23" s="73"/>
      <c r="HH23" s="73"/>
      <c r="HI23" s="73"/>
      <c r="HJ23" s="73"/>
      <c r="HK23" s="73"/>
      <c r="HL23" s="73"/>
      <c r="HM23" s="73"/>
      <c r="HN23" s="73"/>
      <c r="HO23" s="73"/>
      <c r="HP23" s="73"/>
      <c r="HQ23" s="73"/>
      <c r="HR23" s="73"/>
      <c r="HS23" s="73"/>
      <c r="HT23" s="73"/>
      <c r="HU23" s="73"/>
      <c r="HV23" s="73"/>
      <c r="HW23" s="73"/>
      <c r="HX23" s="73"/>
      <c r="HY23" s="73"/>
      <c r="HZ23" s="73"/>
      <c r="IA23" s="73"/>
      <c r="IB23" s="73"/>
      <c r="IC23" s="73"/>
      <c r="ID23" s="73"/>
      <c r="IE23" s="73"/>
      <c r="IF23" s="73"/>
      <c r="IG23" s="73"/>
      <c r="IH23" s="73"/>
      <c r="II23" s="73"/>
      <c r="IJ23" s="73"/>
      <c r="IK23" s="73"/>
      <c r="IL23" s="73"/>
      <c r="IM23" s="73"/>
      <c r="IN23" s="73"/>
      <c r="IO23" s="73"/>
      <c r="IP23" s="73"/>
      <c r="IQ23" s="73"/>
      <c r="IR23" s="73"/>
      <c r="IS23" s="73"/>
      <c r="IT23" s="73"/>
      <c r="IU23" s="73"/>
      <c r="IV23" s="73"/>
      <c r="IW23" s="73"/>
      <c r="IX23" s="73"/>
      <c r="IY23" s="73"/>
      <c r="IZ23" s="73"/>
      <c r="JA23" s="73"/>
      <c r="JB23" s="73"/>
      <c r="JC23" s="73"/>
      <c r="JD23" s="73"/>
      <c r="JE23" s="73"/>
      <c r="JF23" s="73"/>
      <c r="JG23" s="73"/>
      <c r="JH23" s="73"/>
      <c r="JI23" s="73"/>
      <c r="JJ23" s="73"/>
      <c r="JK23" s="73"/>
      <c r="JL23" s="73"/>
      <c r="JM23" s="73"/>
      <c r="JN23" s="73"/>
      <c r="JO23" s="73"/>
      <c r="JP23" s="73"/>
      <c r="JQ23" s="73"/>
      <c r="JR23" s="73"/>
      <c r="JS23" s="73"/>
      <c r="JT23" s="73"/>
      <c r="JU23" s="73"/>
      <c r="JV23" s="73"/>
      <c r="JW23" s="73"/>
      <c r="JX23" s="73"/>
      <c r="JY23" s="73"/>
      <c r="JZ23" s="73"/>
      <c r="KA23" s="73"/>
      <c r="KB23" s="73"/>
      <c r="KC23" s="73"/>
      <c r="KD23" s="73"/>
      <c r="KE23" s="73"/>
      <c r="KF23" s="73"/>
      <c r="KG23" s="73"/>
      <c r="KH23" s="73"/>
      <c r="KI23" s="73"/>
      <c r="KJ23" s="73"/>
      <c r="KK23" s="73"/>
      <c r="KL23" s="73"/>
      <c r="KM23" s="73"/>
      <c r="KN23" s="73"/>
      <c r="KO23" s="73"/>
      <c r="KP23" s="73"/>
      <c r="KQ23" s="73"/>
      <c r="KR23" s="73"/>
      <c r="KS23" s="73"/>
      <c r="KT23" s="73"/>
      <c r="KU23" s="73"/>
      <c r="KV23" s="73"/>
      <c r="KW23" s="73"/>
      <c r="KX23" s="73"/>
      <c r="KY23" s="73"/>
      <c r="KZ23" s="73"/>
      <c r="LA23" s="73"/>
      <c r="LB23" s="73"/>
      <c r="LC23" s="73"/>
      <c r="LD23" s="73"/>
      <c r="LE23" s="73"/>
      <c r="LF23" s="73"/>
      <c r="LG23" s="73"/>
      <c r="LH23" s="73"/>
      <c r="LI23" s="73"/>
      <c r="LJ23" s="73"/>
      <c r="LK23" s="73"/>
      <c r="LL23" s="73"/>
      <c r="LM23" s="73"/>
      <c r="LN23" s="73"/>
      <c r="LO23" s="73"/>
      <c r="LP23" s="73"/>
      <c r="LQ23" s="73"/>
      <c r="LR23" s="73"/>
      <c r="LS23" s="73"/>
      <c r="LT23" s="73"/>
      <c r="LU23" s="73"/>
      <c r="LV23" s="73"/>
      <c r="LW23" s="73"/>
      <c r="LX23" s="73"/>
      <c r="LY23" s="73"/>
      <c r="LZ23" s="73"/>
      <c r="MA23" s="73"/>
      <c r="MB23" s="73"/>
      <c r="MC23" s="73"/>
      <c r="MD23" s="73"/>
      <c r="ME23" s="73"/>
      <c r="MF23" s="73"/>
      <c r="MG23" s="73"/>
      <c r="MH23" s="73"/>
      <c r="MI23" s="73"/>
      <c r="MJ23" s="73"/>
      <c r="MK23" s="73"/>
      <c r="ML23" s="73"/>
      <c r="MM23" s="73"/>
      <c r="MN23" s="73"/>
      <c r="MO23" s="73"/>
      <c r="MP23" s="73"/>
      <c r="MQ23" s="73"/>
      <c r="MR23" s="73"/>
      <c r="MS23" s="73"/>
      <c r="MT23" s="73"/>
      <c r="MU23" s="73"/>
      <c r="MV23" s="73"/>
      <c r="MW23" s="73"/>
      <c r="MX23" s="73"/>
      <c r="MY23" s="73"/>
      <c r="MZ23" s="73"/>
      <c r="NA23" s="73"/>
      <c r="NB23" s="73"/>
      <c r="NC23" s="73"/>
      <c r="ND23" s="73"/>
      <c r="NE23" s="73"/>
      <c r="NF23" s="73"/>
      <c r="NG23" s="73"/>
      <c r="NH23" s="73"/>
      <c r="NI23" s="73"/>
      <c r="NJ23" s="73"/>
      <c r="NK23" s="73"/>
      <c r="NL23" s="73"/>
      <c r="NM23" s="73"/>
      <c r="NN23" s="73"/>
      <c r="NO23" s="73"/>
      <c r="NP23" s="73"/>
      <c r="NQ23" s="73"/>
      <c r="NR23" s="73"/>
      <c r="NS23" s="73"/>
      <c r="NT23" s="73"/>
      <c r="NU23" s="73"/>
      <c r="NV23" s="73"/>
      <c r="NW23" s="73"/>
      <c r="NX23" s="73"/>
      <c r="NY23" s="73"/>
      <c r="NZ23" s="73"/>
      <c r="OA23" s="73"/>
      <c r="OB23" s="73"/>
      <c r="OC23" s="73"/>
      <c r="OD23" s="73"/>
      <c r="OE23" s="73"/>
      <c r="OF23" s="73"/>
      <c r="OG23" s="73"/>
      <c r="OH23" s="73"/>
      <c r="OI23" s="73"/>
      <c r="OJ23" s="73"/>
      <c r="OK23" s="73"/>
      <c r="OL23" s="73"/>
      <c r="OM23" s="73"/>
      <c r="ON23" s="73"/>
      <c r="OO23" s="73"/>
      <c r="OP23" s="73"/>
      <c r="OQ23" s="73"/>
      <c r="OR23" s="73"/>
      <c r="OS23" s="73"/>
      <c r="OT23" s="73"/>
      <c r="OU23" s="73"/>
      <c r="OV23" s="73"/>
      <c r="OW23" s="73"/>
      <c r="OX23" s="73"/>
      <c r="OY23" s="73"/>
      <c r="OZ23" s="73"/>
      <c r="PA23" s="73"/>
      <c r="PB23" s="73"/>
      <c r="PC23" s="73"/>
      <c r="PD23" s="73"/>
      <c r="PE23" s="73"/>
      <c r="PF23" s="73"/>
      <c r="PG23" s="73"/>
      <c r="PH23" s="73"/>
      <c r="PI23" s="73"/>
      <c r="PJ23" s="73"/>
      <c r="PK23" s="73"/>
      <c r="PL23" s="73"/>
      <c r="PM23" s="73"/>
      <c r="PN23" s="73"/>
      <c r="PO23" s="73"/>
      <c r="PP23" s="73"/>
      <c r="PQ23" s="73"/>
      <c r="PR23" s="73"/>
      <c r="PS23" s="73"/>
      <c r="PT23" s="73"/>
      <c r="PU23" s="73"/>
      <c r="PV23" s="73"/>
      <c r="PW23" s="73"/>
      <c r="PX23" s="73"/>
      <c r="PY23" s="73"/>
      <c r="PZ23" s="73"/>
      <c r="QA23" s="73"/>
      <c r="QB23" s="73"/>
      <c r="QC23" s="73"/>
      <c r="QD23" s="73"/>
      <c r="QE23" s="73"/>
      <c r="QF23" s="73"/>
      <c r="QG23" s="73"/>
      <c r="QH23" s="73"/>
      <c r="QI23" s="73"/>
      <c r="QJ23" s="73"/>
      <c r="QK23" s="73"/>
      <c r="QL23" s="73"/>
      <c r="QM23" s="73"/>
      <c r="QN23" s="73"/>
      <c r="QO23" s="73"/>
      <c r="QP23" s="73"/>
      <c r="QQ23" s="73"/>
      <c r="QR23" s="73"/>
      <c r="QS23" s="73"/>
      <c r="QT23" s="73"/>
      <c r="QU23" s="73"/>
      <c r="QV23" s="73"/>
      <c r="QW23" s="73"/>
      <c r="QX23" s="73"/>
      <c r="QY23" s="73"/>
      <c r="QZ23" s="73"/>
      <c r="RA23" s="73"/>
      <c r="RB23" s="73"/>
      <c r="RC23" s="73"/>
      <c r="RD23" s="73"/>
      <c r="RE23" s="73"/>
      <c r="RF23" s="73"/>
      <c r="RG23" s="73"/>
      <c r="RH23" s="73"/>
      <c r="RI23" s="73"/>
      <c r="RJ23" s="73"/>
      <c r="RK23" s="73"/>
      <c r="RL23" s="73"/>
      <c r="RM23" s="73"/>
      <c r="RN23" s="73"/>
      <c r="RO23" s="73"/>
      <c r="RP23" s="73"/>
      <c r="RQ23" s="73"/>
      <c r="RR23" s="73"/>
      <c r="RS23" s="73"/>
      <c r="RT23" s="73"/>
      <c r="RU23" s="73"/>
      <c r="RV23" s="73"/>
      <c r="RW23" s="73"/>
      <c r="RX23" s="73"/>
      <c r="RY23" s="73"/>
      <c r="RZ23" s="73"/>
      <c r="SA23" s="73"/>
      <c r="SB23" s="73"/>
      <c r="SC23" s="73"/>
      <c r="SD23" s="73"/>
      <c r="SE23" s="73"/>
      <c r="SF23" s="73"/>
      <c r="SG23" s="73"/>
      <c r="SH23" s="73"/>
      <c r="SI23" s="73"/>
      <c r="SJ23" s="73"/>
      <c r="SK23" s="73"/>
      <c r="SL23" s="73"/>
      <c r="SM23" s="73"/>
      <c r="SN23" s="73"/>
      <c r="SO23" s="73"/>
      <c r="SP23" s="73"/>
      <c r="SQ23" s="73"/>
      <c r="SR23" s="73"/>
      <c r="SS23" s="73"/>
      <c r="ST23" s="73"/>
      <c r="SU23" s="73"/>
      <c r="SV23" s="73"/>
      <c r="SW23" s="73"/>
      <c r="SX23" s="73"/>
      <c r="SY23" s="73"/>
      <c r="SZ23" s="73"/>
      <c r="TA23" s="73"/>
      <c r="TB23" s="73"/>
      <c r="TC23" s="73"/>
      <c r="TD23" s="73"/>
      <c r="TE23" s="73"/>
      <c r="TF23" s="73"/>
      <c r="TG23" s="73"/>
      <c r="TH23" s="73"/>
      <c r="TI23" s="73"/>
      <c r="TJ23" s="73"/>
      <c r="TK23" s="73"/>
      <c r="TL23" s="73"/>
      <c r="TM23" s="73"/>
      <c r="TN23" s="73"/>
      <c r="TO23" s="73"/>
      <c r="TP23" s="73"/>
      <c r="TQ23" s="73"/>
      <c r="TR23" s="73"/>
      <c r="TS23" s="73"/>
      <c r="TT23" s="73"/>
      <c r="TU23" s="73"/>
      <c r="TV23" s="73"/>
      <c r="TW23" s="73"/>
      <c r="TX23" s="73"/>
      <c r="TY23" s="73"/>
      <c r="TZ23" s="73"/>
      <c r="UA23" s="73"/>
      <c r="UB23" s="73"/>
      <c r="UC23" s="73"/>
      <c r="UD23" s="73"/>
      <c r="UE23" s="73"/>
      <c r="UF23" s="73"/>
      <c r="UG23" s="73"/>
      <c r="UH23" s="73"/>
      <c r="UI23" s="73"/>
      <c r="UJ23" s="73"/>
      <c r="UK23" s="73"/>
      <c r="UL23" s="73"/>
      <c r="UM23" s="73"/>
      <c r="UN23" s="73"/>
      <c r="UO23" s="73"/>
      <c r="UP23" s="73"/>
      <c r="UQ23" s="73"/>
      <c r="UR23" s="73"/>
      <c r="US23" s="73"/>
      <c r="UT23" s="73"/>
      <c r="UU23" s="73"/>
      <c r="UV23" s="73"/>
      <c r="UW23" s="73"/>
      <c r="UX23" s="73"/>
      <c r="UY23" s="73"/>
      <c r="UZ23" s="73"/>
      <c r="VA23" s="73"/>
      <c r="VB23" s="73"/>
      <c r="VC23" s="73"/>
      <c r="VD23" s="73"/>
      <c r="VE23" s="73"/>
      <c r="VF23" s="73"/>
      <c r="VG23" s="73"/>
      <c r="VH23" s="73"/>
      <c r="VI23" s="73"/>
      <c r="VJ23" s="73"/>
      <c r="VK23" s="73"/>
      <c r="VL23" s="73"/>
      <c r="VM23" s="73"/>
      <c r="VN23" s="73"/>
      <c r="VO23" s="73"/>
      <c r="VP23" s="73"/>
      <c r="VQ23" s="73"/>
      <c r="VR23" s="73"/>
      <c r="VS23" s="73"/>
      <c r="VT23" s="73"/>
      <c r="VU23" s="73"/>
      <c r="VV23" s="73"/>
      <c r="VW23" s="73"/>
      <c r="VX23" s="73"/>
      <c r="VY23" s="73"/>
      <c r="VZ23" s="73"/>
      <c r="WA23" s="73"/>
      <c r="WB23" s="73"/>
      <c r="WC23" s="73"/>
      <c r="WD23" s="73"/>
      <c r="WE23" s="73"/>
      <c r="WF23" s="73"/>
      <c r="WG23" s="73"/>
      <c r="WH23" s="73"/>
      <c r="WI23" s="73"/>
      <c r="WJ23" s="73"/>
      <c r="WK23" s="73"/>
      <c r="WL23" s="73"/>
      <c r="WM23" s="73"/>
      <c r="WN23" s="73"/>
      <c r="WO23" s="73"/>
      <c r="WP23" s="73"/>
      <c r="WQ23" s="73"/>
      <c r="WR23" s="73"/>
      <c r="WS23" s="73"/>
      <c r="WT23" s="73"/>
      <c r="WU23" s="73"/>
      <c r="WV23" s="73"/>
      <c r="WW23" s="73"/>
      <c r="WX23" s="73"/>
      <c r="WY23" s="73"/>
      <c r="WZ23" s="73"/>
      <c r="XA23" s="73"/>
      <c r="XB23" s="73"/>
      <c r="XC23" s="73"/>
      <c r="XD23" s="73"/>
      <c r="XE23" s="73"/>
      <c r="XF23" s="73"/>
      <c r="XG23" s="73"/>
      <c r="XH23" s="73"/>
      <c r="XI23" s="73"/>
      <c r="XJ23" s="73"/>
      <c r="XK23" s="73"/>
      <c r="XL23" s="73"/>
      <c r="XM23" s="73"/>
      <c r="XN23" s="73"/>
      <c r="XO23" s="73"/>
      <c r="XP23" s="73"/>
      <c r="XQ23" s="73"/>
      <c r="XR23" s="73"/>
      <c r="XS23" s="73"/>
      <c r="XT23" s="73"/>
      <c r="XU23" s="73"/>
      <c r="XV23" s="73"/>
      <c r="XW23" s="73"/>
      <c r="XX23" s="73"/>
      <c r="XY23" s="73"/>
      <c r="XZ23" s="73"/>
      <c r="YA23" s="73"/>
      <c r="YB23" s="73"/>
      <c r="YC23" s="73"/>
      <c r="YD23" s="73"/>
      <c r="YE23" s="73"/>
      <c r="YF23" s="73"/>
      <c r="YG23" s="73"/>
      <c r="YH23" s="73"/>
      <c r="YI23" s="73"/>
      <c r="YJ23" s="73"/>
      <c r="YK23" s="73"/>
      <c r="YL23" s="73"/>
      <c r="YM23" s="73"/>
      <c r="YN23" s="73"/>
      <c r="YO23" s="73"/>
      <c r="YP23" s="73"/>
      <c r="YQ23" s="73"/>
      <c r="YR23" s="73"/>
      <c r="YS23" s="73"/>
      <c r="YT23" s="73"/>
      <c r="YU23" s="73"/>
      <c r="YV23" s="73"/>
      <c r="YW23" s="73"/>
      <c r="YX23" s="73"/>
      <c r="YY23" s="73"/>
      <c r="YZ23" s="73"/>
      <c r="ZA23" s="73"/>
      <c r="ZB23" s="73"/>
      <c r="ZC23" s="73"/>
      <c r="ZD23" s="73"/>
      <c r="ZE23" s="73"/>
      <c r="ZF23" s="73"/>
      <c r="ZG23" s="73"/>
      <c r="ZH23" s="73"/>
      <c r="ZI23" s="73"/>
      <c r="ZJ23" s="73"/>
      <c r="ZK23" s="73"/>
      <c r="ZL23" s="73"/>
      <c r="ZM23" s="73"/>
      <c r="ZN23" s="73"/>
      <c r="ZO23" s="73"/>
      <c r="ZP23" s="73"/>
      <c r="ZQ23" s="73"/>
      <c r="ZR23" s="73"/>
      <c r="ZS23" s="73"/>
      <c r="ZT23" s="73"/>
      <c r="ZU23" s="73"/>
      <c r="ZV23" s="73"/>
      <c r="ZW23" s="73"/>
      <c r="ZX23" s="73"/>
      <c r="ZY23" s="73"/>
      <c r="ZZ23" s="73"/>
      <c r="AAA23" s="73"/>
      <c r="AAB23" s="73"/>
      <c r="AAC23" s="73"/>
      <c r="AAD23" s="73"/>
      <c r="AAE23" s="73"/>
      <c r="AAF23" s="73"/>
      <c r="AAG23" s="73"/>
      <c r="AAH23" s="73"/>
      <c r="AAI23" s="73"/>
      <c r="AAJ23" s="73"/>
      <c r="AAK23" s="73"/>
      <c r="AAL23" s="73"/>
      <c r="AAM23" s="73"/>
      <c r="AAN23" s="73"/>
      <c r="AAO23" s="73"/>
      <c r="AAP23" s="73"/>
      <c r="AAQ23" s="73"/>
      <c r="AAR23" s="73"/>
      <c r="AAS23" s="73"/>
      <c r="AAT23" s="73"/>
      <c r="AAU23" s="73"/>
      <c r="AAV23" s="73"/>
      <c r="AAW23" s="73"/>
      <c r="AAX23" s="73"/>
      <c r="AAY23" s="73"/>
      <c r="AAZ23" s="73"/>
      <c r="ABA23" s="73"/>
      <c r="ABB23" s="73"/>
      <c r="ABC23" s="73"/>
      <c r="ABD23" s="73"/>
      <c r="ABE23" s="73"/>
      <c r="ABF23" s="73"/>
      <c r="ABG23" s="73"/>
      <c r="ABH23" s="73"/>
      <c r="ABI23" s="73"/>
      <c r="ABJ23" s="73"/>
      <c r="ABK23" s="73"/>
      <c r="ABL23" s="73"/>
      <c r="ABM23" s="73"/>
      <c r="ABN23" s="73"/>
      <c r="ABO23" s="73"/>
      <c r="ABP23" s="73"/>
      <c r="ABQ23" s="73"/>
      <c r="ABR23" s="73"/>
      <c r="ABS23" s="73"/>
      <c r="ABT23" s="73"/>
      <c r="ABU23" s="73"/>
      <c r="ABV23" s="73"/>
      <c r="ABW23" s="73"/>
      <c r="ABX23" s="73"/>
      <c r="ABY23" s="73"/>
      <c r="ABZ23" s="73"/>
      <c r="ACA23" s="73"/>
      <c r="ACB23" s="73"/>
      <c r="ACC23" s="73"/>
      <c r="ACD23" s="73"/>
      <c r="ACE23" s="73"/>
      <c r="ACF23" s="73"/>
      <c r="ACG23" s="73"/>
      <c r="ACH23" s="73"/>
      <c r="ACI23" s="73"/>
      <c r="ACJ23" s="73"/>
      <c r="ACK23" s="73"/>
      <c r="ACL23" s="73"/>
      <c r="ACM23" s="73"/>
      <c r="ACN23" s="73"/>
      <c r="ACO23" s="73"/>
      <c r="ACP23" s="73"/>
      <c r="ACQ23" s="73"/>
      <c r="ACR23" s="73"/>
      <c r="ACS23" s="73"/>
      <c r="ACT23" s="73"/>
      <c r="ACU23" s="73"/>
      <c r="ACV23" s="73"/>
      <c r="ACW23" s="73"/>
      <c r="ACX23" s="73"/>
      <c r="ACY23" s="73"/>
      <c r="ACZ23" s="73"/>
      <c r="ADA23" s="73"/>
      <c r="ADB23" s="73"/>
      <c r="ADC23" s="73"/>
      <c r="ADD23" s="73"/>
      <c r="ADE23" s="73"/>
      <c r="ADF23" s="73"/>
      <c r="ADG23" s="73"/>
      <c r="ADH23" s="73"/>
      <c r="ADI23" s="73"/>
      <c r="ADJ23" s="73"/>
      <c r="ADK23" s="73"/>
      <c r="ADL23" s="73"/>
      <c r="ADM23" s="73"/>
      <c r="ADN23" s="73"/>
      <c r="ADO23" s="73"/>
      <c r="ADP23" s="73"/>
      <c r="ADQ23" s="73"/>
      <c r="ADR23" s="73"/>
      <c r="ADS23" s="73"/>
      <c r="ADT23" s="73"/>
      <c r="ADU23" s="73"/>
      <c r="ADV23" s="73"/>
      <c r="ADW23" s="73"/>
      <c r="ADX23" s="73"/>
      <c r="ADY23" s="73"/>
      <c r="ADZ23" s="73"/>
      <c r="AEA23" s="73"/>
      <c r="AEB23" s="73"/>
      <c r="AEC23" s="73"/>
      <c r="AED23" s="73"/>
      <c r="AEE23" s="73"/>
      <c r="AEF23" s="73"/>
      <c r="AEG23" s="73"/>
      <c r="AEH23" s="73"/>
      <c r="AEI23" s="73"/>
      <c r="AEJ23" s="73"/>
      <c r="AEK23" s="73"/>
      <c r="AEL23" s="73"/>
      <c r="AEM23" s="73"/>
      <c r="AEN23" s="73"/>
      <c r="AEO23" s="73"/>
      <c r="AEP23" s="73"/>
      <c r="AEQ23" s="73"/>
      <c r="AER23" s="73"/>
      <c r="AES23" s="73"/>
      <c r="AET23" s="73"/>
      <c r="AEU23" s="73"/>
      <c r="AEV23" s="73"/>
      <c r="AEW23" s="73"/>
      <c r="AEX23" s="73"/>
      <c r="AEY23" s="73"/>
      <c r="AEZ23" s="73"/>
      <c r="AFA23" s="73"/>
      <c r="AFB23" s="73"/>
      <c r="AFC23" s="73"/>
      <c r="AFD23" s="73"/>
      <c r="AFE23" s="73"/>
      <c r="AFF23" s="73"/>
      <c r="AFG23" s="73"/>
      <c r="AFH23" s="73"/>
      <c r="AFI23" s="73"/>
      <c r="AFJ23" s="73"/>
      <c r="AFK23" s="73"/>
      <c r="AFL23" s="73"/>
      <c r="AFM23" s="73"/>
      <c r="AFN23" s="73"/>
      <c r="AFO23" s="73"/>
      <c r="AFP23" s="73"/>
      <c r="AFQ23" s="73"/>
      <c r="AFR23" s="73"/>
      <c r="AFS23" s="73"/>
      <c r="AFT23" s="73"/>
      <c r="AFU23" s="73"/>
      <c r="AFV23" s="73"/>
      <c r="AFW23" s="73"/>
      <c r="AFX23" s="73"/>
      <c r="AFY23" s="73"/>
      <c r="AFZ23" s="73"/>
      <c r="AGA23" s="73"/>
      <c r="AGB23" s="73"/>
      <c r="AGC23" s="73"/>
      <c r="AGD23" s="73"/>
      <c r="AGE23" s="73"/>
      <c r="AGF23" s="73"/>
      <c r="AGG23" s="73"/>
      <c r="AGH23" s="73"/>
      <c r="AGI23" s="73"/>
      <c r="AGJ23" s="73"/>
      <c r="AGK23" s="73"/>
      <c r="AGL23" s="73"/>
      <c r="AGM23" s="73"/>
      <c r="AGN23" s="73"/>
      <c r="AGO23" s="73"/>
      <c r="AGP23" s="73"/>
      <c r="AGQ23" s="73"/>
      <c r="AGR23" s="73"/>
      <c r="AGS23" s="73"/>
      <c r="AGT23" s="73"/>
      <c r="AGU23" s="73"/>
      <c r="AGV23" s="73"/>
      <c r="AGW23" s="73"/>
      <c r="AGX23" s="73"/>
      <c r="AGY23" s="73"/>
      <c r="AGZ23" s="73"/>
      <c r="AHA23" s="73"/>
      <c r="AHB23" s="73"/>
      <c r="AHC23" s="73"/>
      <c r="AHD23" s="73"/>
      <c r="AHE23" s="73"/>
      <c r="AHF23" s="73"/>
      <c r="AHG23" s="73"/>
      <c r="AHH23" s="73"/>
      <c r="AHI23" s="73"/>
      <c r="AHJ23" s="73"/>
      <c r="AHK23" s="73"/>
      <c r="AHL23" s="73"/>
      <c r="AHM23" s="73"/>
    </row>
    <row r="24" spans="1:900" ht="21.75" customHeight="1">
      <c r="A24" s="648" t="s">
        <v>19</v>
      </c>
      <c r="B24" s="661" t="s">
        <v>93</v>
      </c>
      <c r="C24" s="650"/>
      <c r="D24" s="650"/>
      <c r="E24" s="650"/>
      <c r="F24" s="650"/>
      <c r="G24" s="650"/>
      <c r="H24" s="650"/>
      <c r="I24" s="651"/>
    </row>
    <row r="25" spans="1:900" ht="18" customHeight="1">
      <c r="A25" s="685"/>
      <c r="B25" s="777" t="s">
        <v>135</v>
      </c>
      <c r="C25" s="778"/>
      <c r="D25" s="781" t="s">
        <v>43</v>
      </c>
      <c r="E25" s="782"/>
      <c r="F25" s="782"/>
      <c r="G25" s="782"/>
      <c r="H25" s="782"/>
      <c r="I25" s="783"/>
    </row>
    <row r="26" spans="1:900" ht="23.45" customHeight="1">
      <c r="A26" s="685"/>
      <c r="B26" s="779"/>
      <c r="C26" s="780"/>
      <c r="D26" s="647" t="s">
        <v>94</v>
      </c>
      <c r="E26" s="647"/>
      <c r="F26" s="661" t="s">
        <v>95</v>
      </c>
      <c r="G26" s="650"/>
      <c r="H26" s="661" t="s">
        <v>96</v>
      </c>
      <c r="I26" s="651"/>
    </row>
    <row r="27" spans="1:900" ht="33.6" customHeight="1">
      <c r="A27" s="685"/>
      <c r="B27" s="561" t="s">
        <v>97</v>
      </c>
      <c r="C27" s="561" t="s">
        <v>352</v>
      </c>
      <c r="D27" s="561" t="s">
        <v>97</v>
      </c>
      <c r="E27" s="561" t="s">
        <v>352</v>
      </c>
      <c r="F27" s="561" t="s">
        <v>89</v>
      </c>
      <c r="G27" s="561" t="s">
        <v>352</v>
      </c>
      <c r="H27" s="561" t="s">
        <v>97</v>
      </c>
      <c r="I27" s="561" t="s">
        <v>352</v>
      </c>
      <c r="J27" s="74"/>
    </row>
    <row r="28" spans="1:900" ht="15" customHeight="1">
      <c r="A28" s="649"/>
      <c r="B28" s="644" t="str">
        <f>'Tab 9 (19) i 10 (20)'!B13:D13</f>
        <v>II KWARTAŁ 2021 R.</v>
      </c>
      <c r="C28" s="646"/>
      <c r="D28" s="646"/>
      <c r="E28" s="646"/>
      <c r="F28" s="646"/>
      <c r="G28" s="646"/>
      <c r="H28" s="646"/>
      <c r="I28" s="645"/>
      <c r="J28" s="74"/>
    </row>
    <row r="29" spans="1:900" ht="19.5" customHeight="1">
      <c r="A29" s="222" t="s">
        <v>77</v>
      </c>
      <c r="B29" s="412">
        <f t="shared" ref="B29:I29" si="24">SUM(B30:B45)</f>
        <v>15654</v>
      </c>
      <c r="C29" s="413">
        <f t="shared" si="24"/>
        <v>62614785.560000002</v>
      </c>
      <c r="D29" s="414">
        <f t="shared" si="24"/>
        <v>14065</v>
      </c>
      <c r="E29" s="415">
        <f t="shared" si="24"/>
        <v>56258785.560000002</v>
      </c>
      <c r="F29" s="414">
        <f t="shared" si="24"/>
        <v>1099</v>
      </c>
      <c r="G29" s="415">
        <f t="shared" si="24"/>
        <v>4396000</v>
      </c>
      <c r="H29" s="414">
        <f t="shared" si="24"/>
        <v>490</v>
      </c>
      <c r="I29" s="415">
        <f t="shared" si="24"/>
        <v>1960000</v>
      </c>
      <c r="K29" s="66"/>
    </row>
    <row r="30" spans="1:900" ht="18.75" customHeight="1">
      <c r="A30" s="223" t="s">
        <v>50</v>
      </c>
      <c r="B30" s="416">
        <f>D30+F30+H30</f>
        <v>535</v>
      </c>
      <c r="C30" s="417">
        <f>E30+G30+I30</f>
        <v>2140000</v>
      </c>
      <c r="D30" s="418">
        <v>469</v>
      </c>
      <c r="E30" s="419">
        <v>1876000</v>
      </c>
      <c r="F30" s="420">
        <v>44</v>
      </c>
      <c r="G30" s="419">
        <v>176000</v>
      </c>
      <c r="H30" s="420">
        <v>22</v>
      </c>
      <c r="I30" s="419">
        <v>88000</v>
      </c>
      <c r="J30" s="66"/>
    </row>
    <row r="31" spans="1:900" ht="18.75" customHeight="1">
      <c r="A31" s="223" t="s">
        <v>51</v>
      </c>
      <c r="B31" s="416">
        <f t="shared" ref="B31:C45" si="25">D31+F31+H31</f>
        <v>1047</v>
      </c>
      <c r="C31" s="417">
        <f t="shared" si="25"/>
        <v>4187900</v>
      </c>
      <c r="D31" s="418">
        <v>950</v>
      </c>
      <c r="E31" s="419">
        <v>3799900</v>
      </c>
      <c r="F31" s="420">
        <v>72</v>
      </c>
      <c r="G31" s="419">
        <v>288000</v>
      </c>
      <c r="H31" s="420">
        <v>25</v>
      </c>
      <c r="I31" s="419">
        <v>100000</v>
      </c>
    </row>
    <row r="32" spans="1:900" ht="18.75" customHeight="1">
      <c r="A32" s="223" t="s">
        <v>52</v>
      </c>
      <c r="B32" s="416">
        <f t="shared" si="25"/>
        <v>2012</v>
      </c>
      <c r="C32" s="417">
        <f t="shared" si="25"/>
        <v>8048000</v>
      </c>
      <c r="D32" s="418">
        <v>1802</v>
      </c>
      <c r="E32" s="419">
        <v>7208000</v>
      </c>
      <c r="F32" s="420">
        <v>141</v>
      </c>
      <c r="G32" s="419">
        <v>564000</v>
      </c>
      <c r="H32" s="420">
        <v>69</v>
      </c>
      <c r="I32" s="419">
        <v>276000</v>
      </c>
    </row>
    <row r="33" spans="1:9" ht="18.75" customHeight="1">
      <c r="A33" s="223" t="s">
        <v>53</v>
      </c>
      <c r="B33" s="416">
        <f t="shared" si="25"/>
        <v>197</v>
      </c>
      <c r="C33" s="417">
        <f t="shared" si="25"/>
        <v>787979.96</v>
      </c>
      <c r="D33" s="418">
        <v>180</v>
      </c>
      <c r="E33" s="419">
        <v>719979.96</v>
      </c>
      <c r="F33" s="420">
        <v>9</v>
      </c>
      <c r="G33" s="419">
        <v>36000</v>
      </c>
      <c r="H33" s="420">
        <v>8</v>
      </c>
      <c r="I33" s="419">
        <v>32000</v>
      </c>
    </row>
    <row r="34" spans="1:9" ht="18.75" customHeight="1">
      <c r="A34" s="223" t="s">
        <v>54</v>
      </c>
      <c r="B34" s="416">
        <f t="shared" si="25"/>
        <v>1346</v>
      </c>
      <c r="C34" s="417">
        <f t="shared" si="25"/>
        <v>5383600</v>
      </c>
      <c r="D34" s="418">
        <v>1222</v>
      </c>
      <c r="E34" s="419">
        <v>4887600</v>
      </c>
      <c r="F34" s="420">
        <v>94</v>
      </c>
      <c r="G34" s="419">
        <v>376000</v>
      </c>
      <c r="H34" s="420">
        <v>30</v>
      </c>
      <c r="I34" s="419">
        <v>120000</v>
      </c>
    </row>
    <row r="35" spans="1:9" ht="18.75" customHeight="1">
      <c r="A35" s="223" t="s">
        <v>55</v>
      </c>
      <c r="B35" s="416">
        <f t="shared" si="25"/>
        <v>1169</v>
      </c>
      <c r="C35" s="417">
        <f t="shared" si="25"/>
        <v>4675995.5999999996</v>
      </c>
      <c r="D35" s="418">
        <v>985</v>
      </c>
      <c r="E35" s="419">
        <v>3939995.6</v>
      </c>
      <c r="F35" s="420">
        <v>124</v>
      </c>
      <c r="G35" s="419">
        <v>496000</v>
      </c>
      <c r="H35" s="420">
        <v>60</v>
      </c>
      <c r="I35" s="419">
        <v>240000</v>
      </c>
    </row>
    <row r="36" spans="1:9" ht="18.75" customHeight="1">
      <c r="A36" s="223" t="s">
        <v>56</v>
      </c>
      <c r="B36" s="416">
        <f t="shared" si="25"/>
        <v>2700</v>
      </c>
      <c r="C36" s="417">
        <f t="shared" si="25"/>
        <v>10799900</v>
      </c>
      <c r="D36" s="418">
        <v>2456</v>
      </c>
      <c r="E36" s="419">
        <v>9823900</v>
      </c>
      <c r="F36" s="420">
        <v>163</v>
      </c>
      <c r="G36" s="419">
        <v>652000</v>
      </c>
      <c r="H36" s="420">
        <v>81</v>
      </c>
      <c r="I36" s="419">
        <v>324000</v>
      </c>
    </row>
    <row r="37" spans="1:9" ht="18.75" customHeight="1">
      <c r="A37" s="223" t="s">
        <v>57</v>
      </c>
      <c r="B37" s="416">
        <f t="shared" si="25"/>
        <v>326</v>
      </c>
      <c r="C37" s="417">
        <f t="shared" si="25"/>
        <v>1303642</v>
      </c>
      <c r="D37" s="418">
        <v>293</v>
      </c>
      <c r="E37" s="419">
        <v>1171642</v>
      </c>
      <c r="F37" s="420">
        <v>29</v>
      </c>
      <c r="G37" s="419">
        <v>116000</v>
      </c>
      <c r="H37" s="420">
        <v>4</v>
      </c>
      <c r="I37" s="419">
        <v>16000</v>
      </c>
    </row>
    <row r="38" spans="1:9" ht="18.75" customHeight="1">
      <c r="A38" s="223" t="s">
        <v>58</v>
      </c>
      <c r="B38" s="416">
        <f t="shared" si="25"/>
        <v>963</v>
      </c>
      <c r="C38" s="417">
        <f t="shared" si="25"/>
        <v>3852000</v>
      </c>
      <c r="D38" s="418">
        <v>859</v>
      </c>
      <c r="E38" s="419">
        <v>3436000</v>
      </c>
      <c r="F38" s="420">
        <v>72</v>
      </c>
      <c r="G38" s="419">
        <v>288000</v>
      </c>
      <c r="H38" s="420">
        <v>32</v>
      </c>
      <c r="I38" s="419">
        <v>128000</v>
      </c>
    </row>
    <row r="39" spans="1:9" ht="18.75" customHeight="1">
      <c r="A39" s="223" t="s">
        <v>59</v>
      </c>
      <c r="B39" s="416">
        <f t="shared" si="25"/>
        <v>1213</v>
      </c>
      <c r="C39" s="417">
        <f t="shared" si="25"/>
        <v>4851980</v>
      </c>
      <c r="D39" s="418">
        <v>1088</v>
      </c>
      <c r="E39" s="419">
        <v>4351980</v>
      </c>
      <c r="F39" s="420">
        <v>93</v>
      </c>
      <c r="G39" s="419">
        <v>372000</v>
      </c>
      <c r="H39" s="420">
        <v>32</v>
      </c>
      <c r="I39" s="419">
        <v>128000</v>
      </c>
    </row>
    <row r="40" spans="1:9" ht="18.75" customHeight="1">
      <c r="A40" s="223" t="s">
        <v>60</v>
      </c>
      <c r="B40" s="416">
        <f t="shared" si="25"/>
        <v>471</v>
      </c>
      <c r="C40" s="417">
        <f t="shared" si="25"/>
        <v>1884000</v>
      </c>
      <c r="D40" s="418">
        <v>426</v>
      </c>
      <c r="E40" s="419">
        <v>1704000</v>
      </c>
      <c r="F40" s="420">
        <v>23</v>
      </c>
      <c r="G40" s="419">
        <v>92000</v>
      </c>
      <c r="H40" s="420">
        <v>22</v>
      </c>
      <c r="I40" s="419">
        <v>88000</v>
      </c>
    </row>
    <row r="41" spans="1:9" ht="18.75" customHeight="1">
      <c r="A41" s="223" t="s">
        <v>61</v>
      </c>
      <c r="B41" s="416">
        <f t="shared" si="25"/>
        <v>386</v>
      </c>
      <c r="C41" s="417">
        <f t="shared" si="25"/>
        <v>1544000</v>
      </c>
      <c r="D41" s="418">
        <v>343</v>
      </c>
      <c r="E41" s="419">
        <v>1372000</v>
      </c>
      <c r="F41" s="420">
        <v>30</v>
      </c>
      <c r="G41" s="419">
        <v>120000</v>
      </c>
      <c r="H41" s="420">
        <v>13</v>
      </c>
      <c r="I41" s="419">
        <v>52000</v>
      </c>
    </row>
    <row r="42" spans="1:9" ht="18.75" customHeight="1">
      <c r="A42" s="223" t="s">
        <v>62</v>
      </c>
      <c r="B42" s="416">
        <f t="shared" si="25"/>
        <v>917</v>
      </c>
      <c r="C42" s="417">
        <f t="shared" si="25"/>
        <v>3667800</v>
      </c>
      <c r="D42" s="418">
        <v>814</v>
      </c>
      <c r="E42" s="419">
        <v>3255800</v>
      </c>
      <c r="F42" s="420">
        <v>70</v>
      </c>
      <c r="G42" s="419">
        <v>280000</v>
      </c>
      <c r="H42" s="420">
        <v>33</v>
      </c>
      <c r="I42" s="419">
        <v>132000</v>
      </c>
    </row>
    <row r="43" spans="1:9" ht="18.75" customHeight="1">
      <c r="A43" s="223" t="s">
        <v>63</v>
      </c>
      <c r="B43" s="416">
        <f t="shared" si="25"/>
        <v>612</v>
      </c>
      <c r="C43" s="417">
        <f t="shared" si="25"/>
        <v>2448000</v>
      </c>
      <c r="D43" s="418">
        <v>562</v>
      </c>
      <c r="E43" s="419">
        <v>2248000</v>
      </c>
      <c r="F43" s="420">
        <v>29</v>
      </c>
      <c r="G43" s="419">
        <v>116000</v>
      </c>
      <c r="H43" s="420">
        <v>21</v>
      </c>
      <c r="I43" s="419">
        <v>84000</v>
      </c>
    </row>
    <row r="44" spans="1:9" ht="18.75" customHeight="1">
      <c r="A44" s="223" t="s">
        <v>64</v>
      </c>
      <c r="B44" s="416">
        <f t="shared" si="25"/>
        <v>1413</v>
      </c>
      <c r="C44" s="417">
        <f t="shared" si="25"/>
        <v>5651988</v>
      </c>
      <c r="D44" s="418">
        <v>1293</v>
      </c>
      <c r="E44" s="419">
        <v>5171988</v>
      </c>
      <c r="F44" s="420">
        <v>88</v>
      </c>
      <c r="G44" s="419">
        <v>352000</v>
      </c>
      <c r="H44" s="420">
        <v>32</v>
      </c>
      <c r="I44" s="419">
        <v>128000</v>
      </c>
    </row>
    <row r="45" spans="1:9" ht="18.75" customHeight="1">
      <c r="A45" s="224" t="s">
        <v>65</v>
      </c>
      <c r="B45" s="421">
        <f t="shared" si="25"/>
        <v>347</v>
      </c>
      <c r="C45" s="422">
        <f t="shared" si="25"/>
        <v>1388000</v>
      </c>
      <c r="D45" s="423">
        <v>323</v>
      </c>
      <c r="E45" s="369">
        <v>1292000</v>
      </c>
      <c r="F45" s="424">
        <v>18</v>
      </c>
      <c r="G45" s="369">
        <v>72000</v>
      </c>
      <c r="H45" s="424">
        <v>6</v>
      </c>
      <c r="I45" s="369">
        <v>24000</v>
      </c>
    </row>
    <row r="46" spans="1:9">
      <c r="D46" s="18"/>
      <c r="E46" s="18"/>
      <c r="F46" s="18"/>
    </row>
  </sheetData>
  <mergeCells count="25">
    <mergeCell ref="A6:I6"/>
    <mergeCell ref="A10:I10"/>
    <mergeCell ref="A14:I14"/>
    <mergeCell ref="A18:I18"/>
    <mergeCell ref="A1:I1"/>
    <mergeCell ref="A2:F2"/>
    <mergeCell ref="A3:A5"/>
    <mergeCell ref="B3:C3"/>
    <mergeCell ref="B4:B5"/>
    <mergeCell ref="C4:C5"/>
    <mergeCell ref="D4:D5"/>
    <mergeCell ref="J4:J5"/>
    <mergeCell ref="K4:K5"/>
    <mergeCell ref="E4:E5"/>
    <mergeCell ref="F4:F5"/>
    <mergeCell ref="D3:I3"/>
    <mergeCell ref="G4:I4"/>
    <mergeCell ref="B28:I28"/>
    <mergeCell ref="A24:A28"/>
    <mergeCell ref="B24:I24"/>
    <mergeCell ref="B25:C26"/>
    <mergeCell ref="D25:I25"/>
    <mergeCell ref="D26:E26"/>
    <mergeCell ref="F26:G26"/>
    <mergeCell ref="H26:I26"/>
  </mergeCells>
  <printOptions horizontalCentered="1"/>
  <pageMargins left="0.51181102362204722" right="0.51181102362204722" top="0.6692913385826772" bottom="0.55118110236220474" header="0.31496062992125984" footer="0.31496062992125984"/>
  <pageSetup paperSize="9" scale="80" orientation="portrait" r:id="rId1"/>
  <headerFooter differentFirst="1" alignWithMargins="0">
    <oddFooter>&amp;C&amp;"Arial,Normalny"&amp;9- &amp;P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Arkusz17"/>
  <dimension ref="A1:O123"/>
  <sheetViews>
    <sheetView showGridLines="0" view="pageBreakPreview" zoomScale="90" zoomScaleNormal="100" zoomScaleSheetLayoutView="90" workbookViewId="0"/>
  </sheetViews>
  <sheetFormatPr defaultColWidth="8" defaultRowHeight="15"/>
  <cols>
    <col min="1" max="1" width="28.125" style="75" customWidth="1"/>
    <col min="2" max="6" width="12.375" style="75" customWidth="1"/>
    <col min="7" max="9" width="8.75" style="75" customWidth="1"/>
    <col min="10" max="16383" width="8" style="75"/>
    <col min="16384" max="16384" width="0.75" style="75" customWidth="1"/>
  </cols>
  <sheetData>
    <row r="1" spans="1:14" ht="21.75" customHeight="1">
      <c r="A1" s="786" t="s">
        <v>533</v>
      </c>
      <c r="B1" s="786"/>
      <c r="C1" s="786"/>
      <c r="D1" s="786"/>
      <c r="E1" s="786"/>
      <c r="F1" s="786"/>
      <c r="G1" s="786"/>
      <c r="H1" s="786"/>
      <c r="I1" s="786"/>
    </row>
    <row r="2" spans="1:14" ht="34.5" customHeight="1">
      <c r="A2" s="787" t="s">
        <v>617</v>
      </c>
      <c r="B2" s="787"/>
      <c r="C2" s="787"/>
      <c r="D2" s="787"/>
      <c r="E2" s="787"/>
      <c r="F2" s="787"/>
      <c r="G2" s="787"/>
      <c r="H2" s="787"/>
      <c r="I2" s="787"/>
    </row>
    <row r="3" spans="1:14" s="76" customFormat="1" ht="15" customHeight="1">
      <c r="A3" s="647" t="s">
        <v>19</v>
      </c>
      <c r="B3" s="644" t="s">
        <v>20</v>
      </c>
      <c r="C3" s="645"/>
      <c r="D3" s="646" t="s">
        <v>483</v>
      </c>
      <c r="E3" s="646"/>
      <c r="F3" s="646"/>
      <c r="G3" s="646"/>
      <c r="H3" s="646"/>
      <c r="I3" s="645"/>
    </row>
    <row r="4" spans="1:14" s="76" customFormat="1" ht="15.75" customHeight="1">
      <c r="A4" s="647"/>
      <c r="B4" s="647" t="s">
        <v>601</v>
      </c>
      <c r="C4" s="647" t="s">
        <v>602</v>
      </c>
      <c r="D4" s="648" t="s">
        <v>482</v>
      </c>
      <c r="E4" s="648" t="s">
        <v>601</v>
      </c>
      <c r="F4" s="648" t="s">
        <v>602</v>
      </c>
      <c r="G4" s="650" t="s">
        <v>21</v>
      </c>
      <c r="H4" s="650"/>
      <c r="I4" s="651"/>
    </row>
    <row r="5" spans="1:14" s="76" customFormat="1" ht="45" customHeight="1">
      <c r="A5" s="648"/>
      <c r="B5" s="647"/>
      <c r="C5" s="647"/>
      <c r="D5" s="649"/>
      <c r="E5" s="649"/>
      <c r="F5" s="649"/>
      <c r="G5" s="617" t="s">
        <v>618</v>
      </c>
      <c r="H5" s="616" t="s">
        <v>619</v>
      </c>
      <c r="I5" s="616" t="s">
        <v>620</v>
      </c>
    </row>
    <row r="6" spans="1:14" ht="16.5" customHeight="1">
      <c r="A6" s="674" t="s">
        <v>477</v>
      </c>
      <c r="B6" s="675"/>
      <c r="C6" s="675"/>
      <c r="D6" s="675"/>
      <c r="E6" s="675"/>
      <c r="F6" s="675"/>
      <c r="G6" s="675"/>
      <c r="H6" s="675"/>
      <c r="I6" s="676"/>
    </row>
    <row r="7" spans="1:14" ht="15.75" customHeight="1">
      <c r="A7" s="171" t="s">
        <v>98</v>
      </c>
      <c r="B7" s="169">
        <v>4081</v>
      </c>
      <c r="C7" s="425">
        <v>4141</v>
      </c>
      <c r="D7" s="425">
        <v>3612</v>
      </c>
      <c r="E7" s="425">
        <v>3461</v>
      </c>
      <c r="F7" s="425">
        <v>3536</v>
      </c>
      <c r="G7" s="170">
        <f>E7/D7-1</f>
        <v>-4.1805094130675569E-2</v>
      </c>
      <c r="H7" s="362">
        <f>E7/B7-1</f>
        <v>-0.15192354814996323</v>
      </c>
      <c r="I7" s="362">
        <f>F7/C7-1</f>
        <v>-0.14609997585124368</v>
      </c>
      <c r="K7" s="78"/>
      <c r="L7" s="78"/>
      <c r="N7" s="78"/>
    </row>
    <row r="8" spans="1:14" ht="15.75" customHeight="1">
      <c r="A8" s="171" t="s">
        <v>87</v>
      </c>
      <c r="B8" s="172">
        <v>29820503.359999999</v>
      </c>
      <c r="C8" s="195">
        <v>59636629.799999997</v>
      </c>
      <c r="D8" s="195">
        <v>26494783.749999996</v>
      </c>
      <c r="E8" s="195">
        <v>26089917.350000001</v>
      </c>
      <c r="F8" s="195">
        <v>52584701.099999994</v>
      </c>
      <c r="G8" s="170">
        <f t="shared" ref="G8:G9" si="0">E8/D8-1</f>
        <v>-1.5280985261862945E-2</v>
      </c>
      <c r="H8" s="362">
        <f t="shared" ref="H8:H9" si="1">E8/B8-1</f>
        <v>-0.12510137622304707</v>
      </c>
      <c r="I8" s="362">
        <f t="shared" ref="I8:I9" si="2">F8/C8-1</f>
        <v>-0.11824827666569449</v>
      </c>
      <c r="K8" s="78"/>
      <c r="L8" s="78" t="s">
        <v>99</v>
      </c>
      <c r="N8" s="78"/>
    </row>
    <row r="9" spans="1:14" ht="15.75" customHeight="1">
      <c r="A9" s="171" t="s">
        <v>88</v>
      </c>
      <c r="B9" s="172">
        <v>2435.92</v>
      </c>
      <c r="C9" s="195">
        <v>2400.15</v>
      </c>
      <c r="D9" s="195">
        <v>2445.0700000000002</v>
      </c>
      <c r="E9" s="195">
        <v>2513</v>
      </c>
      <c r="F9" s="195">
        <v>2478.31</v>
      </c>
      <c r="G9" s="170">
        <f t="shared" si="0"/>
        <v>2.7782435676688033E-2</v>
      </c>
      <c r="H9" s="362">
        <f t="shared" si="1"/>
        <v>3.1643075306249768E-2</v>
      </c>
      <c r="I9" s="362">
        <f t="shared" si="2"/>
        <v>3.2564631377205444E-2</v>
      </c>
      <c r="K9" s="78"/>
      <c r="L9" s="78"/>
      <c r="N9" s="78"/>
    </row>
    <row r="10" spans="1:14" s="76" customFormat="1" ht="16.5" customHeight="1">
      <c r="A10" s="674" t="s">
        <v>100</v>
      </c>
      <c r="B10" s="675"/>
      <c r="C10" s="675"/>
      <c r="D10" s="675"/>
      <c r="E10" s="675"/>
      <c r="F10" s="675"/>
      <c r="G10" s="675"/>
      <c r="H10" s="675"/>
      <c r="I10" s="676"/>
      <c r="K10" s="78"/>
      <c r="L10" s="78"/>
      <c r="M10" s="75"/>
      <c r="N10" s="78"/>
    </row>
    <row r="11" spans="1:14" ht="15.75" customHeight="1">
      <c r="A11" s="426" t="s">
        <v>86</v>
      </c>
      <c r="B11" s="425">
        <v>122</v>
      </c>
      <c r="C11" s="425">
        <v>260</v>
      </c>
      <c r="D11" s="425">
        <v>164</v>
      </c>
      <c r="E11" s="425">
        <v>136</v>
      </c>
      <c r="F11" s="425">
        <v>300</v>
      </c>
      <c r="G11" s="170">
        <f t="shared" ref="G11:G13" si="3">E11/D11-1</f>
        <v>-0.17073170731707321</v>
      </c>
      <c r="H11" s="362">
        <f t="shared" ref="H11:H13" si="4">E11/B11-1</f>
        <v>0.11475409836065564</v>
      </c>
      <c r="I11" s="362">
        <f t="shared" ref="I11:I13" si="5">F11/C11-1</f>
        <v>0.15384615384615374</v>
      </c>
      <c r="K11" s="78"/>
      <c r="L11" s="78"/>
      <c r="N11" s="78"/>
    </row>
    <row r="12" spans="1:14" ht="15.75" customHeight="1">
      <c r="A12" s="426" t="s">
        <v>87</v>
      </c>
      <c r="B12" s="195">
        <v>486700</v>
      </c>
      <c r="C12" s="195">
        <v>1037278.64</v>
      </c>
      <c r="D12" s="195">
        <v>656000</v>
      </c>
      <c r="E12" s="195">
        <v>544000</v>
      </c>
      <c r="F12" s="195">
        <v>1200000</v>
      </c>
      <c r="G12" s="170">
        <f t="shared" si="3"/>
        <v>-0.17073170731707321</v>
      </c>
      <c r="H12" s="362">
        <f t="shared" si="4"/>
        <v>0.11773166221491671</v>
      </c>
      <c r="I12" s="362">
        <f t="shared" si="5"/>
        <v>0.1568733354038796</v>
      </c>
      <c r="K12" s="78"/>
      <c r="L12" s="78"/>
      <c r="N12" s="78"/>
    </row>
    <row r="13" spans="1:14" ht="15.75" customHeight="1">
      <c r="A13" s="428" t="s">
        <v>88</v>
      </c>
      <c r="B13" s="427">
        <f t="shared" ref="B13:C13" si="6">ROUND(B12/B11,2)</f>
        <v>3989.34</v>
      </c>
      <c r="C13" s="195">
        <f t="shared" si="6"/>
        <v>3989.53</v>
      </c>
      <c r="D13" s="195">
        <f>ROUND(D12/D11,2)</f>
        <v>4000</v>
      </c>
      <c r="E13" s="195">
        <f t="shared" ref="E13:F13" si="7">ROUND(E12/E11,2)</f>
        <v>4000</v>
      </c>
      <c r="F13" s="195">
        <f t="shared" si="7"/>
        <v>4000</v>
      </c>
      <c r="G13" s="170">
        <f t="shared" si="3"/>
        <v>0</v>
      </c>
      <c r="H13" s="362">
        <f t="shared" si="4"/>
        <v>2.6721212030060837E-3</v>
      </c>
      <c r="I13" s="362">
        <f t="shared" si="5"/>
        <v>2.6243692866076973E-3</v>
      </c>
      <c r="K13" s="78"/>
      <c r="L13" s="78"/>
      <c r="N13" s="78"/>
    </row>
    <row r="14" spans="1:14" s="76" customFormat="1" ht="16.5" customHeight="1">
      <c r="A14" s="674" t="s">
        <v>101</v>
      </c>
      <c r="B14" s="675"/>
      <c r="C14" s="675"/>
      <c r="D14" s="675"/>
      <c r="E14" s="675"/>
      <c r="F14" s="675"/>
      <c r="G14" s="675"/>
      <c r="H14" s="675"/>
      <c r="I14" s="676"/>
      <c r="K14" s="78"/>
      <c r="L14" s="78"/>
      <c r="M14" s="75"/>
      <c r="N14" s="78"/>
    </row>
    <row r="15" spans="1:14" ht="16.5" customHeight="1">
      <c r="A15" s="171" t="s">
        <v>102</v>
      </c>
      <c r="B15" s="425">
        <v>12439</v>
      </c>
      <c r="C15" s="425">
        <v>12666</v>
      </c>
      <c r="D15" s="425">
        <v>10850</v>
      </c>
      <c r="E15" s="425">
        <v>10333</v>
      </c>
      <c r="F15" s="425">
        <v>10591</v>
      </c>
      <c r="G15" s="170">
        <f t="shared" ref="G15:G17" si="8">E15/D15-1</f>
        <v>-4.7649769585253465E-2</v>
      </c>
      <c r="H15" s="362">
        <f t="shared" ref="H15:H17" si="9">E15/B15-1</f>
        <v>-0.16930621432591042</v>
      </c>
      <c r="I15" s="362">
        <f t="shared" ref="I15:I17" si="10">F15/C15-1</f>
        <v>-0.16382441181114793</v>
      </c>
      <c r="K15" s="78"/>
      <c r="L15" s="78"/>
      <c r="N15" s="78"/>
    </row>
    <row r="16" spans="1:14" ht="16.5" customHeight="1">
      <c r="A16" s="426" t="s">
        <v>87</v>
      </c>
      <c r="B16" s="195">
        <v>8543301.6300000008</v>
      </c>
      <c r="C16" s="430">
        <v>17200673.710000001</v>
      </c>
      <c r="D16" s="430">
        <v>7545211.2300000004</v>
      </c>
      <c r="E16" s="430">
        <v>7390554.4700000016</v>
      </c>
      <c r="F16" s="430">
        <v>14935765.700000003</v>
      </c>
      <c r="G16" s="170">
        <f t="shared" si="8"/>
        <v>-2.049734000621195E-2</v>
      </c>
      <c r="H16" s="362">
        <f t="shared" si="9"/>
        <v>-0.13492993808764764</v>
      </c>
      <c r="I16" s="362">
        <f t="shared" si="10"/>
        <v>-0.13167554063206499</v>
      </c>
      <c r="K16" s="78"/>
      <c r="L16" s="78"/>
      <c r="N16" s="78"/>
    </row>
    <row r="17" spans="1:14" ht="16.5" customHeight="1">
      <c r="A17" s="426" t="s">
        <v>88</v>
      </c>
      <c r="B17" s="195">
        <v>228.93</v>
      </c>
      <c r="C17" s="431">
        <v>226.34</v>
      </c>
      <c r="D17" s="431">
        <v>231.81</v>
      </c>
      <c r="E17" s="431">
        <v>238.41</v>
      </c>
      <c r="F17" s="431">
        <v>235.03</v>
      </c>
      <c r="G17" s="170">
        <f t="shared" si="8"/>
        <v>2.8471593115050986E-2</v>
      </c>
      <c r="H17" s="362">
        <f t="shared" si="9"/>
        <v>4.141003800288301E-2</v>
      </c>
      <c r="I17" s="362">
        <f t="shared" si="10"/>
        <v>3.8393567199787926E-2</v>
      </c>
      <c r="K17" s="78"/>
      <c r="L17" s="78"/>
      <c r="N17" s="78"/>
    </row>
    <row r="18" spans="1:14" ht="16.5" customHeight="1">
      <c r="A18" s="674" t="s">
        <v>103</v>
      </c>
      <c r="B18" s="675"/>
      <c r="C18" s="675"/>
      <c r="D18" s="675"/>
      <c r="E18" s="675"/>
      <c r="F18" s="675"/>
      <c r="G18" s="675"/>
      <c r="H18" s="675"/>
      <c r="I18" s="676"/>
      <c r="K18" s="78"/>
      <c r="L18" s="78"/>
      <c r="N18" s="78"/>
    </row>
    <row r="19" spans="1:14" ht="19.5" customHeight="1">
      <c r="A19" s="165" t="s">
        <v>559</v>
      </c>
      <c r="B19" s="432">
        <v>236</v>
      </c>
      <c r="C19" s="433">
        <v>246</v>
      </c>
      <c r="D19" s="433">
        <v>185</v>
      </c>
      <c r="E19" s="433">
        <v>169</v>
      </c>
      <c r="F19" s="433">
        <v>177</v>
      </c>
      <c r="G19" s="434">
        <f t="shared" ref="G19:G21" si="11">E19/D19-1</f>
        <v>-8.6486486486486491E-2</v>
      </c>
      <c r="H19" s="362">
        <f t="shared" ref="H19:H21" si="12">E19/B19-1</f>
        <v>-0.28389830508474578</v>
      </c>
      <c r="I19" s="362">
        <f t="shared" ref="I19:I21" si="13">F19/C19-1</f>
        <v>-0.28048780487804881</v>
      </c>
      <c r="K19" s="78"/>
      <c r="L19" s="78"/>
      <c r="N19" s="78"/>
    </row>
    <row r="20" spans="1:14" ht="16.5" customHeight="1">
      <c r="A20" s="426" t="s">
        <v>87</v>
      </c>
      <c r="B20" s="435">
        <v>624104.34</v>
      </c>
      <c r="C20" s="437">
        <v>1291178.56</v>
      </c>
      <c r="D20" s="437">
        <v>494306.99999999994</v>
      </c>
      <c r="E20" s="437">
        <v>466167.96000000008</v>
      </c>
      <c r="F20" s="437">
        <v>960474.96</v>
      </c>
      <c r="G20" s="438">
        <f t="shared" si="11"/>
        <v>-5.6926242193616194E-2</v>
      </c>
      <c r="H20" s="362">
        <f t="shared" si="12"/>
        <v>-0.25306085838146852</v>
      </c>
      <c r="I20" s="362">
        <f t="shared" si="13"/>
        <v>-0.25612538052056877</v>
      </c>
      <c r="K20" s="78"/>
      <c r="L20" s="78"/>
      <c r="N20" s="78"/>
    </row>
    <row r="21" spans="1:14" ht="16.5" customHeight="1">
      <c r="A21" s="426" t="s">
        <v>111</v>
      </c>
      <c r="B21" s="440">
        <v>880.26</v>
      </c>
      <c r="C21" s="441">
        <v>880.26</v>
      </c>
      <c r="D21" s="441">
        <v>917.58</v>
      </c>
      <c r="E21" s="441">
        <v>917.58</v>
      </c>
      <c r="F21" s="441">
        <v>917.58</v>
      </c>
      <c r="G21" s="442">
        <f t="shared" si="11"/>
        <v>0</v>
      </c>
      <c r="H21" s="362">
        <f t="shared" si="12"/>
        <v>4.2396564651353108E-2</v>
      </c>
      <c r="I21" s="362">
        <f t="shared" si="13"/>
        <v>4.2396564651353108E-2</v>
      </c>
      <c r="K21" s="78"/>
      <c r="L21" s="78"/>
      <c r="N21" s="78"/>
    </row>
    <row r="22" spans="1:14" s="76" customFormat="1" ht="16.5" customHeight="1">
      <c r="A22" s="674" t="s">
        <v>104</v>
      </c>
      <c r="B22" s="675"/>
      <c r="C22" s="675"/>
      <c r="D22" s="675"/>
      <c r="E22" s="675"/>
      <c r="F22" s="675"/>
      <c r="G22" s="675"/>
      <c r="H22" s="675"/>
      <c r="I22" s="676"/>
      <c r="K22" s="78"/>
      <c r="L22" s="78"/>
      <c r="M22" s="75"/>
      <c r="N22" s="78"/>
    </row>
    <row r="23" spans="1:14" ht="16.5" customHeight="1">
      <c r="A23" s="171" t="s">
        <v>102</v>
      </c>
      <c r="B23" s="425">
        <v>42496</v>
      </c>
      <c r="C23" s="425">
        <v>43223</v>
      </c>
      <c r="D23" s="425">
        <v>37428</v>
      </c>
      <c r="E23" s="425">
        <v>35788</v>
      </c>
      <c r="F23" s="425">
        <v>36608</v>
      </c>
      <c r="G23" s="170">
        <f t="shared" ref="G23:G25" si="14">E23/D23-1</f>
        <v>-4.3817462862028478E-2</v>
      </c>
      <c r="H23" s="362">
        <f t="shared" ref="H23:H25" si="15">E23/B23-1</f>
        <v>-0.15785015060240959</v>
      </c>
      <c r="I23" s="362">
        <f t="shared" ref="I23:I25" si="16">F23/C23-1</f>
        <v>-0.15304351849709641</v>
      </c>
      <c r="K23" s="78"/>
      <c r="L23" s="78"/>
      <c r="N23" s="78"/>
    </row>
    <row r="24" spans="1:14" ht="16.5" customHeight="1">
      <c r="A24" s="426" t="s">
        <v>87</v>
      </c>
      <c r="B24" s="195">
        <v>21773827.580000002</v>
      </c>
      <c r="C24" s="195">
        <v>44325486.07</v>
      </c>
      <c r="D24" s="195">
        <v>19489425.810000002</v>
      </c>
      <c r="E24" s="195">
        <v>19240234.629999999</v>
      </c>
      <c r="F24" s="195">
        <v>38729660.439999998</v>
      </c>
      <c r="G24" s="170">
        <f t="shared" si="14"/>
        <v>-1.2785968269631853E-2</v>
      </c>
      <c r="H24" s="362">
        <f t="shared" si="15"/>
        <v>-0.11635955785409058</v>
      </c>
      <c r="I24" s="362">
        <f t="shared" si="16"/>
        <v>-0.12624397668562337</v>
      </c>
      <c r="K24" s="78"/>
      <c r="L24" s="78"/>
      <c r="N24" s="78"/>
    </row>
    <row r="25" spans="1:14" ht="16.5" customHeight="1">
      <c r="A25" s="426" t="s">
        <v>88</v>
      </c>
      <c r="B25" s="443">
        <v>170.79</v>
      </c>
      <c r="C25" s="443">
        <v>170.92</v>
      </c>
      <c r="D25" s="443">
        <v>173.57</v>
      </c>
      <c r="E25" s="443">
        <v>179.21</v>
      </c>
      <c r="F25" s="443">
        <v>176.33</v>
      </c>
      <c r="G25" s="170">
        <f t="shared" si="14"/>
        <v>3.2494094601601686E-2</v>
      </c>
      <c r="H25" s="362">
        <f t="shared" si="15"/>
        <v>4.9300310322618612E-2</v>
      </c>
      <c r="I25" s="362">
        <f t="shared" si="16"/>
        <v>3.1652234963725823E-2</v>
      </c>
      <c r="K25" s="78"/>
      <c r="L25" s="78"/>
      <c r="N25" s="78"/>
    </row>
    <row r="26" spans="1:14" s="76" customFormat="1" ht="16.5" customHeight="1">
      <c r="A26" s="674" t="s">
        <v>105</v>
      </c>
      <c r="B26" s="675"/>
      <c r="C26" s="675"/>
      <c r="D26" s="675"/>
      <c r="E26" s="675"/>
      <c r="F26" s="675"/>
      <c r="G26" s="675"/>
      <c r="H26" s="675"/>
      <c r="I26" s="676"/>
      <c r="K26" s="78"/>
      <c r="L26" s="78"/>
      <c r="M26" s="75"/>
      <c r="N26" s="78"/>
    </row>
    <row r="27" spans="1:14" ht="16.5" customHeight="1">
      <c r="A27" s="171" t="s">
        <v>102</v>
      </c>
      <c r="B27" s="425">
        <v>3477</v>
      </c>
      <c r="C27" s="425">
        <v>3545</v>
      </c>
      <c r="D27" s="425">
        <v>2962</v>
      </c>
      <c r="E27" s="425">
        <v>2790</v>
      </c>
      <c r="F27" s="425">
        <v>2876</v>
      </c>
      <c r="G27" s="170">
        <f t="shared" ref="G27:G29" si="17">E27/D27-1</f>
        <v>-5.806887238352465E-2</v>
      </c>
      <c r="H27" s="362">
        <f t="shared" ref="H27:H29" si="18">E27/B27-1</f>
        <v>-0.19758412424503879</v>
      </c>
      <c r="I27" s="362">
        <f t="shared" ref="I27:I29" si="19">F27/C27-1</f>
        <v>-0.18871650211565583</v>
      </c>
      <c r="K27" s="78"/>
      <c r="L27" s="78"/>
      <c r="N27" s="78"/>
    </row>
    <row r="28" spans="1:14" ht="16.5" customHeight="1">
      <c r="A28" s="426" t="s">
        <v>87</v>
      </c>
      <c r="B28" s="195">
        <v>2385681.29</v>
      </c>
      <c r="C28" s="195">
        <v>4813266.4800000004</v>
      </c>
      <c r="D28" s="195">
        <v>2054980.5399999998</v>
      </c>
      <c r="E28" s="195">
        <v>1992640.49</v>
      </c>
      <c r="F28" s="195">
        <v>4047621.03</v>
      </c>
      <c r="G28" s="170">
        <f t="shared" si="17"/>
        <v>-3.0336078024368995E-2</v>
      </c>
      <c r="H28" s="362">
        <f t="shared" si="18"/>
        <v>-0.16474991929873417</v>
      </c>
      <c r="I28" s="362">
        <f t="shared" si="19"/>
        <v>-0.15906982361799349</v>
      </c>
      <c r="K28" s="78"/>
      <c r="L28" s="78"/>
      <c r="N28" s="78"/>
    </row>
    <row r="29" spans="1:14" ht="16.5" customHeight="1">
      <c r="A29" s="426" t="s">
        <v>88</v>
      </c>
      <c r="B29" s="195">
        <v>228.69</v>
      </c>
      <c r="C29" s="195">
        <v>226.27</v>
      </c>
      <c r="D29" s="195">
        <v>231.29</v>
      </c>
      <c r="E29" s="195">
        <v>238.07</v>
      </c>
      <c r="F29" s="195">
        <v>234.58</v>
      </c>
      <c r="G29" s="170">
        <f t="shared" si="17"/>
        <v>2.9313848415409183E-2</v>
      </c>
      <c r="H29" s="362">
        <f t="shared" si="18"/>
        <v>4.1016222834404648E-2</v>
      </c>
      <c r="I29" s="362">
        <f t="shared" si="19"/>
        <v>3.6726035267600654E-2</v>
      </c>
      <c r="K29" s="78"/>
      <c r="L29" s="78"/>
      <c r="N29" s="78"/>
    </row>
    <row r="30" spans="1:14" s="76" customFormat="1" ht="16.5" customHeight="1">
      <c r="A30" s="674" t="s">
        <v>106</v>
      </c>
      <c r="B30" s="675"/>
      <c r="C30" s="675"/>
      <c r="D30" s="675"/>
      <c r="E30" s="675"/>
      <c r="F30" s="675"/>
      <c r="G30" s="675"/>
      <c r="H30" s="675"/>
      <c r="I30" s="676"/>
      <c r="K30" s="78"/>
      <c r="L30" s="78"/>
      <c r="M30" s="75"/>
      <c r="N30" s="78"/>
    </row>
    <row r="31" spans="1:14" ht="16.5" customHeight="1">
      <c r="A31" s="171" t="s">
        <v>85</v>
      </c>
      <c r="B31" s="425">
        <v>8739</v>
      </c>
      <c r="C31" s="425">
        <v>8929</v>
      </c>
      <c r="D31" s="425">
        <v>7534</v>
      </c>
      <c r="E31" s="425">
        <v>7151</v>
      </c>
      <c r="F31" s="425">
        <v>7343</v>
      </c>
      <c r="G31" s="170">
        <f t="shared" ref="G31:G33" si="20">E31/D31-1</f>
        <v>-5.0836209185027847E-2</v>
      </c>
      <c r="H31" s="362">
        <f t="shared" ref="H31:H33" si="21">E31/B31-1</f>
        <v>-0.18171415493763587</v>
      </c>
      <c r="I31" s="362">
        <f t="shared" ref="I31:I33" si="22">F31/C31-1</f>
        <v>-0.17762347407324452</v>
      </c>
      <c r="K31" s="78"/>
      <c r="L31" s="78"/>
      <c r="N31" s="78"/>
    </row>
    <row r="32" spans="1:14" ht="16.5" customHeight="1">
      <c r="A32" s="426" t="s">
        <v>87</v>
      </c>
      <c r="B32" s="195">
        <v>5409113.5999999996</v>
      </c>
      <c r="C32" s="195">
        <v>10938168.01</v>
      </c>
      <c r="D32" s="195">
        <v>4699247.3100000005</v>
      </c>
      <c r="E32" s="195">
        <v>4587412.4099999992</v>
      </c>
      <c r="F32" s="195">
        <v>9286659.7199999988</v>
      </c>
      <c r="G32" s="170">
        <f t="shared" si="20"/>
        <v>-2.379847082361819E-2</v>
      </c>
      <c r="H32" s="362">
        <f t="shared" si="21"/>
        <v>-0.15191050711155341</v>
      </c>
      <c r="I32" s="362">
        <f t="shared" si="22"/>
        <v>-0.15098582216785683</v>
      </c>
      <c r="K32" s="78"/>
      <c r="L32" s="78"/>
      <c r="N32" s="78"/>
    </row>
    <row r="33" spans="1:14" ht="16.5" customHeight="1">
      <c r="A33" s="426" t="s">
        <v>88</v>
      </c>
      <c r="B33" s="195">
        <v>206.33</v>
      </c>
      <c r="C33" s="195">
        <v>204.17</v>
      </c>
      <c r="D33" s="195">
        <v>207.9</v>
      </c>
      <c r="E33" s="195">
        <v>213.84</v>
      </c>
      <c r="F33" s="195">
        <v>210.79</v>
      </c>
      <c r="G33" s="170">
        <f t="shared" si="20"/>
        <v>2.857142857142847E-2</v>
      </c>
      <c r="H33" s="362">
        <f t="shared" si="21"/>
        <v>3.6398003198759188E-2</v>
      </c>
      <c r="I33" s="362">
        <f t="shared" si="22"/>
        <v>3.2423960425135956E-2</v>
      </c>
      <c r="K33" s="78"/>
      <c r="L33" s="78"/>
      <c r="N33" s="78"/>
    </row>
    <row r="34" spans="1:14" s="76" customFormat="1" ht="16.5" customHeight="1">
      <c r="A34" s="674" t="s">
        <v>107</v>
      </c>
      <c r="B34" s="675"/>
      <c r="C34" s="675"/>
      <c r="D34" s="675"/>
      <c r="E34" s="675"/>
      <c r="F34" s="675"/>
      <c r="G34" s="675"/>
      <c r="H34" s="675"/>
      <c r="I34" s="676"/>
      <c r="K34" s="78"/>
      <c r="L34" s="78"/>
      <c r="M34" s="75"/>
      <c r="N34" s="78"/>
    </row>
    <row r="35" spans="1:14" ht="16.5" customHeight="1">
      <c r="A35" s="171" t="s">
        <v>102</v>
      </c>
      <c r="B35" s="425">
        <v>36265</v>
      </c>
      <c r="C35" s="425">
        <v>36951</v>
      </c>
      <c r="D35" s="425">
        <v>31508</v>
      </c>
      <c r="E35" s="425">
        <v>29960</v>
      </c>
      <c r="F35" s="425">
        <v>30734</v>
      </c>
      <c r="G35" s="170">
        <f t="shared" ref="G35:G37" si="23">E35/D35-1</f>
        <v>-4.9130379586136863E-2</v>
      </c>
      <c r="H35" s="362">
        <f t="shared" ref="H35:H37" si="24">E35/B35-1</f>
        <v>-0.17385909278919065</v>
      </c>
      <c r="I35" s="362">
        <f t="shared" ref="I35:I37" si="25">F35/C35-1</f>
        <v>-0.16824984438851454</v>
      </c>
      <c r="K35" s="78"/>
      <c r="L35" s="78"/>
      <c r="N35" s="78"/>
    </row>
    <row r="36" spans="1:14" ht="16.5" customHeight="1">
      <c r="A36" s="426" t="s">
        <v>87</v>
      </c>
      <c r="B36" s="195">
        <v>3736940.34</v>
      </c>
      <c r="C36" s="195">
        <v>7531498.3300000001</v>
      </c>
      <c r="D36" s="195">
        <v>3290609.22</v>
      </c>
      <c r="E36" s="195">
        <v>3218331.96</v>
      </c>
      <c r="F36" s="195">
        <v>6508941.1799999997</v>
      </c>
      <c r="G36" s="170">
        <f t="shared" si="23"/>
        <v>-2.1964704760658371E-2</v>
      </c>
      <c r="H36" s="362">
        <f t="shared" si="24"/>
        <v>-0.13877887598280469</v>
      </c>
      <c r="I36" s="362">
        <f t="shared" si="25"/>
        <v>-0.13577074642994713</v>
      </c>
      <c r="K36" s="78"/>
      <c r="L36" s="78"/>
      <c r="N36" s="78"/>
    </row>
    <row r="37" spans="1:14" ht="16.5" customHeight="1">
      <c r="A37" s="426" t="s">
        <v>88</v>
      </c>
      <c r="B37" s="195">
        <v>34.35</v>
      </c>
      <c r="C37" s="195">
        <v>33.97</v>
      </c>
      <c r="D37" s="195">
        <v>34.81</v>
      </c>
      <c r="E37" s="195">
        <v>35.81</v>
      </c>
      <c r="F37" s="195">
        <v>35.299999999999997</v>
      </c>
      <c r="G37" s="170">
        <f t="shared" si="23"/>
        <v>2.8727377190462589E-2</v>
      </c>
      <c r="H37" s="362">
        <f t="shared" si="24"/>
        <v>4.2503639010189165E-2</v>
      </c>
      <c r="I37" s="362">
        <f t="shared" si="25"/>
        <v>3.9152193111569034E-2</v>
      </c>
      <c r="K37" s="78"/>
      <c r="L37" s="78"/>
      <c r="N37" s="78"/>
    </row>
    <row r="38" spans="1:14" s="76" customFormat="1" ht="16.5" customHeight="1">
      <c r="A38" s="674" t="s">
        <v>108</v>
      </c>
      <c r="B38" s="675"/>
      <c r="C38" s="675"/>
      <c r="D38" s="675"/>
      <c r="E38" s="675"/>
      <c r="F38" s="675"/>
      <c r="G38" s="675"/>
      <c r="H38" s="675"/>
      <c r="I38" s="676"/>
      <c r="K38" s="78"/>
      <c r="L38" s="78"/>
      <c r="M38" s="75"/>
      <c r="N38" s="78"/>
    </row>
    <row r="39" spans="1:14" ht="16.5" customHeight="1">
      <c r="A39" s="426" t="s">
        <v>102</v>
      </c>
      <c r="B39" s="425">
        <v>10</v>
      </c>
      <c r="C39" s="425">
        <v>10</v>
      </c>
      <c r="D39" s="425">
        <v>9</v>
      </c>
      <c r="E39" s="425">
        <v>9</v>
      </c>
      <c r="F39" s="425">
        <v>9</v>
      </c>
      <c r="G39" s="170">
        <f t="shared" ref="G39:G41" si="26">E39/D39-1</f>
        <v>0</v>
      </c>
      <c r="H39" s="362">
        <f t="shared" ref="H39:H41" si="27">E39/B39-1</f>
        <v>-9.9999999999999978E-2</v>
      </c>
      <c r="I39" s="362">
        <f t="shared" ref="I39:I41" si="28">F39/C39-1</f>
        <v>-9.9999999999999978E-2</v>
      </c>
      <c r="K39" s="78"/>
      <c r="L39" s="78"/>
      <c r="N39" s="78"/>
    </row>
    <row r="40" spans="1:14" ht="16.5" customHeight="1">
      <c r="A40" s="426" t="s">
        <v>87</v>
      </c>
      <c r="B40" s="195">
        <v>26276.880000000001</v>
      </c>
      <c r="C40" s="195">
        <v>51364.163</v>
      </c>
      <c r="D40" s="195">
        <v>24822.800000000003</v>
      </c>
      <c r="E40" s="195">
        <v>25514.639999999999</v>
      </c>
      <c r="F40" s="195">
        <v>50337.440000000002</v>
      </c>
      <c r="G40" s="170">
        <f t="shared" si="26"/>
        <v>2.7871150716276771E-2</v>
      </c>
      <c r="H40" s="362">
        <f t="shared" si="27"/>
        <v>-2.9008010083388935E-2</v>
      </c>
      <c r="I40" s="362">
        <f t="shared" si="28"/>
        <v>-1.9989092395022556E-2</v>
      </c>
      <c r="K40" s="78"/>
      <c r="L40" s="78"/>
      <c r="N40" s="78"/>
    </row>
    <row r="41" spans="1:14" ht="16.5" customHeight="1">
      <c r="A41" s="426" t="s">
        <v>88</v>
      </c>
      <c r="B41" s="443">
        <v>875.9</v>
      </c>
      <c r="C41" s="443">
        <v>856.07</v>
      </c>
      <c r="D41" s="443">
        <v>919.36</v>
      </c>
      <c r="E41" s="443">
        <v>944.99</v>
      </c>
      <c r="F41" s="443">
        <v>932.17</v>
      </c>
      <c r="G41" s="170">
        <f t="shared" si="26"/>
        <v>2.7878089105464632E-2</v>
      </c>
      <c r="H41" s="362">
        <f t="shared" si="27"/>
        <v>7.8878867450622225E-2</v>
      </c>
      <c r="I41" s="362">
        <f t="shared" si="28"/>
        <v>8.8894599740675373E-2</v>
      </c>
      <c r="K41" s="79"/>
      <c r="L41" s="78"/>
      <c r="N41" s="78"/>
    </row>
    <row r="42" spans="1:14" ht="16.5" customHeight="1">
      <c r="A42" s="674" t="s">
        <v>109</v>
      </c>
      <c r="B42" s="675"/>
      <c r="C42" s="675"/>
      <c r="D42" s="675"/>
      <c r="E42" s="675"/>
      <c r="F42" s="675"/>
      <c r="G42" s="675"/>
      <c r="H42" s="675"/>
      <c r="I42" s="676"/>
      <c r="L42" s="78"/>
      <c r="N42" s="78"/>
    </row>
    <row r="43" spans="1:14" ht="16.5" customHeight="1">
      <c r="A43" s="426" t="s">
        <v>85</v>
      </c>
      <c r="B43" s="444">
        <v>1</v>
      </c>
      <c r="C43" s="444">
        <v>1</v>
      </c>
      <c r="D43" s="444">
        <v>1</v>
      </c>
      <c r="E43" s="444">
        <v>1</v>
      </c>
      <c r="F43" s="444">
        <v>1</v>
      </c>
      <c r="G43" s="170">
        <f t="shared" ref="G43:G45" si="29">E43/D43-1</f>
        <v>0</v>
      </c>
      <c r="H43" s="362">
        <f t="shared" ref="H43:H45" si="30">E43/B43-1</f>
        <v>0</v>
      </c>
      <c r="I43" s="362">
        <f t="shared" ref="I43:I45" si="31">F43/C43-1</f>
        <v>0</v>
      </c>
      <c r="L43" s="78"/>
      <c r="N43" s="78"/>
    </row>
    <row r="44" spans="1:14" ht="16.5" customHeight="1">
      <c r="A44" s="426" t="s">
        <v>87</v>
      </c>
      <c r="B44" s="444">
        <v>360</v>
      </c>
      <c r="C44" s="445">
        <v>700</v>
      </c>
      <c r="D44" s="445">
        <v>365.09</v>
      </c>
      <c r="E44" s="445">
        <v>375.27000000000004</v>
      </c>
      <c r="F44" s="445">
        <v>740.36</v>
      </c>
      <c r="G44" s="170">
        <f t="shared" si="29"/>
        <v>2.7883535566572748E-2</v>
      </c>
      <c r="H44" s="362">
        <f t="shared" si="30"/>
        <v>4.2416666666666769E-2</v>
      </c>
      <c r="I44" s="362">
        <f t="shared" si="31"/>
        <v>5.7657142857142851E-2</v>
      </c>
      <c r="J44" s="78"/>
      <c r="K44" s="78"/>
      <c r="L44" s="78"/>
      <c r="N44" s="78"/>
    </row>
    <row r="45" spans="1:14" ht="16.5" customHeight="1">
      <c r="A45" s="426" t="s">
        <v>88</v>
      </c>
      <c r="B45" s="446">
        <v>120</v>
      </c>
      <c r="C45" s="445">
        <v>116.67</v>
      </c>
      <c r="D45" s="445">
        <v>121.7</v>
      </c>
      <c r="E45" s="445">
        <v>125.09</v>
      </c>
      <c r="F45" s="445">
        <v>123.39</v>
      </c>
      <c r="G45" s="170">
        <f t="shared" si="29"/>
        <v>2.7855382087099478E-2</v>
      </c>
      <c r="H45" s="362">
        <f t="shared" si="30"/>
        <v>4.2416666666666769E-2</v>
      </c>
      <c r="I45" s="362">
        <f t="shared" si="31"/>
        <v>5.7598354332733415E-2</v>
      </c>
      <c r="J45" s="78"/>
      <c r="K45" s="78"/>
      <c r="L45" s="78"/>
      <c r="N45" s="78"/>
    </row>
    <row r="46" spans="1:14" ht="16.5" customHeight="1">
      <c r="A46" s="674" t="s">
        <v>110</v>
      </c>
      <c r="B46" s="675"/>
      <c r="C46" s="675"/>
      <c r="D46" s="675"/>
      <c r="E46" s="675"/>
      <c r="F46" s="675"/>
      <c r="G46" s="675"/>
      <c r="H46" s="675"/>
      <c r="I46" s="676"/>
      <c r="J46" s="78"/>
      <c r="K46" s="78"/>
      <c r="L46" s="78"/>
      <c r="N46" s="78"/>
    </row>
    <row r="47" spans="1:14" ht="16.5" customHeight="1">
      <c r="A47" s="426" t="s">
        <v>558</v>
      </c>
      <c r="B47" s="447">
        <v>940</v>
      </c>
      <c r="C47" s="447">
        <v>913</v>
      </c>
      <c r="D47" s="447">
        <v>1104</v>
      </c>
      <c r="E47" s="447">
        <v>1152</v>
      </c>
      <c r="F47" s="447">
        <v>1128</v>
      </c>
      <c r="G47" s="448">
        <f t="shared" ref="G47:G49" si="32">E47/D47-1</f>
        <v>4.3478260869565188E-2</v>
      </c>
      <c r="H47" s="362">
        <f t="shared" ref="H47:H49" si="33">E47/B47-1</f>
        <v>0.22553191489361701</v>
      </c>
      <c r="I47" s="362">
        <f t="shared" ref="I47:I49" si="34">F47/C47-1</f>
        <v>0.2354874041621029</v>
      </c>
      <c r="J47" s="78"/>
      <c r="L47" s="78"/>
      <c r="N47" s="78"/>
    </row>
    <row r="48" spans="1:14" ht="16.5" customHeight="1">
      <c r="A48" s="426" t="s">
        <v>87</v>
      </c>
      <c r="B48" s="446">
        <v>3533865.54</v>
      </c>
      <c r="C48" s="436">
        <v>6651873.9800000004</v>
      </c>
      <c r="D48" s="436">
        <v>4161466.63</v>
      </c>
      <c r="E48" s="436">
        <v>4469400.9800000004</v>
      </c>
      <c r="F48" s="436">
        <v>8630867.6099999994</v>
      </c>
      <c r="G48" s="448">
        <f t="shared" si="32"/>
        <v>7.3996592398483552E-2</v>
      </c>
      <c r="H48" s="362">
        <f t="shared" si="33"/>
        <v>0.26473430565216138</v>
      </c>
      <c r="I48" s="362">
        <f t="shared" si="34"/>
        <v>0.29750918853095865</v>
      </c>
      <c r="J48" s="78"/>
      <c r="L48" s="78"/>
      <c r="N48" s="78"/>
    </row>
    <row r="49" spans="1:15" ht="16.5" customHeight="1">
      <c r="A49" s="426" t="s">
        <v>111</v>
      </c>
      <c r="B49" s="446">
        <v>1200</v>
      </c>
      <c r="C49" s="436">
        <v>1200</v>
      </c>
      <c r="D49" s="436">
        <v>1250.8800000000001</v>
      </c>
      <c r="E49" s="436">
        <v>1250.8800000000001</v>
      </c>
      <c r="F49" s="436">
        <v>1250.8800000000001</v>
      </c>
      <c r="G49" s="448">
        <f t="shared" si="32"/>
        <v>0</v>
      </c>
      <c r="H49" s="362">
        <f t="shared" si="33"/>
        <v>4.2399999999999993E-2</v>
      </c>
      <c r="I49" s="362">
        <f t="shared" si="34"/>
        <v>4.2399999999999993E-2</v>
      </c>
      <c r="J49" s="78"/>
      <c r="L49" s="78"/>
      <c r="N49" s="78"/>
    </row>
    <row r="50" spans="1:15" ht="16.5" customHeight="1">
      <c r="A50" s="674" t="s">
        <v>112</v>
      </c>
      <c r="B50" s="675"/>
      <c r="C50" s="675"/>
      <c r="D50" s="675"/>
      <c r="E50" s="675"/>
      <c r="F50" s="675"/>
      <c r="G50" s="675"/>
      <c r="H50" s="675"/>
      <c r="I50" s="676"/>
      <c r="J50" s="78"/>
      <c r="L50" s="78"/>
      <c r="N50" s="78"/>
    </row>
    <row r="51" spans="1:15" ht="16.5" customHeight="1">
      <c r="A51" s="426" t="s">
        <v>491</v>
      </c>
      <c r="B51" s="425">
        <v>11812</v>
      </c>
      <c r="C51" s="425">
        <v>11794</v>
      </c>
      <c r="D51" s="425">
        <v>11849</v>
      </c>
      <c r="E51" s="425">
        <v>11831</v>
      </c>
      <c r="F51" s="425">
        <v>11840</v>
      </c>
      <c r="G51" s="170">
        <f t="shared" ref="G51:G53" si="35">E51/D51-1</f>
        <v>-1.5191155371760967E-3</v>
      </c>
      <c r="H51" s="362">
        <f t="shared" ref="H51:H53" si="36">E51/B51-1</f>
        <v>1.6085336945479423E-3</v>
      </c>
      <c r="I51" s="362">
        <f t="shared" ref="I51:I53" si="37">F51/C51-1</f>
        <v>3.9002882821774776E-3</v>
      </c>
      <c r="J51" s="78"/>
      <c r="L51" s="78"/>
      <c r="N51" s="78"/>
    </row>
    <row r="52" spans="1:15" ht="16.5" customHeight="1">
      <c r="A52" s="426" t="s">
        <v>87</v>
      </c>
      <c r="B52" s="195">
        <v>43152963.300000004</v>
      </c>
      <c r="C52" s="195">
        <v>83534087.170000017</v>
      </c>
      <c r="D52" s="195">
        <v>43602613.789999992</v>
      </c>
      <c r="E52" s="195">
        <v>44718073.640000001</v>
      </c>
      <c r="F52" s="195">
        <v>88320687.429999992</v>
      </c>
      <c r="G52" s="170">
        <f t="shared" si="35"/>
        <v>2.5582407866012735E-2</v>
      </c>
      <c r="H52" s="362">
        <f t="shared" si="36"/>
        <v>3.6268896045894339E-2</v>
      </c>
      <c r="I52" s="362">
        <f t="shared" si="37"/>
        <v>5.7301161982638016E-2</v>
      </c>
      <c r="J52" s="78"/>
      <c r="L52" s="78"/>
      <c r="N52" s="78"/>
    </row>
    <row r="53" spans="1:15" ht="16.5" customHeight="1">
      <c r="A53" s="426" t="s">
        <v>88</v>
      </c>
      <c r="B53" s="195">
        <v>1217.77</v>
      </c>
      <c r="C53" s="195">
        <v>1180.48</v>
      </c>
      <c r="D53" s="195">
        <v>1226.6199999999999</v>
      </c>
      <c r="E53" s="195">
        <v>1259.8800000000001</v>
      </c>
      <c r="F53" s="195">
        <v>1243.24</v>
      </c>
      <c r="G53" s="170">
        <f t="shared" si="35"/>
        <v>2.7115161989858416E-2</v>
      </c>
      <c r="H53" s="362">
        <f t="shared" si="36"/>
        <v>3.4579600417156131E-2</v>
      </c>
      <c r="I53" s="362">
        <f t="shared" si="37"/>
        <v>5.3164814312821829E-2</v>
      </c>
      <c r="J53" s="78"/>
      <c r="L53" s="78"/>
      <c r="N53" s="78"/>
    </row>
    <row r="54" spans="1:15" ht="16.5" customHeight="1">
      <c r="A54" s="674" t="s">
        <v>113</v>
      </c>
      <c r="B54" s="675"/>
      <c r="C54" s="675"/>
      <c r="D54" s="675"/>
      <c r="E54" s="675"/>
      <c r="F54" s="675"/>
      <c r="G54" s="675"/>
      <c r="H54" s="675"/>
      <c r="I54" s="676"/>
    </row>
    <row r="55" spans="1:15" ht="16.5" customHeight="1">
      <c r="A55" s="426" t="s">
        <v>559</v>
      </c>
      <c r="B55" s="432">
        <v>164554</v>
      </c>
      <c r="C55" s="425">
        <v>141919</v>
      </c>
      <c r="D55" s="425">
        <v>195400</v>
      </c>
      <c r="E55" s="425">
        <v>194700</v>
      </c>
      <c r="F55" s="425">
        <v>195050</v>
      </c>
      <c r="G55" s="448">
        <f t="shared" ref="G55:G57" si="38">E55/D55-1</f>
        <v>-3.582395087000978E-3</v>
      </c>
      <c r="H55" s="362">
        <f t="shared" ref="H55:H57" si="39">E55/B55-1</f>
        <v>0.18319822064489477</v>
      </c>
      <c r="I55" s="362">
        <f t="shared" ref="I55:I57" si="40">F55/C55-1</f>
        <v>0.37437552406654495</v>
      </c>
      <c r="O55" s="75" t="s">
        <v>99</v>
      </c>
    </row>
    <row r="56" spans="1:15" ht="16.5" customHeight="1">
      <c r="A56" s="426" t="s">
        <v>87</v>
      </c>
      <c r="B56" s="435">
        <v>337916144.78000003</v>
      </c>
      <c r="C56" s="195">
        <v>590816453.24000001</v>
      </c>
      <c r="D56" s="195">
        <v>299570555.38</v>
      </c>
      <c r="E56" s="195">
        <v>299482994.98000002</v>
      </c>
      <c r="F56" s="195">
        <v>599053550.36000001</v>
      </c>
      <c r="G56" s="448">
        <f t="shared" si="38"/>
        <v>-2.9228640274381323E-4</v>
      </c>
      <c r="H56" s="362">
        <f t="shared" si="39"/>
        <v>-0.11373576076106651</v>
      </c>
      <c r="I56" s="362">
        <f t="shared" si="40"/>
        <v>1.3941888508399281E-2</v>
      </c>
    </row>
    <row r="57" spans="1:15" ht="16.5" customHeight="1">
      <c r="A57" s="439" t="s">
        <v>88</v>
      </c>
      <c r="B57" s="452">
        <v>684.51</v>
      </c>
      <c r="C57" s="453">
        <v>693.84</v>
      </c>
      <c r="D57" s="453">
        <v>511.04</v>
      </c>
      <c r="E57" s="453">
        <v>512.73</v>
      </c>
      <c r="F57" s="453">
        <v>511.88</v>
      </c>
      <c r="G57" s="454">
        <f t="shared" si="38"/>
        <v>3.3069818409516838E-3</v>
      </c>
      <c r="H57" s="362">
        <f t="shared" si="39"/>
        <v>-0.25095323662181701</v>
      </c>
      <c r="I57" s="362">
        <f t="shared" si="40"/>
        <v>-0.26225066297705524</v>
      </c>
    </row>
    <row r="58" spans="1:15" ht="16.5" customHeight="1">
      <c r="A58" s="674" t="s">
        <v>291</v>
      </c>
      <c r="B58" s="675"/>
      <c r="C58" s="675"/>
      <c r="D58" s="675"/>
      <c r="E58" s="675"/>
      <c r="F58" s="675"/>
      <c r="G58" s="675"/>
      <c r="H58" s="675"/>
      <c r="I58" s="676"/>
    </row>
    <row r="59" spans="1:15" ht="15.75" customHeight="1">
      <c r="A59" s="426" t="s">
        <v>560</v>
      </c>
      <c r="B59" s="449">
        <v>0</v>
      </c>
      <c r="C59" s="449">
        <v>0</v>
      </c>
      <c r="D59" s="425">
        <v>211</v>
      </c>
      <c r="E59" s="425">
        <v>235</v>
      </c>
      <c r="F59" s="425">
        <v>223</v>
      </c>
      <c r="G59" s="448">
        <f t="shared" ref="G59:G61" si="41">E59/D59-1</f>
        <v>0.11374407582938395</v>
      </c>
      <c r="H59" s="449">
        <v>0</v>
      </c>
      <c r="I59" s="449">
        <v>0</v>
      </c>
      <c r="O59" s="75" t="s">
        <v>99</v>
      </c>
    </row>
    <row r="60" spans="1:15" ht="16.5" customHeight="1">
      <c r="A60" s="426" t="s">
        <v>562</v>
      </c>
      <c r="B60" s="450">
        <v>0</v>
      </c>
      <c r="C60" s="450">
        <v>0</v>
      </c>
      <c r="D60" s="195">
        <v>970316.09</v>
      </c>
      <c r="E60" s="195">
        <v>890194.00999999989</v>
      </c>
      <c r="F60" s="195">
        <v>1860510.0999999999</v>
      </c>
      <c r="G60" s="448">
        <f t="shared" si="41"/>
        <v>-8.2573174685787287E-2</v>
      </c>
      <c r="H60" s="450">
        <v>0</v>
      </c>
      <c r="I60" s="450">
        <v>0</v>
      </c>
    </row>
    <row r="61" spans="1:15" ht="16.5" customHeight="1">
      <c r="A61" s="439" t="s">
        <v>88</v>
      </c>
      <c r="B61" s="451">
        <v>0</v>
      </c>
      <c r="C61" s="451">
        <v>0</v>
      </c>
      <c r="D61" s="453">
        <v>1535.31</v>
      </c>
      <c r="E61" s="453">
        <v>1260.9000000000001</v>
      </c>
      <c r="F61" s="453">
        <v>1390.52</v>
      </c>
      <c r="G61" s="454">
        <f t="shared" si="41"/>
        <v>-0.17873263380033988</v>
      </c>
      <c r="H61" s="451">
        <v>0</v>
      </c>
      <c r="I61" s="451">
        <v>0</v>
      </c>
    </row>
    <row r="62" spans="1:15" ht="11.25" customHeight="1">
      <c r="A62" s="785" t="s">
        <v>561</v>
      </c>
      <c r="B62" s="785"/>
      <c r="C62" s="785"/>
      <c r="D62" s="785"/>
      <c r="E62" s="618"/>
      <c r="F62" s="618"/>
      <c r="G62" s="80"/>
      <c r="H62" s="80"/>
      <c r="I62" s="80"/>
    </row>
    <row r="64" spans="1:15" ht="12.75" customHeight="1"/>
    <row r="75" ht="12.75" customHeight="1"/>
    <row r="83" ht="12.75" customHeight="1"/>
    <row r="91" ht="12.75" customHeight="1"/>
    <row r="99" ht="12.75" customHeight="1"/>
    <row r="107" ht="12.75" customHeight="1"/>
    <row r="113" ht="22.5" customHeight="1"/>
    <row r="114" ht="12.75" customHeight="1"/>
    <row r="115" ht="18" customHeight="1"/>
    <row r="122" ht="12.75" customHeight="1"/>
    <row r="123" ht="5.25" customHeight="1"/>
  </sheetData>
  <mergeCells count="26">
    <mergeCell ref="A62:D62"/>
    <mergeCell ref="A1:I1"/>
    <mergeCell ref="A2:I2"/>
    <mergeCell ref="A3:A5"/>
    <mergeCell ref="B3:C3"/>
    <mergeCell ref="D3:I3"/>
    <mergeCell ref="B4:B5"/>
    <mergeCell ref="C4:C5"/>
    <mergeCell ref="D4:D5"/>
    <mergeCell ref="G4:I4"/>
    <mergeCell ref="A6:I6"/>
    <mergeCell ref="A10:I10"/>
    <mergeCell ref="A14:I14"/>
    <mergeCell ref="A18:I18"/>
    <mergeCell ref="A22:I22"/>
    <mergeCell ref="A46:I46"/>
    <mergeCell ref="E4:E5"/>
    <mergeCell ref="F4:F5"/>
    <mergeCell ref="A50:I50"/>
    <mergeCell ref="A54:I54"/>
    <mergeCell ref="A58:I58"/>
    <mergeCell ref="A26:I26"/>
    <mergeCell ref="A30:I30"/>
    <mergeCell ref="A34:I34"/>
    <mergeCell ref="A38:I38"/>
    <mergeCell ref="A42:I42"/>
  </mergeCells>
  <printOptions horizontalCentered="1"/>
  <pageMargins left="0.51181102362204722" right="0.47" top="0.43307086614173229" bottom="0.49" header="0.31496062992125984" footer="0.31496062992125984"/>
  <pageSetup paperSize="9" scale="75" orientation="portrait" r:id="rId1"/>
  <headerFooter differentFirst="1" alignWithMargins="0">
    <oddFooter>&amp;C&amp;"Arial,Normalny"&amp;9- &amp;P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Arkusz26"/>
  <dimension ref="A1:M39"/>
  <sheetViews>
    <sheetView showGridLines="0" view="pageBreakPreview" zoomScale="90" zoomScaleNormal="100" zoomScaleSheetLayoutView="90" workbookViewId="0"/>
  </sheetViews>
  <sheetFormatPr defaultRowHeight="15"/>
  <cols>
    <col min="1" max="1" width="24.875" customWidth="1"/>
    <col min="2" max="6" width="11.125" customWidth="1"/>
    <col min="7" max="7" width="10.25" customWidth="1"/>
    <col min="9" max="9" width="9.625" customWidth="1"/>
    <col min="10" max="10" width="17.75" customWidth="1"/>
  </cols>
  <sheetData>
    <row r="1" spans="1:13" ht="30" customHeight="1">
      <c r="A1" s="788" t="s">
        <v>353</v>
      </c>
      <c r="B1" s="788"/>
      <c r="C1" s="788"/>
      <c r="D1" s="788"/>
      <c r="E1" s="788"/>
      <c r="F1" s="788"/>
      <c r="G1" s="788"/>
      <c r="H1" s="788"/>
      <c r="I1" s="788"/>
    </row>
    <row r="2" spans="1:13" ht="16.5" customHeight="1"/>
    <row r="3" spans="1:13" ht="19.5" customHeight="1">
      <c r="A3" s="794" t="s">
        <v>364</v>
      </c>
      <c r="B3" s="794"/>
      <c r="C3" s="794"/>
      <c r="D3" s="794"/>
      <c r="E3" s="794"/>
      <c r="F3" s="794"/>
      <c r="G3" s="794"/>
    </row>
    <row r="4" spans="1:13" ht="21" customHeight="1">
      <c r="A4" s="692" t="s">
        <v>19</v>
      </c>
      <c r="B4" s="644" t="s">
        <v>20</v>
      </c>
      <c r="C4" s="645"/>
      <c r="D4" s="646" t="s">
        <v>483</v>
      </c>
      <c r="E4" s="646"/>
      <c r="F4" s="646"/>
      <c r="G4" s="646"/>
      <c r="H4" s="646"/>
      <c r="I4" s="645"/>
      <c r="J4" s="399"/>
    </row>
    <row r="5" spans="1:13" ht="21" customHeight="1">
      <c r="A5" s="697"/>
      <c r="B5" s="647" t="s">
        <v>601</v>
      </c>
      <c r="C5" s="647" t="s">
        <v>602</v>
      </c>
      <c r="D5" s="648" t="s">
        <v>482</v>
      </c>
      <c r="E5" s="648" t="s">
        <v>601</v>
      </c>
      <c r="F5" s="648" t="s">
        <v>602</v>
      </c>
      <c r="G5" s="650" t="s">
        <v>21</v>
      </c>
      <c r="H5" s="650"/>
      <c r="I5" s="651"/>
      <c r="J5" s="199"/>
    </row>
    <row r="6" spans="1:13" ht="51.75" customHeight="1">
      <c r="A6" s="697"/>
      <c r="B6" s="647"/>
      <c r="C6" s="647"/>
      <c r="D6" s="649"/>
      <c r="E6" s="649"/>
      <c r="F6" s="649"/>
      <c r="G6" s="623" t="s">
        <v>618</v>
      </c>
      <c r="H6" s="622" t="s">
        <v>619</v>
      </c>
      <c r="I6" s="622" t="s">
        <v>620</v>
      </c>
      <c r="J6" s="210"/>
    </row>
    <row r="7" spans="1:13" ht="21" customHeight="1">
      <c r="A7" s="791" t="s">
        <v>198</v>
      </c>
      <c r="B7" s="792"/>
      <c r="C7" s="792"/>
      <c r="D7" s="792"/>
      <c r="E7" s="792"/>
      <c r="F7" s="792"/>
      <c r="G7" s="792"/>
      <c r="H7" s="792"/>
      <c r="I7" s="793"/>
      <c r="J7" s="456"/>
    </row>
    <row r="8" spans="1:13" ht="21" customHeight="1">
      <c r="A8" s="230" t="s">
        <v>199</v>
      </c>
      <c r="B8" s="243">
        <v>5316105</v>
      </c>
      <c r="C8" s="243">
        <v>11632016</v>
      </c>
      <c r="D8" s="243">
        <v>5189711</v>
      </c>
      <c r="E8" s="243">
        <v>5717493</v>
      </c>
      <c r="F8" s="243">
        <v>10907204</v>
      </c>
      <c r="G8" s="457">
        <f>E8/D8-1</f>
        <v>0.1016977631317042</v>
      </c>
      <c r="H8" s="469">
        <f>E8/B8-1</f>
        <v>7.5504152006026892E-2</v>
      </c>
      <c r="I8" s="457">
        <f>F8/C8-1</f>
        <v>-6.231181250094564E-2</v>
      </c>
      <c r="J8" s="455"/>
    </row>
    <row r="9" spans="1:13" ht="25.5" customHeight="1">
      <c r="A9" s="232" t="s">
        <v>200</v>
      </c>
      <c r="B9" s="243">
        <v>572948</v>
      </c>
      <c r="C9" s="243">
        <v>1123718</v>
      </c>
      <c r="D9" s="243">
        <v>476272</v>
      </c>
      <c r="E9" s="243">
        <v>549549</v>
      </c>
      <c r="F9" s="243">
        <v>1025821</v>
      </c>
      <c r="G9" s="457">
        <f t="shared" ref="G9:G12" si="0">E9/D9-1</f>
        <v>0.15385535996237443</v>
      </c>
      <c r="H9" s="469">
        <f t="shared" ref="H9:H12" si="1">E9/B9-1</f>
        <v>-4.0839657351103398E-2</v>
      </c>
      <c r="I9" s="457">
        <f t="shared" ref="I9:I12" si="2">F9/C9-1</f>
        <v>-8.7118832304902138E-2</v>
      </c>
      <c r="J9" s="455"/>
    </row>
    <row r="10" spans="1:13" ht="21" customHeight="1">
      <c r="A10" s="230" t="s">
        <v>87</v>
      </c>
      <c r="B10" s="244">
        <v>53165990</v>
      </c>
      <c r="C10" s="244">
        <v>116325220</v>
      </c>
      <c r="D10" s="244">
        <v>52084646</v>
      </c>
      <c r="E10" s="244">
        <v>57634111.399999999</v>
      </c>
      <c r="F10" s="244">
        <v>109718757.40000001</v>
      </c>
      <c r="G10" s="457">
        <f t="shared" si="0"/>
        <v>0.10654705035338052</v>
      </c>
      <c r="H10" s="469">
        <f t="shared" si="1"/>
        <v>8.4040970552791361E-2</v>
      </c>
      <c r="I10" s="457">
        <f t="shared" si="2"/>
        <v>-5.6793037657697942E-2</v>
      </c>
      <c r="J10" s="455"/>
    </row>
    <row r="11" spans="1:13" ht="25.5" customHeight="1">
      <c r="A11" s="232" t="s">
        <v>201</v>
      </c>
      <c r="B11" s="244">
        <v>5730020</v>
      </c>
      <c r="C11" s="244">
        <v>11237720</v>
      </c>
      <c r="D11" s="244">
        <v>4763285</v>
      </c>
      <c r="E11" s="244">
        <v>5495710</v>
      </c>
      <c r="F11" s="244">
        <v>10258995</v>
      </c>
      <c r="G11" s="457">
        <f t="shared" si="0"/>
        <v>0.15376468130712317</v>
      </c>
      <c r="H11" s="469">
        <f t="shared" si="1"/>
        <v>-4.0891654828429935E-2</v>
      </c>
      <c r="I11" s="457">
        <f t="shared" si="2"/>
        <v>-8.7092844455992857E-2</v>
      </c>
      <c r="J11" s="455"/>
      <c r="M11" s="136"/>
    </row>
    <row r="12" spans="1:13" ht="21" customHeight="1">
      <c r="A12" s="230" t="s">
        <v>202</v>
      </c>
      <c r="B12" s="244">
        <f>ROUND(B10/B8,2)</f>
        <v>10</v>
      </c>
      <c r="C12" s="244">
        <f t="shared" ref="C12:F12" si="3">ROUND(C10/C8,2)</f>
        <v>10</v>
      </c>
      <c r="D12" s="244">
        <f t="shared" si="3"/>
        <v>10.039999999999999</v>
      </c>
      <c r="E12" s="244">
        <f t="shared" si="3"/>
        <v>10.08</v>
      </c>
      <c r="F12" s="244">
        <f t="shared" si="3"/>
        <v>10.06</v>
      </c>
      <c r="G12" s="457">
        <f t="shared" si="0"/>
        <v>3.9840637450199168E-3</v>
      </c>
      <c r="H12" s="469">
        <f t="shared" si="1"/>
        <v>8.0000000000000071E-3</v>
      </c>
      <c r="I12" s="457">
        <f t="shared" si="2"/>
        <v>6.0000000000000053E-3</v>
      </c>
      <c r="J12" s="455"/>
    </row>
    <row r="13" spans="1:13" ht="21" customHeight="1">
      <c r="A13" s="791" t="s">
        <v>203</v>
      </c>
      <c r="B13" s="792"/>
      <c r="C13" s="792"/>
      <c r="D13" s="792"/>
      <c r="E13" s="792"/>
      <c r="F13" s="792"/>
      <c r="G13" s="792"/>
      <c r="H13" s="792"/>
      <c r="I13" s="793"/>
      <c r="J13" s="456"/>
    </row>
    <row r="14" spans="1:13" ht="21" customHeight="1">
      <c r="A14" s="230" t="s">
        <v>86</v>
      </c>
      <c r="B14" s="243">
        <v>1041</v>
      </c>
      <c r="C14" s="243">
        <v>3364</v>
      </c>
      <c r="D14" s="243">
        <v>2535</v>
      </c>
      <c r="E14" s="243">
        <v>2693</v>
      </c>
      <c r="F14" s="243">
        <v>5228</v>
      </c>
      <c r="G14" s="457">
        <f t="shared" ref="G14:G16" si="4">E14/D14-1</f>
        <v>6.2327416173570072E-2</v>
      </c>
      <c r="H14" s="469">
        <f t="shared" ref="H14:H16" si="5">E14/B14-1</f>
        <v>1.5869356388088378</v>
      </c>
      <c r="I14" s="457">
        <f t="shared" ref="I14:I16" si="6">F14/C14-1</f>
        <v>0.55410225921522005</v>
      </c>
      <c r="J14" s="455"/>
    </row>
    <row r="15" spans="1:13" ht="21" customHeight="1">
      <c r="A15" s="230" t="s">
        <v>87</v>
      </c>
      <c r="B15" s="244">
        <v>6162682</v>
      </c>
      <c r="C15" s="244">
        <v>19508076</v>
      </c>
      <c r="D15" s="244">
        <v>14516278</v>
      </c>
      <c r="E15" s="244">
        <v>16397050</v>
      </c>
      <c r="F15" s="244">
        <v>30913328</v>
      </c>
      <c r="G15" s="457">
        <f t="shared" si="4"/>
        <v>0.12956296372940779</v>
      </c>
      <c r="H15" s="469">
        <f t="shared" si="5"/>
        <v>1.6607003249559202</v>
      </c>
      <c r="I15" s="457">
        <f t="shared" si="6"/>
        <v>0.58464258597311192</v>
      </c>
      <c r="J15" s="455"/>
    </row>
    <row r="16" spans="1:13" ht="21" customHeight="1">
      <c r="A16" s="233" t="s">
        <v>88</v>
      </c>
      <c r="B16" s="253">
        <f>ROUND(B15/B14,2)</f>
        <v>5919.96</v>
      </c>
      <c r="C16" s="253">
        <f t="shared" ref="C16:F16" si="7">ROUND(C15/C14,2)</f>
        <v>5799.07</v>
      </c>
      <c r="D16" s="253">
        <f t="shared" si="7"/>
        <v>5726.34</v>
      </c>
      <c r="E16" s="253">
        <f t="shared" si="7"/>
        <v>6088.77</v>
      </c>
      <c r="F16" s="253">
        <f t="shared" si="7"/>
        <v>5913.03</v>
      </c>
      <c r="G16" s="458">
        <f t="shared" si="4"/>
        <v>6.3291736082733419E-2</v>
      </c>
      <c r="H16" s="471">
        <f t="shared" si="5"/>
        <v>2.8515395374293151E-2</v>
      </c>
      <c r="I16" s="458">
        <f t="shared" si="6"/>
        <v>1.9651426866721833E-2</v>
      </c>
      <c r="J16" s="455"/>
    </row>
    <row r="17" spans="1:7" ht="33" customHeight="1">
      <c r="E17" s="136"/>
    </row>
    <row r="18" spans="1:7" ht="21.75" customHeight="1">
      <c r="A18" s="705" t="s">
        <v>365</v>
      </c>
      <c r="B18" s="705"/>
      <c r="C18" s="705"/>
      <c r="D18" s="705"/>
      <c r="E18" s="705"/>
      <c r="F18" s="705"/>
      <c r="G18" s="705"/>
    </row>
    <row r="19" spans="1:7">
      <c r="A19" s="692" t="s">
        <v>19</v>
      </c>
      <c r="B19" s="789" t="s">
        <v>204</v>
      </c>
      <c r="C19" s="789"/>
      <c r="D19" s="789"/>
      <c r="E19" s="789"/>
      <c r="F19" s="688" t="s">
        <v>205</v>
      </c>
      <c r="G19" s="688"/>
    </row>
    <row r="20" spans="1:7" ht="30" customHeight="1">
      <c r="A20" s="697"/>
      <c r="B20" s="688" t="s">
        <v>47</v>
      </c>
      <c r="C20" s="688"/>
      <c r="D20" s="790" t="s">
        <v>206</v>
      </c>
      <c r="E20" s="790"/>
      <c r="F20" s="688"/>
      <c r="G20" s="688"/>
    </row>
    <row r="21" spans="1:7" ht="36" customHeight="1">
      <c r="A21" s="697"/>
      <c r="B21" s="565" t="s">
        <v>199</v>
      </c>
      <c r="C21" s="566" t="s">
        <v>352</v>
      </c>
      <c r="D21" s="566" t="s">
        <v>199</v>
      </c>
      <c r="E21" s="566" t="s">
        <v>352</v>
      </c>
      <c r="F21" s="566" t="s">
        <v>207</v>
      </c>
      <c r="G21" s="566" t="s">
        <v>352</v>
      </c>
    </row>
    <row r="22" spans="1:7" ht="15.75" customHeight="1">
      <c r="A22" s="693"/>
      <c r="B22" s="698" t="str">
        <f>'Tab 11 (21) i 12 (22)'!B28:I28</f>
        <v>II KWARTAŁ 2021 R.</v>
      </c>
      <c r="C22" s="699"/>
      <c r="D22" s="699"/>
      <c r="E22" s="699"/>
      <c r="F22" s="699"/>
      <c r="G22" s="700"/>
    </row>
    <row r="23" spans="1:7" ht="21" customHeight="1">
      <c r="A23" s="229" t="s">
        <v>77</v>
      </c>
      <c r="B23" s="247">
        <f>SUM(B24:B39)</f>
        <v>5717493</v>
      </c>
      <c r="C23" s="248">
        <f t="shared" ref="C23:G23" si="8">SUM(C24:C39)</f>
        <v>57634111.399999999</v>
      </c>
      <c r="D23" s="247">
        <f t="shared" si="8"/>
        <v>549549</v>
      </c>
      <c r="E23" s="248">
        <f t="shared" si="8"/>
        <v>5495710</v>
      </c>
      <c r="F23" s="247">
        <f t="shared" si="8"/>
        <v>2693</v>
      </c>
      <c r="G23" s="248">
        <f t="shared" si="8"/>
        <v>16397050</v>
      </c>
    </row>
    <row r="24" spans="1:7" ht="19.5" customHeight="1">
      <c r="A24" s="230" t="s">
        <v>50</v>
      </c>
      <c r="B24" s="243">
        <v>138309</v>
      </c>
      <c r="C24" s="244">
        <v>1397130</v>
      </c>
      <c r="D24" s="243">
        <v>13429</v>
      </c>
      <c r="E24" s="244">
        <v>134290</v>
      </c>
      <c r="F24" s="243">
        <v>80</v>
      </c>
      <c r="G24" s="244">
        <v>430388</v>
      </c>
    </row>
    <row r="25" spans="1:7" ht="19.5" customHeight="1">
      <c r="A25" s="230" t="s">
        <v>51</v>
      </c>
      <c r="B25" s="243">
        <v>327755</v>
      </c>
      <c r="C25" s="244">
        <v>3323875</v>
      </c>
      <c r="D25" s="243">
        <v>42317</v>
      </c>
      <c r="E25" s="244">
        <v>423120</v>
      </c>
      <c r="F25" s="243">
        <v>215</v>
      </c>
      <c r="G25" s="244">
        <v>1291164</v>
      </c>
    </row>
    <row r="26" spans="1:7" ht="19.5" customHeight="1">
      <c r="A26" s="230" t="s">
        <v>52</v>
      </c>
      <c r="B26" s="243">
        <v>961038</v>
      </c>
      <c r="C26" s="244">
        <v>9671600</v>
      </c>
      <c r="D26" s="243">
        <v>90176</v>
      </c>
      <c r="E26" s="244">
        <v>901690</v>
      </c>
      <c r="F26" s="243">
        <v>431</v>
      </c>
      <c r="G26" s="244">
        <v>2788859</v>
      </c>
    </row>
    <row r="27" spans="1:7" ht="19.5" customHeight="1">
      <c r="A27" s="230" t="s">
        <v>53</v>
      </c>
      <c r="B27" s="243">
        <v>49321</v>
      </c>
      <c r="C27" s="244">
        <v>498535</v>
      </c>
      <c r="D27" s="243">
        <v>8512</v>
      </c>
      <c r="E27" s="244">
        <v>85120</v>
      </c>
      <c r="F27" s="243">
        <v>27</v>
      </c>
      <c r="G27" s="244">
        <v>212767</v>
      </c>
    </row>
    <row r="28" spans="1:7" ht="19.5" customHeight="1">
      <c r="A28" s="230" t="s">
        <v>54</v>
      </c>
      <c r="B28" s="243">
        <v>523227</v>
      </c>
      <c r="C28" s="244">
        <v>5264253</v>
      </c>
      <c r="D28" s="243">
        <v>54264</v>
      </c>
      <c r="E28" s="244">
        <v>542690</v>
      </c>
      <c r="F28" s="243">
        <v>191</v>
      </c>
      <c r="G28" s="244">
        <v>1393907</v>
      </c>
    </row>
    <row r="29" spans="1:7" ht="19.5" customHeight="1">
      <c r="A29" s="230" t="s">
        <v>55</v>
      </c>
      <c r="B29" s="243">
        <v>587321</v>
      </c>
      <c r="C29" s="244">
        <v>5912375</v>
      </c>
      <c r="D29" s="243">
        <v>41674</v>
      </c>
      <c r="E29" s="244">
        <v>416690</v>
      </c>
      <c r="F29" s="243">
        <v>194</v>
      </c>
      <c r="G29" s="244">
        <v>1222399</v>
      </c>
    </row>
    <row r="30" spans="1:7" ht="19.5" customHeight="1">
      <c r="A30" s="230" t="s">
        <v>56</v>
      </c>
      <c r="B30" s="243">
        <v>730799</v>
      </c>
      <c r="C30" s="244">
        <v>7375710</v>
      </c>
      <c r="D30" s="243">
        <v>72889</v>
      </c>
      <c r="E30" s="244">
        <v>728840</v>
      </c>
      <c r="F30" s="243">
        <v>347</v>
      </c>
      <c r="G30" s="244">
        <v>2090861</v>
      </c>
    </row>
    <row r="31" spans="1:7" ht="19.5" customHeight="1">
      <c r="A31" s="230" t="s">
        <v>57</v>
      </c>
      <c r="B31" s="243">
        <v>76763</v>
      </c>
      <c r="C31" s="244">
        <v>776110</v>
      </c>
      <c r="D31" s="243">
        <v>6625</v>
      </c>
      <c r="E31" s="244">
        <v>66250</v>
      </c>
      <c r="F31" s="243">
        <v>36</v>
      </c>
      <c r="G31" s="244">
        <v>156946</v>
      </c>
    </row>
    <row r="32" spans="1:7" ht="19.5" customHeight="1">
      <c r="A32" s="230" t="s">
        <v>58</v>
      </c>
      <c r="B32" s="243">
        <v>543697</v>
      </c>
      <c r="C32" s="244">
        <v>5467240</v>
      </c>
      <c r="D32" s="243">
        <v>33525</v>
      </c>
      <c r="E32" s="244">
        <v>335080</v>
      </c>
      <c r="F32" s="243">
        <v>156</v>
      </c>
      <c r="G32" s="244">
        <v>706257</v>
      </c>
    </row>
    <row r="33" spans="1:7" ht="19.5" customHeight="1">
      <c r="A33" s="230" t="s">
        <v>59</v>
      </c>
      <c r="B33" s="243">
        <v>285333</v>
      </c>
      <c r="C33" s="244">
        <v>2880805</v>
      </c>
      <c r="D33" s="243">
        <v>48766</v>
      </c>
      <c r="E33" s="244">
        <v>487650</v>
      </c>
      <c r="F33" s="243">
        <v>219</v>
      </c>
      <c r="G33" s="244">
        <v>1315839</v>
      </c>
    </row>
    <row r="34" spans="1:7" ht="19.5" customHeight="1">
      <c r="A34" s="230" t="s">
        <v>60</v>
      </c>
      <c r="B34" s="243">
        <v>189383</v>
      </c>
      <c r="C34" s="244">
        <v>1907760</v>
      </c>
      <c r="D34" s="243">
        <v>23484</v>
      </c>
      <c r="E34" s="244">
        <v>234890</v>
      </c>
      <c r="F34" s="243">
        <v>98</v>
      </c>
      <c r="G34" s="244">
        <v>844192</v>
      </c>
    </row>
    <row r="35" spans="1:7" ht="19.5" customHeight="1">
      <c r="A35" s="230" t="s">
        <v>61</v>
      </c>
      <c r="B35" s="243">
        <v>120700</v>
      </c>
      <c r="C35" s="244">
        <v>1217390</v>
      </c>
      <c r="D35" s="243">
        <v>9740</v>
      </c>
      <c r="E35" s="244">
        <v>97450</v>
      </c>
      <c r="F35" s="243">
        <v>51</v>
      </c>
      <c r="G35" s="244">
        <v>338162</v>
      </c>
    </row>
    <row r="36" spans="1:7" ht="19.5" customHeight="1">
      <c r="A36" s="230" t="s">
        <v>62</v>
      </c>
      <c r="B36" s="243">
        <v>428937</v>
      </c>
      <c r="C36" s="244">
        <v>4314650</v>
      </c>
      <c r="D36" s="243">
        <v>19594</v>
      </c>
      <c r="E36" s="244">
        <v>195940</v>
      </c>
      <c r="F36" s="243">
        <v>119</v>
      </c>
      <c r="G36" s="244">
        <v>622121</v>
      </c>
    </row>
    <row r="37" spans="1:7" ht="19.5" customHeight="1">
      <c r="A37" s="230" t="s">
        <v>63</v>
      </c>
      <c r="B37" s="243">
        <v>178291</v>
      </c>
      <c r="C37" s="244">
        <v>1803495</v>
      </c>
      <c r="D37" s="243">
        <v>20590</v>
      </c>
      <c r="E37" s="244">
        <v>205950</v>
      </c>
      <c r="F37" s="243">
        <v>142</v>
      </c>
      <c r="G37" s="244">
        <v>753179</v>
      </c>
    </row>
    <row r="38" spans="1:7" ht="19.5" customHeight="1">
      <c r="A38" s="230" t="s">
        <v>64</v>
      </c>
      <c r="B38" s="243">
        <v>500041</v>
      </c>
      <c r="C38" s="244">
        <v>5049613.4000000004</v>
      </c>
      <c r="D38" s="243">
        <v>54773</v>
      </c>
      <c r="E38" s="244">
        <v>548150</v>
      </c>
      <c r="F38" s="243">
        <v>359</v>
      </c>
      <c r="G38" s="244">
        <v>2093288</v>
      </c>
    </row>
    <row r="39" spans="1:7" ht="19.5" customHeight="1">
      <c r="A39" s="233" t="s">
        <v>65</v>
      </c>
      <c r="B39" s="252">
        <v>76578</v>
      </c>
      <c r="C39" s="253">
        <v>773570</v>
      </c>
      <c r="D39" s="252">
        <v>9191</v>
      </c>
      <c r="E39" s="253">
        <v>91910</v>
      </c>
      <c r="F39" s="252">
        <v>28</v>
      </c>
      <c r="G39" s="253">
        <v>136721</v>
      </c>
    </row>
  </sheetData>
  <mergeCells count="20">
    <mergeCell ref="E5:E6"/>
    <mergeCell ref="F5:F6"/>
    <mergeCell ref="D4:I4"/>
    <mergeCell ref="G5:I5"/>
    <mergeCell ref="A1:I1"/>
    <mergeCell ref="A18:G18"/>
    <mergeCell ref="B19:E19"/>
    <mergeCell ref="F19:G20"/>
    <mergeCell ref="B20:C20"/>
    <mergeCell ref="D20:E20"/>
    <mergeCell ref="A19:A22"/>
    <mergeCell ref="B22:G22"/>
    <mergeCell ref="A7:I7"/>
    <mergeCell ref="A13:I13"/>
    <mergeCell ref="A3:G3"/>
    <mergeCell ref="A4:A6"/>
    <mergeCell ref="B4:C4"/>
    <mergeCell ref="B5:B6"/>
    <mergeCell ref="C5:C6"/>
    <mergeCell ref="D5:D6"/>
  </mergeCells>
  <printOptions horizontalCentered="1"/>
  <pageMargins left="0.51181102362204722" right="0.61" top="0.6692913385826772" bottom="0.55118110236220474" header="0.31496062992125984" footer="0.31496062992125984"/>
  <pageSetup paperSize="9" scale="80" orientation="portrait" r:id="rId1"/>
  <headerFooter differentFirst="1" alignWithMargins="0">
    <oddFooter>&amp;C&amp;"Arial,Normalny"&amp;9- &amp;P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Arkusz43"/>
  <dimension ref="A31:D34"/>
  <sheetViews>
    <sheetView view="pageBreakPreview" zoomScale="80" zoomScaleNormal="100" zoomScaleSheetLayoutView="80" workbookViewId="0"/>
  </sheetViews>
  <sheetFormatPr defaultRowHeight="15"/>
  <cols>
    <col min="1" max="1" width="17.5" customWidth="1"/>
    <col min="2" max="2" width="16.625" customWidth="1"/>
    <col min="3" max="3" width="16.125" customWidth="1"/>
    <col min="4" max="4" width="15.375" customWidth="1"/>
    <col min="14" max="14" width="2.625" customWidth="1"/>
  </cols>
  <sheetData>
    <row r="31" spans="1:4" ht="22.5" customHeight="1">
      <c r="A31" s="691" t="s">
        <v>502</v>
      </c>
      <c r="B31" s="691"/>
      <c r="C31" s="691"/>
      <c r="D31" s="691"/>
    </row>
    <row r="32" spans="1:4" ht="22.5">
      <c r="A32" s="478"/>
      <c r="B32" s="478" t="s">
        <v>204</v>
      </c>
      <c r="C32" s="478" t="s">
        <v>285</v>
      </c>
      <c r="D32" s="478" t="s">
        <v>135</v>
      </c>
    </row>
    <row r="33" spans="1:4" ht="21" customHeight="1">
      <c r="A33" s="334" t="s">
        <v>282</v>
      </c>
      <c r="B33" s="335">
        <f>'Tab 1 (24) i 2 (25)'!E10</f>
        <v>57634111.399999999</v>
      </c>
      <c r="C33" s="335">
        <f>'Tab 1 (24) i 2 (25)'!E15</f>
        <v>16397050</v>
      </c>
      <c r="D33" s="335">
        <f>SUM(B33:C33)</f>
        <v>74031161.400000006</v>
      </c>
    </row>
    <row r="34" spans="1:4" ht="21" customHeight="1">
      <c r="A34" s="334" t="s">
        <v>277</v>
      </c>
      <c r="B34" s="538">
        <f>B33/$D$33</f>
        <v>0.77851151204552083</v>
      </c>
      <c r="C34" s="538">
        <f>C33/$D$33</f>
        <v>0.22148848795447912</v>
      </c>
      <c r="D34" s="538">
        <f>D33/$D$33</f>
        <v>1</v>
      </c>
    </row>
  </sheetData>
  <mergeCells count="1">
    <mergeCell ref="A31:D31"/>
  </mergeCells>
  <printOptions horizontalCentered="1"/>
  <pageMargins left="0.51181102362204722" right="0.51181102362204722" top="0.6692913385826772" bottom="0.55118110236220474" header="0.31496062992125984" footer="0.31496062992125984"/>
  <pageSetup paperSize="9" scale="90" orientation="portrait" r:id="rId1"/>
  <headerFooter differentFirst="1" alignWithMargins="0">
    <oddFooter>&amp;C&amp;"Arial,Normalny"&amp;9- &amp;P -</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Arkusz27"/>
  <dimension ref="A1:M38"/>
  <sheetViews>
    <sheetView showGridLines="0" view="pageBreakPreview" zoomScale="90" zoomScaleNormal="100" zoomScaleSheetLayoutView="90" workbookViewId="0"/>
  </sheetViews>
  <sheetFormatPr defaultRowHeight="15"/>
  <cols>
    <col min="1" max="1" width="29.125" customWidth="1"/>
    <col min="2" max="2" width="12.375" customWidth="1"/>
    <col min="3" max="3" width="11.125" customWidth="1"/>
    <col min="4" max="7" width="11.5" customWidth="1"/>
    <col min="8" max="8" width="12.25" customWidth="1"/>
    <col min="9" max="9" width="12.375" customWidth="1"/>
    <col min="10" max="10" width="12.25" customWidth="1"/>
  </cols>
  <sheetData>
    <row r="1" spans="1:13" ht="24.75" customHeight="1">
      <c r="A1" s="788" t="str">
        <f>'Tab 1 (24) i 2 (25)'!A1:G1</f>
        <v>IV. FUNDUSZ SKŁADKOWY</v>
      </c>
      <c r="B1" s="788"/>
      <c r="C1" s="788"/>
      <c r="D1" s="788"/>
      <c r="E1" s="788"/>
      <c r="F1" s="788"/>
      <c r="G1" s="788"/>
      <c r="H1" s="788"/>
      <c r="I1" s="788"/>
      <c r="J1" s="788"/>
    </row>
    <row r="2" spans="1:13" ht="30" customHeight="1">
      <c r="A2" s="677" t="s">
        <v>366</v>
      </c>
      <c r="B2" s="677"/>
      <c r="C2" s="677"/>
      <c r="D2" s="677"/>
      <c r="E2" s="677"/>
      <c r="F2" s="677"/>
      <c r="G2" s="677"/>
      <c r="H2" s="677"/>
      <c r="I2" s="677"/>
      <c r="J2" s="677"/>
    </row>
    <row r="3" spans="1:13">
      <c r="A3" s="692" t="s">
        <v>19</v>
      </c>
      <c r="B3" s="692"/>
      <c r="C3" s="644" t="s">
        <v>20</v>
      </c>
      <c r="D3" s="645"/>
      <c r="E3" s="646" t="s">
        <v>483</v>
      </c>
      <c r="F3" s="646"/>
      <c r="G3" s="646"/>
      <c r="H3" s="646"/>
      <c r="I3" s="646"/>
      <c r="J3" s="645"/>
      <c r="K3" s="399"/>
      <c r="L3" s="472"/>
      <c r="M3" s="472"/>
    </row>
    <row r="4" spans="1:13" ht="15" customHeight="1">
      <c r="A4" s="697"/>
      <c r="B4" s="697"/>
      <c r="C4" s="647" t="s">
        <v>601</v>
      </c>
      <c r="D4" s="647" t="s">
        <v>602</v>
      </c>
      <c r="E4" s="648" t="s">
        <v>482</v>
      </c>
      <c r="F4" s="648" t="s">
        <v>601</v>
      </c>
      <c r="G4" s="648" t="s">
        <v>602</v>
      </c>
      <c r="H4" s="650" t="s">
        <v>21</v>
      </c>
      <c r="I4" s="650"/>
      <c r="J4" s="651"/>
      <c r="K4" s="199"/>
      <c r="L4" s="473"/>
      <c r="M4" s="473"/>
    </row>
    <row r="5" spans="1:13" ht="37.5" customHeight="1">
      <c r="A5" s="697"/>
      <c r="B5" s="697"/>
      <c r="C5" s="647"/>
      <c r="D5" s="647"/>
      <c r="E5" s="649"/>
      <c r="F5" s="649"/>
      <c r="G5" s="649"/>
      <c r="H5" s="623" t="s">
        <v>621</v>
      </c>
      <c r="I5" s="622" t="s">
        <v>604</v>
      </c>
      <c r="J5" s="622" t="s">
        <v>605</v>
      </c>
      <c r="K5" s="210"/>
      <c r="L5" s="211"/>
      <c r="M5" s="211"/>
    </row>
    <row r="6" spans="1:13" ht="16.5" customHeight="1">
      <c r="A6" s="791" t="s">
        <v>8</v>
      </c>
      <c r="B6" s="792"/>
      <c r="C6" s="792"/>
      <c r="D6" s="792"/>
      <c r="E6" s="792"/>
      <c r="F6" s="792"/>
      <c r="G6" s="792"/>
      <c r="H6" s="792"/>
      <c r="I6" s="792"/>
      <c r="J6" s="793"/>
      <c r="K6" s="456"/>
      <c r="L6" s="474"/>
      <c r="M6" s="474"/>
    </row>
    <row r="7" spans="1:13" ht="15.75" customHeight="1">
      <c r="A7" s="796" t="s">
        <v>208</v>
      </c>
      <c r="B7" s="796"/>
      <c r="C7" s="243">
        <v>2551</v>
      </c>
      <c r="D7" s="243">
        <v>5302</v>
      </c>
      <c r="E7" s="243">
        <v>3090</v>
      </c>
      <c r="F7" s="243">
        <v>2927</v>
      </c>
      <c r="G7" s="243">
        <v>6017</v>
      </c>
      <c r="H7" s="457">
        <f>F7/E7-1</f>
        <v>-5.2750809061488657E-2</v>
      </c>
      <c r="I7" s="469">
        <f>F7/C7-1</f>
        <v>0.14739317914543326</v>
      </c>
      <c r="J7" s="457">
        <f>G7/D7-1</f>
        <v>0.13485477178423233</v>
      </c>
      <c r="K7" s="469"/>
      <c r="L7" s="475"/>
      <c r="M7" s="475"/>
    </row>
    <row r="8" spans="1:13" ht="15.75" customHeight="1">
      <c r="A8" s="796" t="s">
        <v>209</v>
      </c>
      <c r="B8" s="796"/>
      <c r="C8" s="243">
        <v>1401</v>
      </c>
      <c r="D8" s="243">
        <v>4510</v>
      </c>
      <c r="E8" s="243">
        <v>3137</v>
      </c>
      <c r="F8" s="243">
        <v>3144</v>
      </c>
      <c r="G8" s="243">
        <v>6281</v>
      </c>
      <c r="H8" s="457">
        <f t="shared" ref="H8:H11" si="0">F8/E8-1</f>
        <v>2.2314313037934408E-3</v>
      </c>
      <c r="I8" s="469">
        <f t="shared" ref="I8:I11" si="1">F8/C8-1</f>
        <v>1.2441113490364026</v>
      </c>
      <c r="J8" s="457">
        <f t="shared" ref="J8:J11" si="2">G8/D8-1</f>
        <v>0.3926829268292682</v>
      </c>
      <c r="K8" s="469"/>
      <c r="L8" s="475"/>
      <c r="M8" s="475"/>
    </row>
    <row r="9" spans="1:13" ht="15.75" customHeight="1">
      <c r="A9" s="796" t="s">
        <v>210</v>
      </c>
      <c r="B9" s="796"/>
      <c r="C9" s="243">
        <v>992</v>
      </c>
      <c r="D9" s="243">
        <v>3498</v>
      </c>
      <c r="E9" s="243">
        <v>2654</v>
      </c>
      <c r="F9" s="243">
        <v>2574</v>
      </c>
      <c r="G9" s="243">
        <v>5228</v>
      </c>
      <c r="H9" s="457">
        <f t="shared" si="0"/>
        <v>-3.0143180105501099E-2</v>
      </c>
      <c r="I9" s="469">
        <f t="shared" si="1"/>
        <v>1.594758064516129</v>
      </c>
      <c r="J9" s="457">
        <f t="shared" si="2"/>
        <v>0.49456832475700407</v>
      </c>
      <c r="K9" s="469"/>
      <c r="L9" s="475"/>
      <c r="M9" s="475"/>
    </row>
    <row r="10" spans="1:13" ht="15.75" customHeight="1">
      <c r="A10" s="796" t="s">
        <v>211</v>
      </c>
      <c r="B10" s="796"/>
      <c r="C10" s="243">
        <v>5</v>
      </c>
      <c r="D10" s="243">
        <v>18</v>
      </c>
      <c r="E10" s="243">
        <v>7</v>
      </c>
      <c r="F10" s="243">
        <v>13</v>
      </c>
      <c r="G10" s="243">
        <v>20</v>
      </c>
      <c r="H10" s="457">
        <f t="shared" si="0"/>
        <v>0.85714285714285721</v>
      </c>
      <c r="I10" s="469">
        <f t="shared" si="1"/>
        <v>1.6</v>
      </c>
      <c r="J10" s="457">
        <f t="shared" si="2"/>
        <v>0.11111111111111116</v>
      </c>
      <c r="K10" s="469"/>
      <c r="L10" s="475"/>
      <c r="M10" s="475"/>
    </row>
    <row r="11" spans="1:13" ht="15.75" customHeight="1">
      <c r="A11" s="796" t="s">
        <v>212</v>
      </c>
      <c r="B11" s="796"/>
      <c r="C11" s="243">
        <v>625</v>
      </c>
      <c r="D11" s="243">
        <v>1666</v>
      </c>
      <c r="E11" s="243">
        <v>863</v>
      </c>
      <c r="F11" s="243">
        <v>923</v>
      </c>
      <c r="G11" s="243">
        <v>1786</v>
      </c>
      <c r="H11" s="457">
        <f t="shared" si="0"/>
        <v>6.9524913093858665E-2</v>
      </c>
      <c r="I11" s="469">
        <f t="shared" si="1"/>
        <v>0.47679999999999989</v>
      </c>
      <c r="J11" s="457">
        <f t="shared" si="2"/>
        <v>7.2028811524609937E-2</v>
      </c>
      <c r="K11" s="469"/>
      <c r="L11" s="475"/>
      <c r="M11" s="475"/>
    </row>
    <row r="12" spans="1:13" ht="16.5" customHeight="1">
      <c r="A12" s="791" t="s">
        <v>213</v>
      </c>
      <c r="B12" s="792"/>
      <c r="C12" s="792"/>
      <c r="D12" s="792"/>
      <c r="E12" s="792"/>
      <c r="F12" s="792"/>
      <c r="G12" s="792"/>
      <c r="H12" s="792"/>
      <c r="I12" s="792"/>
      <c r="J12" s="793"/>
      <c r="K12" s="456"/>
      <c r="L12" s="474"/>
      <c r="M12" s="474"/>
    </row>
    <row r="13" spans="1:13" ht="25.5" customHeight="1">
      <c r="A13" s="797" t="s">
        <v>214</v>
      </c>
      <c r="B13" s="797"/>
      <c r="C13" s="243">
        <v>31</v>
      </c>
      <c r="D13" s="243">
        <v>115</v>
      </c>
      <c r="E13" s="243">
        <v>92</v>
      </c>
      <c r="F13" s="243">
        <v>85</v>
      </c>
      <c r="G13" s="243">
        <v>177</v>
      </c>
      <c r="H13" s="457">
        <f t="shared" ref="H13:H16" si="3">F13/E13-1</f>
        <v>-7.6086956521739135E-2</v>
      </c>
      <c r="I13" s="469">
        <f t="shared" ref="I13:I16" si="4">F13/C13-1</f>
        <v>1.7419354838709675</v>
      </c>
      <c r="J13" s="457">
        <f t="shared" ref="J13:J16" si="5">G13/D13-1</f>
        <v>0.53913043478260869</v>
      </c>
      <c r="K13" s="469"/>
      <c r="L13" s="475"/>
      <c r="M13" s="475"/>
    </row>
    <row r="14" spans="1:13" ht="15.75" customHeight="1">
      <c r="A14" s="796" t="s">
        <v>210</v>
      </c>
      <c r="B14" s="796"/>
      <c r="C14" s="243">
        <v>22</v>
      </c>
      <c r="D14" s="243">
        <v>84</v>
      </c>
      <c r="E14" s="243">
        <v>58</v>
      </c>
      <c r="F14" s="243">
        <v>59</v>
      </c>
      <c r="G14" s="243">
        <v>117</v>
      </c>
      <c r="H14" s="457">
        <f t="shared" si="3"/>
        <v>1.7241379310344751E-2</v>
      </c>
      <c r="I14" s="469">
        <f t="shared" si="4"/>
        <v>1.6818181818181817</v>
      </c>
      <c r="J14" s="457">
        <f t="shared" si="5"/>
        <v>0.39285714285714279</v>
      </c>
      <c r="K14" s="469"/>
      <c r="L14" s="475"/>
      <c r="M14" s="475"/>
    </row>
    <row r="15" spans="1:13" ht="15.75" customHeight="1">
      <c r="A15" s="796" t="s">
        <v>211</v>
      </c>
      <c r="B15" s="796"/>
      <c r="C15" s="231">
        <v>0</v>
      </c>
      <c r="D15" s="231">
        <v>0</v>
      </c>
      <c r="E15" s="231">
        <v>0</v>
      </c>
      <c r="F15" s="231">
        <v>0</v>
      </c>
      <c r="G15" s="231">
        <v>0</v>
      </c>
      <c r="H15" s="231">
        <v>0</v>
      </c>
      <c r="I15" s="621">
        <v>0</v>
      </c>
      <c r="J15" s="231">
        <v>0</v>
      </c>
      <c r="K15" s="470"/>
      <c r="L15" s="476"/>
      <c r="M15" s="476"/>
    </row>
    <row r="16" spans="1:13" ht="15.75" customHeight="1">
      <c r="A16" s="795" t="s">
        <v>212</v>
      </c>
      <c r="B16" s="795"/>
      <c r="C16" s="252">
        <v>10</v>
      </c>
      <c r="D16" s="252">
        <v>31</v>
      </c>
      <c r="E16" s="252">
        <v>32</v>
      </c>
      <c r="F16" s="252">
        <v>27</v>
      </c>
      <c r="G16" s="252">
        <v>59</v>
      </c>
      <c r="H16" s="458">
        <f t="shared" si="3"/>
        <v>-0.15625</v>
      </c>
      <c r="I16" s="471">
        <f t="shared" si="4"/>
        <v>1.7000000000000002</v>
      </c>
      <c r="J16" s="458">
        <f t="shared" si="5"/>
        <v>0.90322580645161299</v>
      </c>
      <c r="K16" s="469"/>
      <c r="L16" s="475"/>
      <c r="M16" s="475"/>
    </row>
    <row r="18" spans="1:10" ht="24.75" customHeight="1">
      <c r="A18" s="705" t="s">
        <v>367</v>
      </c>
      <c r="B18" s="705"/>
      <c r="C18" s="705"/>
      <c r="D18" s="705"/>
      <c r="E18" s="705"/>
      <c r="F18" s="705"/>
      <c r="G18" s="705"/>
      <c r="H18" s="705"/>
      <c r="I18" s="705"/>
      <c r="J18" s="705"/>
    </row>
    <row r="19" spans="1:10" ht="15" customHeight="1">
      <c r="A19" s="692" t="s">
        <v>19</v>
      </c>
      <c r="B19" s="688" t="s">
        <v>215</v>
      </c>
      <c r="C19" s="688"/>
      <c r="D19" s="688"/>
      <c r="E19" s="798" t="s">
        <v>216</v>
      </c>
      <c r="F19" s="798"/>
      <c r="G19" s="798"/>
      <c r="H19" s="798"/>
      <c r="I19" s="798"/>
      <c r="J19" s="690" t="s">
        <v>217</v>
      </c>
    </row>
    <row r="20" spans="1:10" ht="69" customHeight="1">
      <c r="A20" s="697"/>
      <c r="B20" s="566" t="s">
        <v>135</v>
      </c>
      <c r="C20" s="566" t="s">
        <v>218</v>
      </c>
      <c r="D20" s="566" t="s">
        <v>219</v>
      </c>
      <c r="E20" s="566" t="s">
        <v>220</v>
      </c>
      <c r="F20" s="566" t="s">
        <v>221</v>
      </c>
      <c r="G20" s="566" t="s">
        <v>222</v>
      </c>
      <c r="H20" s="566" t="s">
        <v>223</v>
      </c>
      <c r="I20" s="566" t="s">
        <v>224</v>
      </c>
      <c r="J20" s="690"/>
    </row>
    <row r="21" spans="1:10" ht="13.5" customHeight="1">
      <c r="A21" s="693"/>
      <c r="B21" s="694" t="str">
        <f>'Tab 8 (18)'!B9:H9</f>
        <v>I PÓŁROCZE 2021 R.</v>
      </c>
      <c r="C21" s="695"/>
      <c r="D21" s="695"/>
      <c r="E21" s="695"/>
      <c r="F21" s="695"/>
      <c r="G21" s="695"/>
      <c r="H21" s="695"/>
      <c r="I21" s="695"/>
      <c r="J21" s="696"/>
    </row>
    <row r="22" spans="1:10">
      <c r="A22" s="459" t="s">
        <v>77</v>
      </c>
      <c r="B22" s="460">
        <f>SUM(B23:B38)</f>
        <v>5228</v>
      </c>
      <c r="C22" s="460">
        <f t="shared" ref="C22:J22" si="6">SUM(C23:C38)</f>
        <v>20</v>
      </c>
      <c r="D22" s="461">
        <v>4.5</v>
      </c>
      <c r="E22" s="460">
        <f t="shared" si="6"/>
        <v>2475</v>
      </c>
      <c r="F22" s="460">
        <f t="shared" si="6"/>
        <v>310</v>
      </c>
      <c r="G22" s="460">
        <f t="shared" si="6"/>
        <v>695</v>
      </c>
      <c r="H22" s="460">
        <f t="shared" si="6"/>
        <v>634</v>
      </c>
      <c r="I22" s="460">
        <f t="shared" si="6"/>
        <v>1114</v>
      </c>
      <c r="J22" s="460">
        <f t="shared" si="6"/>
        <v>117</v>
      </c>
    </row>
    <row r="23" spans="1:10">
      <c r="A23" s="462" t="s">
        <v>50</v>
      </c>
      <c r="B23" s="463">
        <v>139</v>
      </c>
      <c r="C23" s="465">
        <v>0</v>
      </c>
      <c r="D23" s="464">
        <v>3.4</v>
      </c>
      <c r="E23" s="463">
        <v>68</v>
      </c>
      <c r="F23" s="463">
        <v>9</v>
      </c>
      <c r="G23" s="463">
        <v>19</v>
      </c>
      <c r="H23" s="463">
        <v>8</v>
      </c>
      <c r="I23" s="463">
        <v>35</v>
      </c>
      <c r="J23" s="463">
        <v>1</v>
      </c>
    </row>
    <row r="24" spans="1:10">
      <c r="A24" s="462" t="s">
        <v>225</v>
      </c>
      <c r="B24" s="463">
        <v>348</v>
      </c>
      <c r="C24" s="463">
        <v>1</v>
      </c>
      <c r="D24" s="464">
        <v>5.5</v>
      </c>
      <c r="E24" s="463">
        <v>128</v>
      </c>
      <c r="F24" s="463">
        <v>25</v>
      </c>
      <c r="G24" s="463">
        <v>49</v>
      </c>
      <c r="H24" s="463">
        <v>52</v>
      </c>
      <c r="I24" s="463">
        <v>94</v>
      </c>
      <c r="J24" s="463">
        <v>5</v>
      </c>
    </row>
    <row r="25" spans="1:10">
      <c r="A25" s="462" t="s">
        <v>52</v>
      </c>
      <c r="B25" s="463">
        <v>686</v>
      </c>
      <c r="C25" s="463">
        <v>3</v>
      </c>
      <c r="D25" s="464">
        <v>4.5999999999999996</v>
      </c>
      <c r="E25" s="463">
        <v>344</v>
      </c>
      <c r="F25" s="463">
        <v>41</v>
      </c>
      <c r="G25" s="463">
        <v>93</v>
      </c>
      <c r="H25" s="463">
        <v>39</v>
      </c>
      <c r="I25" s="463">
        <v>169</v>
      </c>
      <c r="J25" s="463">
        <v>19</v>
      </c>
    </row>
    <row r="26" spans="1:10">
      <c r="A26" s="462" t="s">
        <v>53</v>
      </c>
      <c r="B26" s="463">
        <v>45</v>
      </c>
      <c r="C26" s="465">
        <v>0</v>
      </c>
      <c r="D26" s="464">
        <v>3.2</v>
      </c>
      <c r="E26" s="463">
        <v>16</v>
      </c>
      <c r="F26" s="463">
        <v>3</v>
      </c>
      <c r="G26" s="463">
        <v>6</v>
      </c>
      <c r="H26" s="463">
        <v>5</v>
      </c>
      <c r="I26" s="463">
        <v>15</v>
      </c>
      <c r="J26" s="463">
        <v>4</v>
      </c>
    </row>
    <row r="27" spans="1:10">
      <c r="A27" s="462" t="s">
        <v>54</v>
      </c>
      <c r="B27" s="463">
        <v>433</v>
      </c>
      <c r="C27" s="463">
        <v>2</v>
      </c>
      <c r="D27" s="464">
        <v>4.7</v>
      </c>
      <c r="E27" s="463">
        <v>219</v>
      </c>
      <c r="F27" s="463">
        <v>37</v>
      </c>
      <c r="G27" s="463">
        <v>57</v>
      </c>
      <c r="H27" s="463">
        <v>42</v>
      </c>
      <c r="I27" s="463">
        <v>78</v>
      </c>
      <c r="J27" s="463">
        <v>4</v>
      </c>
    </row>
    <row r="28" spans="1:10">
      <c r="A28" s="462" t="s">
        <v>55</v>
      </c>
      <c r="B28" s="463">
        <v>432</v>
      </c>
      <c r="C28" s="463">
        <v>1</v>
      </c>
      <c r="D28" s="464">
        <v>3.2</v>
      </c>
      <c r="E28" s="463">
        <v>255</v>
      </c>
      <c r="F28" s="463">
        <v>23</v>
      </c>
      <c r="G28" s="463">
        <v>63</v>
      </c>
      <c r="H28" s="463">
        <v>25</v>
      </c>
      <c r="I28" s="463">
        <v>66</v>
      </c>
      <c r="J28" s="463">
        <v>6</v>
      </c>
    </row>
    <row r="29" spans="1:10">
      <c r="A29" s="462" t="s">
        <v>56</v>
      </c>
      <c r="B29" s="463">
        <v>788</v>
      </c>
      <c r="C29" s="463">
        <v>1</v>
      </c>
      <c r="D29" s="464">
        <v>4.5999999999999996</v>
      </c>
      <c r="E29" s="463">
        <v>390</v>
      </c>
      <c r="F29" s="463">
        <v>38</v>
      </c>
      <c r="G29" s="463">
        <v>113</v>
      </c>
      <c r="H29" s="463">
        <v>113</v>
      </c>
      <c r="I29" s="463">
        <v>134</v>
      </c>
      <c r="J29" s="463">
        <v>16</v>
      </c>
    </row>
    <row r="30" spans="1:10">
      <c r="A30" s="462" t="s">
        <v>57</v>
      </c>
      <c r="B30" s="463">
        <v>66</v>
      </c>
      <c r="C30" s="465">
        <v>0</v>
      </c>
      <c r="D30" s="464">
        <v>2.6</v>
      </c>
      <c r="E30" s="463">
        <v>35</v>
      </c>
      <c r="F30" s="463">
        <v>5</v>
      </c>
      <c r="G30" s="463">
        <v>7</v>
      </c>
      <c r="H30" s="463">
        <v>5</v>
      </c>
      <c r="I30" s="463">
        <v>14</v>
      </c>
      <c r="J30" s="465">
        <v>0</v>
      </c>
    </row>
    <row r="31" spans="1:10">
      <c r="A31" s="462" t="s">
        <v>58</v>
      </c>
      <c r="B31" s="463">
        <v>333</v>
      </c>
      <c r="C31" s="465">
        <v>0</v>
      </c>
      <c r="D31" s="464">
        <v>3.9</v>
      </c>
      <c r="E31" s="463">
        <v>186</v>
      </c>
      <c r="F31" s="463">
        <v>19</v>
      </c>
      <c r="G31" s="463">
        <v>38</v>
      </c>
      <c r="H31" s="463">
        <v>18</v>
      </c>
      <c r="I31" s="463">
        <v>72</v>
      </c>
      <c r="J31" s="463">
        <v>4</v>
      </c>
    </row>
    <row r="32" spans="1:10">
      <c r="A32" s="462" t="s">
        <v>59</v>
      </c>
      <c r="B32" s="463">
        <v>477</v>
      </c>
      <c r="C32" s="463">
        <v>4</v>
      </c>
      <c r="D32" s="464">
        <v>5.9</v>
      </c>
      <c r="E32" s="463">
        <v>176</v>
      </c>
      <c r="F32" s="463">
        <v>21</v>
      </c>
      <c r="G32" s="463">
        <v>58</v>
      </c>
      <c r="H32" s="463">
        <v>121</v>
      </c>
      <c r="I32" s="463">
        <v>101</v>
      </c>
      <c r="J32" s="463">
        <v>10</v>
      </c>
    </row>
    <row r="33" spans="1:10">
      <c r="A33" s="462" t="s">
        <v>60</v>
      </c>
      <c r="B33" s="463">
        <v>175</v>
      </c>
      <c r="C33" s="463">
        <v>4</v>
      </c>
      <c r="D33" s="464">
        <v>4.5</v>
      </c>
      <c r="E33" s="463">
        <v>75</v>
      </c>
      <c r="F33" s="463">
        <v>10</v>
      </c>
      <c r="G33" s="463">
        <v>25</v>
      </c>
      <c r="H33" s="463">
        <v>29</v>
      </c>
      <c r="I33" s="463">
        <v>36</v>
      </c>
      <c r="J33" s="463">
        <v>4</v>
      </c>
    </row>
    <row r="34" spans="1:10">
      <c r="A34" s="462" t="s">
        <v>61</v>
      </c>
      <c r="B34" s="463">
        <v>86</v>
      </c>
      <c r="C34" s="465">
        <v>0</v>
      </c>
      <c r="D34" s="464">
        <v>2.7</v>
      </c>
      <c r="E34" s="463">
        <v>44</v>
      </c>
      <c r="F34" s="463">
        <v>4</v>
      </c>
      <c r="G34" s="463">
        <v>7</v>
      </c>
      <c r="H34" s="463">
        <v>8</v>
      </c>
      <c r="I34" s="463">
        <v>23</v>
      </c>
      <c r="J34" s="463">
        <v>5</v>
      </c>
    </row>
    <row r="35" spans="1:10">
      <c r="A35" s="462" t="s">
        <v>62</v>
      </c>
      <c r="B35" s="463">
        <v>264</v>
      </c>
      <c r="C35" s="463">
        <v>1</v>
      </c>
      <c r="D35" s="464">
        <v>4</v>
      </c>
      <c r="E35" s="463">
        <v>137</v>
      </c>
      <c r="F35" s="463">
        <v>15</v>
      </c>
      <c r="G35" s="463">
        <v>36</v>
      </c>
      <c r="H35" s="463">
        <v>22</v>
      </c>
      <c r="I35" s="463">
        <v>54</v>
      </c>
      <c r="J35" s="463">
        <v>3</v>
      </c>
    </row>
    <row r="36" spans="1:10">
      <c r="A36" s="462" t="s">
        <v>63</v>
      </c>
      <c r="B36" s="463">
        <v>225</v>
      </c>
      <c r="C36" s="463">
        <v>1</v>
      </c>
      <c r="D36" s="464">
        <v>5.5</v>
      </c>
      <c r="E36" s="463">
        <v>87</v>
      </c>
      <c r="F36" s="463">
        <v>7</v>
      </c>
      <c r="G36" s="463">
        <v>25</v>
      </c>
      <c r="H36" s="463">
        <v>45</v>
      </c>
      <c r="I36" s="463">
        <v>61</v>
      </c>
      <c r="J36" s="463">
        <v>29</v>
      </c>
    </row>
    <row r="37" spans="1:10">
      <c r="A37" s="462" t="s">
        <v>64</v>
      </c>
      <c r="B37" s="463">
        <v>667</v>
      </c>
      <c r="C37" s="463">
        <v>2</v>
      </c>
      <c r="D37" s="464">
        <v>5.9</v>
      </c>
      <c r="E37" s="463">
        <v>292</v>
      </c>
      <c r="F37" s="463">
        <v>48</v>
      </c>
      <c r="G37" s="463">
        <v>88</v>
      </c>
      <c r="H37" s="463">
        <v>97</v>
      </c>
      <c r="I37" s="463">
        <v>142</v>
      </c>
      <c r="J37" s="463">
        <v>7</v>
      </c>
    </row>
    <row r="38" spans="1:10">
      <c r="A38" s="466" t="s">
        <v>65</v>
      </c>
      <c r="B38" s="467">
        <v>64</v>
      </c>
      <c r="C38" s="539">
        <v>0</v>
      </c>
      <c r="D38" s="468">
        <v>2.7</v>
      </c>
      <c r="E38" s="467">
        <v>23</v>
      </c>
      <c r="F38" s="467">
        <v>5</v>
      </c>
      <c r="G38" s="467">
        <v>11</v>
      </c>
      <c r="H38" s="467">
        <v>5</v>
      </c>
      <c r="I38" s="467">
        <v>20</v>
      </c>
      <c r="J38" s="539">
        <v>0</v>
      </c>
    </row>
  </sheetData>
  <mergeCells count="28">
    <mergeCell ref="A18:J18"/>
    <mergeCell ref="B19:D19"/>
    <mergeCell ref="E19:I19"/>
    <mergeCell ref="J19:J20"/>
    <mergeCell ref="A19:A21"/>
    <mergeCell ref="B21:J21"/>
    <mergeCell ref="A6:J6"/>
    <mergeCell ref="A16:B16"/>
    <mergeCell ref="A7:B7"/>
    <mergeCell ref="A8:B8"/>
    <mergeCell ref="A9:B9"/>
    <mergeCell ref="A10:B10"/>
    <mergeCell ref="A11:B11"/>
    <mergeCell ref="A13:B13"/>
    <mergeCell ref="A14:B14"/>
    <mergeCell ref="A15:B15"/>
    <mergeCell ref="A12:J12"/>
    <mergeCell ref="A1:J1"/>
    <mergeCell ref="A2:J2"/>
    <mergeCell ref="A3:B5"/>
    <mergeCell ref="C3:D3"/>
    <mergeCell ref="C4:C5"/>
    <mergeCell ref="D4:D5"/>
    <mergeCell ref="E4:E5"/>
    <mergeCell ref="F4:F5"/>
    <mergeCell ref="G4:G5"/>
    <mergeCell ref="E3:J3"/>
    <mergeCell ref="H4:J4"/>
  </mergeCells>
  <printOptions horizontalCentered="1"/>
  <pageMargins left="0.51181102362204722" right="0.68" top="0.37" bottom="0.55118110236220474" header="0.31496062992125984" footer="0.31496062992125984"/>
  <pageSetup paperSize="9" scale="78" orientation="landscape" r:id="rId1"/>
  <headerFooter differentFirst="1" alignWithMargins="0">
    <oddFooter>&amp;C&amp;"Arial,Normalny"&amp;9- &amp;P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Arkusz39"/>
  <dimension ref="B1:H21"/>
  <sheetViews>
    <sheetView view="pageBreakPreview" zoomScale="80" zoomScaleNormal="100" zoomScaleSheetLayoutView="80" workbookViewId="0"/>
  </sheetViews>
  <sheetFormatPr defaultRowHeight="15"/>
  <cols>
    <col min="2" max="2" width="15.125" customWidth="1"/>
    <col min="3" max="3" width="11.5" customWidth="1"/>
    <col min="4" max="4" width="11.125" customWidth="1"/>
    <col min="5" max="5" width="14" customWidth="1"/>
    <col min="6" max="6" width="12.25" customWidth="1"/>
    <col min="7" max="7" width="10.625" customWidth="1"/>
    <col min="8" max="8" width="11.875" customWidth="1"/>
    <col min="14" max="14" width="15" customWidth="1"/>
  </cols>
  <sheetData>
    <row r="1" ht="31.5" customHeight="1"/>
    <row r="2" ht="39" customHeight="1"/>
    <row r="4" ht="132" customHeight="1"/>
    <row r="18" spans="2:8" ht="30" customHeight="1">
      <c r="B18" s="691" t="s">
        <v>507</v>
      </c>
      <c r="C18" s="691"/>
      <c r="D18" s="691"/>
      <c r="E18" s="691"/>
      <c r="F18" s="691"/>
      <c r="G18" s="691"/>
      <c r="H18" s="691"/>
    </row>
    <row r="19" spans="2:8" ht="48" customHeight="1">
      <c r="B19" s="487"/>
      <c r="C19" s="487" t="s">
        <v>278</v>
      </c>
      <c r="D19" s="487" t="s">
        <v>279</v>
      </c>
      <c r="E19" s="487" t="s">
        <v>288</v>
      </c>
      <c r="F19" s="487" t="s">
        <v>280</v>
      </c>
      <c r="G19" s="487" t="s">
        <v>281</v>
      </c>
      <c r="H19" s="487" t="s">
        <v>135</v>
      </c>
    </row>
    <row r="20" spans="2:8" ht="18" customHeight="1">
      <c r="B20" s="334" t="s">
        <v>276</v>
      </c>
      <c r="C20" s="477">
        <f>'Tab 3 (26) i 4 (27)'!E22</f>
        <v>2475</v>
      </c>
      <c r="D20" s="477">
        <f>'Tab 3 (26) i 4 (27)'!F22</f>
        <v>310</v>
      </c>
      <c r="E20" s="477">
        <f>'Tab 3 (26) i 4 (27)'!G22</f>
        <v>695</v>
      </c>
      <c r="F20" s="477">
        <f>'Tab 3 (26) i 4 (27)'!H22</f>
        <v>634</v>
      </c>
      <c r="G20" s="477">
        <f>'Tab 3 (26) i 4 (27)'!I22</f>
        <v>1114</v>
      </c>
      <c r="H20" s="477">
        <f>SUM(C20:G20)</f>
        <v>5228</v>
      </c>
    </row>
    <row r="21" spans="2:8" ht="18" customHeight="1">
      <c r="B21" s="334" t="s">
        <v>277</v>
      </c>
      <c r="C21" s="538">
        <f>ROUND(C20/$H$20,2)+0.01</f>
        <v>0.48</v>
      </c>
      <c r="D21" s="538">
        <f>ROUND(D20/$H$20,2)</f>
        <v>0.06</v>
      </c>
      <c r="E21" s="538">
        <f t="shared" ref="E21:G21" si="0">ROUND(E20/$H$20,2)</f>
        <v>0.13</v>
      </c>
      <c r="F21" s="538">
        <f t="shared" si="0"/>
        <v>0.12</v>
      </c>
      <c r="G21" s="538">
        <f t="shared" si="0"/>
        <v>0.21</v>
      </c>
      <c r="H21" s="538">
        <f t="shared" ref="H21" si="1">H20/$H$20</f>
        <v>1</v>
      </c>
    </row>
  </sheetData>
  <mergeCells count="1">
    <mergeCell ref="B18:H18"/>
  </mergeCells>
  <printOptions horizontalCentered="1"/>
  <pageMargins left="0.51181102362204722" right="0.51181102362204722" top="0.6692913385826772" bottom="0.55118110236220474" header="0.31496062992125984" footer="0.31496062992125984"/>
  <pageSetup paperSize="9" scale="85" orientation="landscape" r:id="rId1"/>
  <headerFooter differentFirst="1" alignWithMargins="0">
    <oddFooter>&amp;C&amp;"Arial,Normalny"&amp;9- &amp;P -</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Arkusz28"/>
  <dimension ref="A1:M25"/>
  <sheetViews>
    <sheetView showGridLines="0" view="pageBreakPreview" zoomScale="90" zoomScaleNormal="100" zoomScaleSheetLayoutView="90" workbookViewId="0"/>
  </sheetViews>
  <sheetFormatPr defaultRowHeight="15"/>
  <cols>
    <col min="1" max="1" width="18.5" customWidth="1"/>
    <col min="2" max="2" width="11.875" customWidth="1"/>
    <col min="3" max="3" width="11.75" customWidth="1"/>
    <col min="4" max="4" width="12" customWidth="1"/>
    <col min="5" max="8" width="11.625" customWidth="1"/>
    <col min="9" max="9" width="10.625" customWidth="1"/>
    <col min="10" max="10" width="11.625" customWidth="1"/>
    <col min="11" max="12" width="12.125" customWidth="1"/>
  </cols>
  <sheetData>
    <row r="1" spans="1:13" ht="33" customHeight="1">
      <c r="A1" s="799" t="s">
        <v>354</v>
      </c>
      <c r="B1" s="799"/>
      <c r="C1" s="799"/>
      <c r="D1" s="799"/>
      <c r="E1" s="799"/>
      <c r="F1" s="799"/>
      <c r="G1" s="799"/>
      <c r="H1" s="799"/>
      <c r="I1" s="799"/>
      <c r="J1" s="799"/>
      <c r="K1" s="799"/>
      <c r="L1" s="799"/>
    </row>
    <row r="2" spans="1:13" ht="42" customHeight="1">
      <c r="A2" s="794" t="s">
        <v>644</v>
      </c>
      <c r="B2" s="794"/>
      <c r="C2" s="794"/>
      <c r="D2" s="794"/>
      <c r="E2" s="794"/>
      <c r="F2" s="794"/>
      <c r="G2" s="794"/>
      <c r="H2" s="794"/>
      <c r="I2" s="794"/>
      <c r="J2" s="794"/>
      <c r="K2" s="794"/>
      <c r="L2" s="794"/>
    </row>
    <row r="3" spans="1:13" ht="13.5" customHeight="1">
      <c r="A3" s="692" t="s">
        <v>19</v>
      </c>
      <c r="B3" s="690" t="s">
        <v>508</v>
      </c>
      <c r="C3" s="800" t="s">
        <v>81</v>
      </c>
      <c r="D3" s="800"/>
      <c r="E3" s="800" t="s">
        <v>43</v>
      </c>
      <c r="F3" s="800"/>
      <c r="G3" s="800"/>
      <c r="H3" s="800"/>
      <c r="I3" s="800"/>
      <c r="J3" s="800"/>
      <c r="K3" s="800"/>
      <c r="L3" s="800"/>
    </row>
    <row r="4" spans="1:13" ht="61.5" customHeight="1">
      <c r="A4" s="697"/>
      <c r="B4" s="690"/>
      <c r="C4" s="690" t="s">
        <v>226</v>
      </c>
      <c r="D4" s="702" t="s">
        <v>227</v>
      </c>
      <c r="E4" s="716" t="s">
        <v>286</v>
      </c>
      <c r="F4" s="717"/>
      <c r="G4" s="716" t="s">
        <v>228</v>
      </c>
      <c r="H4" s="801"/>
      <c r="I4" s="801"/>
      <c r="J4" s="717"/>
      <c r="K4" s="690" t="s">
        <v>355</v>
      </c>
      <c r="L4" s="690"/>
    </row>
    <row r="5" spans="1:13" ht="17.25" customHeight="1">
      <c r="A5" s="697"/>
      <c r="B5" s="690"/>
      <c r="C5" s="690"/>
      <c r="D5" s="702"/>
      <c r="E5" s="692" t="s">
        <v>274</v>
      </c>
      <c r="F5" s="803" t="s">
        <v>229</v>
      </c>
      <c r="G5" s="692" t="s">
        <v>274</v>
      </c>
      <c r="H5" s="803" t="s">
        <v>230</v>
      </c>
      <c r="I5" s="805" t="s">
        <v>275</v>
      </c>
      <c r="J5" s="806"/>
      <c r="K5" s="692" t="s">
        <v>274</v>
      </c>
      <c r="L5" s="803" t="s">
        <v>229</v>
      </c>
    </row>
    <row r="6" spans="1:13" ht="39.75" customHeight="1">
      <c r="A6" s="697"/>
      <c r="B6" s="690"/>
      <c r="C6" s="690"/>
      <c r="D6" s="702"/>
      <c r="E6" s="693"/>
      <c r="F6" s="804"/>
      <c r="G6" s="693"/>
      <c r="H6" s="804"/>
      <c r="I6" s="550" t="s">
        <v>536</v>
      </c>
      <c r="J6" s="550" t="s">
        <v>509</v>
      </c>
      <c r="K6" s="693"/>
      <c r="L6" s="804"/>
      <c r="M6" s="102"/>
    </row>
    <row r="7" spans="1:13" ht="18" customHeight="1">
      <c r="A7" s="693"/>
      <c r="B7" s="694" t="s">
        <v>622</v>
      </c>
      <c r="C7" s="695"/>
      <c r="D7" s="695"/>
      <c r="E7" s="695"/>
      <c r="F7" s="695"/>
      <c r="G7" s="695"/>
      <c r="H7" s="695"/>
      <c r="I7" s="695"/>
      <c r="J7" s="695"/>
      <c r="K7" s="695"/>
      <c r="L7" s="696"/>
      <c r="M7" s="102"/>
    </row>
    <row r="8" spans="1:13" ht="21" customHeight="1">
      <c r="A8" s="459" t="s">
        <v>77</v>
      </c>
      <c r="B8" s="460">
        <f>SUM(B9:B24)</f>
        <v>878634</v>
      </c>
      <c r="C8" s="460">
        <f t="shared" ref="C8:L8" si="0">SUM(C9:C24)</f>
        <v>851808</v>
      </c>
      <c r="D8" s="460">
        <f t="shared" si="0"/>
        <v>4445</v>
      </c>
      <c r="E8" s="460">
        <f t="shared" si="0"/>
        <v>6921</v>
      </c>
      <c r="F8" s="460">
        <f t="shared" si="0"/>
        <v>4946</v>
      </c>
      <c r="G8" s="460">
        <f t="shared" si="0"/>
        <v>8482</v>
      </c>
      <c r="H8" s="460">
        <f t="shared" si="0"/>
        <v>6096</v>
      </c>
      <c r="I8" s="479">
        <f t="shared" si="0"/>
        <v>3</v>
      </c>
      <c r="J8" s="480">
        <f t="shared" si="0"/>
        <v>0</v>
      </c>
      <c r="K8" s="460">
        <f t="shared" si="0"/>
        <v>863231</v>
      </c>
      <c r="L8" s="460">
        <f t="shared" si="0"/>
        <v>840766</v>
      </c>
    </row>
    <row r="9" spans="1:13" ht="21" customHeight="1">
      <c r="A9" s="462" t="s">
        <v>50</v>
      </c>
      <c r="B9" s="463">
        <f>E9+G9+K9</f>
        <v>32416</v>
      </c>
      <c r="C9" s="463">
        <v>30600</v>
      </c>
      <c r="D9" s="463">
        <v>166</v>
      </c>
      <c r="E9" s="463">
        <v>297</v>
      </c>
      <c r="F9" s="463">
        <v>93</v>
      </c>
      <c r="G9" s="463">
        <v>578</v>
      </c>
      <c r="H9" s="463">
        <v>257</v>
      </c>
      <c r="I9" s="481">
        <v>1</v>
      </c>
      <c r="J9" s="482">
        <v>0</v>
      </c>
      <c r="K9" s="463">
        <v>31541</v>
      </c>
      <c r="L9" s="463">
        <v>30250</v>
      </c>
    </row>
    <row r="10" spans="1:13" ht="21" customHeight="1">
      <c r="A10" s="462" t="s">
        <v>51</v>
      </c>
      <c r="B10" s="463">
        <f t="shared" ref="B10:B24" si="1">E10+G10+K10</f>
        <v>46257</v>
      </c>
      <c r="C10" s="463">
        <v>44705</v>
      </c>
      <c r="D10" s="463">
        <v>55</v>
      </c>
      <c r="E10" s="463">
        <v>390</v>
      </c>
      <c r="F10" s="463">
        <v>296</v>
      </c>
      <c r="G10" s="463">
        <v>463</v>
      </c>
      <c r="H10" s="463">
        <v>351</v>
      </c>
      <c r="I10" s="482">
        <v>0</v>
      </c>
      <c r="J10" s="482">
        <v>0</v>
      </c>
      <c r="K10" s="463">
        <v>45404</v>
      </c>
      <c r="L10" s="463">
        <v>44058</v>
      </c>
    </row>
    <row r="11" spans="1:13" ht="21" customHeight="1">
      <c r="A11" s="462" t="s">
        <v>52</v>
      </c>
      <c r="B11" s="463">
        <f t="shared" si="1"/>
        <v>115068</v>
      </c>
      <c r="C11" s="463">
        <v>111067</v>
      </c>
      <c r="D11" s="463">
        <v>472</v>
      </c>
      <c r="E11" s="463">
        <v>508</v>
      </c>
      <c r="F11" s="463">
        <v>358</v>
      </c>
      <c r="G11" s="463">
        <v>707</v>
      </c>
      <c r="H11" s="463">
        <v>534</v>
      </c>
      <c r="I11" s="482">
        <v>0</v>
      </c>
      <c r="J11" s="482">
        <v>0</v>
      </c>
      <c r="K11" s="463">
        <v>113853</v>
      </c>
      <c r="L11" s="463">
        <v>110175</v>
      </c>
    </row>
    <row r="12" spans="1:13" ht="21" customHeight="1">
      <c r="A12" s="462" t="s">
        <v>53</v>
      </c>
      <c r="B12" s="463">
        <f t="shared" si="1"/>
        <v>10952</v>
      </c>
      <c r="C12" s="463">
        <v>10586</v>
      </c>
      <c r="D12" s="463">
        <v>32</v>
      </c>
      <c r="E12" s="463">
        <v>72</v>
      </c>
      <c r="F12" s="463">
        <v>60</v>
      </c>
      <c r="G12" s="463">
        <v>98</v>
      </c>
      <c r="H12" s="463">
        <v>78</v>
      </c>
      <c r="I12" s="482">
        <v>0</v>
      </c>
      <c r="J12" s="482">
        <v>0</v>
      </c>
      <c r="K12" s="463">
        <v>10782</v>
      </c>
      <c r="L12" s="463">
        <v>10448</v>
      </c>
    </row>
    <row r="13" spans="1:13" ht="21" customHeight="1">
      <c r="A13" s="462" t="s">
        <v>54</v>
      </c>
      <c r="B13" s="463">
        <f t="shared" si="1"/>
        <v>70611</v>
      </c>
      <c r="C13" s="463">
        <v>67901</v>
      </c>
      <c r="D13" s="463">
        <v>450</v>
      </c>
      <c r="E13" s="463">
        <v>702</v>
      </c>
      <c r="F13" s="463">
        <v>496</v>
      </c>
      <c r="G13" s="463">
        <v>765</v>
      </c>
      <c r="H13" s="463">
        <v>459</v>
      </c>
      <c r="I13" s="482">
        <v>0</v>
      </c>
      <c r="J13" s="482">
        <v>0</v>
      </c>
      <c r="K13" s="463">
        <v>69144</v>
      </c>
      <c r="L13" s="463">
        <v>66946</v>
      </c>
    </row>
    <row r="14" spans="1:13" ht="21" customHeight="1">
      <c r="A14" s="462" t="s">
        <v>55</v>
      </c>
      <c r="B14" s="463">
        <f t="shared" si="1"/>
        <v>102934</v>
      </c>
      <c r="C14" s="463">
        <v>100720</v>
      </c>
      <c r="D14" s="463">
        <v>109</v>
      </c>
      <c r="E14" s="463">
        <v>1680</v>
      </c>
      <c r="F14" s="463">
        <v>1487</v>
      </c>
      <c r="G14" s="463">
        <v>844</v>
      </c>
      <c r="H14" s="463">
        <v>720</v>
      </c>
      <c r="I14" s="482">
        <v>0</v>
      </c>
      <c r="J14" s="482">
        <v>0</v>
      </c>
      <c r="K14" s="463">
        <v>100410</v>
      </c>
      <c r="L14" s="463">
        <v>98513</v>
      </c>
    </row>
    <row r="15" spans="1:13" ht="21" customHeight="1">
      <c r="A15" s="462" t="s">
        <v>56</v>
      </c>
      <c r="B15" s="463">
        <f t="shared" si="1"/>
        <v>123207</v>
      </c>
      <c r="C15" s="463">
        <v>119382</v>
      </c>
      <c r="D15" s="463">
        <v>2475</v>
      </c>
      <c r="E15" s="463">
        <v>1230</v>
      </c>
      <c r="F15" s="463">
        <v>795</v>
      </c>
      <c r="G15" s="463">
        <v>1307</v>
      </c>
      <c r="H15" s="463">
        <v>941</v>
      </c>
      <c r="I15" s="482">
        <v>0</v>
      </c>
      <c r="J15" s="482">
        <v>0</v>
      </c>
      <c r="K15" s="463">
        <v>120670</v>
      </c>
      <c r="L15" s="463">
        <v>117646</v>
      </c>
    </row>
    <row r="16" spans="1:13" ht="21" customHeight="1">
      <c r="A16" s="462" t="s">
        <v>57</v>
      </c>
      <c r="B16" s="463">
        <f t="shared" si="1"/>
        <v>18707</v>
      </c>
      <c r="C16" s="463">
        <v>18345</v>
      </c>
      <c r="D16" s="463">
        <v>11</v>
      </c>
      <c r="E16" s="463">
        <v>54</v>
      </c>
      <c r="F16" s="463">
        <v>38</v>
      </c>
      <c r="G16" s="463">
        <v>133</v>
      </c>
      <c r="H16" s="463">
        <v>111</v>
      </c>
      <c r="I16" s="482">
        <v>0</v>
      </c>
      <c r="J16" s="482">
        <v>0</v>
      </c>
      <c r="K16" s="463">
        <v>18520</v>
      </c>
      <c r="L16" s="463">
        <v>18196</v>
      </c>
    </row>
    <row r="17" spans="1:12" ht="21" customHeight="1">
      <c r="A17" s="462" t="s">
        <v>58</v>
      </c>
      <c r="B17" s="463">
        <f t="shared" si="1"/>
        <v>69144</v>
      </c>
      <c r="C17" s="463">
        <v>67533</v>
      </c>
      <c r="D17" s="463">
        <v>24</v>
      </c>
      <c r="E17" s="463">
        <v>326</v>
      </c>
      <c r="F17" s="463">
        <v>240</v>
      </c>
      <c r="G17" s="463">
        <v>596</v>
      </c>
      <c r="H17" s="463">
        <v>478</v>
      </c>
      <c r="I17" s="482">
        <v>0</v>
      </c>
      <c r="J17" s="482">
        <v>0</v>
      </c>
      <c r="K17" s="463">
        <v>68222</v>
      </c>
      <c r="L17" s="463">
        <v>66815</v>
      </c>
    </row>
    <row r="18" spans="1:12" ht="21" customHeight="1">
      <c r="A18" s="462" t="s">
        <v>59</v>
      </c>
      <c r="B18" s="463">
        <f t="shared" si="1"/>
        <v>56092</v>
      </c>
      <c r="C18" s="463">
        <v>55005</v>
      </c>
      <c r="D18" s="463">
        <v>13</v>
      </c>
      <c r="E18" s="463">
        <v>203</v>
      </c>
      <c r="F18" s="463">
        <v>154</v>
      </c>
      <c r="G18" s="463">
        <v>513</v>
      </c>
      <c r="H18" s="463">
        <v>453</v>
      </c>
      <c r="I18" s="482">
        <v>0</v>
      </c>
      <c r="J18" s="482">
        <v>0</v>
      </c>
      <c r="K18" s="463">
        <v>55376</v>
      </c>
      <c r="L18" s="463">
        <v>54398</v>
      </c>
    </row>
    <row r="19" spans="1:12" ht="21" customHeight="1">
      <c r="A19" s="462" t="s">
        <v>60</v>
      </c>
      <c r="B19" s="463">
        <f t="shared" si="1"/>
        <v>27755</v>
      </c>
      <c r="C19" s="463">
        <v>26872</v>
      </c>
      <c r="D19" s="463">
        <v>55</v>
      </c>
      <c r="E19" s="463">
        <v>165</v>
      </c>
      <c r="F19" s="463">
        <v>78</v>
      </c>
      <c r="G19" s="463">
        <v>370</v>
      </c>
      <c r="H19" s="463">
        <v>235</v>
      </c>
      <c r="I19" s="481">
        <v>1</v>
      </c>
      <c r="J19" s="482">
        <v>0</v>
      </c>
      <c r="K19" s="463">
        <v>27220</v>
      </c>
      <c r="L19" s="463">
        <v>26559</v>
      </c>
    </row>
    <row r="20" spans="1:12" ht="21" customHeight="1">
      <c r="A20" s="462" t="s">
        <v>61</v>
      </c>
      <c r="B20" s="463">
        <f t="shared" si="1"/>
        <v>26019</v>
      </c>
      <c r="C20" s="463">
        <v>25384</v>
      </c>
      <c r="D20" s="463">
        <v>24</v>
      </c>
      <c r="E20" s="463">
        <v>109</v>
      </c>
      <c r="F20" s="463">
        <v>72</v>
      </c>
      <c r="G20" s="463">
        <v>285</v>
      </c>
      <c r="H20" s="463">
        <v>234</v>
      </c>
      <c r="I20" s="482">
        <v>0</v>
      </c>
      <c r="J20" s="482">
        <v>0</v>
      </c>
      <c r="K20" s="463">
        <v>25625</v>
      </c>
      <c r="L20" s="463">
        <v>25078</v>
      </c>
    </row>
    <row r="21" spans="1:12" ht="21" customHeight="1">
      <c r="A21" s="462" t="s">
        <v>62</v>
      </c>
      <c r="B21" s="463">
        <f t="shared" si="1"/>
        <v>51236</v>
      </c>
      <c r="C21" s="463">
        <v>49659</v>
      </c>
      <c r="D21" s="463">
        <v>139</v>
      </c>
      <c r="E21" s="463">
        <v>176</v>
      </c>
      <c r="F21" s="463">
        <v>127</v>
      </c>
      <c r="G21" s="463">
        <v>488</v>
      </c>
      <c r="H21" s="463">
        <v>328</v>
      </c>
      <c r="I21" s="482">
        <v>0</v>
      </c>
      <c r="J21" s="482">
        <v>0</v>
      </c>
      <c r="K21" s="463">
        <v>50572</v>
      </c>
      <c r="L21" s="463">
        <v>49204</v>
      </c>
    </row>
    <row r="22" spans="1:12" ht="21" customHeight="1">
      <c r="A22" s="462" t="s">
        <v>63</v>
      </c>
      <c r="B22" s="463">
        <f t="shared" si="1"/>
        <v>29717</v>
      </c>
      <c r="C22" s="463">
        <v>28786</v>
      </c>
      <c r="D22" s="463">
        <v>14</v>
      </c>
      <c r="E22" s="463">
        <v>156</v>
      </c>
      <c r="F22" s="463">
        <v>117</v>
      </c>
      <c r="G22" s="463">
        <v>306</v>
      </c>
      <c r="H22" s="463">
        <v>231</v>
      </c>
      <c r="I22" s="482">
        <v>0</v>
      </c>
      <c r="J22" s="482">
        <v>0</v>
      </c>
      <c r="K22" s="463">
        <v>29255</v>
      </c>
      <c r="L22" s="463">
        <v>28438</v>
      </c>
    </row>
    <row r="23" spans="1:12" ht="21" customHeight="1">
      <c r="A23" s="462" t="s">
        <v>64</v>
      </c>
      <c r="B23" s="463">
        <f t="shared" si="1"/>
        <v>79131</v>
      </c>
      <c r="C23" s="463">
        <v>77079</v>
      </c>
      <c r="D23" s="463">
        <v>371</v>
      </c>
      <c r="E23" s="463">
        <v>659</v>
      </c>
      <c r="F23" s="463">
        <v>488</v>
      </c>
      <c r="G23" s="463">
        <v>686</v>
      </c>
      <c r="H23" s="463">
        <v>528</v>
      </c>
      <c r="I23" s="482">
        <v>0</v>
      </c>
      <c r="J23" s="482">
        <v>0</v>
      </c>
      <c r="K23" s="463">
        <v>77786</v>
      </c>
      <c r="L23" s="463">
        <v>76063</v>
      </c>
    </row>
    <row r="24" spans="1:12" ht="21" customHeight="1">
      <c r="A24" s="466" t="s">
        <v>65</v>
      </c>
      <c r="B24" s="467">
        <f t="shared" si="1"/>
        <v>19388</v>
      </c>
      <c r="C24" s="467">
        <v>18184</v>
      </c>
      <c r="D24" s="467">
        <v>35</v>
      </c>
      <c r="E24" s="467">
        <v>194</v>
      </c>
      <c r="F24" s="467">
        <v>47</v>
      </c>
      <c r="G24" s="467">
        <v>343</v>
      </c>
      <c r="H24" s="467">
        <v>158</v>
      </c>
      <c r="I24" s="483">
        <v>1</v>
      </c>
      <c r="J24" s="484">
        <v>0</v>
      </c>
      <c r="K24" s="467">
        <v>18851</v>
      </c>
      <c r="L24" s="467">
        <v>17979</v>
      </c>
    </row>
    <row r="25" spans="1:12" ht="24" customHeight="1">
      <c r="A25" s="802"/>
      <c r="B25" s="802"/>
      <c r="C25" s="802"/>
      <c r="D25" s="802"/>
      <c r="E25" s="802"/>
      <c r="F25" s="802"/>
      <c r="G25" s="802"/>
      <c r="H25" s="802"/>
      <c r="I25" s="802"/>
      <c r="J25" s="802"/>
      <c r="K25" s="802"/>
      <c r="L25" s="802"/>
    </row>
  </sheetData>
  <mergeCells count="20">
    <mergeCell ref="A25:L25"/>
    <mergeCell ref="K4:L4"/>
    <mergeCell ref="E5:E6"/>
    <mergeCell ref="F5:F6"/>
    <mergeCell ref="G5:G6"/>
    <mergeCell ref="H5:H6"/>
    <mergeCell ref="I5:J5"/>
    <mergeCell ref="K5:K6"/>
    <mergeCell ref="L5:L6"/>
    <mergeCell ref="B7:L7"/>
    <mergeCell ref="A1:L1"/>
    <mergeCell ref="A2:L2"/>
    <mergeCell ref="B3:B6"/>
    <mergeCell ref="C3:D3"/>
    <mergeCell ref="E3:L3"/>
    <mergeCell ref="C4:C6"/>
    <mergeCell ref="D4:D6"/>
    <mergeCell ref="E4:F4"/>
    <mergeCell ref="G4:J4"/>
    <mergeCell ref="A3:A7"/>
  </mergeCells>
  <printOptions horizontalCentered="1"/>
  <pageMargins left="0.51181102362204722" right="0.51181102362204722" top="0.6" bottom="0.55118110236220474" header="0.31496062992125984" footer="0.31496062992125984"/>
  <pageSetup paperSize="9" scale="85" orientation="landscape" r:id="rId1"/>
  <headerFooter differentFirst="1" alignWithMargins="0">
    <oddFooter>&amp;C&amp;"Arial,Normalny"&amp;9- &amp;P -</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Arkusz30"/>
  <dimension ref="A1:L29"/>
  <sheetViews>
    <sheetView showGridLines="0" view="pageBreakPreview" zoomScale="90" zoomScaleNormal="100" zoomScaleSheetLayoutView="90" workbookViewId="0"/>
  </sheetViews>
  <sheetFormatPr defaultRowHeight="15"/>
  <cols>
    <col min="1" max="1" width="26.625" customWidth="1"/>
    <col min="2" max="3" width="10.875" customWidth="1"/>
    <col min="4" max="5" width="11.375" customWidth="1"/>
    <col min="6" max="6" width="11.625" customWidth="1"/>
    <col min="7" max="7" width="10.875" customWidth="1"/>
    <col min="8" max="9" width="9.375" customWidth="1"/>
  </cols>
  <sheetData>
    <row r="1" spans="1:9" ht="27.75" customHeight="1">
      <c r="A1" s="799" t="str">
        <f>'Tab 4 (31)'!A1:H1</f>
        <v>V. UBEZPIECZENIE SPOŁECZNE ROLNIKÓW</v>
      </c>
      <c r="B1" s="799"/>
      <c r="C1" s="799"/>
      <c r="D1" s="799"/>
      <c r="E1" s="799"/>
      <c r="F1" s="799"/>
      <c r="G1" s="799"/>
      <c r="H1" s="799"/>
      <c r="I1" s="491"/>
    </row>
    <row r="2" spans="1:9" ht="42" customHeight="1">
      <c r="A2" s="794" t="s">
        <v>565</v>
      </c>
      <c r="B2" s="794"/>
      <c r="C2" s="794"/>
      <c r="D2" s="794"/>
      <c r="E2" s="794"/>
      <c r="F2" s="794"/>
      <c r="G2" s="794"/>
    </row>
    <row r="3" spans="1:9">
      <c r="A3" s="692" t="s">
        <v>19</v>
      </c>
      <c r="B3" s="692" t="s">
        <v>513</v>
      </c>
      <c r="C3" s="809" t="s">
        <v>43</v>
      </c>
      <c r="D3" s="810"/>
      <c r="E3" s="810"/>
      <c r="F3" s="810"/>
      <c r="G3" s="810"/>
      <c r="H3" s="811"/>
      <c r="I3" s="99"/>
    </row>
    <row r="4" spans="1:9" ht="157.5">
      <c r="A4" s="697"/>
      <c r="B4" s="693"/>
      <c r="C4" s="486" t="s">
        <v>235</v>
      </c>
      <c r="D4" s="486" t="s">
        <v>514</v>
      </c>
      <c r="E4" s="486" t="s">
        <v>236</v>
      </c>
      <c r="F4" s="486" t="s">
        <v>515</v>
      </c>
      <c r="G4" s="486" t="s">
        <v>237</v>
      </c>
      <c r="H4" s="551" t="s">
        <v>238</v>
      </c>
      <c r="I4" s="100"/>
    </row>
    <row r="5" spans="1:9">
      <c r="A5" s="693"/>
      <c r="B5" s="698" t="str">
        <f>'Tab 1 (28)'!B7:L7</f>
        <v>STAN NA DZIEŃ 30 CZERWCA 2021 R.</v>
      </c>
      <c r="C5" s="699"/>
      <c r="D5" s="699"/>
      <c r="E5" s="699"/>
      <c r="F5" s="699"/>
      <c r="G5" s="699"/>
      <c r="H5" s="700"/>
      <c r="I5" s="100"/>
    </row>
    <row r="6" spans="1:9" ht="17.25" customHeight="1">
      <c r="A6" s="229" t="s">
        <v>77</v>
      </c>
      <c r="B6" s="247">
        <f>SUM(B8:B13)</f>
        <v>1173413</v>
      </c>
      <c r="C6" s="247">
        <f t="shared" ref="C6:H6" si="0">SUM(C8:C13)</f>
        <v>10220</v>
      </c>
      <c r="D6" s="247">
        <f t="shared" si="0"/>
        <v>23863</v>
      </c>
      <c r="E6" s="247">
        <f t="shared" si="0"/>
        <v>14360</v>
      </c>
      <c r="F6" s="247">
        <f t="shared" si="0"/>
        <v>3</v>
      </c>
      <c r="G6" s="247">
        <f t="shared" si="0"/>
        <v>1124967</v>
      </c>
      <c r="H6" s="247">
        <f t="shared" si="0"/>
        <v>121775</v>
      </c>
      <c r="I6" s="99"/>
    </row>
    <row r="7" spans="1:9" ht="13.5" customHeight="1">
      <c r="A7" s="230" t="s">
        <v>43</v>
      </c>
      <c r="B7" s="243"/>
      <c r="C7" s="243"/>
      <c r="D7" s="243"/>
      <c r="E7" s="243"/>
      <c r="F7" s="243"/>
      <c r="G7" s="243"/>
      <c r="H7" s="243"/>
      <c r="I7" s="99"/>
    </row>
    <row r="8" spans="1:9" ht="17.25" customHeight="1">
      <c r="A8" s="230" t="s">
        <v>239</v>
      </c>
      <c r="B8" s="243">
        <f>SUM(C8:G8)</f>
        <v>689420</v>
      </c>
      <c r="C8" s="243">
        <v>5367</v>
      </c>
      <c r="D8" s="231">
        <v>0</v>
      </c>
      <c r="E8" s="243">
        <v>3071</v>
      </c>
      <c r="F8" s="243">
        <v>3</v>
      </c>
      <c r="G8" s="243">
        <v>680979</v>
      </c>
      <c r="H8" s="243">
        <v>77328</v>
      </c>
      <c r="I8" s="99"/>
    </row>
    <row r="9" spans="1:9" ht="17.25" customHeight="1">
      <c r="A9" s="230" t="s">
        <v>240</v>
      </c>
      <c r="B9" s="243">
        <f t="shared" ref="B9:B13" si="1">SUM(C9:G9)</f>
        <v>304227</v>
      </c>
      <c r="C9" s="243">
        <v>1645</v>
      </c>
      <c r="D9" s="231">
        <v>0</v>
      </c>
      <c r="E9" s="243">
        <v>1416</v>
      </c>
      <c r="F9" s="231">
        <v>0</v>
      </c>
      <c r="G9" s="243">
        <v>301166</v>
      </c>
      <c r="H9" s="243">
        <v>24328</v>
      </c>
      <c r="I9" s="99"/>
    </row>
    <row r="10" spans="1:9" ht="17.25" customHeight="1">
      <c r="A10" s="232" t="s">
        <v>241</v>
      </c>
      <c r="B10" s="243">
        <f t="shared" si="1"/>
        <v>146252</v>
      </c>
      <c r="C10" s="243">
        <v>3208</v>
      </c>
      <c r="D10" s="231">
        <v>0</v>
      </c>
      <c r="E10" s="243">
        <v>222</v>
      </c>
      <c r="F10" s="231">
        <v>0</v>
      </c>
      <c r="G10" s="243">
        <v>142822</v>
      </c>
      <c r="H10" s="243">
        <v>20119</v>
      </c>
      <c r="I10" s="99"/>
    </row>
    <row r="11" spans="1:9" ht="17.25" customHeight="1">
      <c r="A11" s="232" t="s">
        <v>242</v>
      </c>
      <c r="B11" s="243">
        <f t="shared" si="1"/>
        <v>23863</v>
      </c>
      <c r="C11" s="231">
        <v>0</v>
      </c>
      <c r="D11" s="243">
        <v>23863</v>
      </c>
      <c r="E11" s="231">
        <v>0</v>
      </c>
      <c r="F11" s="231">
        <v>0</v>
      </c>
      <c r="G11" s="231">
        <v>0</v>
      </c>
      <c r="H11" s="231">
        <v>0</v>
      </c>
      <c r="I11" s="99"/>
    </row>
    <row r="12" spans="1:9" ht="45" customHeight="1">
      <c r="A12" s="232" t="s">
        <v>243</v>
      </c>
      <c r="B12" s="243">
        <f t="shared" si="1"/>
        <v>9641</v>
      </c>
      <c r="C12" s="231">
        <v>0</v>
      </c>
      <c r="D12" s="231">
        <v>0</v>
      </c>
      <c r="E12" s="243">
        <v>9641</v>
      </c>
      <c r="F12" s="231">
        <v>0</v>
      </c>
      <c r="G12" s="231">
        <v>0</v>
      </c>
      <c r="H12" s="231">
        <v>0</v>
      </c>
      <c r="I12" s="99"/>
    </row>
    <row r="13" spans="1:9" ht="27.75" customHeight="1">
      <c r="A13" s="485" t="s">
        <v>516</v>
      </c>
      <c r="B13" s="252">
        <f t="shared" si="1"/>
        <v>10</v>
      </c>
      <c r="C13" s="238">
        <v>0</v>
      </c>
      <c r="D13" s="238">
        <v>0</v>
      </c>
      <c r="E13" s="252">
        <v>10</v>
      </c>
      <c r="F13" s="238">
        <v>0</v>
      </c>
      <c r="G13" s="238">
        <v>0</v>
      </c>
      <c r="H13" s="238">
        <v>0</v>
      </c>
      <c r="I13" s="99"/>
    </row>
    <row r="14" spans="1:9" ht="33" customHeight="1">
      <c r="A14" s="807" t="s">
        <v>563</v>
      </c>
      <c r="B14" s="808"/>
      <c r="C14" s="808"/>
      <c r="D14" s="808"/>
      <c r="E14" s="808"/>
      <c r="F14" s="808"/>
      <c r="G14" s="808"/>
      <c r="H14" s="808"/>
    </row>
    <row r="15" spans="1:9" ht="33" customHeight="1">
      <c r="A15" s="812" t="s">
        <v>244</v>
      </c>
      <c r="B15" s="813"/>
      <c r="C15" s="813"/>
      <c r="D15" s="813"/>
      <c r="E15" s="813"/>
      <c r="F15" s="813"/>
      <c r="G15" s="813"/>
      <c r="H15" s="813"/>
    </row>
    <row r="16" spans="1:9" ht="24" customHeight="1">
      <c r="A16" s="807" t="s">
        <v>564</v>
      </c>
      <c r="B16" s="807"/>
      <c r="C16" s="807"/>
      <c r="D16" s="807"/>
      <c r="E16" s="807"/>
      <c r="F16" s="807"/>
      <c r="G16" s="807"/>
      <c r="H16" s="807"/>
    </row>
    <row r="17" spans="1:12" ht="28.5" customHeight="1"/>
    <row r="18" spans="1:12" ht="20.25" customHeight="1">
      <c r="A18" s="705" t="s">
        <v>567</v>
      </c>
      <c r="B18" s="705"/>
      <c r="C18" s="705"/>
      <c r="D18" s="705"/>
      <c r="E18" s="705"/>
      <c r="F18" s="705"/>
      <c r="G18" s="705"/>
    </row>
    <row r="19" spans="1:12">
      <c r="A19" s="688" t="s">
        <v>19</v>
      </c>
      <c r="B19" s="644" t="s">
        <v>20</v>
      </c>
      <c r="C19" s="645"/>
      <c r="D19" s="644" t="s">
        <v>483</v>
      </c>
      <c r="E19" s="646"/>
      <c r="F19" s="646"/>
      <c r="G19" s="646"/>
      <c r="H19" s="646"/>
      <c r="I19" s="645"/>
      <c r="J19" s="399"/>
      <c r="K19" s="472"/>
      <c r="L19" s="472"/>
    </row>
    <row r="20" spans="1:12" ht="15" customHeight="1">
      <c r="A20" s="688"/>
      <c r="B20" s="648" t="s">
        <v>623</v>
      </c>
      <c r="C20" s="647" t="s">
        <v>624</v>
      </c>
      <c r="D20" s="648" t="s">
        <v>566</v>
      </c>
      <c r="E20" s="648" t="s">
        <v>623</v>
      </c>
      <c r="F20" s="647" t="s">
        <v>624</v>
      </c>
      <c r="G20" s="650" t="s">
        <v>21</v>
      </c>
      <c r="H20" s="650"/>
      <c r="I20" s="651"/>
      <c r="J20" s="199"/>
      <c r="K20" s="473"/>
      <c r="L20" s="473"/>
    </row>
    <row r="21" spans="1:12" ht="45.75" customHeight="1">
      <c r="A21" s="688"/>
      <c r="B21" s="649"/>
      <c r="C21" s="647"/>
      <c r="D21" s="649"/>
      <c r="E21" s="649"/>
      <c r="F21" s="647"/>
      <c r="G21" s="623" t="s">
        <v>625</v>
      </c>
      <c r="H21" s="622" t="s">
        <v>626</v>
      </c>
      <c r="I21" s="622" t="s">
        <v>627</v>
      </c>
      <c r="J21" s="210"/>
      <c r="K21" s="211"/>
      <c r="L21" s="211"/>
    </row>
    <row r="22" spans="1:12" ht="20.25" customHeight="1">
      <c r="A22" s="791" t="s">
        <v>245</v>
      </c>
      <c r="B22" s="792"/>
      <c r="C22" s="792"/>
      <c r="D22" s="792"/>
      <c r="E22" s="792"/>
      <c r="F22" s="792"/>
      <c r="G22" s="792"/>
      <c r="H22" s="792"/>
      <c r="I22" s="793"/>
      <c r="J22" s="456"/>
      <c r="K22" s="474"/>
      <c r="L22" s="474"/>
    </row>
    <row r="23" spans="1:12" ht="17.25" customHeight="1">
      <c r="A23" s="239" t="s">
        <v>77</v>
      </c>
      <c r="B23" s="241">
        <v>904617</v>
      </c>
      <c r="C23" s="241">
        <v>905722</v>
      </c>
      <c r="D23" s="241">
        <v>884950</v>
      </c>
      <c r="E23" s="241">
        <v>878634</v>
      </c>
      <c r="F23" s="241">
        <v>881792</v>
      </c>
      <c r="G23" s="578">
        <f>E23/D23-1</f>
        <v>-7.1371263913215799E-3</v>
      </c>
      <c r="H23" s="579">
        <f>E23/B23-1</f>
        <v>-2.8722652791181247E-2</v>
      </c>
      <c r="I23" s="578">
        <f>F23/C23-1</f>
        <v>-2.6420910610540527E-2</v>
      </c>
      <c r="J23" s="488"/>
      <c r="K23" s="489"/>
      <c r="L23" s="489"/>
    </row>
    <row r="24" spans="1:12" ht="17.25" customHeight="1">
      <c r="A24" s="230" t="s">
        <v>246</v>
      </c>
      <c r="B24" s="243">
        <v>895653</v>
      </c>
      <c r="C24" s="243">
        <v>896472</v>
      </c>
      <c r="D24" s="243">
        <v>876504</v>
      </c>
      <c r="E24" s="243">
        <v>870152</v>
      </c>
      <c r="F24" s="243">
        <v>873328</v>
      </c>
      <c r="G24" s="457">
        <f t="shared" ref="G24:G25" si="2">E24/D24-1</f>
        <v>-7.2469720617361899E-3</v>
      </c>
      <c r="H24" s="469">
        <f t="shared" ref="H24:H25" si="3">E24/B24-1</f>
        <v>-2.8471964030712837E-2</v>
      </c>
      <c r="I24" s="457">
        <f t="shared" ref="I24:I25" si="4">F24/C24-1</f>
        <v>-2.5816757243951827E-2</v>
      </c>
      <c r="J24" s="455"/>
      <c r="K24" s="490"/>
      <c r="L24" s="490"/>
    </row>
    <row r="25" spans="1:12" ht="17.25" customHeight="1">
      <c r="A25" s="233" t="s">
        <v>247</v>
      </c>
      <c r="B25" s="252">
        <v>893999</v>
      </c>
      <c r="C25" s="252">
        <v>897160</v>
      </c>
      <c r="D25" s="252">
        <v>878298</v>
      </c>
      <c r="E25" s="252">
        <v>871713</v>
      </c>
      <c r="F25" s="252">
        <v>875006</v>
      </c>
      <c r="G25" s="458">
        <f t="shared" si="2"/>
        <v>-7.4974553056024185E-3</v>
      </c>
      <c r="H25" s="471">
        <f t="shared" si="3"/>
        <v>-2.4928439517270196E-2</v>
      </c>
      <c r="I25" s="458">
        <f t="shared" si="4"/>
        <v>-2.4693477194703273E-2</v>
      </c>
      <c r="J25" s="455"/>
      <c r="K25" s="490"/>
      <c r="L25" s="490"/>
    </row>
    <row r="26" spans="1:12" ht="20.25" customHeight="1">
      <c r="A26" s="791" t="s">
        <v>248</v>
      </c>
      <c r="B26" s="792"/>
      <c r="C26" s="792"/>
      <c r="D26" s="792"/>
      <c r="E26" s="792"/>
      <c r="F26" s="792"/>
      <c r="G26" s="792"/>
      <c r="H26" s="792"/>
      <c r="I26" s="793"/>
      <c r="J26" s="456"/>
      <c r="K26" s="474"/>
      <c r="L26" s="474"/>
    </row>
    <row r="27" spans="1:12" ht="17.25" customHeight="1">
      <c r="A27" s="239" t="s">
        <v>77</v>
      </c>
      <c r="B27" s="241">
        <v>1218747</v>
      </c>
      <c r="C27" s="241">
        <v>1208167</v>
      </c>
      <c r="D27" s="241">
        <v>1167072</v>
      </c>
      <c r="E27" s="241">
        <v>1173413</v>
      </c>
      <c r="F27" s="241">
        <v>1170243</v>
      </c>
      <c r="G27" s="578">
        <f t="shared" ref="G27:G29" si="5">E27/D27-1</f>
        <v>5.4332551890543535E-3</v>
      </c>
      <c r="H27" s="579">
        <f t="shared" ref="H27:H29" si="6">E27/B27-1</f>
        <v>-3.7197219767515333E-2</v>
      </c>
      <c r="I27" s="578">
        <f t="shared" ref="I27:I29" si="7">F27/C27-1</f>
        <v>-3.1389700264946807E-2</v>
      </c>
      <c r="J27" s="488"/>
      <c r="K27" s="489"/>
      <c r="L27" s="489"/>
    </row>
    <row r="28" spans="1:12" ht="17.25" customHeight="1">
      <c r="A28" s="230" t="s">
        <v>249</v>
      </c>
      <c r="B28" s="243">
        <v>1204718</v>
      </c>
      <c r="C28" s="243">
        <v>1194118</v>
      </c>
      <c r="D28" s="243">
        <v>1153033</v>
      </c>
      <c r="E28" s="243">
        <v>1159050</v>
      </c>
      <c r="F28" s="243">
        <v>1156042</v>
      </c>
      <c r="G28" s="457">
        <f t="shared" si="5"/>
        <v>5.2184109214568064E-3</v>
      </c>
      <c r="H28" s="469">
        <f t="shared" si="6"/>
        <v>-3.7907626515084836E-2</v>
      </c>
      <c r="I28" s="457">
        <f t="shared" si="7"/>
        <v>-3.1886295994198233E-2</v>
      </c>
      <c r="J28" s="455"/>
      <c r="K28" s="490"/>
      <c r="L28" s="490"/>
    </row>
    <row r="29" spans="1:12" ht="17.25" customHeight="1">
      <c r="A29" s="233" t="s">
        <v>272</v>
      </c>
      <c r="B29" s="252">
        <v>1178805</v>
      </c>
      <c r="C29" s="252">
        <v>1180558</v>
      </c>
      <c r="D29" s="252">
        <v>1151397</v>
      </c>
      <c r="E29" s="252">
        <v>1139330</v>
      </c>
      <c r="F29" s="252">
        <v>1145364</v>
      </c>
      <c r="G29" s="458">
        <f t="shared" si="5"/>
        <v>-1.0480312177294171E-2</v>
      </c>
      <c r="H29" s="471">
        <f t="shared" si="6"/>
        <v>-3.3487302819380615E-2</v>
      </c>
      <c r="I29" s="458">
        <f t="shared" si="7"/>
        <v>-2.9811326508312197E-2</v>
      </c>
      <c r="J29" s="455"/>
      <c r="K29" s="490"/>
      <c r="L29" s="490"/>
    </row>
  </sheetData>
  <mergeCells count="21">
    <mergeCell ref="A22:I22"/>
    <mergeCell ref="A26:I26"/>
    <mergeCell ref="A15:H15"/>
    <mergeCell ref="A16:H16"/>
    <mergeCell ref="A18:G18"/>
    <mergeCell ref="A19:A21"/>
    <mergeCell ref="B19:C19"/>
    <mergeCell ref="B20:B21"/>
    <mergeCell ref="C20:C21"/>
    <mergeCell ref="D20:D21"/>
    <mergeCell ref="E20:E21"/>
    <mergeCell ref="F20:F21"/>
    <mergeCell ref="D19:I19"/>
    <mergeCell ref="G20:I20"/>
    <mergeCell ref="A1:H1"/>
    <mergeCell ref="A14:H14"/>
    <mergeCell ref="A2:G2"/>
    <mergeCell ref="B3:B4"/>
    <mergeCell ref="C3:H3"/>
    <mergeCell ref="B5:H5"/>
    <mergeCell ref="A3:A5"/>
  </mergeCells>
  <printOptions horizontalCentered="1"/>
  <pageMargins left="0.51181102362204722" right="0.51181102362204722" top="0.6692913385826772" bottom="0.55118110236220474" header="0.31496062992125984" footer="0.31496062992125984"/>
  <pageSetup paperSize="9" scale="80" orientation="portrait" r:id="rId1"/>
  <headerFooter differentFirst="1" alignWithMargins="0">
    <oddFooter>&amp;C&amp;"Arial,Normalny"&amp;9- &amp;P -</oddFooter>
  </headerFooter>
  <ignoredErrors>
    <ignoredError sqref="B8:B12 B13" formulaRange="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Arkusz29"/>
  <dimension ref="A1:H26"/>
  <sheetViews>
    <sheetView showGridLines="0" view="pageBreakPreview" zoomScale="90" zoomScaleNormal="100" zoomScaleSheetLayoutView="90" workbookViewId="0"/>
  </sheetViews>
  <sheetFormatPr defaultRowHeight="15"/>
  <cols>
    <col min="1" max="1" width="20.125" customWidth="1"/>
    <col min="2" max="6" width="17.125" customWidth="1"/>
    <col min="7" max="7" width="16.125" customWidth="1"/>
    <col min="8" max="8" width="17.625" customWidth="1"/>
  </cols>
  <sheetData>
    <row r="1" spans="1:8" ht="29.25" customHeight="1">
      <c r="A1" s="799" t="str">
        <f>'Tab 1 (28)'!A1:L1</f>
        <v>V. UBEZPIECZENIE SPOŁECZNE ROLNIKÓW</v>
      </c>
      <c r="B1" s="799"/>
      <c r="C1" s="799"/>
      <c r="D1" s="799"/>
      <c r="E1" s="799"/>
      <c r="F1" s="799"/>
      <c r="G1" s="799"/>
      <c r="H1" s="799"/>
    </row>
    <row r="3" spans="1:8" ht="21" customHeight="1">
      <c r="A3" s="816" t="s">
        <v>568</v>
      </c>
      <c r="B3" s="816"/>
      <c r="C3" s="816"/>
      <c r="D3" s="816"/>
      <c r="E3" s="816"/>
      <c r="F3" s="816"/>
      <c r="G3" s="816"/>
      <c r="H3" s="816"/>
    </row>
    <row r="4" spans="1:8" ht="15" customHeight="1">
      <c r="A4" s="820" t="s">
        <v>19</v>
      </c>
      <c r="B4" s="817" t="s">
        <v>510</v>
      </c>
      <c r="C4" s="818" t="s">
        <v>43</v>
      </c>
      <c r="D4" s="818"/>
      <c r="E4" s="818"/>
      <c r="F4" s="818"/>
      <c r="G4" s="818"/>
      <c r="H4" s="818"/>
    </row>
    <row r="5" spans="1:8" ht="53.25" customHeight="1">
      <c r="A5" s="821"/>
      <c r="B5" s="817"/>
      <c r="C5" s="819" t="s">
        <v>231</v>
      </c>
      <c r="D5" s="819" t="s">
        <v>511</v>
      </c>
      <c r="E5" s="819" t="s">
        <v>287</v>
      </c>
      <c r="F5" s="819" t="s">
        <v>512</v>
      </c>
      <c r="G5" s="819" t="s">
        <v>637</v>
      </c>
      <c r="H5" s="819"/>
    </row>
    <row r="6" spans="1:8" ht="28.5" customHeight="1">
      <c r="A6" s="821"/>
      <c r="B6" s="817"/>
      <c r="C6" s="819"/>
      <c r="D6" s="819"/>
      <c r="E6" s="819"/>
      <c r="F6" s="819"/>
      <c r="G6" s="552" t="s">
        <v>135</v>
      </c>
      <c r="H6" s="492" t="s">
        <v>232</v>
      </c>
    </row>
    <row r="7" spans="1:8" ht="17.25" customHeight="1">
      <c r="A7" s="822"/>
      <c r="B7" s="823" t="str">
        <f>'Tab 2 (29) i 3 (30)'!B5:H5</f>
        <v>STAN NA DZIEŃ 30 CZERWCA 2021 R.</v>
      </c>
      <c r="C7" s="824"/>
      <c r="D7" s="824"/>
      <c r="E7" s="824"/>
      <c r="F7" s="824"/>
      <c r="G7" s="824"/>
      <c r="H7" s="825"/>
    </row>
    <row r="8" spans="1:8" ht="21" customHeight="1">
      <c r="A8" s="460" t="s">
        <v>77</v>
      </c>
      <c r="B8" s="460">
        <f>SUM(B9:B24)</f>
        <v>1173413</v>
      </c>
      <c r="C8" s="460">
        <f t="shared" ref="C8:H8" si="0">SUM(C9:C24)</f>
        <v>10220</v>
      </c>
      <c r="D8" s="460">
        <f t="shared" si="0"/>
        <v>23863</v>
      </c>
      <c r="E8" s="460">
        <f t="shared" si="0"/>
        <v>14360</v>
      </c>
      <c r="F8" s="460">
        <f t="shared" si="0"/>
        <v>3</v>
      </c>
      <c r="G8" s="460">
        <f t="shared" si="0"/>
        <v>1124967</v>
      </c>
      <c r="H8" s="460">
        <f t="shared" si="0"/>
        <v>121775</v>
      </c>
    </row>
    <row r="9" spans="1:8" ht="21" customHeight="1">
      <c r="A9" s="463" t="s">
        <v>50</v>
      </c>
      <c r="B9" s="463">
        <f>SUM(C9:G9)</f>
        <v>40925</v>
      </c>
      <c r="C9" s="463">
        <v>147</v>
      </c>
      <c r="D9" s="463">
        <v>1628</v>
      </c>
      <c r="E9" s="463">
        <v>336</v>
      </c>
      <c r="F9" s="463">
        <v>1</v>
      </c>
      <c r="G9" s="463">
        <v>38813</v>
      </c>
      <c r="H9" s="463">
        <v>1901</v>
      </c>
    </row>
    <row r="10" spans="1:8" ht="21" customHeight="1">
      <c r="A10" s="463" t="s">
        <v>51</v>
      </c>
      <c r="B10" s="463">
        <f t="shared" ref="B10:B24" si="1">SUM(C10:G10)</f>
        <v>62380</v>
      </c>
      <c r="C10" s="463">
        <v>783</v>
      </c>
      <c r="D10" s="463">
        <v>211</v>
      </c>
      <c r="E10" s="463">
        <v>678</v>
      </c>
      <c r="F10" s="465">
        <v>0</v>
      </c>
      <c r="G10" s="463">
        <v>60708</v>
      </c>
      <c r="H10" s="463">
        <v>2431</v>
      </c>
    </row>
    <row r="11" spans="1:8" ht="21" customHeight="1">
      <c r="A11" s="463" t="s">
        <v>52</v>
      </c>
      <c r="B11" s="463">
        <f t="shared" si="1"/>
        <v>149563</v>
      </c>
      <c r="C11" s="463">
        <v>538</v>
      </c>
      <c r="D11" s="463">
        <v>3063</v>
      </c>
      <c r="E11" s="463">
        <v>1642</v>
      </c>
      <c r="F11" s="465">
        <v>0</v>
      </c>
      <c r="G11" s="463">
        <v>144320</v>
      </c>
      <c r="H11" s="463">
        <v>6643</v>
      </c>
    </row>
    <row r="12" spans="1:8" ht="21" customHeight="1">
      <c r="A12" s="463" t="s">
        <v>53</v>
      </c>
      <c r="B12" s="463">
        <f t="shared" si="1"/>
        <v>13871</v>
      </c>
      <c r="C12" s="463">
        <v>87</v>
      </c>
      <c r="D12" s="463">
        <v>207</v>
      </c>
      <c r="E12" s="463">
        <v>100</v>
      </c>
      <c r="F12" s="465">
        <v>0</v>
      </c>
      <c r="G12" s="463">
        <v>13477</v>
      </c>
      <c r="H12" s="463">
        <v>1105</v>
      </c>
    </row>
    <row r="13" spans="1:8" ht="21" customHeight="1">
      <c r="A13" s="463" t="s">
        <v>54</v>
      </c>
      <c r="B13" s="463">
        <f t="shared" si="1"/>
        <v>92642</v>
      </c>
      <c r="C13" s="463">
        <v>1043</v>
      </c>
      <c r="D13" s="463">
        <v>1734</v>
      </c>
      <c r="E13" s="463">
        <v>937</v>
      </c>
      <c r="F13" s="465">
        <v>0</v>
      </c>
      <c r="G13" s="463">
        <v>88928</v>
      </c>
      <c r="H13" s="463">
        <v>6595</v>
      </c>
    </row>
    <row r="14" spans="1:8" ht="21" customHeight="1">
      <c r="A14" s="463" t="s">
        <v>55</v>
      </c>
      <c r="B14" s="463">
        <f t="shared" si="1"/>
        <v>135485</v>
      </c>
      <c r="C14" s="463">
        <v>3654</v>
      </c>
      <c r="D14" s="463">
        <v>344</v>
      </c>
      <c r="E14" s="463">
        <v>1839</v>
      </c>
      <c r="F14" s="465">
        <v>0</v>
      </c>
      <c r="G14" s="463">
        <v>129648</v>
      </c>
      <c r="H14" s="463">
        <v>45900</v>
      </c>
    </row>
    <row r="15" spans="1:8" ht="21" customHeight="1">
      <c r="A15" s="463" t="s">
        <v>56</v>
      </c>
      <c r="B15" s="463">
        <f t="shared" si="1"/>
        <v>174729</v>
      </c>
      <c r="C15" s="463">
        <v>846</v>
      </c>
      <c r="D15" s="463">
        <v>12957</v>
      </c>
      <c r="E15" s="463">
        <v>1911</v>
      </c>
      <c r="F15" s="465">
        <v>0</v>
      </c>
      <c r="G15" s="463">
        <v>159015</v>
      </c>
      <c r="H15" s="463">
        <v>10388</v>
      </c>
    </row>
    <row r="16" spans="1:8" ht="21" customHeight="1">
      <c r="A16" s="463" t="s">
        <v>57</v>
      </c>
      <c r="B16" s="463">
        <f t="shared" si="1"/>
        <v>25203</v>
      </c>
      <c r="C16" s="463">
        <v>95</v>
      </c>
      <c r="D16" s="463">
        <v>101</v>
      </c>
      <c r="E16" s="463">
        <v>150</v>
      </c>
      <c r="F16" s="465">
        <v>0</v>
      </c>
      <c r="G16" s="463">
        <v>24857</v>
      </c>
      <c r="H16" s="463">
        <v>1538</v>
      </c>
    </row>
    <row r="17" spans="1:8" ht="21" customHeight="1">
      <c r="A17" s="463" t="s">
        <v>58</v>
      </c>
      <c r="B17" s="463">
        <f t="shared" si="1"/>
        <v>84886</v>
      </c>
      <c r="C17" s="463">
        <v>339</v>
      </c>
      <c r="D17" s="463">
        <v>164</v>
      </c>
      <c r="E17" s="463">
        <v>2002</v>
      </c>
      <c r="F17" s="465">
        <v>0</v>
      </c>
      <c r="G17" s="463">
        <v>82381</v>
      </c>
      <c r="H17" s="463">
        <v>14723</v>
      </c>
    </row>
    <row r="18" spans="1:8" ht="21" customHeight="1">
      <c r="A18" s="463" t="s">
        <v>59</v>
      </c>
      <c r="B18" s="463">
        <f t="shared" si="1"/>
        <v>80926</v>
      </c>
      <c r="C18" s="463">
        <v>429</v>
      </c>
      <c r="D18" s="463">
        <v>270</v>
      </c>
      <c r="E18" s="463">
        <v>1022</v>
      </c>
      <c r="F18" s="465">
        <v>0</v>
      </c>
      <c r="G18" s="463">
        <v>79205</v>
      </c>
      <c r="H18" s="463">
        <v>5060</v>
      </c>
    </row>
    <row r="19" spans="1:8" ht="21" customHeight="1">
      <c r="A19" s="463" t="s">
        <v>60</v>
      </c>
      <c r="B19" s="463">
        <f t="shared" si="1"/>
        <v>38512</v>
      </c>
      <c r="C19" s="463">
        <v>204</v>
      </c>
      <c r="D19" s="463">
        <v>263</v>
      </c>
      <c r="E19" s="463">
        <v>473</v>
      </c>
      <c r="F19" s="463">
        <v>1</v>
      </c>
      <c r="G19" s="463">
        <v>37571</v>
      </c>
      <c r="H19" s="463">
        <v>3730</v>
      </c>
    </row>
    <row r="20" spans="1:8" ht="21" customHeight="1">
      <c r="A20" s="463" t="s">
        <v>61</v>
      </c>
      <c r="B20" s="463">
        <f t="shared" si="1"/>
        <v>32149</v>
      </c>
      <c r="C20" s="463">
        <v>108</v>
      </c>
      <c r="D20" s="463">
        <v>102</v>
      </c>
      <c r="E20" s="463">
        <v>452</v>
      </c>
      <c r="F20" s="465">
        <v>0</v>
      </c>
      <c r="G20" s="463">
        <v>31487</v>
      </c>
      <c r="H20" s="463">
        <v>4670</v>
      </c>
    </row>
    <row r="21" spans="1:8" ht="21" customHeight="1">
      <c r="A21" s="463" t="s">
        <v>62</v>
      </c>
      <c r="B21" s="463">
        <f t="shared" si="1"/>
        <v>65119</v>
      </c>
      <c r="C21" s="463">
        <v>210</v>
      </c>
      <c r="D21" s="463">
        <v>606</v>
      </c>
      <c r="E21" s="463">
        <v>922</v>
      </c>
      <c r="F21" s="465">
        <v>0</v>
      </c>
      <c r="G21" s="463">
        <v>63381</v>
      </c>
      <c r="H21" s="463">
        <v>6679</v>
      </c>
    </row>
    <row r="22" spans="1:8" ht="21" customHeight="1">
      <c r="A22" s="463" t="s">
        <v>63</v>
      </c>
      <c r="B22" s="463">
        <f t="shared" si="1"/>
        <v>40380</v>
      </c>
      <c r="C22" s="463">
        <v>282</v>
      </c>
      <c r="D22" s="463">
        <v>75</v>
      </c>
      <c r="E22" s="463">
        <v>369</v>
      </c>
      <c r="F22" s="465">
        <v>0</v>
      </c>
      <c r="G22" s="463">
        <v>39654</v>
      </c>
      <c r="H22" s="463">
        <v>1439</v>
      </c>
    </row>
    <row r="23" spans="1:8" ht="21" customHeight="1">
      <c r="A23" s="463" t="s">
        <v>64</v>
      </c>
      <c r="B23" s="463">
        <f t="shared" si="1"/>
        <v>113130</v>
      </c>
      <c r="C23" s="463">
        <v>1383</v>
      </c>
      <c r="D23" s="463">
        <v>1946</v>
      </c>
      <c r="E23" s="463">
        <v>1304</v>
      </c>
      <c r="F23" s="465">
        <v>0</v>
      </c>
      <c r="G23" s="463">
        <v>108497</v>
      </c>
      <c r="H23" s="463">
        <v>8027</v>
      </c>
    </row>
    <row r="24" spans="1:8" ht="21" customHeight="1">
      <c r="A24" s="467" t="s">
        <v>65</v>
      </c>
      <c r="B24" s="467">
        <f t="shared" si="1"/>
        <v>23513</v>
      </c>
      <c r="C24" s="467">
        <v>72</v>
      </c>
      <c r="D24" s="467">
        <v>192</v>
      </c>
      <c r="E24" s="467">
        <v>223</v>
      </c>
      <c r="F24" s="467">
        <v>1</v>
      </c>
      <c r="G24" s="467">
        <v>23025</v>
      </c>
      <c r="H24" s="467">
        <v>946</v>
      </c>
    </row>
    <row r="25" spans="1:8" s="101" customFormat="1" ht="24" customHeight="1">
      <c r="A25" s="814" t="s">
        <v>233</v>
      </c>
      <c r="B25" s="814"/>
      <c r="C25" s="814"/>
      <c r="D25" s="814"/>
      <c r="E25" s="814"/>
      <c r="F25" s="814"/>
      <c r="G25" s="814"/>
      <c r="H25" s="814"/>
    </row>
    <row r="26" spans="1:8" s="101" customFormat="1" ht="24" customHeight="1">
      <c r="A26" s="815" t="s">
        <v>234</v>
      </c>
      <c r="B26" s="815"/>
      <c r="C26" s="815"/>
      <c r="D26" s="815"/>
      <c r="E26" s="815"/>
      <c r="F26" s="815"/>
      <c r="G26" s="815"/>
      <c r="H26" s="815"/>
    </row>
  </sheetData>
  <mergeCells count="13">
    <mergeCell ref="A25:H25"/>
    <mergeCell ref="A26:H26"/>
    <mergeCell ref="A1:H1"/>
    <mergeCell ref="A3:H3"/>
    <mergeCell ref="B4:B6"/>
    <mergeCell ref="C4:H4"/>
    <mergeCell ref="C5:C6"/>
    <mergeCell ref="D5:D6"/>
    <mergeCell ref="E5:E6"/>
    <mergeCell ref="F5:F6"/>
    <mergeCell ref="G5:H5"/>
    <mergeCell ref="A4:A7"/>
    <mergeCell ref="B7:H7"/>
  </mergeCells>
  <printOptions horizontalCentered="1"/>
  <pageMargins left="0.51181102362204722" right="0.51181102362204722" top="0.54" bottom="0.54" header="0.31496062992125984" footer="0.31496062992125984"/>
  <pageSetup paperSize="9" scale="85" orientation="landscape" r:id="rId1"/>
  <headerFooter differentFirst="1" alignWithMargins="0">
    <oddFooter>&amp;C&amp;"Arial,Normalny"&amp;9- &amp;P -</oddFooter>
  </headerFooter>
  <ignoredErrors>
    <ignoredError sqref="B9:B2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3"/>
  <dimension ref="A1:H130"/>
  <sheetViews>
    <sheetView showGridLines="0" view="pageBreakPreview" topLeftCell="A25" zoomScaleNormal="100" zoomScaleSheetLayoutView="100" workbookViewId="0"/>
  </sheetViews>
  <sheetFormatPr defaultRowHeight="15"/>
  <cols>
    <col min="1" max="1" width="3.25" customWidth="1"/>
    <col min="2" max="2" width="84.75" customWidth="1"/>
    <col min="12" max="12" width="25.625" customWidth="1"/>
  </cols>
  <sheetData>
    <row r="1" spans="1:2" ht="29.25" customHeight="1">
      <c r="A1" s="634" t="s">
        <v>9</v>
      </c>
      <c r="B1" s="634"/>
    </row>
    <row r="2" spans="1:2" ht="40.5" customHeight="1">
      <c r="A2" s="142"/>
      <c r="B2" s="143" t="s">
        <v>474</v>
      </c>
    </row>
    <row r="3" spans="1:2" ht="21" customHeight="1">
      <c r="A3" s="142"/>
      <c r="B3" s="553" t="s">
        <v>347</v>
      </c>
    </row>
    <row r="4" spans="1:2" ht="22.5" customHeight="1">
      <c r="A4" s="142"/>
      <c r="B4" s="553" t="s">
        <v>538</v>
      </c>
    </row>
    <row r="5" spans="1:2" ht="30" customHeight="1">
      <c r="A5" s="144" t="s">
        <v>2</v>
      </c>
      <c r="B5" s="554" t="s">
        <v>539</v>
      </c>
    </row>
    <row r="6" spans="1:2" ht="14.25" customHeight="1">
      <c r="A6" s="106"/>
      <c r="B6" s="553" t="s">
        <v>486</v>
      </c>
    </row>
    <row r="7" spans="1:2" ht="24.75" customHeight="1">
      <c r="A7" s="106"/>
      <c r="B7" s="553" t="s">
        <v>591</v>
      </c>
    </row>
    <row r="8" spans="1:2" ht="33.75" customHeight="1">
      <c r="A8" s="106"/>
      <c r="B8" s="553" t="s">
        <v>487</v>
      </c>
    </row>
    <row r="9" spans="1:2" ht="14.25" customHeight="1">
      <c r="A9" s="106"/>
      <c r="B9" s="553" t="s">
        <v>488</v>
      </c>
    </row>
    <row r="10" spans="1:2" ht="36" customHeight="1">
      <c r="A10" s="106"/>
      <c r="B10" s="553" t="s">
        <v>592</v>
      </c>
    </row>
    <row r="11" spans="1:2" ht="20.25" customHeight="1">
      <c r="A11" s="106"/>
      <c r="B11" s="553" t="s">
        <v>489</v>
      </c>
    </row>
    <row r="12" spans="1:2" ht="30" customHeight="1">
      <c r="A12" s="106"/>
      <c r="B12" s="143" t="s">
        <v>334</v>
      </c>
    </row>
    <row r="13" spans="1:2" ht="49.5" customHeight="1">
      <c r="A13" s="106"/>
      <c r="B13" s="143" t="s">
        <v>349</v>
      </c>
    </row>
    <row r="14" spans="1:2" ht="45.75" customHeight="1">
      <c r="A14" s="106"/>
      <c r="B14" s="157" t="s">
        <v>348</v>
      </c>
    </row>
    <row r="15" spans="1:2" ht="39.75" customHeight="1">
      <c r="A15" s="144" t="s">
        <v>3</v>
      </c>
      <c r="B15" s="143" t="s">
        <v>463</v>
      </c>
    </row>
    <row r="16" spans="1:2" ht="15.75" customHeight="1">
      <c r="A16" s="146"/>
      <c r="B16" s="147" t="s">
        <v>452</v>
      </c>
    </row>
    <row r="17" spans="1:8" ht="15.75" customHeight="1">
      <c r="A17" s="146"/>
      <c r="B17" s="147" t="s">
        <v>401</v>
      </c>
    </row>
    <row r="18" spans="1:8" ht="16.5" customHeight="1">
      <c r="A18" s="146"/>
      <c r="B18" s="147" t="s">
        <v>402</v>
      </c>
    </row>
    <row r="19" spans="1:8" ht="44.25" customHeight="1">
      <c r="A19" s="146"/>
      <c r="B19" s="553" t="s">
        <v>631</v>
      </c>
    </row>
    <row r="20" spans="1:8" ht="27.75" customHeight="1">
      <c r="A20" s="146"/>
      <c r="B20" s="142" t="s">
        <v>453</v>
      </c>
      <c r="C20" s="140"/>
      <c r="D20" s="140"/>
      <c r="E20" s="140"/>
      <c r="F20" s="140"/>
      <c r="G20" s="140"/>
      <c r="H20" s="140"/>
    </row>
    <row r="21" spans="1:8" ht="25.5" customHeight="1">
      <c r="A21" s="146"/>
      <c r="B21" s="142" t="s">
        <v>633</v>
      </c>
      <c r="C21" s="140"/>
      <c r="D21" s="140"/>
      <c r="E21" s="140"/>
      <c r="F21" s="140"/>
      <c r="G21" s="140"/>
      <c r="H21" s="140"/>
    </row>
    <row r="22" spans="1:8" ht="15" customHeight="1">
      <c r="A22" s="146"/>
      <c r="B22" s="142" t="s">
        <v>403</v>
      </c>
      <c r="C22" s="140"/>
      <c r="D22" s="140"/>
      <c r="E22" s="140"/>
      <c r="F22" s="140"/>
      <c r="G22" s="140"/>
      <c r="H22" s="140"/>
    </row>
    <row r="23" spans="1:8" ht="30" customHeight="1">
      <c r="A23" s="146"/>
      <c r="B23" s="142" t="s">
        <v>632</v>
      </c>
      <c r="C23" s="140"/>
      <c r="D23" s="140"/>
      <c r="E23" s="140"/>
      <c r="F23" s="140"/>
      <c r="G23" s="140"/>
      <c r="H23" s="140"/>
    </row>
    <row r="24" spans="1:8" ht="30" customHeight="1">
      <c r="A24" s="146"/>
      <c r="B24" s="142" t="s">
        <v>643</v>
      </c>
    </row>
    <row r="25" spans="1:8" s="141" customFormat="1" ht="57" customHeight="1">
      <c r="A25" s="148"/>
      <c r="B25" s="143" t="s">
        <v>404</v>
      </c>
    </row>
    <row r="26" spans="1:8" s="141" customFormat="1" ht="41.25" customHeight="1">
      <c r="A26" s="148"/>
      <c r="B26" s="143" t="s">
        <v>405</v>
      </c>
    </row>
    <row r="27" spans="1:8" ht="30" customHeight="1">
      <c r="A27" s="146"/>
      <c r="B27" s="149" t="s">
        <v>454</v>
      </c>
    </row>
    <row r="28" spans="1:8" ht="18" customHeight="1">
      <c r="A28" s="146"/>
      <c r="B28" s="150" t="s">
        <v>455</v>
      </c>
    </row>
    <row r="29" spans="1:8" ht="30" customHeight="1">
      <c r="A29" s="146"/>
      <c r="B29" s="149" t="s">
        <v>456</v>
      </c>
    </row>
    <row r="30" spans="1:8" ht="18" customHeight="1">
      <c r="A30" s="146"/>
      <c r="B30" s="626" t="s">
        <v>655</v>
      </c>
    </row>
    <row r="31" spans="1:8" ht="16.5" customHeight="1">
      <c r="A31" s="146"/>
      <c r="B31" s="143" t="s">
        <v>656</v>
      </c>
    </row>
    <row r="32" spans="1:8" ht="25.5" customHeight="1">
      <c r="A32" s="146"/>
      <c r="B32" s="143" t="s">
        <v>666</v>
      </c>
    </row>
    <row r="33" spans="1:2" ht="25.5" customHeight="1">
      <c r="A33" s="146"/>
      <c r="B33" s="143" t="s">
        <v>668</v>
      </c>
    </row>
    <row r="34" spans="1:2" ht="30" customHeight="1">
      <c r="A34" s="146"/>
      <c r="B34" s="143" t="s">
        <v>667</v>
      </c>
    </row>
    <row r="35" spans="1:2" ht="18" customHeight="1">
      <c r="A35" s="146"/>
      <c r="B35" s="142" t="s">
        <v>406</v>
      </c>
    </row>
    <row r="36" spans="1:2" ht="54.75" customHeight="1">
      <c r="A36" s="146"/>
      <c r="B36" s="143" t="s">
        <v>475</v>
      </c>
    </row>
    <row r="37" spans="1:2" ht="15" customHeight="1">
      <c r="A37" s="97"/>
      <c r="B37" s="554" t="s">
        <v>498</v>
      </c>
    </row>
    <row r="38" spans="1:2" ht="15" customHeight="1">
      <c r="A38" s="97"/>
      <c r="B38" s="555" t="s">
        <v>499</v>
      </c>
    </row>
    <row r="39" spans="1:2" ht="25.5" customHeight="1">
      <c r="A39" s="97"/>
      <c r="B39" s="555" t="s">
        <v>501</v>
      </c>
    </row>
    <row r="40" spans="1:2" ht="25.5" customHeight="1">
      <c r="A40" s="97"/>
      <c r="B40" s="555" t="s">
        <v>487</v>
      </c>
    </row>
    <row r="41" spans="1:2" ht="18" customHeight="1">
      <c r="A41" s="97"/>
      <c r="B41" s="555" t="s">
        <v>500</v>
      </c>
    </row>
    <row r="42" spans="1:2" ht="33" customHeight="1">
      <c r="A42" s="97"/>
      <c r="B42" s="143" t="s">
        <v>494</v>
      </c>
    </row>
    <row r="43" spans="1:2" ht="30" customHeight="1">
      <c r="A43" s="151" t="s">
        <v>4</v>
      </c>
      <c r="B43" s="142" t="s">
        <v>464</v>
      </c>
    </row>
    <row r="44" spans="1:2" ht="18" customHeight="1">
      <c r="A44" s="106"/>
      <c r="B44" s="152" t="s">
        <v>478</v>
      </c>
    </row>
    <row r="45" spans="1:2" ht="18" customHeight="1">
      <c r="A45" s="97"/>
      <c r="B45" s="152" t="s">
        <v>476</v>
      </c>
    </row>
    <row r="46" spans="1:2" ht="18" customHeight="1">
      <c r="A46" s="97"/>
      <c r="B46" s="152" t="s">
        <v>335</v>
      </c>
    </row>
    <row r="47" spans="1:2" ht="18" customHeight="1">
      <c r="A47" s="97"/>
      <c r="B47" s="152" t="s">
        <v>336</v>
      </c>
    </row>
    <row r="48" spans="1:2" ht="18" customHeight="1">
      <c r="A48" s="97"/>
      <c r="B48" s="152" t="s">
        <v>337</v>
      </c>
    </row>
    <row r="49" spans="1:2" ht="18" customHeight="1">
      <c r="A49" s="97"/>
      <c r="B49" s="152" t="s">
        <v>338</v>
      </c>
    </row>
    <row r="50" spans="1:2" ht="18" customHeight="1">
      <c r="A50" s="97"/>
      <c r="B50" s="152" t="s">
        <v>339</v>
      </c>
    </row>
    <row r="51" spans="1:2" ht="18" customHeight="1">
      <c r="A51" s="97"/>
      <c r="B51" s="152" t="s">
        <v>340</v>
      </c>
    </row>
    <row r="52" spans="1:2" ht="18" customHeight="1">
      <c r="A52" s="97"/>
      <c r="B52" s="152" t="s">
        <v>466</v>
      </c>
    </row>
    <row r="53" spans="1:2" ht="18" customHeight="1">
      <c r="A53" s="97"/>
      <c r="B53" s="152" t="s">
        <v>341</v>
      </c>
    </row>
    <row r="54" spans="1:2" ht="18" customHeight="1">
      <c r="A54" s="97"/>
      <c r="B54" s="152" t="s">
        <v>342</v>
      </c>
    </row>
    <row r="55" spans="1:2" ht="18" customHeight="1">
      <c r="A55" s="97"/>
      <c r="B55" s="152" t="s">
        <v>343</v>
      </c>
    </row>
    <row r="56" spans="1:2" ht="18" customHeight="1">
      <c r="A56" s="97"/>
      <c r="B56" s="152" t="s">
        <v>346</v>
      </c>
    </row>
    <row r="57" spans="1:2" ht="21" customHeight="1">
      <c r="A57" s="97"/>
      <c r="B57" s="152" t="s">
        <v>465</v>
      </c>
    </row>
    <row r="58" spans="1:2" ht="30" customHeight="1">
      <c r="A58" s="144" t="s">
        <v>5</v>
      </c>
      <c r="B58" s="143" t="s">
        <v>467</v>
      </c>
    </row>
    <row r="59" spans="1:2" ht="51" customHeight="1">
      <c r="A59" s="97"/>
      <c r="B59" s="145" t="s">
        <v>468</v>
      </c>
    </row>
    <row r="60" spans="1:2" ht="39" customHeight="1">
      <c r="A60" s="97"/>
      <c r="B60" s="145" t="s">
        <v>457</v>
      </c>
    </row>
    <row r="61" spans="1:2" ht="84" customHeight="1">
      <c r="A61" s="97"/>
      <c r="B61" s="145" t="s">
        <v>407</v>
      </c>
    </row>
    <row r="62" spans="1:2" ht="30" customHeight="1">
      <c r="A62" s="97"/>
      <c r="B62" s="571" t="s">
        <v>462</v>
      </c>
    </row>
    <row r="63" spans="1:2" ht="35.25" customHeight="1">
      <c r="A63" s="97"/>
      <c r="B63" s="145" t="s">
        <v>479</v>
      </c>
    </row>
    <row r="64" spans="1:2" ht="30" customHeight="1">
      <c r="A64" s="144" t="s">
        <v>6</v>
      </c>
      <c r="B64" s="153" t="s">
        <v>469</v>
      </c>
    </row>
    <row r="65" spans="1:2" ht="75" customHeight="1">
      <c r="A65" s="97"/>
      <c r="B65" s="555" t="s">
        <v>540</v>
      </c>
    </row>
    <row r="66" spans="1:2" ht="43.5" customHeight="1">
      <c r="A66" s="97"/>
      <c r="B66" s="553" t="s">
        <v>593</v>
      </c>
    </row>
    <row r="67" spans="1:2" ht="52.5" customHeight="1">
      <c r="A67" s="97"/>
      <c r="B67" s="145" t="s">
        <v>470</v>
      </c>
    </row>
    <row r="68" spans="1:2" ht="18" customHeight="1">
      <c r="A68" s="97"/>
      <c r="B68" s="154" t="s">
        <v>344</v>
      </c>
    </row>
    <row r="69" spans="1:2" ht="27" customHeight="1">
      <c r="A69" s="97"/>
      <c r="B69" s="145" t="s">
        <v>458</v>
      </c>
    </row>
    <row r="70" spans="1:2" ht="27" customHeight="1">
      <c r="A70" s="97"/>
      <c r="B70" s="145" t="s">
        <v>459</v>
      </c>
    </row>
    <row r="71" spans="1:2" ht="30" customHeight="1">
      <c r="A71" s="97"/>
      <c r="B71" s="145" t="s">
        <v>345</v>
      </c>
    </row>
    <row r="72" spans="1:2" ht="16.5" customHeight="1">
      <c r="A72" s="97"/>
      <c r="B72" s="154" t="s">
        <v>408</v>
      </c>
    </row>
    <row r="73" spans="1:2" ht="61.5" customHeight="1">
      <c r="A73" s="106"/>
      <c r="B73" s="145" t="s">
        <v>460</v>
      </c>
    </row>
    <row r="74" spans="1:2" ht="28.5" customHeight="1">
      <c r="A74" s="106"/>
      <c r="B74" s="145" t="s">
        <v>461</v>
      </c>
    </row>
    <row r="75" spans="1:2" ht="52.5" customHeight="1">
      <c r="A75" s="106"/>
      <c r="B75" s="145" t="s">
        <v>594</v>
      </c>
    </row>
    <row r="76" spans="1:2" ht="36" customHeight="1">
      <c r="A76" s="106"/>
      <c r="B76" s="571" t="s">
        <v>409</v>
      </c>
    </row>
    <row r="77" spans="1:2" ht="35.25" customHeight="1">
      <c r="A77" s="106"/>
      <c r="B77" s="571" t="s">
        <v>410</v>
      </c>
    </row>
    <row r="78" spans="1:2" ht="47.25" customHeight="1">
      <c r="A78" s="106"/>
      <c r="B78" s="571" t="s">
        <v>411</v>
      </c>
    </row>
    <row r="79" spans="1:2" ht="15" customHeight="1">
      <c r="A79" s="106"/>
      <c r="B79" s="571" t="s">
        <v>412</v>
      </c>
    </row>
    <row r="80" spans="1:2" ht="16.5" customHeight="1">
      <c r="A80" s="106"/>
      <c r="B80" s="571" t="s">
        <v>413</v>
      </c>
    </row>
    <row r="81" spans="1:2" ht="51" customHeight="1">
      <c r="A81" s="106"/>
      <c r="B81" s="571" t="s">
        <v>10</v>
      </c>
    </row>
    <row r="82" spans="1:2" ht="46.5" customHeight="1">
      <c r="A82" s="106"/>
      <c r="B82" s="571" t="s">
        <v>596</v>
      </c>
    </row>
    <row r="83" spans="1:2" ht="24" customHeight="1">
      <c r="A83" s="106"/>
      <c r="B83" s="571" t="s">
        <v>414</v>
      </c>
    </row>
    <row r="84" spans="1:2" ht="29.25" customHeight="1">
      <c r="A84" s="106"/>
      <c r="B84" s="571" t="s">
        <v>415</v>
      </c>
    </row>
    <row r="85" spans="1:2" ht="53.25" customHeight="1">
      <c r="A85" s="106"/>
      <c r="B85" s="571" t="s">
        <v>595</v>
      </c>
    </row>
    <row r="86" spans="1:2" ht="53.25" customHeight="1">
      <c r="A86" s="106"/>
      <c r="B86" s="145" t="s">
        <v>11</v>
      </c>
    </row>
    <row r="87" spans="1:2" ht="15" customHeight="1">
      <c r="A87" s="106"/>
      <c r="B87" s="154" t="s">
        <v>416</v>
      </c>
    </row>
    <row r="88" spans="1:2" ht="36" customHeight="1">
      <c r="A88" s="106"/>
      <c r="B88" s="145" t="s">
        <v>417</v>
      </c>
    </row>
    <row r="89" spans="1:2" ht="39.75" customHeight="1">
      <c r="A89" s="106"/>
      <c r="B89" s="145" t="s">
        <v>418</v>
      </c>
    </row>
    <row r="90" spans="1:2" ht="13.5" customHeight="1">
      <c r="A90" s="106"/>
      <c r="B90" s="154" t="s">
        <v>419</v>
      </c>
    </row>
    <row r="91" spans="1:2" ht="34.5" customHeight="1">
      <c r="A91" s="106"/>
      <c r="B91" s="145" t="s">
        <v>420</v>
      </c>
    </row>
    <row r="92" spans="1:2" ht="29.25" customHeight="1">
      <c r="A92" s="106"/>
      <c r="B92" s="145" t="s">
        <v>421</v>
      </c>
    </row>
    <row r="93" spans="1:2" ht="63.75" customHeight="1">
      <c r="A93" s="106"/>
      <c r="B93" s="145" t="s">
        <v>471</v>
      </c>
    </row>
    <row r="94" spans="1:2" ht="15" customHeight="1">
      <c r="A94" s="106"/>
      <c r="B94" s="154" t="s">
        <v>422</v>
      </c>
    </row>
    <row r="95" spans="1:2" ht="35.25" customHeight="1">
      <c r="A95" s="106"/>
      <c r="B95" s="145" t="s">
        <v>425</v>
      </c>
    </row>
    <row r="96" spans="1:2" ht="16.5" customHeight="1">
      <c r="A96" s="106"/>
      <c r="B96" s="145" t="s">
        <v>423</v>
      </c>
    </row>
    <row r="97" spans="1:2" ht="44.25" customHeight="1">
      <c r="A97" s="106"/>
      <c r="B97" s="145" t="s">
        <v>472</v>
      </c>
    </row>
    <row r="98" spans="1:2" ht="40.5" customHeight="1">
      <c r="A98" s="106"/>
      <c r="B98" s="145" t="s">
        <v>473</v>
      </c>
    </row>
    <row r="99" spans="1:2" ht="33" customHeight="1">
      <c r="A99" s="106"/>
      <c r="B99" s="145" t="s">
        <v>424</v>
      </c>
    </row>
    <row r="100" spans="1:2" ht="57.75" customHeight="1">
      <c r="A100" s="106"/>
      <c r="B100" s="145" t="s">
        <v>426</v>
      </c>
    </row>
    <row r="101" spans="1:2" ht="25.5" customHeight="1">
      <c r="A101" s="106"/>
      <c r="B101" s="145" t="s">
        <v>427</v>
      </c>
    </row>
    <row r="102" spans="1:2" ht="15" customHeight="1">
      <c r="A102" s="106"/>
      <c r="B102" s="145" t="s">
        <v>428</v>
      </c>
    </row>
    <row r="103" spans="1:2" ht="24" customHeight="1">
      <c r="A103" s="106"/>
      <c r="B103" s="145" t="s">
        <v>429</v>
      </c>
    </row>
    <row r="104" spans="1:2" ht="18" customHeight="1">
      <c r="A104" s="106"/>
      <c r="B104" s="154" t="s">
        <v>430</v>
      </c>
    </row>
    <row r="105" spans="1:2" ht="18" customHeight="1">
      <c r="A105" s="106"/>
      <c r="B105" s="145" t="s">
        <v>431</v>
      </c>
    </row>
    <row r="106" spans="1:2" ht="27" customHeight="1">
      <c r="A106" s="106"/>
      <c r="B106" s="145" t="s">
        <v>432</v>
      </c>
    </row>
    <row r="107" spans="1:2" ht="40.5" customHeight="1">
      <c r="A107" s="106"/>
      <c r="B107" s="145" t="s">
        <v>433</v>
      </c>
    </row>
    <row r="108" spans="1:2" ht="21.75" customHeight="1">
      <c r="A108" s="106"/>
      <c r="B108" s="145" t="s">
        <v>434</v>
      </c>
    </row>
    <row r="109" spans="1:2" ht="25.5" customHeight="1">
      <c r="A109" s="106"/>
      <c r="B109" s="154" t="s">
        <v>12</v>
      </c>
    </row>
    <row r="110" spans="1:2" ht="42" customHeight="1">
      <c r="A110" s="151" t="s">
        <v>7</v>
      </c>
      <c r="B110" s="143" t="s">
        <v>480</v>
      </c>
    </row>
    <row r="111" spans="1:2" ht="15.75" customHeight="1">
      <c r="A111" s="151"/>
      <c r="B111" s="145" t="s">
        <v>435</v>
      </c>
    </row>
    <row r="112" spans="1:2" ht="24.75" customHeight="1">
      <c r="A112" s="151"/>
      <c r="B112" s="145" t="s">
        <v>481</v>
      </c>
    </row>
    <row r="113" spans="1:2" ht="15" customHeight="1">
      <c r="A113" s="151"/>
      <c r="B113" s="145" t="s">
        <v>436</v>
      </c>
    </row>
    <row r="114" spans="1:2" ht="24.75" customHeight="1">
      <c r="A114" s="151"/>
      <c r="B114" s="145" t="s">
        <v>437</v>
      </c>
    </row>
    <row r="115" spans="1:2" ht="29.25" customHeight="1">
      <c r="A115" s="151"/>
      <c r="B115" s="145" t="s">
        <v>597</v>
      </c>
    </row>
    <row r="116" spans="1:2" ht="85.5" customHeight="1">
      <c r="A116" s="151"/>
      <c r="B116" s="145" t="s">
        <v>438</v>
      </c>
    </row>
    <row r="117" spans="1:2" ht="26.25" customHeight="1">
      <c r="A117" s="146"/>
      <c r="B117" s="153" t="s">
        <v>439</v>
      </c>
    </row>
    <row r="118" spans="1:2" ht="27.75" customHeight="1">
      <c r="A118" s="146"/>
      <c r="B118" s="143" t="s">
        <v>440</v>
      </c>
    </row>
    <row r="119" spans="1:2" ht="28.5" customHeight="1">
      <c r="A119" s="146"/>
      <c r="B119" s="143" t="s">
        <v>441</v>
      </c>
    </row>
    <row r="120" spans="1:2" ht="27.75" customHeight="1">
      <c r="A120" s="146"/>
      <c r="B120" s="143" t="s">
        <v>442</v>
      </c>
    </row>
    <row r="121" spans="1:2" ht="28.5" customHeight="1">
      <c r="A121" s="146"/>
      <c r="B121" s="143" t="s">
        <v>443</v>
      </c>
    </row>
    <row r="122" spans="1:2" ht="36.75" customHeight="1">
      <c r="A122" s="146"/>
      <c r="B122" s="143" t="s">
        <v>444</v>
      </c>
    </row>
    <row r="123" spans="1:2" ht="30" customHeight="1">
      <c r="A123" s="146"/>
      <c r="B123" s="143" t="s">
        <v>445</v>
      </c>
    </row>
    <row r="124" spans="1:2" ht="31.5" customHeight="1">
      <c r="A124" s="146"/>
      <c r="B124" s="143" t="s">
        <v>446</v>
      </c>
    </row>
    <row r="125" spans="1:2" ht="18.75" customHeight="1">
      <c r="A125" s="146"/>
      <c r="B125" s="143" t="s">
        <v>447</v>
      </c>
    </row>
    <row r="126" spans="1:2" ht="39" customHeight="1">
      <c r="A126" s="146"/>
      <c r="B126" s="143" t="s">
        <v>448</v>
      </c>
    </row>
    <row r="127" spans="1:2" ht="39" customHeight="1">
      <c r="A127" s="146"/>
      <c r="B127" s="143" t="s">
        <v>449</v>
      </c>
    </row>
    <row r="128" spans="1:2" ht="51" customHeight="1">
      <c r="A128" s="146"/>
      <c r="B128" s="143" t="s">
        <v>451</v>
      </c>
    </row>
    <row r="129" spans="1:2" ht="51" customHeight="1">
      <c r="A129" s="146"/>
      <c r="B129" s="143" t="s">
        <v>598</v>
      </c>
    </row>
    <row r="130" spans="1:2" ht="33.75">
      <c r="A130" s="146"/>
      <c r="B130" s="143" t="s">
        <v>450</v>
      </c>
    </row>
  </sheetData>
  <mergeCells count="1">
    <mergeCell ref="A1:B1"/>
  </mergeCells>
  <pageMargins left="0.51181102362204722" right="0.51181102362204722" top="0.6692913385826772" bottom="0.55118110236220474" header="0.31496062992125984" footer="0.31496062992125984"/>
  <pageSetup paperSize="9" orientation="portrait" r:id="rId1"/>
  <headerFooter differentFirst="1" alignWithMargins="0">
    <oddFooter>&amp;C&amp;"Arial,Normalny"&amp;9- &amp;P -</oddFooter>
  </headerFooter>
  <rowBreaks count="3" manualBreakCount="3">
    <brk id="25" max="1" man="1"/>
    <brk id="57" max="1" man="1"/>
    <brk id="75" max="1"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Arkusz31"/>
  <dimension ref="A1:D46"/>
  <sheetViews>
    <sheetView showGridLines="0" view="pageBreakPreview" topLeftCell="A7" zoomScale="90" zoomScaleNormal="100" zoomScaleSheetLayoutView="90" workbookViewId="0"/>
  </sheetViews>
  <sheetFormatPr defaultRowHeight="15"/>
  <cols>
    <col min="1" max="1" width="25.625" customWidth="1"/>
    <col min="2" max="2" width="21.875" customWidth="1"/>
    <col min="3" max="4" width="20.75" customWidth="1"/>
  </cols>
  <sheetData>
    <row r="1" spans="1:4" ht="28.5" customHeight="1">
      <c r="A1" s="799" t="str">
        <f>'Tab 2 (29) i 3 (30)'!A1:I1</f>
        <v>V. UBEZPIECZENIE SPOŁECZNE ROLNIKÓW</v>
      </c>
      <c r="B1" s="799"/>
      <c r="C1" s="799"/>
      <c r="D1" s="799"/>
    </row>
    <row r="2" spans="1:4" ht="51" customHeight="1">
      <c r="A2" s="826" t="s">
        <v>645</v>
      </c>
      <c r="B2" s="826"/>
      <c r="C2" s="826"/>
      <c r="D2" s="826"/>
    </row>
    <row r="3" spans="1:4" ht="18.75" customHeight="1">
      <c r="A3" s="692" t="s">
        <v>19</v>
      </c>
      <c r="B3" s="688" t="s">
        <v>268</v>
      </c>
      <c r="C3" s="495" t="s">
        <v>43</v>
      </c>
      <c r="D3" s="494"/>
    </row>
    <row r="4" spans="1:4" ht="14.25" customHeight="1">
      <c r="A4" s="697"/>
      <c r="B4" s="688"/>
      <c r="C4" s="688" t="s">
        <v>250</v>
      </c>
      <c r="D4" s="688" t="s">
        <v>251</v>
      </c>
    </row>
    <row r="5" spans="1:4" ht="18" customHeight="1">
      <c r="A5" s="697"/>
      <c r="B5" s="688"/>
      <c r="C5" s="688"/>
      <c r="D5" s="688"/>
    </row>
    <row r="6" spans="1:4" ht="18" customHeight="1">
      <c r="A6" s="693"/>
      <c r="B6" s="823" t="str">
        <f>'Tab 4 (31)'!B7:H7</f>
        <v>STAN NA DZIEŃ 30 CZERWCA 2021 R.</v>
      </c>
      <c r="C6" s="699"/>
      <c r="D6" s="700"/>
    </row>
    <row r="7" spans="1:4" ht="21" customHeight="1">
      <c r="A7" s="459" t="s">
        <v>77</v>
      </c>
      <c r="B7" s="460">
        <f>SUM(B8:B23)</f>
        <v>76060</v>
      </c>
      <c r="C7" s="460">
        <f t="shared" ref="C7:D7" si="0">SUM(C8:C23)</f>
        <v>69836</v>
      </c>
      <c r="D7" s="460">
        <f t="shared" si="0"/>
        <v>6224</v>
      </c>
    </row>
    <row r="8" spans="1:4" ht="18.75" customHeight="1">
      <c r="A8" s="462" t="s">
        <v>50</v>
      </c>
      <c r="B8" s="463">
        <f>SUM(C8:D8)</f>
        <v>3470</v>
      </c>
      <c r="C8" s="463">
        <v>3186</v>
      </c>
      <c r="D8" s="463">
        <v>284</v>
      </c>
    </row>
    <row r="9" spans="1:4" ht="18.75" customHeight="1">
      <c r="A9" s="462" t="s">
        <v>51</v>
      </c>
      <c r="B9" s="463">
        <f t="shared" ref="B9:B23" si="1">SUM(C9:D9)</f>
        <v>3532</v>
      </c>
      <c r="C9" s="463">
        <v>3314</v>
      </c>
      <c r="D9" s="463">
        <v>218</v>
      </c>
    </row>
    <row r="10" spans="1:4" ht="18.75" customHeight="1">
      <c r="A10" s="462" t="s">
        <v>52</v>
      </c>
      <c r="B10" s="463">
        <f t="shared" si="1"/>
        <v>9046</v>
      </c>
      <c r="C10" s="463">
        <v>8547</v>
      </c>
      <c r="D10" s="463">
        <v>499</v>
      </c>
    </row>
    <row r="11" spans="1:4" ht="18.75" customHeight="1">
      <c r="A11" s="462" t="s">
        <v>53</v>
      </c>
      <c r="B11" s="463">
        <f t="shared" si="1"/>
        <v>1335</v>
      </c>
      <c r="C11" s="463">
        <v>1205</v>
      </c>
      <c r="D11" s="463">
        <v>130</v>
      </c>
    </row>
    <row r="12" spans="1:4" ht="18.75" customHeight="1">
      <c r="A12" s="462" t="s">
        <v>54</v>
      </c>
      <c r="B12" s="463">
        <f t="shared" si="1"/>
        <v>6788</v>
      </c>
      <c r="C12" s="463">
        <v>6280</v>
      </c>
      <c r="D12" s="463">
        <v>508</v>
      </c>
    </row>
    <row r="13" spans="1:4" ht="18.75" customHeight="1">
      <c r="A13" s="462" t="s">
        <v>55</v>
      </c>
      <c r="B13" s="463">
        <f t="shared" si="1"/>
        <v>7766</v>
      </c>
      <c r="C13" s="463">
        <v>6708</v>
      </c>
      <c r="D13" s="463">
        <v>1058</v>
      </c>
    </row>
    <row r="14" spans="1:4" ht="18.75" customHeight="1">
      <c r="A14" s="462" t="s">
        <v>56</v>
      </c>
      <c r="B14" s="463">
        <f t="shared" si="1"/>
        <v>10388</v>
      </c>
      <c r="C14" s="463">
        <v>9756</v>
      </c>
      <c r="D14" s="463">
        <v>632</v>
      </c>
    </row>
    <row r="15" spans="1:4" ht="18.75" customHeight="1">
      <c r="A15" s="462" t="s">
        <v>57</v>
      </c>
      <c r="B15" s="463">
        <f t="shared" si="1"/>
        <v>2033</v>
      </c>
      <c r="C15" s="463">
        <v>1792</v>
      </c>
      <c r="D15" s="463">
        <v>241</v>
      </c>
    </row>
    <row r="16" spans="1:4" ht="18.75" customHeight="1">
      <c r="A16" s="462" t="s">
        <v>58</v>
      </c>
      <c r="B16" s="463">
        <f t="shared" si="1"/>
        <v>5714</v>
      </c>
      <c r="C16" s="463">
        <v>5312</v>
      </c>
      <c r="D16" s="463">
        <v>402</v>
      </c>
    </row>
    <row r="17" spans="1:4" ht="18.75" customHeight="1">
      <c r="A17" s="462" t="s">
        <v>59</v>
      </c>
      <c r="B17" s="463">
        <f t="shared" si="1"/>
        <v>4104</v>
      </c>
      <c r="C17" s="463">
        <v>3815</v>
      </c>
      <c r="D17" s="463">
        <v>289</v>
      </c>
    </row>
    <row r="18" spans="1:4" ht="18.75" customHeight="1">
      <c r="A18" s="462" t="s">
        <v>60</v>
      </c>
      <c r="B18" s="463">
        <f t="shared" si="1"/>
        <v>2369</v>
      </c>
      <c r="C18" s="463">
        <v>2123</v>
      </c>
      <c r="D18" s="463">
        <v>246</v>
      </c>
    </row>
    <row r="19" spans="1:4" ht="18.75" customHeight="1">
      <c r="A19" s="462" t="s">
        <v>61</v>
      </c>
      <c r="B19" s="463">
        <f t="shared" si="1"/>
        <v>3298</v>
      </c>
      <c r="C19" s="463">
        <v>3030</v>
      </c>
      <c r="D19" s="463">
        <v>268</v>
      </c>
    </row>
    <row r="20" spans="1:4" ht="18.75" customHeight="1">
      <c r="A20" s="462" t="s">
        <v>62</v>
      </c>
      <c r="B20" s="463">
        <f t="shared" si="1"/>
        <v>3618</v>
      </c>
      <c r="C20" s="463">
        <v>3400</v>
      </c>
      <c r="D20" s="463">
        <v>218</v>
      </c>
    </row>
    <row r="21" spans="1:4" ht="18.75" customHeight="1">
      <c r="A21" s="462" t="s">
        <v>63</v>
      </c>
      <c r="B21" s="463">
        <f t="shared" si="1"/>
        <v>2271</v>
      </c>
      <c r="C21" s="463">
        <v>2125</v>
      </c>
      <c r="D21" s="463">
        <v>146</v>
      </c>
    </row>
    <row r="22" spans="1:4" ht="18.75" customHeight="1">
      <c r="A22" s="462" t="s">
        <v>64</v>
      </c>
      <c r="B22" s="463">
        <f t="shared" si="1"/>
        <v>8243</v>
      </c>
      <c r="C22" s="463">
        <v>7270</v>
      </c>
      <c r="D22" s="463">
        <v>973</v>
      </c>
    </row>
    <row r="23" spans="1:4" ht="18.75" customHeight="1">
      <c r="A23" s="466" t="s">
        <v>65</v>
      </c>
      <c r="B23" s="467">
        <f t="shared" si="1"/>
        <v>2085</v>
      </c>
      <c r="C23" s="467">
        <v>1973</v>
      </c>
      <c r="D23" s="467">
        <v>112</v>
      </c>
    </row>
    <row r="24" spans="1:4" ht="16.5" customHeight="1"/>
    <row r="25" spans="1:4" ht="52.5" customHeight="1">
      <c r="A25" s="826" t="s">
        <v>646</v>
      </c>
      <c r="B25" s="826"/>
      <c r="C25" s="826"/>
      <c r="D25" s="826"/>
    </row>
    <row r="26" spans="1:4" ht="21" customHeight="1">
      <c r="A26" s="828" t="s">
        <v>19</v>
      </c>
      <c r="B26" s="827" t="s">
        <v>268</v>
      </c>
      <c r="C26" s="495" t="s">
        <v>43</v>
      </c>
      <c r="D26" s="494"/>
    </row>
    <row r="27" spans="1:4">
      <c r="A27" s="829"/>
      <c r="B27" s="827"/>
      <c r="C27" s="688" t="s">
        <v>250</v>
      </c>
      <c r="D27" s="688" t="s">
        <v>251</v>
      </c>
    </row>
    <row r="28" spans="1:4" ht="14.25" customHeight="1">
      <c r="A28" s="829"/>
      <c r="B28" s="827"/>
      <c r="C28" s="688"/>
      <c r="D28" s="688"/>
    </row>
    <row r="29" spans="1:4" ht="16.5" customHeight="1">
      <c r="A29" s="830"/>
      <c r="B29" s="823" t="str">
        <f>B6</f>
        <v>STAN NA DZIEŃ 30 CZERWCA 2021 R.</v>
      </c>
      <c r="C29" s="699"/>
      <c r="D29" s="700"/>
    </row>
    <row r="30" spans="1:4" ht="21" customHeight="1">
      <c r="A30" s="459" t="s">
        <v>77</v>
      </c>
      <c r="B30" s="493">
        <f>SUM(B31:B46)</f>
        <v>9506</v>
      </c>
      <c r="C30" s="493">
        <f t="shared" ref="C30:D30" si="2">SUM(C31:C46)</f>
        <v>8532</v>
      </c>
      <c r="D30" s="493">
        <f t="shared" si="2"/>
        <v>974</v>
      </c>
    </row>
    <row r="31" spans="1:4" ht="18.75" customHeight="1">
      <c r="A31" s="462" t="s">
        <v>50</v>
      </c>
      <c r="B31" s="463">
        <f>SUM(C31:D31)</f>
        <v>345</v>
      </c>
      <c r="C31" s="463">
        <v>310</v>
      </c>
      <c r="D31" s="463">
        <v>35</v>
      </c>
    </row>
    <row r="32" spans="1:4" ht="18.75" customHeight="1">
      <c r="A32" s="462" t="s">
        <v>51</v>
      </c>
      <c r="B32" s="463">
        <f t="shared" ref="B32:B46" si="3">SUM(C32:D32)</f>
        <v>536</v>
      </c>
      <c r="C32" s="463">
        <v>494</v>
      </c>
      <c r="D32" s="463">
        <v>42</v>
      </c>
    </row>
    <row r="33" spans="1:4" ht="18.75" customHeight="1">
      <c r="A33" s="462" t="s">
        <v>52</v>
      </c>
      <c r="B33" s="463">
        <f t="shared" si="3"/>
        <v>1150</v>
      </c>
      <c r="C33" s="463">
        <v>1068</v>
      </c>
      <c r="D33" s="463">
        <v>82</v>
      </c>
    </row>
    <row r="34" spans="1:4" ht="18.75" customHeight="1">
      <c r="A34" s="462" t="s">
        <v>53</v>
      </c>
      <c r="B34" s="463">
        <f t="shared" si="3"/>
        <v>120</v>
      </c>
      <c r="C34" s="463">
        <v>110</v>
      </c>
      <c r="D34" s="463">
        <v>10</v>
      </c>
    </row>
    <row r="35" spans="1:4" ht="18.75" customHeight="1">
      <c r="A35" s="462" t="s">
        <v>54</v>
      </c>
      <c r="B35" s="463">
        <f t="shared" si="3"/>
        <v>733</v>
      </c>
      <c r="C35" s="463">
        <v>664</v>
      </c>
      <c r="D35" s="463">
        <v>69</v>
      </c>
    </row>
    <row r="36" spans="1:4" ht="18.75" customHeight="1">
      <c r="A36" s="462" t="s">
        <v>55</v>
      </c>
      <c r="B36" s="463">
        <f t="shared" si="3"/>
        <v>1045</v>
      </c>
      <c r="C36" s="463">
        <v>890</v>
      </c>
      <c r="D36" s="463">
        <v>155</v>
      </c>
    </row>
    <row r="37" spans="1:4" ht="18.75" customHeight="1">
      <c r="A37" s="462" t="s">
        <v>56</v>
      </c>
      <c r="B37" s="463">
        <f t="shared" si="3"/>
        <v>1201</v>
      </c>
      <c r="C37" s="463">
        <v>1112</v>
      </c>
      <c r="D37" s="463">
        <v>89</v>
      </c>
    </row>
    <row r="38" spans="1:4" ht="18.75" customHeight="1">
      <c r="A38" s="462" t="s">
        <v>57</v>
      </c>
      <c r="B38" s="463">
        <f t="shared" si="3"/>
        <v>309</v>
      </c>
      <c r="C38" s="463">
        <v>258</v>
      </c>
      <c r="D38" s="463">
        <v>51</v>
      </c>
    </row>
    <row r="39" spans="1:4" ht="18.75" customHeight="1">
      <c r="A39" s="462" t="s">
        <v>58</v>
      </c>
      <c r="B39" s="463">
        <f t="shared" si="3"/>
        <v>497</v>
      </c>
      <c r="C39" s="463">
        <v>448</v>
      </c>
      <c r="D39" s="463">
        <v>49</v>
      </c>
    </row>
    <row r="40" spans="1:4" ht="18.75" customHeight="1">
      <c r="A40" s="462" t="s">
        <v>59</v>
      </c>
      <c r="B40" s="463">
        <f t="shared" si="3"/>
        <v>857</v>
      </c>
      <c r="C40" s="463">
        <v>768</v>
      </c>
      <c r="D40" s="463">
        <v>89</v>
      </c>
    </row>
    <row r="41" spans="1:4" ht="18.75" customHeight="1">
      <c r="A41" s="462" t="s">
        <v>60</v>
      </c>
      <c r="B41" s="463">
        <f t="shared" si="3"/>
        <v>277</v>
      </c>
      <c r="C41" s="463">
        <v>234</v>
      </c>
      <c r="D41" s="463">
        <v>43</v>
      </c>
    </row>
    <row r="42" spans="1:4" ht="18.75" customHeight="1">
      <c r="A42" s="462" t="s">
        <v>61</v>
      </c>
      <c r="B42" s="463">
        <f t="shared" si="3"/>
        <v>294</v>
      </c>
      <c r="C42" s="463">
        <v>266</v>
      </c>
      <c r="D42" s="463">
        <v>28</v>
      </c>
    </row>
    <row r="43" spans="1:4" ht="18.75" customHeight="1">
      <c r="A43" s="462" t="s">
        <v>62</v>
      </c>
      <c r="B43" s="463">
        <f t="shared" si="3"/>
        <v>528</v>
      </c>
      <c r="C43" s="463">
        <v>491</v>
      </c>
      <c r="D43" s="463">
        <v>37</v>
      </c>
    </row>
    <row r="44" spans="1:4" ht="18.75" customHeight="1">
      <c r="A44" s="462" t="s">
        <v>63</v>
      </c>
      <c r="B44" s="463">
        <f t="shared" si="3"/>
        <v>363</v>
      </c>
      <c r="C44" s="463">
        <v>342</v>
      </c>
      <c r="D44" s="463">
        <v>21</v>
      </c>
    </row>
    <row r="45" spans="1:4" ht="18.75" customHeight="1">
      <c r="A45" s="462" t="s">
        <v>64</v>
      </c>
      <c r="B45" s="463">
        <f t="shared" si="3"/>
        <v>976</v>
      </c>
      <c r="C45" s="463">
        <v>827</v>
      </c>
      <c r="D45" s="463">
        <v>149</v>
      </c>
    </row>
    <row r="46" spans="1:4" ht="18.75" customHeight="1">
      <c r="A46" s="466" t="s">
        <v>65</v>
      </c>
      <c r="B46" s="467">
        <f t="shared" si="3"/>
        <v>275</v>
      </c>
      <c r="C46" s="467">
        <v>250</v>
      </c>
      <c r="D46" s="467">
        <v>25</v>
      </c>
    </row>
  </sheetData>
  <mergeCells count="13">
    <mergeCell ref="A25:D25"/>
    <mergeCell ref="B26:B28"/>
    <mergeCell ref="C27:C28"/>
    <mergeCell ref="D27:D28"/>
    <mergeCell ref="A26:A29"/>
    <mergeCell ref="B29:D29"/>
    <mergeCell ref="A1:D1"/>
    <mergeCell ref="A2:D2"/>
    <mergeCell ref="B3:B5"/>
    <mergeCell ref="C4:C5"/>
    <mergeCell ref="D4:D5"/>
    <mergeCell ref="A3:A6"/>
    <mergeCell ref="B6:D6"/>
  </mergeCells>
  <printOptions horizontalCentered="1"/>
  <pageMargins left="0.51181102362204722" right="0.51181102362204722" top="0.49" bottom="0.55118110236220474" header="0.31496062992125984" footer="0.31496062992125984"/>
  <pageSetup paperSize="9" scale="85" orientation="portrait" r:id="rId1"/>
  <headerFooter differentFirst="1" alignWithMargins="0">
    <oddFooter>&amp;C&amp;"Arial,Normalny"&amp;9- &amp;P -</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Arkusz32"/>
  <dimension ref="A1:I46"/>
  <sheetViews>
    <sheetView showGridLines="0" view="pageBreakPreview" zoomScale="90" zoomScaleNormal="100" zoomScaleSheetLayoutView="90" workbookViewId="0"/>
  </sheetViews>
  <sheetFormatPr defaultRowHeight="15"/>
  <cols>
    <col min="1" max="1" width="16.125" customWidth="1"/>
    <col min="2" max="7" width="11.75" customWidth="1"/>
    <col min="8" max="8" width="10.125" customWidth="1"/>
    <col min="9" max="9" width="12.625" customWidth="1"/>
  </cols>
  <sheetData>
    <row r="1" spans="1:9" ht="27.75" customHeight="1">
      <c r="A1" s="834" t="str">
        <f>'Tab 5 (32) i 6 (33)'!A1:D1</f>
        <v>V. UBEZPIECZENIE SPOŁECZNE ROLNIKÓW</v>
      </c>
      <c r="B1" s="834"/>
      <c r="C1" s="834"/>
      <c r="D1" s="834"/>
      <c r="E1" s="834"/>
      <c r="F1" s="834"/>
      <c r="G1" s="834"/>
      <c r="H1" s="834"/>
      <c r="I1" s="834"/>
    </row>
    <row r="2" spans="1:9" ht="33" customHeight="1">
      <c r="A2" s="835" t="s">
        <v>647</v>
      </c>
      <c r="B2" s="835"/>
      <c r="C2" s="835"/>
      <c r="D2" s="835"/>
      <c r="E2" s="835"/>
      <c r="F2" s="835"/>
      <c r="G2" s="835"/>
      <c r="H2" s="835"/>
      <c r="I2" s="835"/>
    </row>
    <row r="3" spans="1:9" ht="21.75" customHeight="1">
      <c r="A3" s="836" t="s">
        <v>19</v>
      </c>
      <c r="B3" s="839" t="s">
        <v>252</v>
      </c>
      <c r="C3" s="840"/>
      <c r="D3" s="841"/>
      <c r="E3" s="839" t="s">
        <v>253</v>
      </c>
      <c r="F3" s="840"/>
      <c r="G3" s="841"/>
      <c r="H3" s="836" t="s">
        <v>254</v>
      </c>
      <c r="I3" s="836" t="s">
        <v>517</v>
      </c>
    </row>
    <row r="4" spans="1:9" ht="72.75" customHeight="1">
      <c r="A4" s="837"/>
      <c r="B4" s="531" t="s">
        <v>135</v>
      </c>
      <c r="C4" s="531" t="s">
        <v>255</v>
      </c>
      <c r="D4" s="531" t="s">
        <v>256</v>
      </c>
      <c r="E4" s="531" t="s">
        <v>135</v>
      </c>
      <c r="F4" s="532" t="s">
        <v>257</v>
      </c>
      <c r="G4" s="531" t="s">
        <v>256</v>
      </c>
      <c r="H4" s="838"/>
      <c r="I4" s="838"/>
    </row>
    <row r="5" spans="1:9" ht="14.25" customHeight="1">
      <c r="A5" s="837"/>
      <c r="B5" s="851" t="str">
        <f>'Tab 1 (24) i 2 (25)'!B22:G22</f>
        <v>II KWARTAŁ 2021 R.</v>
      </c>
      <c r="C5" s="852"/>
      <c r="D5" s="852"/>
      <c r="E5" s="852"/>
      <c r="F5" s="852"/>
      <c r="G5" s="852"/>
      <c r="H5" s="852"/>
      <c r="I5" s="853"/>
    </row>
    <row r="6" spans="1:9" ht="15" customHeight="1">
      <c r="A6" s="838"/>
      <c r="B6" s="842" t="s">
        <v>356</v>
      </c>
      <c r="C6" s="843"/>
      <c r="D6" s="843"/>
      <c r="E6" s="843"/>
      <c r="F6" s="843"/>
      <c r="G6" s="843"/>
      <c r="H6" s="843"/>
      <c r="I6" s="844"/>
    </row>
    <row r="7" spans="1:9" ht="19.5" customHeight="1">
      <c r="A7" s="496" t="s">
        <v>77</v>
      </c>
      <c r="B7" s="497">
        <f>SUM(B8:B23)</f>
        <v>510671022.69</v>
      </c>
      <c r="C7" s="497">
        <f t="shared" ref="C7:I7" si="0">SUM(C8:C23)</f>
        <v>144332878.25999999</v>
      </c>
      <c r="D7" s="497">
        <f t="shared" si="0"/>
        <v>366338144.43000001</v>
      </c>
      <c r="E7" s="497">
        <f t="shared" si="0"/>
        <v>507211352.38999993</v>
      </c>
      <c r="F7" s="498">
        <f t="shared" si="0"/>
        <v>143955025.63000003</v>
      </c>
      <c r="G7" s="499">
        <f t="shared" si="0"/>
        <v>363256326.75999993</v>
      </c>
      <c r="H7" s="500">
        <f>E7/B7</f>
        <v>0.99322524649670552</v>
      </c>
      <c r="I7" s="501">
        <f t="shared" si="0"/>
        <v>14679925</v>
      </c>
    </row>
    <row r="8" spans="1:9" ht="17.25" customHeight="1">
      <c r="A8" s="502" t="s">
        <v>50</v>
      </c>
      <c r="B8" s="503">
        <f>SUM(C8:D8)</f>
        <v>18983508.670000002</v>
      </c>
      <c r="C8" s="504">
        <v>4996717.59</v>
      </c>
      <c r="D8" s="505">
        <v>13986791.080000002</v>
      </c>
      <c r="E8" s="506">
        <v>18705334.399999999</v>
      </c>
      <c r="F8" s="507">
        <v>4947804.62</v>
      </c>
      <c r="G8" s="508">
        <v>13757529.779999999</v>
      </c>
      <c r="H8" s="509">
        <f t="shared" ref="H8:H23" si="1">E8/B8</f>
        <v>0.98534653025235486</v>
      </c>
      <c r="I8" s="510">
        <v>283416</v>
      </c>
    </row>
    <row r="9" spans="1:9" ht="17.25" customHeight="1">
      <c r="A9" s="502" t="s">
        <v>51</v>
      </c>
      <c r="B9" s="503">
        <f t="shared" ref="B9:B23" si="2">SUM(C9:D9)</f>
        <v>28633454.890000004</v>
      </c>
      <c r="C9" s="504">
        <v>7699711.2300000004</v>
      </c>
      <c r="D9" s="505">
        <v>20933743.660000004</v>
      </c>
      <c r="E9" s="506">
        <v>28195309.150000002</v>
      </c>
      <c r="F9" s="507">
        <v>7681990.5499999998</v>
      </c>
      <c r="G9" s="508">
        <v>20513318.600000001</v>
      </c>
      <c r="H9" s="509">
        <f t="shared" si="1"/>
        <v>0.9846981182786636</v>
      </c>
      <c r="I9" s="511">
        <v>501237</v>
      </c>
    </row>
    <row r="10" spans="1:9" ht="17.25" customHeight="1">
      <c r="A10" s="502" t="s">
        <v>52</v>
      </c>
      <c r="B10" s="503">
        <f t="shared" si="2"/>
        <v>64298654.469999999</v>
      </c>
      <c r="C10" s="512">
        <v>18405212.010000002</v>
      </c>
      <c r="D10" s="513">
        <v>45893442.460000001</v>
      </c>
      <c r="E10" s="506">
        <v>63434686.439999998</v>
      </c>
      <c r="F10" s="507">
        <v>18304386.710000001</v>
      </c>
      <c r="G10" s="508">
        <v>45130299.729999997</v>
      </c>
      <c r="H10" s="509">
        <f t="shared" si="1"/>
        <v>0.98656320202776393</v>
      </c>
      <c r="I10" s="511">
        <v>2067586</v>
      </c>
    </row>
    <row r="11" spans="1:9" ht="17.25" customHeight="1">
      <c r="A11" s="502" t="s">
        <v>53</v>
      </c>
      <c r="B11" s="503">
        <f t="shared" si="2"/>
        <v>6654764.9100000001</v>
      </c>
      <c r="C11" s="512">
        <v>1728135</v>
      </c>
      <c r="D11" s="513">
        <v>4926629.91</v>
      </c>
      <c r="E11" s="506">
        <v>6739129.04</v>
      </c>
      <c r="F11" s="507">
        <v>1767263.63</v>
      </c>
      <c r="G11" s="508">
        <v>4971865.41</v>
      </c>
      <c r="H11" s="509">
        <f t="shared" si="1"/>
        <v>1.0126772517348024</v>
      </c>
      <c r="I11" s="511">
        <v>93419</v>
      </c>
    </row>
    <row r="12" spans="1:9" ht="17.25" customHeight="1">
      <c r="A12" s="502" t="s">
        <v>54</v>
      </c>
      <c r="B12" s="503">
        <f t="shared" si="2"/>
        <v>40044978.890000001</v>
      </c>
      <c r="C12" s="512">
        <v>11399930.529999999</v>
      </c>
      <c r="D12" s="513">
        <v>28645048.359999999</v>
      </c>
      <c r="E12" s="506">
        <v>40522788.910000004</v>
      </c>
      <c r="F12" s="507">
        <v>11614467.49</v>
      </c>
      <c r="G12" s="508">
        <v>28908321.420000002</v>
      </c>
      <c r="H12" s="509">
        <f t="shared" si="1"/>
        <v>1.0119318334843552</v>
      </c>
      <c r="I12" s="511">
        <v>961535</v>
      </c>
    </row>
    <row r="13" spans="1:9" ht="17.25" customHeight="1">
      <c r="A13" s="502" t="s">
        <v>55</v>
      </c>
      <c r="B13" s="503">
        <f t="shared" si="2"/>
        <v>56300875.43</v>
      </c>
      <c r="C13" s="512">
        <v>16743528.82</v>
      </c>
      <c r="D13" s="513">
        <v>39557346.609999999</v>
      </c>
      <c r="E13" s="506">
        <v>55941002.470000006</v>
      </c>
      <c r="F13" s="507">
        <v>16656136.630000001</v>
      </c>
      <c r="G13" s="508">
        <v>39284865.840000004</v>
      </c>
      <c r="H13" s="509">
        <f t="shared" si="1"/>
        <v>0.99360803971072476</v>
      </c>
      <c r="I13" s="511">
        <v>2650180</v>
      </c>
    </row>
    <row r="14" spans="1:9" ht="17.25" customHeight="1">
      <c r="A14" s="502" t="s">
        <v>56</v>
      </c>
      <c r="B14" s="503">
        <f t="shared" si="2"/>
        <v>72139974.299999997</v>
      </c>
      <c r="C14" s="512">
        <v>21039459</v>
      </c>
      <c r="D14" s="513">
        <v>51100515.299999997</v>
      </c>
      <c r="E14" s="506">
        <v>71418246.849999994</v>
      </c>
      <c r="F14" s="507">
        <v>20706306.420000002</v>
      </c>
      <c r="G14" s="508">
        <v>50711940.43</v>
      </c>
      <c r="H14" s="509">
        <f t="shared" si="1"/>
        <v>0.98999545734520722</v>
      </c>
      <c r="I14" s="511">
        <v>1831746</v>
      </c>
    </row>
    <row r="15" spans="1:9" ht="17.25" customHeight="1">
      <c r="A15" s="502" t="s">
        <v>57</v>
      </c>
      <c r="B15" s="503">
        <f t="shared" si="2"/>
        <v>11836119.639999999</v>
      </c>
      <c r="C15" s="512">
        <v>3134312.44</v>
      </c>
      <c r="D15" s="513">
        <v>8701807.1999999993</v>
      </c>
      <c r="E15" s="506">
        <v>11604502.27</v>
      </c>
      <c r="F15" s="507">
        <v>3088346.41</v>
      </c>
      <c r="G15" s="508">
        <v>8516155.8599999994</v>
      </c>
      <c r="H15" s="509">
        <f t="shared" si="1"/>
        <v>0.98043130882039653</v>
      </c>
      <c r="I15" s="511">
        <v>279579</v>
      </c>
    </row>
    <row r="16" spans="1:9" ht="17.25" customHeight="1">
      <c r="A16" s="502" t="s">
        <v>58</v>
      </c>
      <c r="B16" s="503">
        <f t="shared" si="2"/>
        <v>36451704.57</v>
      </c>
      <c r="C16" s="512">
        <v>10431054.699999999</v>
      </c>
      <c r="D16" s="513">
        <v>26020649.870000001</v>
      </c>
      <c r="E16" s="506">
        <v>36343806.659999996</v>
      </c>
      <c r="F16" s="507">
        <v>10441929.869999999</v>
      </c>
      <c r="G16" s="508">
        <v>25901876.789999999</v>
      </c>
      <c r="H16" s="509">
        <f t="shared" si="1"/>
        <v>0.99703997628443408</v>
      </c>
      <c r="I16" s="511">
        <v>1536351</v>
      </c>
    </row>
    <row r="17" spans="1:9" ht="17.25" customHeight="1">
      <c r="A17" s="502" t="s">
        <v>59</v>
      </c>
      <c r="B17" s="503">
        <f t="shared" si="2"/>
        <v>34670378.600000001</v>
      </c>
      <c r="C17" s="512">
        <v>10005789.300000001</v>
      </c>
      <c r="D17" s="513">
        <v>24664589.300000001</v>
      </c>
      <c r="E17" s="506">
        <v>34420589.350000001</v>
      </c>
      <c r="F17" s="507">
        <v>9961909.4600000009</v>
      </c>
      <c r="G17" s="508">
        <v>24458679.890000001</v>
      </c>
      <c r="H17" s="509">
        <f t="shared" si="1"/>
        <v>0.99279531230731932</v>
      </c>
      <c r="I17" s="511">
        <v>1068830</v>
      </c>
    </row>
    <row r="18" spans="1:9" ht="17.25" customHeight="1">
      <c r="A18" s="502" t="s">
        <v>60</v>
      </c>
      <c r="B18" s="503">
        <f t="shared" si="2"/>
        <v>17525369.140000001</v>
      </c>
      <c r="C18" s="512">
        <v>4760724.07</v>
      </c>
      <c r="D18" s="513">
        <v>12764645.069999998</v>
      </c>
      <c r="E18" s="506">
        <v>17430635.329999998</v>
      </c>
      <c r="F18" s="507">
        <v>4776280.05</v>
      </c>
      <c r="G18" s="508">
        <v>12654355.279999999</v>
      </c>
      <c r="H18" s="509">
        <f t="shared" si="1"/>
        <v>0.99459447562883108</v>
      </c>
      <c r="I18" s="511">
        <v>456036</v>
      </c>
    </row>
    <row r="19" spans="1:9" ht="17.25" customHeight="1">
      <c r="A19" s="502" t="s">
        <v>61</v>
      </c>
      <c r="B19" s="503">
        <f t="shared" si="2"/>
        <v>14648420.320000002</v>
      </c>
      <c r="C19" s="512">
        <v>4002890.39</v>
      </c>
      <c r="D19" s="513">
        <v>10645529.930000002</v>
      </c>
      <c r="E19" s="506">
        <v>14613840.52</v>
      </c>
      <c r="F19" s="507">
        <v>4021680.09</v>
      </c>
      <c r="G19" s="508">
        <v>10592160.43</v>
      </c>
      <c r="H19" s="509">
        <f t="shared" si="1"/>
        <v>0.99763934955137856</v>
      </c>
      <c r="I19" s="511">
        <v>311381</v>
      </c>
    </row>
    <row r="20" spans="1:9" ht="17.25" customHeight="1">
      <c r="A20" s="514" t="s">
        <v>62</v>
      </c>
      <c r="B20" s="503">
        <f t="shared" si="2"/>
        <v>28088028.660000004</v>
      </c>
      <c r="C20" s="512">
        <v>8092682.4900000002</v>
      </c>
      <c r="D20" s="513">
        <v>19995346.170000002</v>
      </c>
      <c r="E20" s="506">
        <v>28513938.939999998</v>
      </c>
      <c r="F20" s="507">
        <v>8259044.1699999999</v>
      </c>
      <c r="G20" s="508">
        <v>20254894.77</v>
      </c>
      <c r="H20" s="509">
        <f t="shared" si="1"/>
        <v>1.0151634094779507</v>
      </c>
      <c r="I20" s="511">
        <v>911312</v>
      </c>
    </row>
    <row r="21" spans="1:9" ht="17.25" customHeight="1">
      <c r="A21" s="514" t="s">
        <v>63</v>
      </c>
      <c r="B21" s="503">
        <f t="shared" si="2"/>
        <v>18736653.18</v>
      </c>
      <c r="C21" s="512">
        <v>5056783.5999999996</v>
      </c>
      <c r="D21" s="513">
        <v>13679869.58</v>
      </c>
      <c r="E21" s="506">
        <v>18613302.829999998</v>
      </c>
      <c r="F21" s="507">
        <v>5072347.33</v>
      </c>
      <c r="G21" s="508">
        <v>13540955.5</v>
      </c>
      <c r="H21" s="509">
        <f t="shared" si="1"/>
        <v>0.99341662842264333</v>
      </c>
      <c r="I21" s="511">
        <v>442075</v>
      </c>
    </row>
    <row r="22" spans="1:9" ht="17.25" customHeight="1">
      <c r="A22" s="514" t="s">
        <v>64</v>
      </c>
      <c r="B22" s="503">
        <f t="shared" si="2"/>
        <v>49892069.130000003</v>
      </c>
      <c r="C22" s="512">
        <v>13920794.789999999</v>
      </c>
      <c r="D22" s="513">
        <v>35971274.340000004</v>
      </c>
      <c r="E22" s="506">
        <v>49144285.920000002</v>
      </c>
      <c r="F22" s="507">
        <v>13756931.970000001</v>
      </c>
      <c r="G22" s="508">
        <v>35387353.950000003</v>
      </c>
      <c r="H22" s="509">
        <f t="shared" si="1"/>
        <v>0.98501198240442667</v>
      </c>
      <c r="I22" s="511">
        <v>1199878</v>
      </c>
    </row>
    <row r="23" spans="1:9" ht="17.25" customHeight="1">
      <c r="A23" s="515" t="s">
        <v>65</v>
      </c>
      <c r="B23" s="516">
        <f t="shared" si="2"/>
        <v>11766067.890000001</v>
      </c>
      <c r="C23" s="517">
        <v>2915152.3</v>
      </c>
      <c r="D23" s="518">
        <v>8850915.5899999999</v>
      </c>
      <c r="E23" s="519">
        <v>11569953.309999999</v>
      </c>
      <c r="F23" s="520">
        <v>2898200.23</v>
      </c>
      <c r="G23" s="521">
        <v>8671753.0799999982</v>
      </c>
      <c r="H23" s="522">
        <f t="shared" si="1"/>
        <v>0.98333219034315789</v>
      </c>
      <c r="I23" s="523">
        <v>85364</v>
      </c>
    </row>
    <row r="24" spans="1:9" ht="51" customHeight="1">
      <c r="A24" s="831" t="s">
        <v>654</v>
      </c>
      <c r="B24" s="831"/>
      <c r="C24" s="831"/>
      <c r="D24" s="831"/>
      <c r="E24" s="831"/>
      <c r="F24" s="831"/>
      <c r="G24" s="831"/>
      <c r="H24" s="831"/>
      <c r="I24" s="831"/>
    </row>
    <row r="25" spans="1:9" ht="31.5" customHeight="1">
      <c r="A25" s="535"/>
      <c r="B25" s="535"/>
      <c r="C25" s="535"/>
      <c r="D25" s="535"/>
      <c r="E25" s="535"/>
      <c r="F25" s="535"/>
      <c r="G25" s="535"/>
      <c r="H25" s="535"/>
      <c r="I25" s="535"/>
    </row>
    <row r="26" spans="1:9" ht="42" customHeight="1">
      <c r="A26" s="845" t="s">
        <v>648</v>
      </c>
      <c r="B26" s="845"/>
      <c r="C26" s="845"/>
      <c r="D26" s="845"/>
    </row>
    <row r="27" spans="1:9" ht="22.5" customHeight="1">
      <c r="A27" s="846" t="s">
        <v>19</v>
      </c>
      <c r="B27" s="832" t="s">
        <v>133</v>
      </c>
      <c r="C27" s="833"/>
    </row>
    <row r="28" spans="1:9" ht="47.25" customHeight="1">
      <c r="A28" s="847"/>
      <c r="B28" s="533" t="s">
        <v>258</v>
      </c>
      <c r="C28" s="534" t="s">
        <v>259</v>
      </c>
    </row>
    <row r="29" spans="1:9" ht="14.25" customHeight="1">
      <c r="A29" s="848"/>
      <c r="B29" s="849" t="str">
        <f>B5</f>
        <v>II KWARTAŁ 2021 R.</v>
      </c>
      <c r="C29" s="850"/>
    </row>
    <row r="30" spans="1:9">
      <c r="A30" s="524" t="s">
        <v>77</v>
      </c>
      <c r="B30" s="572">
        <f>SUM(B31:B46)</f>
        <v>25231</v>
      </c>
      <c r="C30" s="572">
        <f>SUM(C31:C46)</f>
        <v>40694</v>
      </c>
    </row>
    <row r="31" spans="1:9" ht="17.25" customHeight="1">
      <c r="A31" s="525" t="s">
        <v>50</v>
      </c>
      <c r="B31" s="526">
        <v>859</v>
      </c>
      <c r="C31" s="527">
        <v>1427</v>
      </c>
    </row>
    <row r="32" spans="1:9" ht="17.25" customHeight="1">
      <c r="A32" s="525" t="s">
        <v>51</v>
      </c>
      <c r="B32" s="526">
        <v>1104</v>
      </c>
      <c r="C32" s="527">
        <v>2008</v>
      </c>
    </row>
    <row r="33" spans="1:3" ht="17.25" customHeight="1">
      <c r="A33" s="525" t="s">
        <v>52</v>
      </c>
      <c r="B33" s="526">
        <v>3211</v>
      </c>
      <c r="C33" s="527">
        <v>5338</v>
      </c>
    </row>
    <row r="34" spans="1:3" ht="17.25" customHeight="1">
      <c r="A34" s="525" t="s">
        <v>53</v>
      </c>
      <c r="B34" s="526">
        <v>291</v>
      </c>
      <c r="C34" s="527">
        <v>564</v>
      </c>
    </row>
    <row r="35" spans="1:3" ht="17.25" customHeight="1">
      <c r="A35" s="525" t="s">
        <v>54</v>
      </c>
      <c r="B35" s="526">
        <v>1998</v>
      </c>
      <c r="C35" s="527">
        <v>3062</v>
      </c>
    </row>
    <row r="36" spans="1:3" ht="17.25" customHeight="1">
      <c r="A36" s="525" t="s">
        <v>55</v>
      </c>
      <c r="B36" s="526">
        <v>3735</v>
      </c>
      <c r="C36" s="527">
        <v>5745</v>
      </c>
    </row>
    <row r="37" spans="1:3" ht="17.25" customHeight="1">
      <c r="A37" s="525" t="s">
        <v>56</v>
      </c>
      <c r="B37" s="526">
        <v>3014</v>
      </c>
      <c r="C37" s="527">
        <v>4750</v>
      </c>
    </row>
    <row r="38" spans="1:3" ht="17.25" customHeight="1">
      <c r="A38" s="525" t="s">
        <v>57</v>
      </c>
      <c r="B38" s="526">
        <v>528</v>
      </c>
      <c r="C38" s="527">
        <v>918</v>
      </c>
    </row>
    <row r="39" spans="1:3" ht="17.25" customHeight="1">
      <c r="A39" s="525" t="s">
        <v>58</v>
      </c>
      <c r="B39" s="526">
        <v>2659</v>
      </c>
      <c r="C39" s="527">
        <v>4040</v>
      </c>
    </row>
    <row r="40" spans="1:3" ht="17.25" customHeight="1">
      <c r="A40" s="525" t="s">
        <v>59</v>
      </c>
      <c r="B40" s="526">
        <v>1485</v>
      </c>
      <c r="C40" s="527">
        <v>2298</v>
      </c>
    </row>
    <row r="41" spans="1:3" ht="17.25" customHeight="1">
      <c r="A41" s="525" t="s">
        <v>60</v>
      </c>
      <c r="B41" s="526">
        <v>645</v>
      </c>
      <c r="C41" s="527">
        <v>1066</v>
      </c>
    </row>
    <row r="42" spans="1:3" ht="17.25" customHeight="1">
      <c r="A42" s="525" t="s">
        <v>61</v>
      </c>
      <c r="B42" s="526">
        <v>672</v>
      </c>
      <c r="C42" s="527">
        <v>1141</v>
      </c>
    </row>
    <row r="43" spans="1:3" ht="17.25" customHeight="1">
      <c r="A43" s="525" t="s">
        <v>62</v>
      </c>
      <c r="B43" s="526">
        <v>1589</v>
      </c>
      <c r="C43" s="527">
        <v>2753</v>
      </c>
    </row>
    <row r="44" spans="1:3" ht="17.25" customHeight="1">
      <c r="A44" s="525" t="s">
        <v>63</v>
      </c>
      <c r="B44" s="526">
        <v>773</v>
      </c>
      <c r="C44" s="527">
        <v>1196</v>
      </c>
    </row>
    <row r="45" spans="1:3" ht="17.25" customHeight="1">
      <c r="A45" s="525" t="s">
        <v>64</v>
      </c>
      <c r="B45" s="526">
        <v>2242</v>
      </c>
      <c r="C45" s="527">
        <v>3550</v>
      </c>
    </row>
    <row r="46" spans="1:3" ht="17.25" customHeight="1">
      <c r="A46" s="528" t="s">
        <v>65</v>
      </c>
      <c r="B46" s="529">
        <v>426</v>
      </c>
      <c r="C46" s="530">
        <v>838</v>
      </c>
    </row>
  </sheetData>
  <mergeCells count="14">
    <mergeCell ref="A24:I24"/>
    <mergeCell ref="B27:C27"/>
    <mergeCell ref="A1:I1"/>
    <mergeCell ref="A2:I2"/>
    <mergeCell ref="A3:A6"/>
    <mergeCell ref="B3:D3"/>
    <mergeCell ref="E3:G3"/>
    <mergeCell ref="H3:H4"/>
    <mergeCell ref="I3:I4"/>
    <mergeCell ref="B6:I6"/>
    <mergeCell ref="A26:D26"/>
    <mergeCell ref="A27:A29"/>
    <mergeCell ref="B29:C29"/>
    <mergeCell ref="B5:I5"/>
  </mergeCells>
  <printOptions horizontalCentered="1"/>
  <pageMargins left="0.51181102362204722" right="0.51181102362204722" top="0.54" bottom="0.55118110236220474" header="0.31496062992125984" footer="0.31496062992125984"/>
  <pageSetup paperSize="9" scale="80" orientation="portrait" r:id="rId1"/>
  <headerFooter differentFirst="1" alignWithMargins="0">
    <oddFooter>&amp;C&amp;"Arial,Normalny"&amp;9- &amp;P -</oddFooter>
  </headerFooter>
  <ignoredErrors>
    <ignoredError sqref="H7" formula="1"/>
    <ignoredError sqref="B8:B23" formulaRange="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Arkusz34"/>
  <dimension ref="A1:M34"/>
  <sheetViews>
    <sheetView showGridLines="0" view="pageBreakPreview" zoomScale="90" zoomScaleNormal="90" zoomScaleSheetLayoutView="90" workbookViewId="0"/>
  </sheetViews>
  <sheetFormatPr defaultRowHeight="15"/>
  <cols>
    <col min="1" max="1" width="15.125" customWidth="1"/>
    <col min="2" max="2" width="13.75" customWidth="1"/>
    <col min="3" max="3" width="14.625" customWidth="1"/>
    <col min="4" max="4" width="13.75" customWidth="1"/>
    <col min="5" max="5" width="14.125" customWidth="1"/>
    <col min="6" max="6" width="12.375" customWidth="1"/>
    <col min="7" max="7" width="13.25" customWidth="1"/>
    <col min="8" max="8" width="13.75" customWidth="1"/>
    <col min="9" max="9" width="13.25" customWidth="1"/>
    <col min="10" max="11" width="10" customWidth="1"/>
    <col min="12" max="12" width="10.25" customWidth="1"/>
    <col min="13" max="13" width="9.875" customWidth="1"/>
  </cols>
  <sheetData>
    <row r="1" spans="1:13" ht="27.75" customHeight="1">
      <c r="A1" s="856" t="s">
        <v>357</v>
      </c>
      <c r="B1" s="856"/>
      <c r="C1" s="856"/>
      <c r="D1" s="856"/>
      <c r="E1" s="856"/>
      <c r="F1" s="856"/>
      <c r="G1" s="856"/>
      <c r="H1" s="856"/>
      <c r="I1" s="856"/>
      <c r="J1" s="856"/>
      <c r="K1" s="856"/>
      <c r="L1" s="856"/>
      <c r="M1" s="856"/>
    </row>
    <row r="2" spans="1:13" ht="38.25" customHeight="1">
      <c r="A2" s="857" t="s">
        <v>652</v>
      </c>
      <c r="B2" s="857"/>
      <c r="C2" s="857"/>
      <c r="D2" s="857"/>
      <c r="E2" s="857"/>
      <c r="F2" s="857"/>
      <c r="G2" s="857"/>
      <c r="H2" s="857"/>
      <c r="I2" s="857"/>
      <c r="J2" s="857"/>
      <c r="K2" s="857"/>
      <c r="L2" s="857"/>
      <c r="M2" s="857"/>
    </row>
    <row r="3" spans="1:13" ht="15.75" customHeight="1">
      <c r="A3" s="692" t="s">
        <v>19</v>
      </c>
      <c r="B3" s="688" t="s">
        <v>268</v>
      </c>
      <c r="C3" s="858" t="s">
        <v>43</v>
      </c>
      <c r="D3" s="859"/>
      <c r="E3" s="859"/>
      <c r="F3" s="859"/>
      <c r="G3" s="859"/>
      <c r="H3" s="859"/>
      <c r="I3" s="859"/>
      <c r="J3" s="859"/>
      <c r="K3" s="860"/>
      <c r="L3" s="690" t="s">
        <v>518</v>
      </c>
      <c r="M3" s="690" t="s">
        <v>519</v>
      </c>
    </row>
    <row r="4" spans="1:13" ht="66.75" customHeight="1">
      <c r="A4" s="697"/>
      <c r="B4" s="688"/>
      <c r="C4" s="337" t="s">
        <v>520</v>
      </c>
      <c r="D4" s="337" t="s">
        <v>529</v>
      </c>
      <c r="E4" s="337" t="s">
        <v>260</v>
      </c>
      <c r="F4" s="337" t="s">
        <v>261</v>
      </c>
      <c r="G4" s="337" t="s">
        <v>521</v>
      </c>
      <c r="H4" s="337" t="s">
        <v>522</v>
      </c>
      <c r="I4" s="337" t="s">
        <v>523</v>
      </c>
      <c r="J4" s="337" t="s">
        <v>524</v>
      </c>
      <c r="K4" s="337" t="s">
        <v>262</v>
      </c>
      <c r="L4" s="690"/>
      <c r="M4" s="690"/>
    </row>
    <row r="5" spans="1:13" ht="18" customHeight="1">
      <c r="A5" s="693"/>
      <c r="B5" s="854" t="s">
        <v>629</v>
      </c>
      <c r="C5" s="699"/>
      <c r="D5" s="699"/>
      <c r="E5" s="699"/>
      <c r="F5" s="699"/>
      <c r="G5" s="699"/>
      <c r="H5" s="699"/>
      <c r="I5" s="699"/>
      <c r="J5" s="699"/>
      <c r="K5" s="699"/>
      <c r="L5" s="699"/>
      <c r="M5" s="700"/>
    </row>
    <row r="6" spans="1:13" ht="21.75" customHeight="1">
      <c r="A6" s="239" t="s">
        <v>135</v>
      </c>
      <c r="B6" s="241">
        <f>SUM(B7:B22)</f>
        <v>2210859</v>
      </c>
      <c r="C6" s="241">
        <f t="shared" ref="C6:M6" si="0">SUM(C7:C22)</f>
        <v>604179</v>
      </c>
      <c r="D6" s="241">
        <f t="shared" si="0"/>
        <v>95207</v>
      </c>
      <c r="E6" s="241">
        <f t="shared" si="0"/>
        <v>371707</v>
      </c>
      <c r="F6" s="241">
        <f t="shared" si="0"/>
        <v>50634</v>
      </c>
      <c r="G6" s="241">
        <f t="shared" si="0"/>
        <v>11882</v>
      </c>
      <c r="H6" s="241">
        <f t="shared" si="0"/>
        <v>3061</v>
      </c>
      <c r="I6" s="241">
        <f t="shared" si="0"/>
        <v>172</v>
      </c>
      <c r="J6" s="241">
        <f t="shared" si="0"/>
        <v>26276</v>
      </c>
      <c r="K6" s="241">
        <f t="shared" si="0"/>
        <v>1047741</v>
      </c>
      <c r="L6" s="241">
        <f t="shared" si="0"/>
        <v>560378</v>
      </c>
      <c r="M6" s="241">
        <f t="shared" si="0"/>
        <v>31383</v>
      </c>
    </row>
    <row r="7" spans="1:13" ht="15.75" customHeight="1">
      <c r="A7" s="230" t="s">
        <v>50</v>
      </c>
      <c r="B7" s="243">
        <f>SUM(C7:K7)</f>
        <v>80641</v>
      </c>
      <c r="C7" s="243">
        <v>18206</v>
      </c>
      <c r="D7" s="243">
        <v>2776</v>
      </c>
      <c r="E7" s="243">
        <v>15466</v>
      </c>
      <c r="F7" s="243">
        <v>2353</v>
      </c>
      <c r="G7" s="243">
        <v>451</v>
      </c>
      <c r="H7" s="243">
        <v>141</v>
      </c>
      <c r="I7" s="243">
        <v>5</v>
      </c>
      <c r="J7" s="243">
        <v>1933</v>
      </c>
      <c r="K7" s="243">
        <v>39310</v>
      </c>
      <c r="L7" s="243">
        <v>14598</v>
      </c>
      <c r="M7" s="243">
        <v>930</v>
      </c>
    </row>
    <row r="8" spans="1:13" ht="15.75" customHeight="1">
      <c r="A8" s="230" t="s">
        <v>51</v>
      </c>
      <c r="B8" s="243">
        <f t="shared" ref="B8:B21" si="1">SUM(C8:K8)</f>
        <v>131706</v>
      </c>
      <c r="C8" s="243">
        <v>19790</v>
      </c>
      <c r="D8" s="243">
        <v>1895</v>
      </c>
      <c r="E8" s="243">
        <v>34414</v>
      </c>
      <c r="F8" s="243">
        <v>3817</v>
      </c>
      <c r="G8" s="243">
        <v>518</v>
      </c>
      <c r="H8" s="243">
        <v>132</v>
      </c>
      <c r="I8" s="243">
        <v>7</v>
      </c>
      <c r="J8" s="243">
        <v>239</v>
      </c>
      <c r="K8" s="243">
        <v>70894</v>
      </c>
      <c r="L8" s="243">
        <v>27878</v>
      </c>
      <c r="M8" s="243">
        <v>2149</v>
      </c>
    </row>
    <row r="9" spans="1:13" ht="15.75" customHeight="1">
      <c r="A9" s="230" t="s">
        <v>52</v>
      </c>
      <c r="B9" s="243">
        <f t="shared" si="1"/>
        <v>282865</v>
      </c>
      <c r="C9" s="243">
        <v>77434</v>
      </c>
      <c r="D9" s="243">
        <v>7902</v>
      </c>
      <c r="E9" s="243">
        <v>53156</v>
      </c>
      <c r="F9" s="243">
        <v>5363</v>
      </c>
      <c r="G9" s="243">
        <v>567</v>
      </c>
      <c r="H9" s="243">
        <v>47</v>
      </c>
      <c r="I9" s="231">
        <v>0</v>
      </c>
      <c r="J9" s="243">
        <v>3257</v>
      </c>
      <c r="K9" s="243">
        <v>135139</v>
      </c>
      <c r="L9" s="243">
        <v>72616</v>
      </c>
      <c r="M9" s="243">
        <v>4327</v>
      </c>
    </row>
    <row r="10" spans="1:13" ht="15.75" customHeight="1">
      <c r="A10" s="230" t="s">
        <v>53</v>
      </c>
      <c r="B10" s="243">
        <f t="shared" si="1"/>
        <v>27918</v>
      </c>
      <c r="C10" s="243">
        <v>6346</v>
      </c>
      <c r="D10" s="243">
        <v>961</v>
      </c>
      <c r="E10" s="243">
        <v>5029</v>
      </c>
      <c r="F10" s="243">
        <v>816</v>
      </c>
      <c r="G10" s="243">
        <v>265</v>
      </c>
      <c r="H10" s="243">
        <v>110</v>
      </c>
      <c r="I10" s="243">
        <v>5</v>
      </c>
      <c r="J10" s="243">
        <v>242</v>
      </c>
      <c r="K10" s="243">
        <v>14144</v>
      </c>
      <c r="L10" s="243">
        <v>5479</v>
      </c>
      <c r="M10" s="243">
        <v>402</v>
      </c>
    </row>
    <row r="11" spans="1:13" ht="15.75" customHeight="1">
      <c r="A11" s="230" t="s">
        <v>54</v>
      </c>
      <c r="B11" s="243">
        <f t="shared" si="1"/>
        <v>183240</v>
      </c>
      <c r="C11" s="243">
        <v>50073</v>
      </c>
      <c r="D11" s="243">
        <v>5967</v>
      </c>
      <c r="E11" s="243">
        <v>29932</v>
      </c>
      <c r="F11" s="243">
        <v>3910</v>
      </c>
      <c r="G11" s="243">
        <v>1078</v>
      </c>
      <c r="H11" s="243">
        <v>148</v>
      </c>
      <c r="I11" s="243">
        <v>9</v>
      </c>
      <c r="J11" s="243">
        <v>1934</v>
      </c>
      <c r="K11" s="243">
        <v>90189</v>
      </c>
      <c r="L11" s="243">
        <v>39502</v>
      </c>
      <c r="M11" s="243">
        <v>1571</v>
      </c>
    </row>
    <row r="12" spans="1:13" ht="15.75" customHeight="1">
      <c r="A12" s="230" t="s">
        <v>55</v>
      </c>
      <c r="B12" s="243">
        <f t="shared" si="1"/>
        <v>222768</v>
      </c>
      <c r="C12" s="243">
        <v>89986</v>
      </c>
      <c r="D12" s="243">
        <v>28470</v>
      </c>
      <c r="E12" s="243">
        <v>11595</v>
      </c>
      <c r="F12" s="243">
        <v>1831</v>
      </c>
      <c r="G12" s="243">
        <v>746</v>
      </c>
      <c r="H12" s="243">
        <v>138</v>
      </c>
      <c r="I12" s="243">
        <v>4</v>
      </c>
      <c r="J12" s="243">
        <v>396</v>
      </c>
      <c r="K12" s="243">
        <v>89602</v>
      </c>
      <c r="L12" s="243">
        <v>80516</v>
      </c>
      <c r="M12" s="243">
        <v>4515</v>
      </c>
    </row>
    <row r="13" spans="1:13" ht="15.75" customHeight="1">
      <c r="A13" s="230" t="s">
        <v>56</v>
      </c>
      <c r="B13" s="243">
        <f t="shared" si="1"/>
        <v>337162</v>
      </c>
      <c r="C13" s="243">
        <v>86098</v>
      </c>
      <c r="D13" s="243">
        <v>9137</v>
      </c>
      <c r="E13" s="243">
        <v>57740</v>
      </c>
      <c r="F13" s="243">
        <v>6194</v>
      </c>
      <c r="G13" s="243">
        <v>1825</v>
      </c>
      <c r="H13" s="243">
        <v>308</v>
      </c>
      <c r="I13" s="243">
        <v>22</v>
      </c>
      <c r="J13" s="243">
        <v>13990</v>
      </c>
      <c r="K13" s="243">
        <v>161848</v>
      </c>
      <c r="L13" s="243">
        <v>77038</v>
      </c>
      <c r="M13" s="243">
        <v>3941</v>
      </c>
    </row>
    <row r="14" spans="1:13" ht="15.75" customHeight="1">
      <c r="A14" s="230" t="s">
        <v>57</v>
      </c>
      <c r="B14" s="243">
        <f t="shared" si="1"/>
        <v>46478</v>
      </c>
      <c r="C14" s="243">
        <v>10213</v>
      </c>
      <c r="D14" s="243">
        <v>1852</v>
      </c>
      <c r="E14" s="243">
        <v>10761</v>
      </c>
      <c r="F14" s="243">
        <v>1989</v>
      </c>
      <c r="G14" s="243">
        <v>239</v>
      </c>
      <c r="H14" s="243">
        <v>72</v>
      </c>
      <c r="I14" s="243">
        <v>11</v>
      </c>
      <c r="J14" s="243">
        <v>271</v>
      </c>
      <c r="K14" s="243">
        <v>21070</v>
      </c>
      <c r="L14" s="243">
        <v>13036</v>
      </c>
      <c r="M14" s="243">
        <v>372</v>
      </c>
    </row>
    <row r="15" spans="1:13" ht="15.75" customHeight="1">
      <c r="A15" s="230" t="s">
        <v>58</v>
      </c>
      <c r="B15" s="243">
        <f t="shared" si="1"/>
        <v>143552</v>
      </c>
      <c r="C15" s="243">
        <v>63463</v>
      </c>
      <c r="D15" s="243">
        <v>9225</v>
      </c>
      <c r="E15" s="243">
        <v>8110</v>
      </c>
      <c r="F15" s="243">
        <v>1197</v>
      </c>
      <c r="G15" s="243">
        <v>437</v>
      </c>
      <c r="H15" s="243">
        <v>48</v>
      </c>
      <c r="I15" s="243">
        <v>3</v>
      </c>
      <c r="J15" s="243">
        <v>193</v>
      </c>
      <c r="K15" s="243">
        <v>60876</v>
      </c>
      <c r="L15" s="243">
        <v>43355</v>
      </c>
      <c r="M15" s="243">
        <v>2156</v>
      </c>
    </row>
    <row r="16" spans="1:13" ht="15.75" customHeight="1">
      <c r="A16" s="230" t="s">
        <v>59</v>
      </c>
      <c r="B16" s="243">
        <f t="shared" si="1"/>
        <v>155116</v>
      </c>
      <c r="C16" s="243">
        <v>37888</v>
      </c>
      <c r="D16" s="243">
        <v>4973</v>
      </c>
      <c r="E16" s="243">
        <v>30562</v>
      </c>
      <c r="F16" s="243">
        <v>5322</v>
      </c>
      <c r="G16" s="243">
        <v>407</v>
      </c>
      <c r="H16" s="243">
        <v>40</v>
      </c>
      <c r="I16" s="231">
        <v>0</v>
      </c>
      <c r="J16" s="243">
        <v>286</v>
      </c>
      <c r="K16" s="243">
        <v>75638</v>
      </c>
      <c r="L16" s="243">
        <v>41518</v>
      </c>
      <c r="M16" s="243">
        <v>2526</v>
      </c>
    </row>
    <row r="17" spans="1:13" ht="15.75" customHeight="1">
      <c r="A17" s="230" t="s">
        <v>60</v>
      </c>
      <c r="B17" s="243">
        <f t="shared" si="1"/>
        <v>72175</v>
      </c>
      <c r="C17" s="243">
        <v>18465</v>
      </c>
      <c r="D17" s="243">
        <v>3673</v>
      </c>
      <c r="E17" s="243">
        <v>12764</v>
      </c>
      <c r="F17" s="243">
        <v>2097</v>
      </c>
      <c r="G17" s="243">
        <v>521</v>
      </c>
      <c r="H17" s="243">
        <v>148</v>
      </c>
      <c r="I17" s="243">
        <v>9</v>
      </c>
      <c r="J17" s="243">
        <v>271</v>
      </c>
      <c r="K17" s="243">
        <v>34227</v>
      </c>
      <c r="L17" s="243">
        <v>20812</v>
      </c>
      <c r="M17" s="243">
        <v>1261</v>
      </c>
    </row>
    <row r="18" spans="1:13" ht="15.75" customHeight="1">
      <c r="A18" s="230" t="s">
        <v>61</v>
      </c>
      <c r="B18" s="243">
        <f t="shared" si="1"/>
        <v>61826</v>
      </c>
      <c r="C18" s="243">
        <v>19366</v>
      </c>
      <c r="D18" s="243">
        <v>3093</v>
      </c>
      <c r="E18" s="243">
        <v>6757</v>
      </c>
      <c r="F18" s="243">
        <v>1024</v>
      </c>
      <c r="G18" s="243">
        <v>944</v>
      </c>
      <c r="H18" s="243">
        <v>399</v>
      </c>
      <c r="I18" s="243">
        <v>26</v>
      </c>
      <c r="J18" s="243">
        <v>119</v>
      </c>
      <c r="K18" s="243">
        <v>30098</v>
      </c>
      <c r="L18" s="243">
        <v>12868</v>
      </c>
      <c r="M18" s="243">
        <v>696</v>
      </c>
    </row>
    <row r="19" spans="1:13" ht="15.75" customHeight="1">
      <c r="A19" s="230" t="s">
        <v>62</v>
      </c>
      <c r="B19" s="243">
        <f t="shared" si="1"/>
        <v>122720</v>
      </c>
      <c r="C19" s="243">
        <v>40441</v>
      </c>
      <c r="D19" s="243">
        <v>4636</v>
      </c>
      <c r="E19" s="243">
        <v>17983</v>
      </c>
      <c r="F19" s="243">
        <v>1742</v>
      </c>
      <c r="G19" s="243">
        <v>249</v>
      </c>
      <c r="H19" s="243">
        <v>47</v>
      </c>
      <c r="I19" s="243">
        <v>3</v>
      </c>
      <c r="J19" s="243">
        <v>647</v>
      </c>
      <c r="K19" s="243">
        <v>56972</v>
      </c>
      <c r="L19" s="243">
        <v>30166</v>
      </c>
      <c r="M19" s="243">
        <v>1352</v>
      </c>
    </row>
    <row r="20" spans="1:13" ht="15.75" customHeight="1">
      <c r="A20" s="230" t="s">
        <v>63</v>
      </c>
      <c r="B20" s="243">
        <f t="shared" si="1"/>
        <v>78404</v>
      </c>
      <c r="C20" s="243">
        <v>13458</v>
      </c>
      <c r="D20" s="243">
        <v>1472</v>
      </c>
      <c r="E20" s="243">
        <v>21067</v>
      </c>
      <c r="F20" s="243">
        <v>3116</v>
      </c>
      <c r="G20" s="243">
        <v>607</v>
      </c>
      <c r="H20" s="243">
        <v>155</v>
      </c>
      <c r="I20" s="243">
        <v>9</v>
      </c>
      <c r="J20" s="243">
        <v>84</v>
      </c>
      <c r="K20" s="243">
        <v>38436</v>
      </c>
      <c r="L20" s="243">
        <v>18412</v>
      </c>
      <c r="M20" s="243">
        <v>1464</v>
      </c>
    </row>
    <row r="21" spans="1:13" ht="15.75" customHeight="1">
      <c r="A21" s="230" t="s">
        <v>64</v>
      </c>
      <c r="B21" s="243">
        <f t="shared" si="1"/>
        <v>218367</v>
      </c>
      <c r="C21" s="243">
        <v>43160</v>
      </c>
      <c r="D21" s="243">
        <v>8120</v>
      </c>
      <c r="E21" s="243">
        <v>45871</v>
      </c>
      <c r="F21" s="243">
        <v>8530</v>
      </c>
      <c r="G21" s="243">
        <v>2728</v>
      </c>
      <c r="H21" s="243">
        <v>1004</v>
      </c>
      <c r="I21" s="243">
        <v>52</v>
      </c>
      <c r="J21" s="243">
        <v>2215</v>
      </c>
      <c r="K21" s="243">
        <v>106687</v>
      </c>
      <c r="L21" s="243">
        <v>53346</v>
      </c>
      <c r="M21" s="243">
        <v>3110</v>
      </c>
    </row>
    <row r="22" spans="1:13" ht="15.75" customHeight="1">
      <c r="A22" s="233" t="s">
        <v>65</v>
      </c>
      <c r="B22" s="252">
        <f>SUM(C22:K22)</f>
        <v>45921</v>
      </c>
      <c r="C22" s="252">
        <v>9792</v>
      </c>
      <c r="D22" s="252">
        <v>1055</v>
      </c>
      <c r="E22" s="252">
        <v>10500</v>
      </c>
      <c r="F22" s="252">
        <v>1333</v>
      </c>
      <c r="G22" s="252">
        <v>300</v>
      </c>
      <c r="H22" s="252">
        <v>124</v>
      </c>
      <c r="I22" s="252">
        <v>7</v>
      </c>
      <c r="J22" s="252">
        <v>199</v>
      </c>
      <c r="K22" s="252">
        <v>22611</v>
      </c>
      <c r="L22" s="252">
        <v>9238</v>
      </c>
      <c r="M22" s="252">
        <v>611</v>
      </c>
    </row>
    <row r="23" spans="1:13" ht="12.75" customHeight="1">
      <c r="A23" s="863" t="s">
        <v>269</v>
      </c>
      <c r="B23" s="863"/>
      <c r="C23" s="863"/>
      <c r="D23" s="863"/>
      <c r="E23" s="863"/>
      <c r="F23" s="863"/>
      <c r="G23" s="863"/>
      <c r="H23" s="863"/>
      <c r="I23" s="863"/>
      <c r="J23" s="863"/>
      <c r="K23" s="863"/>
      <c r="L23" s="863"/>
      <c r="M23" s="863"/>
    </row>
    <row r="24" spans="1:13" ht="12" customHeight="1">
      <c r="A24" s="864" t="s">
        <v>525</v>
      </c>
      <c r="B24" s="864"/>
      <c r="C24" s="864"/>
      <c r="D24" s="864"/>
      <c r="E24" s="864"/>
      <c r="F24" s="864"/>
      <c r="G24" s="864"/>
      <c r="H24" s="864"/>
      <c r="I24" s="864"/>
      <c r="J24" s="864"/>
      <c r="K24" s="864"/>
      <c r="L24" s="864"/>
      <c r="M24" s="864"/>
    </row>
    <row r="25" spans="1:13" ht="12.75" customHeight="1">
      <c r="A25" s="864" t="s">
        <v>270</v>
      </c>
      <c r="B25" s="864"/>
      <c r="C25" s="864"/>
      <c r="D25" s="864"/>
      <c r="E25" s="864"/>
      <c r="F25" s="864"/>
      <c r="G25" s="864"/>
      <c r="H25" s="864"/>
      <c r="I25" s="864"/>
      <c r="J25" s="864"/>
      <c r="K25" s="864"/>
      <c r="L25" s="864"/>
      <c r="M25" s="864"/>
    </row>
    <row r="26" spans="1:13" ht="12.75" customHeight="1">
      <c r="A26" s="864" t="s">
        <v>271</v>
      </c>
      <c r="B26" s="864"/>
      <c r="C26" s="864"/>
      <c r="D26" s="864"/>
      <c r="E26" s="864"/>
      <c r="F26" s="864"/>
      <c r="G26" s="864"/>
      <c r="H26" s="864"/>
      <c r="I26" s="864"/>
      <c r="J26" s="864"/>
      <c r="K26" s="864"/>
      <c r="L26" s="864"/>
      <c r="M26" s="864"/>
    </row>
    <row r="27" spans="1:13" ht="39.75" customHeight="1">
      <c r="A27" s="855" t="s">
        <v>549</v>
      </c>
      <c r="B27" s="855"/>
      <c r="C27" s="855"/>
      <c r="D27" s="855"/>
      <c r="E27" s="855"/>
    </row>
    <row r="28" spans="1:13" ht="17.25" customHeight="1">
      <c r="A28" s="865" t="s">
        <v>19</v>
      </c>
      <c r="B28" s="866"/>
      <c r="C28" s="624" t="s">
        <v>628</v>
      </c>
    </row>
    <row r="29" spans="1:13" ht="18" customHeight="1">
      <c r="A29" s="867"/>
      <c r="B29" s="868"/>
      <c r="C29" s="620" t="s">
        <v>263</v>
      </c>
    </row>
    <row r="30" spans="1:13" ht="19.5" customHeight="1">
      <c r="A30" s="861" t="s">
        <v>264</v>
      </c>
      <c r="B30" s="861"/>
      <c r="C30" s="137">
        <f>SUM(C31:C34)</f>
        <v>1805067964.25</v>
      </c>
    </row>
    <row r="31" spans="1:13" ht="15.75" customHeight="1">
      <c r="A31" s="96" t="s">
        <v>528</v>
      </c>
      <c r="B31" s="96"/>
      <c r="C31" s="138">
        <v>841212942</v>
      </c>
    </row>
    <row r="32" spans="1:13" ht="15.75" customHeight="1">
      <c r="A32" s="96" t="s">
        <v>527</v>
      </c>
      <c r="B32" s="96"/>
      <c r="C32" s="138">
        <v>931002000</v>
      </c>
    </row>
    <row r="33" spans="1:3" ht="15.75" customHeight="1">
      <c r="A33" s="96" t="s">
        <v>526</v>
      </c>
      <c r="B33" s="96"/>
      <c r="C33" s="138">
        <v>9382312.4400000013</v>
      </c>
    </row>
    <row r="34" spans="1:3" ht="15.75" customHeight="1">
      <c r="A34" s="862" t="s">
        <v>590</v>
      </c>
      <c r="B34" s="862"/>
      <c r="C34" s="98">
        <v>23470709.810000002</v>
      </c>
    </row>
  </sheetData>
  <mergeCells count="16">
    <mergeCell ref="A30:B30"/>
    <mergeCell ref="A34:B34"/>
    <mergeCell ref="A23:M23"/>
    <mergeCell ref="A24:M24"/>
    <mergeCell ref="A25:M25"/>
    <mergeCell ref="A26:M26"/>
    <mergeCell ref="A28:B29"/>
    <mergeCell ref="B5:M5"/>
    <mergeCell ref="A3:A5"/>
    <mergeCell ref="A27:E27"/>
    <mergeCell ref="A1:M1"/>
    <mergeCell ref="A2:M2"/>
    <mergeCell ref="B3:B4"/>
    <mergeCell ref="C3:K3"/>
    <mergeCell ref="L3:L4"/>
    <mergeCell ref="M3:M4"/>
  </mergeCells>
  <printOptions horizontalCentered="1"/>
  <pageMargins left="0.51181102362204722" right="0.51181102362204722" top="0.6692913385826772" bottom="0.55118110236220474" header="0.31496062992125984" footer="0.31496062992125984"/>
  <pageSetup paperSize="9" scale="80" orientation="landscape" r:id="rId1"/>
  <headerFooter differentFirst="1" alignWithMargins="0">
    <oddFooter>&amp;C&amp;"Arial,Normalny"&amp;9- &amp;P -</oddFooter>
  </headerFooter>
  <ignoredErrors>
    <ignoredError sqref="B7:B2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4"/>
  <dimension ref="A1:B26"/>
  <sheetViews>
    <sheetView view="pageBreakPreview" zoomScale="90" zoomScaleNormal="100" zoomScaleSheetLayoutView="90" workbookViewId="0"/>
  </sheetViews>
  <sheetFormatPr defaultRowHeight="15"/>
  <cols>
    <col min="1" max="1" width="17.75" customWidth="1"/>
    <col min="2" max="2" width="62.625" customWidth="1"/>
  </cols>
  <sheetData>
    <row r="1" spans="1:2" ht="30" customHeight="1">
      <c r="A1" s="635" t="s">
        <v>583</v>
      </c>
      <c r="B1" s="635"/>
    </row>
    <row r="2" spans="1:2" ht="15.75">
      <c r="A2" s="109"/>
      <c r="B2" s="109"/>
    </row>
    <row r="3" spans="1:2" ht="25.5" customHeight="1">
      <c r="A3" s="159" t="s">
        <v>309</v>
      </c>
      <c r="B3" s="160" t="s">
        <v>310</v>
      </c>
    </row>
    <row r="4" spans="1:2" ht="21.75" customHeight="1">
      <c r="A4" s="161" t="s">
        <v>311</v>
      </c>
      <c r="B4" s="162" t="s">
        <v>13</v>
      </c>
    </row>
    <row r="5" spans="1:2" ht="21.75" customHeight="1">
      <c r="A5" s="161" t="s">
        <v>312</v>
      </c>
      <c r="B5" s="162" t="s">
        <v>14</v>
      </c>
    </row>
    <row r="6" spans="1:2" ht="21.75" customHeight="1">
      <c r="A6" s="161" t="s">
        <v>313</v>
      </c>
      <c r="B6" s="162" t="s">
        <v>15</v>
      </c>
    </row>
    <row r="7" spans="1:2" ht="21.75" customHeight="1">
      <c r="A7" s="161" t="s">
        <v>314</v>
      </c>
      <c r="B7" s="163" t="s">
        <v>545</v>
      </c>
    </row>
    <row r="8" spans="1:2" ht="21.75" customHeight="1">
      <c r="A8" s="161" t="s">
        <v>315</v>
      </c>
      <c r="B8" s="162" t="s">
        <v>546</v>
      </c>
    </row>
    <row r="9" spans="1:2" ht="21.75" customHeight="1">
      <c r="A9" s="161" t="s">
        <v>16</v>
      </c>
      <c r="B9" s="162" t="s">
        <v>639</v>
      </c>
    </row>
    <row r="10" spans="1:2" ht="21.75" customHeight="1">
      <c r="A10" s="164" t="s">
        <v>17</v>
      </c>
      <c r="B10" s="162" t="s">
        <v>18</v>
      </c>
    </row>
    <row r="12" spans="1:2" ht="30" customHeight="1">
      <c r="A12" s="636" t="s">
        <v>584</v>
      </c>
      <c r="B12" s="636"/>
    </row>
    <row r="14" spans="1:2" ht="25.5" customHeight="1">
      <c r="A14" s="159" t="s">
        <v>331</v>
      </c>
      <c r="B14" s="160" t="s">
        <v>316</v>
      </c>
    </row>
    <row r="15" spans="1:2" ht="21.75" customHeight="1">
      <c r="A15" s="161" t="s">
        <v>317</v>
      </c>
      <c r="B15" s="162" t="s">
        <v>318</v>
      </c>
    </row>
    <row r="16" spans="1:2" ht="21.75" customHeight="1">
      <c r="A16" s="161" t="s">
        <v>321</v>
      </c>
      <c r="B16" s="162" t="s">
        <v>322</v>
      </c>
    </row>
    <row r="17" spans="1:2" ht="21" customHeight="1">
      <c r="A17" s="161" t="s">
        <v>246</v>
      </c>
      <c r="B17" s="162" t="s">
        <v>329</v>
      </c>
    </row>
    <row r="18" spans="1:2" ht="21.75" customHeight="1">
      <c r="A18" s="161" t="s">
        <v>67</v>
      </c>
      <c r="B18" s="162" t="s">
        <v>319</v>
      </c>
    </row>
    <row r="19" spans="1:2" ht="21.75" customHeight="1">
      <c r="A19" s="161" t="s">
        <v>68</v>
      </c>
      <c r="B19" s="162" t="s">
        <v>330</v>
      </c>
    </row>
    <row r="20" spans="1:2" ht="21.75" customHeight="1">
      <c r="A20" s="161" t="s">
        <v>69</v>
      </c>
      <c r="B20" s="162" t="s">
        <v>320</v>
      </c>
    </row>
    <row r="21" spans="1:2" ht="21.75" customHeight="1">
      <c r="A21" s="161" t="s">
        <v>332</v>
      </c>
      <c r="B21" s="162" t="s">
        <v>333</v>
      </c>
    </row>
    <row r="22" spans="1:2" ht="21.75" customHeight="1">
      <c r="A22" s="161" t="s">
        <v>544</v>
      </c>
      <c r="B22" s="162" t="s">
        <v>247</v>
      </c>
    </row>
    <row r="23" spans="1:2" ht="21" customHeight="1">
      <c r="A23" s="161" t="s">
        <v>323</v>
      </c>
      <c r="B23" s="162" t="s">
        <v>324</v>
      </c>
    </row>
    <row r="24" spans="1:2" ht="21" customHeight="1">
      <c r="A24" s="161" t="s">
        <v>325</v>
      </c>
      <c r="B24" s="162" t="s">
        <v>326</v>
      </c>
    </row>
    <row r="25" spans="1:2" ht="21" customHeight="1">
      <c r="A25" s="161" t="s">
        <v>327</v>
      </c>
      <c r="B25" s="162" t="s">
        <v>328</v>
      </c>
    </row>
    <row r="26" spans="1:2" ht="21" customHeight="1">
      <c r="A26" s="112"/>
      <c r="B26" s="111"/>
    </row>
  </sheetData>
  <mergeCells count="2">
    <mergeCell ref="A1:B1"/>
    <mergeCell ref="A12:B12"/>
  </mergeCells>
  <pageMargins left="0.51181102362204722" right="0.51181102362204722" top="0.6692913385826772" bottom="0.55118110236220474" header="0.31496062992125984" footer="0.31496062992125984"/>
  <pageSetup paperSize="9" orientation="portrait" r:id="rId1"/>
  <headerFooter differentFirst="1" alignWithMargins="0">
    <oddFooter>&amp;C&amp;"Arial,Normalny"&amp;9-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18"/>
  <dimension ref="A1:L122"/>
  <sheetViews>
    <sheetView showGridLines="0" view="pageBreakPreview" zoomScale="90" zoomScaleNormal="100" zoomScaleSheetLayoutView="90" workbookViewId="0"/>
  </sheetViews>
  <sheetFormatPr defaultColWidth="8" defaultRowHeight="15" zeroHeight="1"/>
  <cols>
    <col min="1" max="1" width="22.875" style="75" customWidth="1"/>
    <col min="2" max="6" width="12.625" style="75" customWidth="1"/>
    <col min="7" max="9" width="8.375" style="75" customWidth="1"/>
    <col min="10" max="10" width="9" style="75" bestFit="1" customWidth="1"/>
    <col min="11" max="16383" width="8" style="75"/>
    <col min="16384" max="16384" width="3.625" style="75" customWidth="1"/>
  </cols>
  <sheetData>
    <row r="1" spans="1:12" ht="30" customHeight="1">
      <c r="A1" s="641" t="s">
        <v>537</v>
      </c>
      <c r="B1" s="641"/>
      <c r="C1" s="641"/>
      <c r="D1" s="641"/>
      <c r="E1" s="641"/>
      <c r="F1" s="641"/>
      <c r="G1" s="641"/>
      <c r="H1" s="641"/>
      <c r="I1" s="641"/>
    </row>
    <row r="2" spans="1:12" ht="38.25" customHeight="1">
      <c r="A2" s="642" t="s">
        <v>359</v>
      </c>
      <c r="B2" s="642"/>
      <c r="C2" s="642"/>
      <c r="D2" s="642"/>
      <c r="E2" s="642"/>
      <c r="F2" s="642"/>
      <c r="G2" s="642"/>
      <c r="H2" s="642"/>
      <c r="I2" s="642"/>
    </row>
    <row r="3" spans="1:12" ht="21" customHeight="1">
      <c r="A3" s="643" t="s">
        <v>19</v>
      </c>
      <c r="B3" s="644" t="s">
        <v>20</v>
      </c>
      <c r="C3" s="645"/>
      <c r="D3" s="646" t="s">
        <v>483</v>
      </c>
      <c r="E3" s="646"/>
      <c r="F3" s="646"/>
      <c r="G3" s="646"/>
      <c r="H3" s="646"/>
      <c r="I3" s="645"/>
    </row>
    <row r="4" spans="1:12" ht="20.25" customHeight="1">
      <c r="A4" s="643"/>
      <c r="B4" s="647" t="s">
        <v>601</v>
      </c>
      <c r="C4" s="647" t="s">
        <v>602</v>
      </c>
      <c r="D4" s="648" t="s">
        <v>482</v>
      </c>
      <c r="E4" s="648" t="s">
        <v>601</v>
      </c>
      <c r="F4" s="648" t="s">
        <v>602</v>
      </c>
      <c r="G4" s="650" t="s">
        <v>21</v>
      </c>
      <c r="H4" s="650"/>
      <c r="I4" s="651"/>
    </row>
    <row r="5" spans="1:12" ht="61.5" customHeight="1">
      <c r="A5" s="643"/>
      <c r="B5" s="647"/>
      <c r="C5" s="647"/>
      <c r="D5" s="649"/>
      <c r="E5" s="649"/>
      <c r="F5" s="649"/>
      <c r="G5" s="207" t="s">
        <v>603</v>
      </c>
      <c r="H5" s="580" t="s">
        <v>604</v>
      </c>
      <c r="I5" s="208" t="s">
        <v>605</v>
      </c>
    </row>
    <row r="6" spans="1:12" ht="21" customHeight="1">
      <c r="A6" s="652" t="s">
        <v>77</v>
      </c>
      <c r="B6" s="653"/>
      <c r="C6" s="653"/>
      <c r="D6" s="653"/>
      <c r="E6" s="654"/>
      <c r="F6" s="654"/>
      <c r="G6" s="654"/>
      <c r="H6" s="654"/>
      <c r="I6" s="655"/>
    </row>
    <row r="7" spans="1:12" ht="27" customHeight="1">
      <c r="A7" s="165" t="s">
        <v>484</v>
      </c>
      <c r="B7" s="166">
        <v>1089187</v>
      </c>
      <c r="C7" s="166">
        <v>1092729</v>
      </c>
      <c r="D7" s="166">
        <v>1054012</v>
      </c>
      <c r="E7" s="166">
        <v>1041084</v>
      </c>
      <c r="F7" s="166">
        <v>1047548</v>
      </c>
      <c r="G7" s="167">
        <f>E7/D7-1</f>
        <v>-1.2265515003624272E-2</v>
      </c>
      <c r="H7" s="167">
        <f>E7/B7-1</f>
        <v>-4.4164133431632946E-2</v>
      </c>
      <c r="I7" s="167">
        <f>F7/C7-1</f>
        <v>-4.1346939634621216E-2</v>
      </c>
    </row>
    <row r="8" spans="1:12" ht="27" customHeight="1">
      <c r="A8" s="168" t="s">
        <v>266</v>
      </c>
      <c r="B8" s="169">
        <v>56058</v>
      </c>
      <c r="C8" s="169">
        <v>57024</v>
      </c>
      <c r="D8" s="169">
        <v>49210</v>
      </c>
      <c r="E8" s="169">
        <v>46901</v>
      </c>
      <c r="F8" s="169">
        <v>48056</v>
      </c>
      <c r="G8" s="170">
        <f t="shared" ref="G8:G11" si="0">E8/D8-1</f>
        <v>-4.6921357447673229E-2</v>
      </c>
      <c r="H8" s="170">
        <f t="shared" ref="H8:H11" si="1">E8/B8-1</f>
        <v>-0.16334867458703484</v>
      </c>
      <c r="I8" s="170">
        <f t="shared" ref="I8:I11" si="2">F8/C8-1</f>
        <v>-0.15726711560044893</v>
      </c>
    </row>
    <row r="9" spans="1:12" ht="21" customHeight="1">
      <c r="A9" s="171" t="s">
        <v>87</v>
      </c>
      <c r="B9" s="172">
        <v>4543898787.29</v>
      </c>
      <c r="C9" s="172">
        <v>8936836872.9429989</v>
      </c>
      <c r="D9" s="172">
        <v>4437020464.3500004</v>
      </c>
      <c r="E9" s="172">
        <v>4492593949.3100004</v>
      </c>
      <c r="F9" s="172">
        <v>8929614413.6599998</v>
      </c>
      <c r="G9" s="170">
        <f t="shared" si="0"/>
        <v>1.2524955745981892E-2</v>
      </c>
      <c r="H9" s="170">
        <f t="shared" si="1"/>
        <v>-1.1290928865648864E-2</v>
      </c>
      <c r="I9" s="170">
        <f t="shared" si="2"/>
        <v>-8.0816729517196872E-4</v>
      </c>
      <c r="K9" s="81"/>
      <c r="L9" s="81"/>
    </row>
    <row r="10" spans="1:12" ht="27" customHeight="1">
      <c r="A10" s="168" t="s">
        <v>266</v>
      </c>
      <c r="B10" s="172">
        <v>254808646.97999999</v>
      </c>
      <c r="C10" s="172">
        <v>509071663.12999994</v>
      </c>
      <c r="D10" s="172">
        <v>227006700.67000005</v>
      </c>
      <c r="E10" s="172">
        <v>222890601.78999999</v>
      </c>
      <c r="F10" s="172">
        <v>449897302.46000004</v>
      </c>
      <c r="G10" s="170">
        <f t="shared" si="0"/>
        <v>-1.8132058956196295E-2</v>
      </c>
      <c r="H10" s="170">
        <f t="shared" si="1"/>
        <v>-0.12526280237461984</v>
      </c>
      <c r="I10" s="170">
        <f t="shared" si="2"/>
        <v>-0.11623974570921802</v>
      </c>
    </row>
    <row r="11" spans="1:12" ht="21" customHeight="1">
      <c r="A11" s="582" t="s">
        <v>485</v>
      </c>
      <c r="B11" s="583">
        <v>1390.61</v>
      </c>
      <c r="C11" s="584">
        <v>1363.08</v>
      </c>
      <c r="D11" s="584">
        <v>1403.22</v>
      </c>
      <c r="E11" s="584">
        <v>1438.44</v>
      </c>
      <c r="F11" s="584">
        <v>1420.72</v>
      </c>
      <c r="G11" s="176">
        <f t="shared" si="0"/>
        <v>2.5099414204472481E-2</v>
      </c>
      <c r="H11" s="176">
        <f t="shared" si="1"/>
        <v>3.4394977743580357E-2</v>
      </c>
      <c r="I11" s="176">
        <f t="shared" si="2"/>
        <v>4.2286586260527725E-2</v>
      </c>
      <c r="J11" s="103"/>
    </row>
    <row r="12" spans="1:12" ht="21" customHeight="1">
      <c r="A12" s="656" t="s">
        <v>118</v>
      </c>
      <c r="B12" s="657"/>
      <c r="C12" s="657"/>
      <c r="D12" s="657"/>
      <c r="E12" s="657"/>
      <c r="F12" s="657"/>
      <c r="G12" s="657"/>
      <c r="H12" s="657"/>
      <c r="I12" s="658"/>
      <c r="J12" s="82"/>
    </row>
    <row r="13" spans="1:12" ht="27" customHeight="1">
      <c r="A13" s="585" t="s">
        <v>484</v>
      </c>
      <c r="B13" s="586">
        <v>857889</v>
      </c>
      <c r="C13" s="587">
        <v>861710</v>
      </c>
      <c r="D13" s="588">
        <v>826255</v>
      </c>
      <c r="E13" s="588">
        <v>814476</v>
      </c>
      <c r="F13" s="588">
        <v>820365</v>
      </c>
      <c r="G13" s="167">
        <f t="shared" ref="G13:G15" si="3">E13/D13-1</f>
        <v>-1.4255889525630727E-2</v>
      </c>
      <c r="H13" s="167">
        <f t="shared" ref="H13:H15" si="4">E13/B13-1</f>
        <v>-5.0604448827295867E-2</v>
      </c>
      <c r="I13" s="167">
        <f t="shared" ref="I13:I15" si="5">F13/C13-1</f>
        <v>-4.7980178946513297E-2</v>
      </c>
      <c r="J13" s="82"/>
    </row>
    <row r="14" spans="1:12" ht="21" customHeight="1">
      <c r="A14" s="173" t="s">
        <v>114</v>
      </c>
      <c r="B14" s="178">
        <v>3599876895.0999994</v>
      </c>
      <c r="C14" s="174">
        <v>7090633851.8899994</v>
      </c>
      <c r="D14" s="179">
        <v>3497017330.6800003</v>
      </c>
      <c r="E14" s="179">
        <v>3533728654.77</v>
      </c>
      <c r="F14" s="179">
        <v>7030745985.4500008</v>
      </c>
      <c r="G14" s="170">
        <f t="shared" si="3"/>
        <v>1.0497895954911129E-2</v>
      </c>
      <c r="H14" s="170">
        <f t="shared" si="4"/>
        <v>-1.8375139555476872E-2</v>
      </c>
      <c r="I14" s="170">
        <f t="shared" si="5"/>
        <v>-8.4460525943016451E-3</v>
      </c>
      <c r="J14" s="82"/>
    </row>
    <row r="15" spans="1:12" ht="21" customHeight="1">
      <c r="A15" s="582" t="s">
        <v>115</v>
      </c>
      <c r="B15" s="589">
        <v>1398.73</v>
      </c>
      <c r="C15" s="584">
        <v>1371.43</v>
      </c>
      <c r="D15" s="590">
        <v>1410.79</v>
      </c>
      <c r="E15" s="590">
        <v>1446.22</v>
      </c>
      <c r="F15" s="590">
        <v>1428.38</v>
      </c>
      <c r="G15" s="176">
        <f t="shared" si="3"/>
        <v>2.5113588840295131E-2</v>
      </c>
      <c r="H15" s="176">
        <f t="shared" si="4"/>
        <v>3.395222809262699E-2</v>
      </c>
      <c r="I15" s="176">
        <f t="shared" si="5"/>
        <v>4.1525998410418374E-2</v>
      </c>
      <c r="J15" s="82"/>
    </row>
    <row r="16" spans="1:12" ht="21" customHeight="1">
      <c r="A16" s="656" t="s">
        <v>116</v>
      </c>
      <c r="B16" s="657"/>
      <c r="C16" s="657"/>
      <c r="D16" s="657"/>
      <c r="E16" s="657"/>
      <c r="F16" s="657"/>
      <c r="G16" s="657"/>
      <c r="H16" s="657"/>
      <c r="I16" s="658"/>
      <c r="J16" s="82"/>
    </row>
    <row r="17" spans="1:10" ht="24.75" customHeight="1">
      <c r="A17" s="585" t="s">
        <v>484</v>
      </c>
      <c r="B17" s="586">
        <v>188749</v>
      </c>
      <c r="C17" s="586">
        <v>188512</v>
      </c>
      <c r="D17" s="586">
        <v>185914</v>
      </c>
      <c r="E17" s="586">
        <v>184440</v>
      </c>
      <c r="F17" s="586">
        <v>185177</v>
      </c>
      <c r="G17" s="167">
        <f t="shared" ref="G17:G21" si="6">E17/D17-1</f>
        <v>-7.9283970007637539E-3</v>
      </c>
      <c r="H17" s="167">
        <f t="shared" ref="H17:H21" si="7">E17/B17-1</f>
        <v>-2.2829260022569686E-2</v>
      </c>
      <c r="I17" s="167">
        <f t="shared" ref="I17:I21" si="8">F17/C17-1</f>
        <v>-1.7691181463248995E-2</v>
      </c>
      <c r="J17" s="82"/>
    </row>
    <row r="18" spans="1:10" ht="27" customHeight="1">
      <c r="A18" s="173" t="s">
        <v>267</v>
      </c>
      <c r="B18" s="177">
        <v>12520</v>
      </c>
      <c r="C18" s="177">
        <v>12508</v>
      </c>
      <c r="D18" s="177">
        <v>12355</v>
      </c>
      <c r="E18" s="177">
        <v>12261</v>
      </c>
      <c r="F18" s="177">
        <v>12308</v>
      </c>
      <c r="G18" s="170">
        <f t="shared" si="6"/>
        <v>-7.6082557668959439E-3</v>
      </c>
      <c r="H18" s="170">
        <f t="shared" si="7"/>
        <v>-2.0686900958466481E-2</v>
      </c>
      <c r="I18" s="170">
        <f t="shared" si="8"/>
        <v>-1.5989766549408424E-2</v>
      </c>
      <c r="J18" s="82"/>
    </row>
    <row r="19" spans="1:10" ht="21" customHeight="1">
      <c r="A19" s="173" t="s">
        <v>87</v>
      </c>
      <c r="B19" s="178">
        <v>717732926.95999992</v>
      </c>
      <c r="C19" s="175">
        <v>1406158489.3099999</v>
      </c>
      <c r="D19" s="592">
        <v>711946961.66999996</v>
      </c>
      <c r="E19" s="592">
        <v>723997152.43000019</v>
      </c>
      <c r="F19" s="180">
        <v>1435944114.1000001</v>
      </c>
      <c r="G19" s="170">
        <f t="shared" si="6"/>
        <v>1.6925686053542943E-2</v>
      </c>
      <c r="H19" s="170">
        <f t="shared" si="7"/>
        <v>8.7277944688044506E-3</v>
      </c>
      <c r="I19" s="170">
        <f t="shared" si="8"/>
        <v>2.1182267160095192E-2</v>
      </c>
      <c r="J19" s="82"/>
    </row>
    <row r="20" spans="1:10" ht="30.75" customHeight="1">
      <c r="A20" s="173" t="s">
        <v>267</v>
      </c>
      <c r="B20" s="178">
        <v>51721906.460000001</v>
      </c>
      <c r="C20" s="179">
        <v>101330183.92000002</v>
      </c>
      <c r="D20" s="178">
        <v>51555382.059999995</v>
      </c>
      <c r="E20" s="178">
        <v>52800017.029999994</v>
      </c>
      <c r="F20" s="178">
        <v>104355399.08999999</v>
      </c>
      <c r="G20" s="170">
        <f t="shared" si="6"/>
        <v>2.4141707815325653E-2</v>
      </c>
      <c r="H20" s="170">
        <f t="shared" si="7"/>
        <v>2.0844370283097824E-2</v>
      </c>
      <c r="I20" s="170">
        <f t="shared" si="8"/>
        <v>2.9855024958687304E-2</v>
      </c>
      <c r="J20" s="82"/>
    </row>
    <row r="21" spans="1:10" ht="21" customHeight="1">
      <c r="A21" s="184" t="s">
        <v>117</v>
      </c>
      <c r="B21" s="185">
        <v>1267.53</v>
      </c>
      <c r="C21" s="187">
        <v>1243.21</v>
      </c>
      <c r="D21" s="187">
        <v>1276.48</v>
      </c>
      <c r="E21" s="187">
        <v>1308.46</v>
      </c>
      <c r="F21" s="187">
        <v>1292.4100000000001</v>
      </c>
      <c r="G21" s="176">
        <f t="shared" si="6"/>
        <v>2.5053271496615626E-2</v>
      </c>
      <c r="H21" s="176">
        <f t="shared" si="7"/>
        <v>3.229114892744156E-2</v>
      </c>
      <c r="I21" s="176">
        <f t="shared" si="8"/>
        <v>3.9574971243796275E-2</v>
      </c>
      <c r="J21" s="82"/>
    </row>
    <row r="22" spans="1:10" ht="21" customHeight="1">
      <c r="A22" s="659" t="s">
        <v>490</v>
      </c>
      <c r="B22" s="639"/>
      <c r="C22" s="639"/>
      <c r="D22" s="639"/>
      <c r="E22" s="639"/>
      <c r="F22" s="639"/>
      <c r="G22" s="639"/>
      <c r="H22" s="639"/>
      <c r="I22" s="640"/>
      <c r="J22" s="82"/>
    </row>
    <row r="23" spans="1:10" ht="27" customHeight="1">
      <c r="A23" s="165" t="s">
        <v>484</v>
      </c>
      <c r="B23" s="591">
        <v>42549</v>
      </c>
      <c r="C23" s="166">
        <v>42507</v>
      </c>
      <c r="D23" s="591">
        <v>41842</v>
      </c>
      <c r="E23" s="591">
        <v>42168</v>
      </c>
      <c r="F23" s="591">
        <v>42005</v>
      </c>
      <c r="G23" s="167">
        <f t="shared" ref="G23:G25" si="9">E23/D23-1</f>
        <v>7.7912145690932633E-3</v>
      </c>
      <c r="H23" s="167">
        <f t="shared" ref="H23:H25" si="10">E23/B23-1</f>
        <v>-8.9543820066276814E-3</v>
      </c>
      <c r="I23" s="167">
        <f t="shared" ref="I23:I25" si="11">F23/C23-1</f>
        <v>-1.1809819559131407E-2</v>
      </c>
      <c r="J23" s="82"/>
    </row>
    <row r="24" spans="1:10" ht="21" customHeight="1">
      <c r="A24" s="171" t="s">
        <v>87</v>
      </c>
      <c r="B24" s="181">
        <v>226262688.35000002</v>
      </c>
      <c r="C24" s="183">
        <v>439993167.58000004</v>
      </c>
      <c r="D24" s="182">
        <v>228031349.19999999</v>
      </c>
      <c r="E24" s="182">
        <v>234842627.47000003</v>
      </c>
      <c r="F24" s="182">
        <v>462873976.67000002</v>
      </c>
      <c r="G24" s="170">
        <f t="shared" si="9"/>
        <v>2.9869920490739332E-2</v>
      </c>
      <c r="H24" s="170">
        <f t="shared" si="10"/>
        <v>3.7920256240957961E-2</v>
      </c>
      <c r="I24" s="170">
        <f t="shared" si="11"/>
        <v>5.2002646349820436E-2</v>
      </c>
      <c r="J24" s="82"/>
    </row>
    <row r="25" spans="1:10" ht="21" customHeight="1">
      <c r="A25" s="184" t="s">
        <v>115</v>
      </c>
      <c r="B25" s="185">
        <v>1772.55</v>
      </c>
      <c r="C25" s="186">
        <v>1725.17</v>
      </c>
      <c r="D25" s="187">
        <v>1816.59</v>
      </c>
      <c r="E25" s="187">
        <v>1856.4</v>
      </c>
      <c r="F25" s="187">
        <v>1836.58</v>
      </c>
      <c r="G25" s="176">
        <f t="shared" si="9"/>
        <v>2.191468630786253E-2</v>
      </c>
      <c r="H25" s="176">
        <f t="shared" si="10"/>
        <v>4.7304730473047396E-2</v>
      </c>
      <c r="I25" s="176">
        <f t="shared" si="11"/>
        <v>6.4579142925045074E-2</v>
      </c>
      <c r="J25" s="82"/>
    </row>
    <row r="26" spans="1:10" ht="21" customHeight="1">
      <c r="A26" s="637" t="s">
        <v>108</v>
      </c>
      <c r="B26" s="638"/>
      <c r="C26" s="638"/>
      <c r="D26" s="638"/>
      <c r="E26" s="639"/>
      <c r="F26" s="639"/>
      <c r="G26" s="639"/>
      <c r="H26" s="639"/>
      <c r="I26" s="640"/>
      <c r="J26" s="82"/>
    </row>
    <row r="27" spans="1:10" ht="27.75" customHeight="1">
      <c r="A27" s="188" t="s">
        <v>87</v>
      </c>
      <c r="B27" s="189">
        <v>26276.880000000001</v>
      </c>
      <c r="C27" s="190">
        <v>51364.163</v>
      </c>
      <c r="D27" s="191">
        <v>24822.800000000003</v>
      </c>
      <c r="E27" s="191">
        <v>25514.639999999999</v>
      </c>
      <c r="F27" s="191">
        <v>50337.440000000002</v>
      </c>
      <c r="G27" s="192">
        <f>E27/D27-1</f>
        <v>2.7871150716276771E-2</v>
      </c>
      <c r="H27" s="192">
        <f>E27/B27-1</f>
        <v>-2.9008010083388935E-2</v>
      </c>
      <c r="I27" s="192">
        <f>F27/C27-1</f>
        <v>-1.9989092395022556E-2</v>
      </c>
      <c r="J27" s="82"/>
    </row>
    <row r="28" spans="1:10">
      <c r="J28" s="82"/>
    </row>
    <row r="29" spans="1:10">
      <c r="J29" s="82"/>
    </row>
    <row r="30" spans="1:10" ht="12.75" customHeight="1">
      <c r="J30" s="82"/>
    </row>
    <row r="31" spans="1:10">
      <c r="J31" s="82"/>
    </row>
    <row r="32" spans="1:10">
      <c r="J32" s="82"/>
    </row>
    <row r="33" spans="10:10">
      <c r="J33" s="82"/>
    </row>
    <row r="34" spans="10:10">
      <c r="J34" s="82"/>
    </row>
    <row r="35" spans="10:10">
      <c r="J35" s="82"/>
    </row>
    <row r="36" spans="10:10">
      <c r="J36" s="82"/>
    </row>
    <row r="37" spans="10:10">
      <c r="J37" s="82"/>
    </row>
    <row r="38" spans="10:10">
      <c r="J38" s="82"/>
    </row>
    <row r="39" spans="10:10">
      <c r="J39" s="82"/>
    </row>
    <row r="40" spans="10:10" ht="12.75" customHeight="1">
      <c r="J40" s="82"/>
    </row>
    <row r="41" spans="10:10">
      <c r="J41" s="82"/>
    </row>
    <row r="42" spans="10:10">
      <c r="J42" s="82"/>
    </row>
    <row r="43" spans="10:10">
      <c r="J43" s="82"/>
    </row>
    <row r="44" spans="10:10"/>
    <row r="45" spans="10:10"/>
    <row r="46" spans="10:10"/>
    <row r="47" spans="10:10"/>
    <row r="48" spans="10:10" ht="12.75" customHeight="1"/>
    <row r="49"/>
    <row r="50" ht="12.75" customHeight="1"/>
    <row r="51"/>
    <row r="52"/>
    <row r="53"/>
    <row r="54"/>
    <row r="55"/>
    <row r="56"/>
    <row r="57" ht="12.75" customHeight="1"/>
    <row r="58"/>
    <row r="59"/>
    <row r="60"/>
    <row r="61"/>
    <row r="62"/>
    <row r="63"/>
    <row r="64"/>
    <row r="65"/>
    <row r="66"/>
    <row r="67" ht="12.75" customHeight="1"/>
    <row r="68"/>
    <row r="69"/>
    <row r="70"/>
    <row r="71"/>
    <row r="72"/>
    <row r="73"/>
    <row r="74"/>
    <row r="75" ht="12.75" customHeight="1"/>
    <row r="76"/>
    <row r="77"/>
    <row r="78"/>
    <row r="79"/>
    <row r="80"/>
    <row r="81"/>
    <row r="82"/>
    <row r="83" ht="12.75" customHeight="1"/>
    <row r="84"/>
    <row r="85"/>
    <row r="86"/>
    <row r="87"/>
    <row r="88"/>
    <row r="89"/>
    <row r="90"/>
    <row r="91" ht="12.75" customHeight="1"/>
    <row r="92"/>
    <row r="93"/>
    <row r="94"/>
    <row r="95"/>
    <row r="96"/>
    <row r="97"/>
    <row r="98"/>
    <row r="99" ht="12.75" customHeight="1"/>
    <row r="100"/>
    <row r="101"/>
    <row r="102"/>
    <row r="103"/>
    <row r="104"/>
    <row r="105" ht="12.75" customHeight="1"/>
    <row r="106" ht="12.75" customHeight="1"/>
    <row r="107"/>
    <row r="108"/>
    <row r="109"/>
    <row r="110"/>
    <row r="111"/>
    <row r="112"/>
    <row r="113"/>
    <row r="114" ht="12.75" customHeight="1"/>
    <row r="115"/>
    <row r="116"/>
    <row r="117"/>
    <row r="118"/>
    <row r="119"/>
    <row r="120"/>
    <row r="121"/>
    <row r="122"/>
  </sheetData>
  <mergeCells count="16">
    <mergeCell ref="A26:I26"/>
    <mergeCell ref="A1:I1"/>
    <mergeCell ref="A2:I2"/>
    <mergeCell ref="A3:A5"/>
    <mergeCell ref="B3:C3"/>
    <mergeCell ref="D3:I3"/>
    <mergeCell ref="B4:B5"/>
    <mergeCell ref="C4:C5"/>
    <mergeCell ref="D4:D5"/>
    <mergeCell ref="G4:I4"/>
    <mergeCell ref="A6:I6"/>
    <mergeCell ref="A12:I12"/>
    <mergeCell ref="A16:I16"/>
    <mergeCell ref="A22:I22"/>
    <mergeCell ref="E4:E5"/>
    <mergeCell ref="F4:F5"/>
  </mergeCells>
  <printOptions horizontalCentered="1"/>
  <pageMargins left="0.51181102362204722" right="0.51181102362204722" top="0.6692913385826772" bottom="0.55118110236220474" header="0.31496062992125984" footer="0.31496062992125984"/>
  <pageSetup paperSize="9" scale="81" fitToHeight="0" orientation="portrait" r:id="rId1"/>
  <headerFooter differentFirst="1" alignWithMargins="0">
    <oddFooter>&amp;C&amp;"Arial,Normalny"&amp;9-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usz19"/>
  <dimension ref="A1:J34"/>
  <sheetViews>
    <sheetView showGridLines="0" view="pageBreakPreview" zoomScale="90" zoomScaleNormal="100" zoomScaleSheetLayoutView="90" workbookViewId="0"/>
  </sheetViews>
  <sheetFormatPr defaultColWidth="8" defaultRowHeight="15"/>
  <cols>
    <col min="1" max="1" width="30.125" style="75" customWidth="1"/>
    <col min="2" max="6" width="11.125" style="75" customWidth="1"/>
    <col min="7" max="9" width="8.375" style="75" customWidth="1"/>
    <col min="10" max="16380" width="8" style="75"/>
    <col min="16381" max="16381" width="0.5" style="75" customWidth="1"/>
    <col min="16382" max="16383" width="0.875" style="75" customWidth="1"/>
    <col min="16384" max="16384" width="0.625" style="75" customWidth="1"/>
  </cols>
  <sheetData>
    <row r="1" spans="1:10" ht="30" customHeight="1">
      <c r="A1" s="641" t="str">
        <f>'Tab 1'!A1:I1</f>
        <v xml:space="preserve"> I. EMERYTURY I RENTY REALIZOWANE PRZEZ KRUS</v>
      </c>
      <c r="B1" s="641"/>
      <c r="C1" s="641"/>
      <c r="D1" s="641"/>
      <c r="E1" s="641"/>
      <c r="F1" s="641"/>
      <c r="G1" s="641"/>
      <c r="H1" s="641"/>
      <c r="I1" s="641"/>
    </row>
    <row r="2" spans="1:10" s="77" customFormat="1" ht="12.75">
      <c r="A2" s="76"/>
      <c r="B2" s="76"/>
      <c r="C2" s="76"/>
      <c r="D2" s="76"/>
      <c r="E2" s="76"/>
      <c r="F2" s="76"/>
      <c r="G2" s="76"/>
      <c r="H2" s="76"/>
      <c r="I2" s="76"/>
    </row>
    <row r="3" spans="1:10" ht="30" customHeight="1">
      <c r="A3" s="660" t="s">
        <v>634</v>
      </c>
      <c r="B3" s="660"/>
      <c r="C3" s="660"/>
      <c r="D3" s="660"/>
      <c r="E3" s="660"/>
      <c r="F3" s="660"/>
      <c r="G3" s="660"/>
      <c r="H3" s="660"/>
      <c r="I3" s="660"/>
    </row>
    <row r="4" spans="1:10" ht="21" customHeight="1">
      <c r="A4" s="647" t="s">
        <v>19</v>
      </c>
      <c r="B4" s="644" t="s">
        <v>20</v>
      </c>
      <c r="C4" s="645"/>
      <c r="D4" s="644" t="s">
        <v>483</v>
      </c>
      <c r="E4" s="646"/>
      <c r="F4" s="646"/>
      <c r="G4" s="646"/>
      <c r="H4" s="646"/>
      <c r="I4" s="645"/>
    </row>
    <row r="5" spans="1:10" ht="18" customHeight="1">
      <c r="A5" s="647"/>
      <c r="B5" s="648" t="s">
        <v>601</v>
      </c>
      <c r="C5" s="648" t="s">
        <v>602</v>
      </c>
      <c r="D5" s="648" t="s">
        <v>482</v>
      </c>
      <c r="E5" s="648" t="s">
        <v>601</v>
      </c>
      <c r="F5" s="648" t="s">
        <v>602</v>
      </c>
      <c r="G5" s="661" t="s">
        <v>21</v>
      </c>
      <c r="H5" s="650"/>
      <c r="I5" s="651"/>
    </row>
    <row r="6" spans="1:10" ht="63.75" customHeight="1">
      <c r="A6" s="647"/>
      <c r="B6" s="649"/>
      <c r="C6" s="649"/>
      <c r="D6" s="649"/>
      <c r="E6" s="649"/>
      <c r="F6" s="649"/>
      <c r="G6" s="581" t="s">
        <v>603</v>
      </c>
      <c r="H6" s="580" t="s">
        <v>604</v>
      </c>
      <c r="I6" s="580" t="s">
        <v>605</v>
      </c>
    </row>
    <row r="7" spans="1:10" ht="21" customHeight="1">
      <c r="A7" s="652" t="s">
        <v>77</v>
      </c>
      <c r="B7" s="653"/>
      <c r="C7" s="653"/>
      <c r="D7" s="653"/>
      <c r="E7" s="653"/>
      <c r="F7" s="653"/>
      <c r="G7" s="653"/>
      <c r="H7" s="653"/>
      <c r="I7" s="673"/>
    </row>
    <row r="8" spans="1:10" ht="21" customHeight="1">
      <c r="A8" s="171" t="s">
        <v>491</v>
      </c>
      <c r="B8" s="169">
        <v>645565</v>
      </c>
      <c r="C8" s="169">
        <v>645641</v>
      </c>
      <c r="D8" s="169">
        <v>638004</v>
      </c>
      <c r="E8" s="169">
        <v>634685</v>
      </c>
      <c r="F8" s="169">
        <v>636345</v>
      </c>
      <c r="G8" s="167">
        <f>E8/D8-1</f>
        <v>-5.2021617419326649E-3</v>
      </c>
      <c r="H8" s="167">
        <f>E8/B8-1</f>
        <v>-1.6853453951190089E-2</v>
      </c>
      <c r="I8" s="167">
        <f>F8/C8-1</f>
        <v>-1.4398094296985464E-2</v>
      </c>
      <c r="J8" s="83"/>
    </row>
    <row r="9" spans="1:10" ht="21" customHeight="1">
      <c r="A9" s="171" t="s">
        <v>87</v>
      </c>
      <c r="B9" s="172">
        <v>179349987.25</v>
      </c>
      <c r="C9" s="172">
        <v>352941003.13</v>
      </c>
      <c r="D9" s="172">
        <v>181819022.80000001</v>
      </c>
      <c r="E9" s="172">
        <v>186588503.38000003</v>
      </c>
      <c r="F9" s="172">
        <v>368407526.18000007</v>
      </c>
      <c r="G9" s="176">
        <f>E9/D9-1</f>
        <v>2.6232021856406273E-2</v>
      </c>
      <c r="H9" s="176">
        <f>E9/B9-1</f>
        <v>4.0359724809515107E-2</v>
      </c>
      <c r="I9" s="194">
        <f>F9/C9-1</f>
        <v>4.3821836830625349E-2</v>
      </c>
      <c r="J9" s="84"/>
    </row>
    <row r="10" spans="1:10" ht="21" customHeight="1">
      <c r="A10" s="674" t="s">
        <v>118</v>
      </c>
      <c r="B10" s="675"/>
      <c r="C10" s="675"/>
      <c r="D10" s="675"/>
      <c r="E10" s="675"/>
      <c r="F10" s="675"/>
      <c r="G10" s="675"/>
      <c r="H10" s="675"/>
      <c r="I10" s="676"/>
    </row>
    <row r="11" spans="1:10" ht="21" customHeight="1">
      <c r="A11" s="171" t="s">
        <v>98</v>
      </c>
      <c r="B11" s="169">
        <v>518527</v>
      </c>
      <c r="C11" s="169">
        <v>518371</v>
      </c>
      <c r="D11" s="169">
        <v>513474</v>
      </c>
      <c r="E11" s="169">
        <v>510579</v>
      </c>
      <c r="F11" s="169">
        <v>512026</v>
      </c>
      <c r="G11" s="167">
        <f t="shared" ref="G11:G12" si="0">E11/D11-1</f>
        <v>-5.6380654132438535E-3</v>
      </c>
      <c r="H11" s="167">
        <f t="shared" ref="H11:H12" si="1">E11/B11-1</f>
        <v>-1.5328034991427653E-2</v>
      </c>
      <c r="I11" s="193">
        <f t="shared" ref="I11:I12" si="2">F11/C11-1</f>
        <v>-1.2240268070551785E-2</v>
      </c>
    </row>
    <row r="12" spans="1:10" ht="21" customHeight="1">
      <c r="A12" s="171" t="s">
        <v>87</v>
      </c>
      <c r="B12" s="172">
        <v>158934491.90000001</v>
      </c>
      <c r="C12" s="195">
        <v>312681815.48000002</v>
      </c>
      <c r="D12" s="195">
        <v>161295569.40000001</v>
      </c>
      <c r="E12" s="195">
        <v>165665227.33000001</v>
      </c>
      <c r="F12" s="195">
        <v>326960796.73000002</v>
      </c>
      <c r="G12" s="176">
        <f t="shared" si="0"/>
        <v>2.7090997888253199E-2</v>
      </c>
      <c r="H12" s="176">
        <f t="shared" si="1"/>
        <v>4.2349117234004252E-2</v>
      </c>
      <c r="I12" s="194">
        <f t="shared" si="2"/>
        <v>4.566617098624759E-2</v>
      </c>
    </row>
    <row r="13" spans="1:10" ht="21" customHeight="1">
      <c r="A13" s="674" t="s">
        <v>116</v>
      </c>
      <c r="B13" s="675"/>
      <c r="C13" s="675"/>
      <c r="D13" s="675"/>
      <c r="E13" s="675"/>
      <c r="F13" s="675"/>
      <c r="G13" s="675"/>
      <c r="H13" s="675"/>
      <c r="I13" s="676"/>
    </row>
    <row r="14" spans="1:10" ht="21" customHeight="1">
      <c r="A14" s="171" t="s">
        <v>98</v>
      </c>
      <c r="B14" s="169">
        <v>11543</v>
      </c>
      <c r="C14" s="169">
        <v>11596</v>
      </c>
      <c r="D14" s="169">
        <v>10950</v>
      </c>
      <c r="E14" s="169">
        <v>10753</v>
      </c>
      <c r="F14" s="169">
        <v>10852</v>
      </c>
      <c r="G14" s="167">
        <f t="shared" ref="G14:G15" si="3">E14/D14-1</f>
        <v>-1.7990867579908643E-2</v>
      </c>
      <c r="H14" s="167">
        <f t="shared" ref="H14:H15" si="4">E14/B14-1</f>
        <v>-6.8439747032833731E-2</v>
      </c>
      <c r="I14" s="193">
        <f t="shared" ref="I14:I15" si="5">F14/C14-1</f>
        <v>-6.4160055191445298E-2</v>
      </c>
    </row>
    <row r="15" spans="1:10" ht="21" customHeight="1">
      <c r="A15" s="171" t="s">
        <v>87</v>
      </c>
      <c r="B15" s="172">
        <v>3312025.65</v>
      </c>
      <c r="C15" s="172">
        <v>6509183.0299999993</v>
      </c>
      <c r="D15" s="172">
        <v>3087521.33</v>
      </c>
      <c r="E15" s="172">
        <v>3104145.84</v>
      </c>
      <c r="F15" s="172">
        <v>6191667.1699999999</v>
      </c>
      <c r="G15" s="176">
        <f t="shared" si="3"/>
        <v>5.3844194818890578E-3</v>
      </c>
      <c r="H15" s="176">
        <f t="shared" si="4"/>
        <v>-6.2765157027090068E-2</v>
      </c>
      <c r="I15" s="194">
        <f t="shared" si="5"/>
        <v>-4.8779679191168657E-2</v>
      </c>
    </row>
    <row r="16" spans="1:10" ht="21" customHeight="1">
      <c r="A16" s="674" t="s">
        <v>119</v>
      </c>
      <c r="B16" s="675"/>
      <c r="C16" s="675"/>
      <c r="D16" s="675"/>
      <c r="E16" s="675"/>
      <c r="F16" s="675"/>
      <c r="G16" s="675"/>
      <c r="H16" s="675"/>
      <c r="I16" s="676"/>
    </row>
    <row r="17" spans="1:9" ht="21" customHeight="1">
      <c r="A17" s="171" t="s">
        <v>98</v>
      </c>
      <c r="B17" s="169">
        <v>115495</v>
      </c>
      <c r="C17" s="169">
        <v>115674</v>
      </c>
      <c r="D17" s="169">
        <v>113580</v>
      </c>
      <c r="E17" s="169">
        <v>113353</v>
      </c>
      <c r="F17" s="169">
        <v>113466</v>
      </c>
      <c r="G17" s="167">
        <f t="shared" ref="G17:G18" si="6">E17/D17-1</f>
        <v>-1.9985913012854351E-3</v>
      </c>
      <c r="H17" s="167">
        <f t="shared" ref="H17:H18" si="7">E17/B17-1</f>
        <v>-1.854625741374083E-2</v>
      </c>
      <c r="I17" s="193">
        <f t="shared" ref="I17:I18" si="8">F17/C17-1</f>
        <v>-1.9088126977540365E-2</v>
      </c>
    </row>
    <row r="18" spans="1:9" ht="21" customHeight="1">
      <c r="A18" s="184" t="s">
        <v>87</v>
      </c>
      <c r="B18" s="196">
        <v>17103469.699999999</v>
      </c>
      <c r="C18" s="186">
        <v>33750004.619999997</v>
      </c>
      <c r="D18" s="186">
        <v>17435932.07</v>
      </c>
      <c r="E18" s="186">
        <v>17819130.210000001</v>
      </c>
      <c r="F18" s="186">
        <v>35255062.280000001</v>
      </c>
      <c r="G18" s="176">
        <f t="shared" si="6"/>
        <v>2.1977496726964585E-2</v>
      </c>
      <c r="H18" s="176">
        <f t="shared" si="7"/>
        <v>4.1843001598675711E-2</v>
      </c>
      <c r="I18" s="194">
        <f t="shared" si="8"/>
        <v>4.4594294932573719E-2</v>
      </c>
    </row>
    <row r="19" spans="1:9" s="87" customFormat="1" ht="47.25" customHeight="1">
      <c r="A19" s="76"/>
      <c r="B19" s="85"/>
      <c r="C19" s="85"/>
      <c r="D19" s="85"/>
      <c r="E19" s="85"/>
      <c r="F19" s="85"/>
      <c r="G19" s="86"/>
      <c r="H19" s="86"/>
      <c r="I19" s="86"/>
    </row>
    <row r="20" spans="1:9" ht="22.5" customHeight="1">
      <c r="A20" s="677" t="s">
        <v>492</v>
      </c>
      <c r="B20" s="677"/>
      <c r="C20" s="677"/>
      <c r="D20" s="677"/>
      <c r="E20" s="677"/>
      <c r="F20" s="677"/>
      <c r="G20" s="677"/>
      <c r="H20" s="677"/>
      <c r="I20" s="677"/>
    </row>
    <row r="21" spans="1:9" ht="22.5" customHeight="1">
      <c r="A21" s="664" t="s">
        <v>19</v>
      </c>
      <c r="B21" s="662" t="s">
        <v>120</v>
      </c>
      <c r="C21" s="662" t="s">
        <v>121</v>
      </c>
      <c r="D21" s="643" t="s">
        <v>122</v>
      </c>
      <c r="E21" s="669"/>
      <c r="F21" s="667" t="s">
        <v>635</v>
      </c>
      <c r="G21" s="426"/>
      <c r="H21" s="594"/>
      <c r="I21" s="663"/>
    </row>
    <row r="22" spans="1:9" ht="48" customHeight="1">
      <c r="A22" s="665"/>
      <c r="B22" s="662"/>
      <c r="C22" s="662"/>
      <c r="D22" s="562" t="s">
        <v>123</v>
      </c>
      <c r="E22" s="209" t="s">
        <v>124</v>
      </c>
      <c r="F22" s="668"/>
      <c r="G22" s="595"/>
      <c r="H22" s="596"/>
      <c r="I22" s="663"/>
    </row>
    <row r="23" spans="1:9" ht="14.25" customHeight="1">
      <c r="A23" s="666"/>
      <c r="B23" s="670" t="s">
        <v>600</v>
      </c>
      <c r="C23" s="671"/>
      <c r="D23" s="671"/>
      <c r="E23" s="671"/>
      <c r="F23" s="672"/>
      <c r="G23" s="597"/>
      <c r="H23" s="598"/>
      <c r="I23" s="598"/>
    </row>
    <row r="24" spans="1:9" ht="21" customHeight="1">
      <c r="A24" s="197" t="s">
        <v>77</v>
      </c>
      <c r="B24" s="198">
        <f>B25+B27+B31</f>
        <v>18458</v>
      </c>
      <c r="C24" s="198">
        <f>C25+C27+C31</f>
        <v>18985</v>
      </c>
      <c r="D24" s="198">
        <f>D25+D27+D31</f>
        <v>19351</v>
      </c>
      <c r="E24" s="198">
        <f t="shared" ref="E24:F24" si="9">E25+E27+E31</f>
        <v>48</v>
      </c>
      <c r="F24" s="198">
        <f t="shared" si="9"/>
        <v>18092</v>
      </c>
      <c r="G24" s="599"/>
      <c r="H24" s="600"/>
      <c r="I24" s="600"/>
    </row>
    <row r="25" spans="1:9" ht="21" customHeight="1">
      <c r="A25" s="199" t="s">
        <v>125</v>
      </c>
      <c r="B25" s="200">
        <v>1541</v>
      </c>
      <c r="C25" s="200">
        <v>4266</v>
      </c>
      <c r="D25" s="200">
        <v>4545</v>
      </c>
      <c r="E25" s="201">
        <v>24</v>
      </c>
      <c r="F25" s="200">
        <v>1262</v>
      </c>
      <c r="G25" s="601"/>
      <c r="H25" s="602"/>
      <c r="I25" s="603"/>
    </row>
    <row r="26" spans="1:9" ht="21" customHeight="1">
      <c r="A26" s="199" t="s">
        <v>126</v>
      </c>
      <c r="B26" s="169">
        <v>3</v>
      </c>
      <c r="C26" s="169">
        <v>7</v>
      </c>
      <c r="D26" s="169">
        <v>7</v>
      </c>
      <c r="E26" s="202">
        <v>0</v>
      </c>
      <c r="F26" s="169">
        <v>3</v>
      </c>
      <c r="G26" s="604"/>
      <c r="H26" s="605"/>
      <c r="I26" s="606"/>
    </row>
    <row r="27" spans="1:9" ht="21" customHeight="1">
      <c r="A27" s="199" t="s">
        <v>127</v>
      </c>
      <c r="B27" s="200">
        <f>B28+B30</f>
        <v>16917</v>
      </c>
      <c r="C27" s="200">
        <f t="shared" ref="C27:F27" si="10">C28+C30</f>
        <v>14719</v>
      </c>
      <c r="D27" s="200">
        <f t="shared" si="10"/>
        <v>14806</v>
      </c>
      <c r="E27" s="200">
        <f t="shared" si="10"/>
        <v>24</v>
      </c>
      <c r="F27" s="200">
        <f t="shared" si="10"/>
        <v>16830</v>
      </c>
      <c r="G27" s="607"/>
      <c r="H27" s="603"/>
      <c r="I27" s="603"/>
    </row>
    <row r="28" spans="1:9" ht="21" customHeight="1">
      <c r="A28" s="199" t="s">
        <v>599</v>
      </c>
      <c r="B28" s="169">
        <v>16537</v>
      </c>
      <c r="C28" s="169">
        <v>13482</v>
      </c>
      <c r="D28" s="169">
        <v>13522</v>
      </c>
      <c r="E28" s="203">
        <v>16</v>
      </c>
      <c r="F28" s="169">
        <v>16497</v>
      </c>
      <c r="G28" s="608"/>
      <c r="H28" s="609"/>
      <c r="I28" s="606"/>
    </row>
    <row r="29" spans="1:9" ht="21" customHeight="1">
      <c r="A29" s="199" t="s">
        <v>640</v>
      </c>
      <c r="B29" s="204">
        <v>774</v>
      </c>
      <c r="C29" s="204">
        <v>644</v>
      </c>
      <c r="D29" s="204">
        <v>667</v>
      </c>
      <c r="E29" s="202">
        <v>0</v>
      </c>
      <c r="F29" s="204">
        <v>751</v>
      </c>
      <c r="G29" s="608"/>
      <c r="H29" s="609"/>
      <c r="I29" s="610"/>
    </row>
    <row r="30" spans="1:9" ht="21" customHeight="1">
      <c r="A30" s="199" t="s">
        <v>130</v>
      </c>
      <c r="B30" s="169">
        <v>380</v>
      </c>
      <c r="C30" s="169">
        <v>1237</v>
      </c>
      <c r="D30" s="169">
        <v>1284</v>
      </c>
      <c r="E30" s="203">
        <v>8</v>
      </c>
      <c r="F30" s="169">
        <v>333</v>
      </c>
      <c r="G30" s="608"/>
      <c r="H30" s="609"/>
      <c r="I30" s="606"/>
    </row>
    <row r="31" spans="1:9" ht="22.5">
      <c r="A31" s="205" t="s">
        <v>131</v>
      </c>
      <c r="B31" s="206">
        <v>0</v>
      </c>
      <c r="C31" s="206">
        <v>0</v>
      </c>
      <c r="D31" s="206">
        <v>0</v>
      </c>
      <c r="E31" s="206">
        <v>0</v>
      </c>
      <c r="F31" s="206">
        <v>0</v>
      </c>
      <c r="G31" s="604"/>
      <c r="H31" s="605"/>
      <c r="I31" s="605"/>
    </row>
    <row r="34" spans="2:2">
      <c r="B34" s="593"/>
    </row>
  </sheetData>
  <mergeCells count="23">
    <mergeCell ref="A7:I7"/>
    <mergeCell ref="A10:I10"/>
    <mergeCell ref="A13:I13"/>
    <mergeCell ref="A16:I16"/>
    <mergeCell ref="A20:I20"/>
    <mergeCell ref="B21:B22"/>
    <mergeCell ref="C21:C22"/>
    <mergeCell ref="I21:I22"/>
    <mergeCell ref="A21:A23"/>
    <mergeCell ref="F21:F22"/>
    <mergeCell ref="D21:E21"/>
    <mergeCell ref="B23:F23"/>
    <mergeCell ref="A1:I1"/>
    <mergeCell ref="A3:I3"/>
    <mergeCell ref="A4:A6"/>
    <mergeCell ref="B4:C4"/>
    <mergeCell ref="B5:B6"/>
    <mergeCell ref="C5:C6"/>
    <mergeCell ref="D5:D6"/>
    <mergeCell ref="G5:I5"/>
    <mergeCell ref="D4:I4"/>
    <mergeCell ref="E5:E6"/>
    <mergeCell ref="F5:F6"/>
  </mergeCells>
  <printOptions horizontalCentered="1"/>
  <pageMargins left="0.51181102362204722" right="0.51181102362204722" top="0.6692913385826772" bottom="0.55118110236220474" header="0.31496062992125984" footer="0.31496062992125984"/>
  <pageSetup paperSize="9" scale="81" orientation="portrait" r:id="rId1"/>
  <headerFooter differentFirst="1" alignWithMargins="0">
    <oddFooter>&amp;C&amp;"Arial,Normalny"&amp;9- &amp;P -</oddFooter>
  </headerFooter>
  <ignoredErrors>
    <ignoredError sqref="B24:F24"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usz20"/>
  <dimension ref="A1:K38"/>
  <sheetViews>
    <sheetView showGridLines="0" view="pageBreakPreview" zoomScale="90" zoomScaleNormal="100" zoomScaleSheetLayoutView="90" workbookViewId="0"/>
  </sheetViews>
  <sheetFormatPr defaultColWidth="8" defaultRowHeight="12.75"/>
  <cols>
    <col min="1" max="1" width="31.25" style="1" customWidth="1"/>
    <col min="2" max="2" width="10.125" style="1" customWidth="1"/>
    <col min="3" max="3" width="9.875" style="1" customWidth="1"/>
    <col min="4" max="4" width="10.25" style="1" customWidth="1"/>
    <col min="5" max="5" width="9.375" style="1" customWidth="1"/>
    <col min="6" max="6" width="12.5" style="95" customWidth="1"/>
    <col min="7" max="7" width="10.875" style="1" customWidth="1"/>
    <col min="8" max="16383" width="8" style="1"/>
    <col min="16384" max="16384" width="2.5" style="1" customWidth="1"/>
  </cols>
  <sheetData>
    <row r="1" spans="1:11" ht="30" customHeight="1">
      <c r="A1" s="678" t="str">
        <f>'Tab 2 i 3'!A1:I1</f>
        <v xml:space="preserve"> I. EMERYTURY I RENTY REALIZOWANE PRZEZ KRUS</v>
      </c>
      <c r="B1" s="678"/>
      <c r="C1" s="678"/>
      <c r="D1" s="678"/>
      <c r="E1" s="678"/>
      <c r="F1" s="678"/>
      <c r="G1" s="678"/>
    </row>
    <row r="2" spans="1:11" ht="42.75" customHeight="1">
      <c r="A2" s="679" t="s">
        <v>550</v>
      </c>
      <c r="B2" s="679"/>
      <c r="C2" s="679"/>
      <c r="D2" s="679"/>
      <c r="E2" s="679"/>
      <c r="F2" s="679"/>
      <c r="G2" s="679"/>
      <c r="H2" s="14"/>
    </row>
    <row r="3" spans="1:11" ht="21" customHeight="1">
      <c r="A3" s="648" t="s">
        <v>19</v>
      </c>
      <c r="B3" s="680" t="s">
        <v>132</v>
      </c>
      <c r="C3" s="681" t="s">
        <v>133</v>
      </c>
      <c r="D3" s="682"/>
      <c r="E3" s="682"/>
      <c r="F3" s="682"/>
      <c r="G3" s="683" t="s">
        <v>134</v>
      </c>
      <c r="H3" s="40"/>
    </row>
    <row r="4" spans="1:11" ht="45.75" customHeight="1">
      <c r="A4" s="685"/>
      <c r="B4" s="680"/>
      <c r="C4" s="563" t="s">
        <v>135</v>
      </c>
      <c r="D4" s="563" t="s">
        <v>136</v>
      </c>
      <c r="E4" s="228" t="s">
        <v>137</v>
      </c>
      <c r="F4" s="564" t="s">
        <v>138</v>
      </c>
      <c r="G4" s="684"/>
      <c r="H4" s="40"/>
    </row>
    <row r="5" spans="1:11" ht="15" customHeight="1">
      <c r="A5" s="649"/>
      <c r="B5" s="644" t="str">
        <f>'Tab 2 i 3'!B23:I23</f>
        <v>II KWARTAŁ 2021 R.</v>
      </c>
      <c r="C5" s="646"/>
      <c r="D5" s="646"/>
      <c r="E5" s="646"/>
      <c r="F5" s="646"/>
      <c r="G5" s="645"/>
      <c r="H5" s="40"/>
    </row>
    <row r="6" spans="1:11" ht="15" customHeight="1">
      <c r="A6" s="197" t="s">
        <v>77</v>
      </c>
      <c r="B6" s="212">
        <f>C6+G6</f>
        <v>19351</v>
      </c>
      <c r="C6" s="212">
        <f>D6+E6</f>
        <v>19073</v>
      </c>
      <c r="D6" s="212">
        <f>D7+D9+D13</f>
        <v>17211</v>
      </c>
      <c r="E6" s="213">
        <f>E7+E9</f>
        <v>1862</v>
      </c>
      <c r="F6" s="573">
        <f>E6/C6</f>
        <v>9.7624914801027626E-2</v>
      </c>
      <c r="G6" s="214">
        <f>G7+G9</f>
        <v>278</v>
      </c>
      <c r="H6" s="88"/>
    </row>
    <row r="7" spans="1:11" ht="15" customHeight="1">
      <c r="A7" s="199" t="s">
        <v>125</v>
      </c>
      <c r="B7" s="215">
        <f t="shared" ref="B7:B13" si="0">C7+G7</f>
        <v>4545</v>
      </c>
      <c r="C7" s="215">
        <f>D7+E7</f>
        <v>4509</v>
      </c>
      <c r="D7" s="215">
        <v>4048</v>
      </c>
      <c r="E7" s="215">
        <v>461</v>
      </c>
      <c r="F7" s="574">
        <f t="shared" ref="F7:F12" si="1">E7/C7</f>
        <v>0.10223996451541362</v>
      </c>
      <c r="G7" s="215">
        <v>36</v>
      </c>
      <c r="H7" s="40"/>
      <c r="K7" s="89"/>
    </row>
    <row r="8" spans="1:11" ht="15" customHeight="1">
      <c r="A8" s="199" t="s">
        <v>126</v>
      </c>
      <c r="B8" s="215">
        <f t="shared" si="0"/>
        <v>7</v>
      </c>
      <c r="C8" s="215">
        <f t="shared" ref="C8:C13" si="2">D8+E8</f>
        <v>7</v>
      </c>
      <c r="D8" s="215">
        <v>6</v>
      </c>
      <c r="E8" s="216">
        <v>1</v>
      </c>
      <c r="F8" s="574">
        <f t="shared" si="1"/>
        <v>0.14285714285714285</v>
      </c>
      <c r="G8" s="536">
        <v>0</v>
      </c>
      <c r="H8" s="40"/>
      <c r="K8" s="89"/>
    </row>
    <row r="9" spans="1:11" ht="15" customHeight="1">
      <c r="A9" s="199" t="s">
        <v>127</v>
      </c>
      <c r="B9" s="215">
        <f t="shared" si="0"/>
        <v>14806</v>
      </c>
      <c r="C9" s="215">
        <f t="shared" si="2"/>
        <v>14564</v>
      </c>
      <c r="D9" s="215">
        <v>13163</v>
      </c>
      <c r="E9" s="215">
        <v>1401</v>
      </c>
      <c r="F9" s="574">
        <f t="shared" si="1"/>
        <v>9.6196099972535018E-2</v>
      </c>
      <c r="G9" s="217">
        <v>242</v>
      </c>
      <c r="H9" s="40"/>
      <c r="K9" s="89"/>
    </row>
    <row r="10" spans="1:11" ht="21" customHeight="1">
      <c r="A10" s="199" t="s">
        <v>128</v>
      </c>
      <c r="B10" s="215">
        <f t="shared" si="0"/>
        <v>13522</v>
      </c>
      <c r="C10" s="215">
        <f t="shared" si="2"/>
        <v>13303</v>
      </c>
      <c r="D10" s="218">
        <v>11975</v>
      </c>
      <c r="E10" s="219">
        <v>1328</v>
      </c>
      <c r="F10" s="574">
        <f t="shared" si="1"/>
        <v>9.9827106667668947E-2</v>
      </c>
      <c r="G10" s="220">
        <v>219</v>
      </c>
      <c r="H10" s="40"/>
      <c r="K10" s="89"/>
    </row>
    <row r="11" spans="1:11" ht="27" customHeight="1">
      <c r="A11" s="199" t="s">
        <v>129</v>
      </c>
      <c r="B11" s="215">
        <f t="shared" si="0"/>
        <v>667</v>
      </c>
      <c r="C11" s="215">
        <f t="shared" si="2"/>
        <v>655</v>
      </c>
      <c r="D11" s="218">
        <v>518</v>
      </c>
      <c r="E11" s="218">
        <v>137</v>
      </c>
      <c r="F11" s="574">
        <f t="shared" si="1"/>
        <v>0.20916030534351146</v>
      </c>
      <c r="G11" s="217">
        <v>12</v>
      </c>
      <c r="H11" s="40"/>
      <c r="K11" s="89"/>
    </row>
    <row r="12" spans="1:11" ht="21" customHeight="1">
      <c r="A12" s="199" t="s">
        <v>130</v>
      </c>
      <c r="B12" s="215">
        <f t="shared" si="0"/>
        <v>1284</v>
      </c>
      <c r="C12" s="215">
        <f t="shared" si="2"/>
        <v>1261</v>
      </c>
      <c r="D12" s="215">
        <v>1188</v>
      </c>
      <c r="E12" s="216">
        <v>73</v>
      </c>
      <c r="F12" s="574">
        <f t="shared" si="1"/>
        <v>5.7890563045202223E-2</v>
      </c>
      <c r="G12" s="217">
        <v>23</v>
      </c>
      <c r="H12" s="40"/>
      <c r="K12" s="89"/>
    </row>
    <row r="13" spans="1:11" ht="34.5" customHeight="1">
      <c r="A13" s="205" t="s">
        <v>131</v>
      </c>
      <c r="B13" s="221">
        <f t="shared" si="0"/>
        <v>0</v>
      </c>
      <c r="C13" s="221">
        <f t="shared" si="2"/>
        <v>0</v>
      </c>
      <c r="D13" s="221">
        <v>0</v>
      </c>
      <c r="E13" s="221">
        <v>0</v>
      </c>
      <c r="F13" s="611" t="s">
        <v>589</v>
      </c>
      <c r="G13" s="221">
        <v>0</v>
      </c>
      <c r="H13" s="40"/>
      <c r="K13" s="89"/>
    </row>
    <row r="14" spans="1:11" ht="27.75" customHeight="1">
      <c r="A14" s="235"/>
      <c r="B14" s="236"/>
      <c r="C14" s="236"/>
      <c r="D14" s="236"/>
      <c r="E14" s="237"/>
      <c r="F14" s="237"/>
      <c r="G14" s="237"/>
      <c r="H14" s="40"/>
      <c r="K14" s="89"/>
    </row>
    <row r="15" spans="1:11" ht="30" customHeight="1">
      <c r="A15" s="679" t="s">
        <v>551</v>
      </c>
      <c r="B15" s="679"/>
      <c r="C15" s="679"/>
      <c r="D15" s="679"/>
      <c r="E15" s="679"/>
      <c r="F15" s="679"/>
      <c r="G15" s="679"/>
      <c r="H15" s="14"/>
    </row>
    <row r="16" spans="1:11" s="90" customFormat="1" ht="18" customHeight="1">
      <c r="A16" s="648" t="s">
        <v>19</v>
      </c>
      <c r="B16" s="680" t="s">
        <v>132</v>
      </c>
      <c r="C16" s="681" t="s">
        <v>133</v>
      </c>
      <c r="D16" s="682"/>
      <c r="E16" s="682"/>
      <c r="F16" s="682"/>
      <c r="G16" s="648" t="s">
        <v>134</v>
      </c>
    </row>
    <row r="17" spans="1:8" ht="45" customHeight="1">
      <c r="A17" s="685"/>
      <c r="B17" s="680"/>
      <c r="C17" s="561" t="s">
        <v>135</v>
      </c>
      <c r="D17" s="561" t="s">
        <v>136</v>
      </c>
      <c r="E17" s="561" t="s">
        <v>137</v>
      </c>
      <c r="F17" s="564" t="s">
        <v>138</v>
      </c>
      <c r="G17" s="649"/>
    </row>
    <row r="18" spans="1:8" ht="15" customHeight="1">
      <c r="A18" s="649"/>
      <c r="B18" s="644" t="str">
        <f>B5</f>
        <v>II KWARTAŁ 2021 R.</v>
      </c>
      <c r="C18" s="646"/>
      <c r="D18" s="646"/>
      <c r="E18" s="646"/>
      <c r="F18" s="646"/>
      <c r="G18" s="645"/>
    </row>
    <row r="19" spans="1:8" ht="21" customHeight="1">
      <c r="A19" s="222" t="s">
        <v>77</v>
      </c>
      <c r="B19" s="214">
        <f>SUM(B20:B35)</f>
        <v>19351</v>
      </c>
      <c r="C19" s="214">
        <f>SUM(C20:C35)</f>
        <v>19073</v>
      </c>
      <c r="D19" s="214">
        <f>SUM(D20:D35)</f>
        <v>17211</v>
      </c>
      <c r="E19" s="214">
        <f>SUM(E20:E35)</f>
        <v>1862</v>
      </c>
      <c r="F19" s="575">
        <f>E19/C19</f>
        <v>9.7624914801027626E-2</v>
      </c>
      <c r="G19" s="214">
        <f>SUM(G20:G35)</f>
        <v>278</v>
      </c>
      <c r="H19" s="91"/>
    </row>
    <row r="20" spans="1:8" ht="21" customHeight="1">
      <c r="A20" s="223" t="s">
        <v>50</v>
      </c>
      <c r="B20" s="220">
        <f>C20+G20</f>
        <v>663</v>
      </c>
      <c r="C20" s="217">
        <f>SUM(D20:E20)</f>
        <v>656</v>
      </c>
      <c r="D20" s="220">
        <v>582</v>
      </c>
      <c r="E20" s="220">
        <v>74</v>
      </c>
      <c r="F20" s="576">
        <f t="shared" ref="F20:F35" si="3">E20/C20</f>
        <v>0.11280487804878049</v>
      </c>
      <c r="G20" s="220">
        <v>7</v>
      </c>
      <c r="H20" s="91"/>
    </row>
    <row r="21" spans="1:8" ht="21" customHeight="1">
      <c r="A21" s="223" t="s">
        <v>51</v>
      </c>
      <c r="B21" s="220">
        <f t="shared" ref="B21:B35" si="4">C21+G21</f>
        <v>1307</v>
      </c>
      <c r="C21" s="217">
        <f t="shared" ref="C21:C35" si="5">SUM(D21:E21)</f>
        <v>1286</v>
      </c>
      <c r="D21" s="220">
        <v>1158</v>
      </c>
      <c r="E21" s="220">
        <v>128</v>
      </c>
      <c r="F21" s="576">
        <f t="shared" si="3"/>
        <v>9.9533437013996889E-2</v>
      </c>
      <c r="G21" s="220">
        <v>21</v>
      </c>
      <c r="H21" s="91"/>
    </row>
    <row r="22" spans="1:8" ht="21" customHeight="1">
      <c r="A22" s="223" t="s">
        <v>52</v>
      </c>
      <c r="B22" s="220">
        <f t="shared" si="4"/>
        <v>2231</v>
      </c>
      <c r="C22" s="217">
        <f t="shared" si="5"/>
        <v>2191</v>
      </c>
      <c r="D22" s="220">
        <v>1882</v>
      </c>
      <c r="E22" s="220">
        <v>309</v>
      </c>
      <c r="F22" s="576">
        <f t="shared" si="3"/>
        <v>0.14103149246919214</v>
      </c>
      <c r="G22" s="220">
        <v>40</v>
      </c>
      <c r="H22" s="91"/>
    </row>
    <row r="23" spans="1:8" ht="21" customHeight="1">
      <c r="A23" s="223" t="s">
        <v>53</v>
      </c>
      <c r="B23" s="220">
        <f t="shared" si="4"/>
        <v>245</v>
      </c>
      <c r="C23" s="217">
        <f t="shared" si="5"/>
        <v>240</v>
      </c>
      <c r="D23" s="220">
        <v>221</v>
      </c>
      <c r="E23" s="220">
        <v>19</v>
      </c>
      <c r="F23" s="576">
        <f t="shared" si="3"/>
        <v>7.9166666666666663E-2</v>
      </c>
      <c r="G23" s="220">
        <v>5</v>
      </c>
      <c r="H23" s="92"/>
    </row>
    <row r="24" spans="1:8" ht="21" customHeight="1">
      <c r="A24" s="223" t="s">
        <v>54</v>
      </c>
      <c r="B24" s="220">
        <f t="shared" si="4"/>
        <v>1295</v>
      </c>
      <c r="C24" s="217">
        <f t="shared" si="5"/>
        <v>1286</v>
      </c>
      <c r="D24" s="220">
        <v>1159</v>
      </c>
      <c r="E24" s="220">
        <v>127</v>
      </c>
      <c r="F24" s="576">
        <f t="shared" si="3"/>
        <v>9.8755832037325034E-2</v>
      </c>
      <c r="G24" s="220">
        <v>9</v>
      </c>
      <c r="H24" s="92"/>
    </row>
    <row r="25" spans="1:8" ht="21" customHeight="1">
      <c r="A25" s="223" t="s">
        <v>55</v>
      </c>
      <c r="B25" s="220">
        <f t="shared" si="4"/>
        <v>2340</v>
      </c>
      <c r="C25" s="217">
        <f t="shared" si="5"/>
        <v>2303</v>
      </c>
      <c r="D25" s="220">
        <v>2132</v>
      </c>
      <c r="E25" s="220">
        <v>171</v>
      </c>
      <c r="F25" s="576">
        <f t="shared" si="3"/>
        <v>7.4250976986539291E-2</v>
      </c>
      <c r="G25" s="220">
        <v>37</v>
      </c>
      <c r="H25" s="91"/>
    </row>
    <row r="26" spans="1:8" ht="21" customHeight="1">
      <c r="A26" s="223" t="s">
        <v>56</v>
      </c>
      <c r="B26" s="220">
        <f t="shared" si="4"/>
        <v>2686</v>
      </c>
      <c r="C26" s="217">
        <f t="shared" si="5"/>
        <v>2660</v>
      </c>
      <c r="D26" s="220">
        <v>2424</v>
      </c>
      <c r="E26" s="220">
        <v>236</v>
      </c>
      <c r="F26" s="576">
        <f t="shared" si="3"/>
        <v>8.8721804511278202E-2</v>
      </c>
      <c r="G26" s="220">
        <v>26</v>
      </c>
      <c r="H26" s="91"/>
    </row>
    <row r="27" spans="1:8" ht="21" customHeight="1">
      <c r="A27" s="223" t="s">
        <v>57</v>
      </c>
      <c r="B27" s="220">
        <f t="shared" si="4"/>
        <v>217</v>
      </c>
      <c r="C27" s="217">
        <f t="shared" si="5"/>
        <v>213</v>
      </c>
      <c r="D27" s="220">
        <v>184</v>
      </c>
      <c r="E27" s="220">
        <v>29</v>
      </c>
      <c r="F27" s="576">
        <f t="shared" si="3"/>
        <v>0.13615023474178403</v>
      </c>
      <c r="G27" s="220">
        <v>4</v>
      </c>
      <c r="H27" s="91"/>
    </row>
    <row r="28" spans="1:8" ht="21" customHeight="1">
      <c r="A28" s="223" t="s">
        <v>58</v>
      </c>
      <c r="B28" s="220">
        <f t="shared" si="4"/>
        <v>1267</v>
      </c>
      <c r="C28" s="217">
        <f t="shared" si="5"/>
        <v>1229</v>
      </c>
      <c r="D28" s="220">
        <v>1126</v>
      </c>
      <c r="E28" s="220">
        <v>103</v>
      </c>
      <c r="F28" s="576">
        <f t="shared" si="3"/>
        <v>8.3807973962571197E-2</v>
      </c>
      <c r="G28" s="220">
        <v>38</v>
      </c>
      <c r="H28" s="91"/>
    </row>
    <row r="29" spans="1:8" ht="21" customHeight="1">
      <c r="A29" s="223" t="s">
        <v>59</v>
      </c>
      <c r="B29" s="220">
        <f t="shared" si="4"/>
        <v>1392</v>
      </c>
      <c r="C29" s="217">
        <f t="shared" si="5"/>
        <v>1378</v>
      </c>
      <c r="D29" s="220">
        <v>1219</v>
      </c>
      <c r="E29" s="220">
        <v>159</v>
      </c>
      <c r="F29" s="576">
        <f t="shared" si="3"/>
        <v>0.11538461538461539</v>
      </c>
      <c r="G29" s="220">
        <v>14</v>
      </c>
      <c r="H29" s="91"/>
    </row>
    <row r="30" spans="1:8" ht="21" customHeight="1">
      <c r="A30" s="223" t="s">
        <v>60</v>
      </c>
      <c r="B30" s="220">
        <f t="shared" si="4"/>
        <v>711</v>
      </c>
      <c r="C30" s="217">
        <f t="shared" si="5"/>
        <v>704</v>
      </c>
      <c r="D30" s="220">
        <v>653</v>
      </c>
      <c r="E30" s="220">
        <v>51</v>
      </c>
      <c r="F30" s="576">
        <f t="shared" si="3"/>
        <v>7.2443181818181823E-2</v>
      </c>
      <c r="G30" s="220">
        <v>7</v>
      </c>
      <c r="H30" s="91"/>
    </row>
    <row r="31" spans="1:8" ht="21" customHeight="1">
      <c r="A31" s="223" t="s">
        <v>61</v>
      </c>
      <c r="B31" s="220">
        <f t="shared" si="4"/>
        <v>599</v>
      </c>
      <c r="C31" s="217">
        <f t="shared" si="5"/>
        <v>597</v>
      </c>
      <c r="D31" s="220">
        <v>549</v>
      </c>
      <c r="E31" s="220">
        <v>48</v>
      </c>
      <c r="F31" s="576">
        <f t="shared" si="3"/>
        <v>8.0402010050251257E-2</v>
      </c>
      <c r="G31" s="220">
        <v>2</v>
      </c>
      <c r="H31" s="91"/>
    </row>
    <row r="32" spans="1:8" ht="21" customHeight="1">
      <c r="A32" s="223" t="s">
        <v>62</v>
      </c>
      <c r="B32" s="220">
        <f t="shared" si="4"/>
        <v>1373</v>
      </c>
      <c r="C32" s="217">
        <f t="shared" si="5"/>
        <v>1339</v>
      </c>
      <c r="D32" s="220">
        <v>1174</v>
      </c>
      <c r="E32" s="220">
        <v>165</v>
      </c>
      <c r="F32" s="576">
        <f t="shared" si="3"/>
        <v>0.12322628827483197</v>
      </c>
      <c r="G32" s="220">
        <v>34</v>
      </c>
      <c r="H32" s="91"/>
    </row>
    <row r="33" spans="1:8" ht="21" customHeight="1">
      <c r="A33" s="223" t="s">
        <v>63</v>
      </c>
      <c r="B33" s="220">
        <f t="shared" si="4"/>
        <v>672</v>
      </c>
      <c r="C33" s="217">
        <f t="shared" si="5"/>
        <v>663</v>
      </c>
      <c r="D33" s="220">
        <v>595</v>
      </c>
      <c r="E33" s="220">
        <v>68</v>
      </c>
      <c r="F33" s="576">
        <f t="shared" si="3"/>
        <v>0.10256410256410256</v>
      </c>
      <c r="G33" s="220">
        <v>9</v>
      </c>
      <c r="H33" s="91"/>
    </row>
    <row r="34" spans="1:8" ht="21" customHeight="1">
      <c r="A34" s="223" t="s">
        <v>64</v>
      </c>
      <c r="B34" s="220">
        <f t="shared" si="4"/>
        <v>2050</v>
      </c>
      <c r="C34" s="217">
        <f t="shared" si="5"/>
        <v>2031</v>
      </c>
      <c r="D34" s="220">
        <v>1892</v>
      </c>
      <c r="E34" s="220">
        <v>139</v>
      </c>
      <c r="F34" s="576">
        <f t="shared" si="3"/>
        <v>6.8439192516001973E-2</v>
      </c>
      <c r="G34" s="220">
        <v>19</v>
      </c>
      <c r="H34" s="91"/>
    </row>
    <row r="35" spans="1:8" ht="21" customHeight="1">
      <c r="A35" s="224" t="s">
        <v>65</v>
      </c>
      <c r="B35" s="225">
        <f t="shared" si="4"/>
        <v>303</v>
      </c>
      <c r="C35" s="226">
        <f t="shared" si="5"/>
        <v>297</v>
      </c>
      <c r="D35" s="225">
        <v>261</v>
      </c>
      <c r="E35" s="227">
        <v>36</v>
      </c>
      <c r="F35" s="577">
        <f t="shared" si="3"/>
        <v>0.12121212121212122</v>
      </c>
      <c r="G35" s="225">
        <v>6</v>
      </c>
      <c r="H35" s="91"/>
    </row>
    <row r="36" spans="1:8" ht="15">
      <c r="A36" s="3"/>
      <c r="B36" s="93"/>
      <c r="C36" s="93"/>
      <c r="D36" s="93"/>
      <c r="E36" s="93"/>
      <c r="F36" s="94"/>
      <c r="G36" s="93"/>
      <c r="H36" s="91"/>
    </row>
    <row r="37" spans="1:8">
      <c r="B37" s="18"/>
      <c r="C37" s="18"/>
      <c r="D37" s="18"/>
      <c r="E37" s="18"/>
      <c r="G37" s="18"/>
    </row>
    <row r="38" spans="1:8">
      <c r="B38" s="18"/>
      <c r="C38" s="18"/>
      <c r="D38" s="18"/>
      <c r="E38" s="18"/>
      <c r="G38" s="18"/>
    </row>
  </sheetData>
  <mergeCells count="13">
    <mergeCell ref="A15:G15"/>
    <mergeCell ref="B16:B17"/>
    <mergeCell ref="C16:F16"/>
    <mergeCell ref="G16:G17"/>
    <mergeCell ref="A16:A18"/>
    <mergeCell ref="B18:G18"/>
    <mergeCell ref="A1:G1"/>
    <mergeCell ref="A2:G2"/>
    <mergeCell ref="B3:B4"/>
    <mergeCell ref="C3:F3"/>
    <mergeCell ref="G3:G4"/>
    <mergeCell ref="A3:A5"/>
    <mergeCell ref="B5:G5"/>
  </mergeCells>
  <printOptions horizontalCentered="1"/>
  <pageMargins left="0.51181102362204722" right="0.51181102362204722" top="0.6692913385826772" bottom="0.55118110236220474" header="0.31496062992125984" footer="0.31496062992125984"/>
  <pageSetup paperSize="9" scale="90" orientation="portrait" r:id="rId1"/>
  <headerFooter differentFirst="1" alignWithMargins="0">
    <oddFooter>&amp;C&amp;"Arial,Normalny"&amp;9- &amp;P -</oddFooter>
  </headerFooter>
  <ignoredErrors>
    <ignoredError sqref="E6 G6 B19:B35 C19:E19 G19" unlockedFormula="1"/>
    <ignoredError sqref="F6 F19"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usz21"/>
  <dimension ref="A1:G27"/>
  <sheetViews>
    <sheetView showGridLines="0" view="pageBreakPreview" topLeftCell="A7" zoomScale="90" zoomScaleNormal="100" zoomScaleSheetLayoutView="90" workbookViewId="0"/>
  </sheetViews>
  <sheetFormatPr defaultRowHeight="15"/>
  <cols>
    <col min="1" max="1" width="31.5" customWidth="1"/>
    <col min="2" max="2" width="12.875" customWidth="1"/>
    <col min="3" max="3" width="12.125" customWidth="1"/>
    <col min="4" max="4" width="11.5" customWidth="1"/>
    <col min="5" max="5" width="10.75" customWidth="1"/>
    <col min="6" max="6" width="12.125" customWidth="1"/>
    <col min="7" max="7" width="9.875" customWidth="1"/>
  </cols>
  <sheetData>
    <row r="1" spans="1:7" ht="30" customHeight="1">
      <c r="A1" s="678" t="str">
        <f>'Tab 4 i 5'!A1:G1</f>
        <v xml:space="preserve"> I. EMERYTURY I RENTY REALIZOWANE PRZEZ KRUS</v>
      </c>
      <c r="B1" s="678"/>
      <c r="C1" s="678"/>
      <c r="D1" s="678"/>
      <c r="E1" s="678"/>
      <c r="F1" s="678"/>
      <c r="G1" s="678"/>
    </row>
    <row r="2" spans="1:7" ht="33" customHeight="1"/>
    <row r="3" spans="1:7" ht="39" customHeight="1">
      <c r="A3" s="687" t="s">
        <v>612</v>
      </c>
      <c r="B3" s="687"/>
      <c r="C3" s="687"/>
      <c r="D3" s="687"/>
      <c r="E3" s="687"/>
      <c r="F3" s="687"/>
      <c r="G3" s="687"/>
    </row>
    <row r="4" spans="1:7" ht="75" customHeight="1">
      <c r="A4" s="692" t="s">
        <v>19</v>
      </c>
      <c r="B4" s="566" t="s">
        <v>139</v>
      </c>
      <c r="C4" s="566" t="s">
        <v>140</v>
      </c>
      <c r="D4" s="566" t="s">
        <v>141</v>
      </c>
      <c r="E4" s="566" t="s">
        <v>142</v>
      </c>
      <c r="F4" s="566" t="s">
        <v>143</v>
      </c>
    </row>
    <row r="5" spans="1:7" ht="15.75" customHeight="1">
      <c r="A5" s="693"/>
      <c r="B5" s="694" t="str">
        <f>'Tab 4 i 5'!B18:G18</f>
        <v>II KWARTAŁ 2021 R.</v>
      </c>
      <c r="C5" s="695"/>
      <c r="D5" s="695"/>
      <c r="E5" s="695"/>
      <c r="F5" s="696"/>
    </row>
    <row r="6" spans="1:7" ht="21" customHeight="1">
      <c r="A6" s="229" t="s">
        <v>77</v>
      </c>
      <c r="B6" s="229">
        <f>B7+B9</f>
        <v>868</v>
      </c>
      <c r="C6" s="229">
        <f t="shared" ref="C6:F6" si="0">C7+C9</f>
        <v>555</v>
      </c>
      <c r="D6" s="229">
        <f t="shared" si="0"/>
        <v>138</v>
      </c>
      <c r="E6" s="229">
        <f t="shared" si="0"/>
        <v>630</v>
      </c>
      <c r="F6" s="229">
        <f t="shared" si="0"/>
        <v>849</v>
      </c>
    </row>
    <row r="7" spans="1:7" ht="21" customHeight="1">
      <c r="A7" s="230" t="s">
        <v>125</v>
      </c>
      <c r="B7" s="230">
        <v>265</v>
      </c>
      <c r="C7" s="230">
        <v>200</v>
      </c>
      <c r="D7" s="230">
        <v>43</v>
      </c>
      <c r="E7" s="230">
        <v>223</v>
      </c>
      <c r="F7" s="230">
        <v>266</v>
      </c>
    </row>
    <row r="8" spans="1:7" ht="21" customHeight="1">
      <c r="A8" s="230" t="s">
        <v>126</v>
      </c>
      <c r="B8" s="230">
        <v>22</v>
      </c>
      <c r="C8" s="230">
        <v>11</v>
      </c>
      <c r="D8" s="230">
        <v>2</v>
      </c>
      <c r="E8" s="230">
        <v>14</v>
      </c>
      <c r="F8" s="230">
        <v>19</v>
      </c>
    </row>
    <row r="9" spans="1:7" ht="21" customHeight="1">
      <c r="A9" s="230" t="s">
        <v>127</v>
      </c>
      <c r="B9" s="230">
        <f>B10+B12</f>
        <v>603</v>
      </c>
      <c r="C9" s="230">
        <f t="shared" ref="C9:F9" si="1">C10+C12</f>
        <v>355</v>
      </c>
      <c r="D9" s="230">
        <f t="shared" si="1"/>
        <v>95</v>
      </c>
      <c r="E9" s="230">
        <f t="shared" si="1"/>
        <v>407</v>
      </c>
      <c r="F9" s="230">
        <f t="shared" si="1"/>
        <v>583</v>
      </c>
    </row>
    <row r="10" spans="1:7" ht="21" customHeight="1">
      <c r="A10" s="230" t="s">
        <v>128</v>
      </c>
      <c r="B10" s="230">
        <v>497</v>
      </c>
      <c r="C10" s="230">
        <v>306</v>
      </c>
      <c r="D10" s="230">
        <v>75</v>
      </c>
      <c r="E10" s="230">
        <v>331</v>
      </c>
      <c r="F10" s="230">
        <v>497</v>
      </c>
    </row>
    <row r="11" spans="1:7" ht="27.75" customHeight="1">
      <c r="A11" s="232" t="s">
        <v>129</v>
      </c>
      <c r="B11" s="230">
        <v>12</v>
      </c>
      <c r="C11" s="230">
        <v>14</v>
      </c>
      <c r="D11" s="230">
        <v>1</v>
      </c>
      <c r="E11" s="230">
        <v>14</v>
      </c>
      <c r="F11" s="230">
        <v>15</v>
      </c>
    </row>
    <row r="12" spans="1:7" ht="21" customHeight="1">
      <c r="A12" s="233" t="s">
        <v>130</v>
      </c>
      <c r="B12" s="233">
        <v>106</v>
      </c>
      <c r="C12" s="233">
        <v>49</v>
      </c>
      <c r="D12" s="233">
        <v>20</v>
      </c>
      <c r="E12" s="233">
        <v>76</v>
      </c>
      <c r="F12" s="233">
        <v>86</v>
      </c>
    </row>
    <row r="13" spans="1:7" ht="63.75" customHeight="1"/>
    <row r="14" spans="1:7" ht="36" customHeight="1">
      <c r="A14" s="691" t="s">
        <v>613</v>
      </c>
      <c r="B14" s="691"/>
      <c r="C14" s="691"/>
      <c r="D14" s="691"/>
      <c r="E14" s="691"/>
      <c r="F14" s="691"/>
      <c r="G14" s="691"/>
    </row>
    <row r="15" spans="1:7" ht="21" customHeight="1">
      <c r="A15" s="692" t="s">
        <v>19</v>
      </c>
      <c r="B15" s="688" t="s">
        <v>133</v>
      </c>
      <c r="C15" s="688"/>
      <c r="D15" s="688"/>
      <c r="E15" s="688"/>
      <c r="F15" s="688"/>
      <c r="G15" s="688"/>
    </row>
    <row r="16" spans="1:7" ht="21" customHeight="1">
      <c r="A16" s="697"/>
      <c r="B16" s="688" t="s">
        <v>135</v>
      </c>
      <c r="C16" s="689" t="s">
        <v>81</v>
      </c>
      <c r="D16" s="689"/>
      <c r="E16" s="689"/>
      <c r="F16" s="689"/>
      <c r="G16" s="690" t="s">
        <v>144</v>
      </c>
    </row>
    <row r="17" spans="1:7" ht="21" customHeight="1">
      <c r="A17" s="697"/>
      <c r="B17" s="688"/>
      <c r="C17" s="690" t="s">
        <v>145</v>
      </c>
      <c r="D17" s="690"/>
      <c r="E17" s="690"/>
      <c r="F17" s="690" t="s">
        <v>146</v>
      </c>
      <c r="G17" s="690"/>
    </row>
    <row r="18" spans="1:7" ht="56.25">
      <c r="A18" s="697"/>
      <c r="B18" s="688"/>
      <c r="C18" s="566" t="s">
        <v>123</v>
      </c>
      <c r="D18" s="566" t="s">
        <v>493</v>
      </c>
      <c r="E18" s="566" t="s">
        <v>147</v>
      </c>
      <c r="F18" s="690"/>
      <c r="G18" s="690"/>
    </row>
    <row r="19" spans="1:7">
      <c r="A19" s="693"/>
      <c r="B19" s="698" t="str">
        <f>B5</f>
        <v>II KWARTAŁ 2021 R.</v>
      </c>
      <c r="C19" s="699"/>
      <c r="D19" s="699"/>
      <c r="E19" s="699"/>
      <c r="F19" s="699"/>
      <c r="G19" s="700"/>
    </row>
    <row r="20" spans="1:7" ht="21" customHeight="1">
      <c r="A20" s="229" t="s">
        <v>77</v>
      </c>
      <c r="B20" s="229">
        <f>C20+F20+G20</f>
        <v>576</v>
      </c>
      <c r="C20" s="229">
        <f>SUM(D20:E20)</f>
        <v>405</v>
      </c>
      <c r="D20" s="229">
        <f>D21+D23</f>
        <v>205</v>
      </c>
      <c r="E20" s="229">
        <f t="shared" ref="E20:G20" si="2">E21+E23</f>
        <v>200</v>
      </c>
      <c r="F20" s="229">
        <f t="shared" si="2"/>
        <v>70</v>
      </c>
      <c r="G20" s="229">
        <f t="shared" si="2"/>
        <v>101</v>
      </c>
    </row>
    <row r="21" spans="1:7" ht="21" customHeight="1">
      <c r="A21" s="230" t="s">
        <v>125</v>
      </c>
      <c r="B21" s="230">
        <f t="shared" ref="B21:B26" si="3">C21+F21+G21</f>
        <v>205</v>
      </c>
      <c r="C21" s="230">
        <f t="shared" ref="C21:C26" si="4">SUM(D21:E21)</f>
        <v>139</v>
      </c>
      <c r="D21" s="230">
        <v>75</v>
      </c>
      <c r="E21" s="230">
        <v>64</v>
      </c>
      <c r="F21" s="230">
        <v>27</v>
      </c>
      <c r="G21" s="230">
        <v>39</v>
      </c>
    </row>
    <row r="22" spans="1:7" ht="21" customHeight="1">
      <c r="A22" s="230" t="s">
        <v>126</v>
      </c>
      <c r="B22" s="230">
        <f t="shared" si="3"/>
        <v>13</v>
      </c>
      <c r="C22" s="230">
        <f t="shared" si="4"/>
        <v>5</v>
      </c>
      <c r="D22" s="230">
        <v>2</v>
      </c>
      <c r="E22" s="230">
        <v>3</v>
      </c>
      <c r="F22" s="231">
        <v>0</v>
      </c>
      <c r="G22" s="230">
        <v>8</v>
      </c>
    </row>
    <row r="23" spans="1:7" ht="21" customHeight="1">
      <c r="A23" s="230" t="s">
        <v>127</v>
      </c>
      <c r="B23" s="230">
        <f t="shared" si="3"/>
        <v>371</v>
      </c>
      <c r="C23" s="230">
        <f t="shared" si="4"/>
        <v>266</v>
      </c>
      <c r="D23" s="230">
        <v>130</v>
      </c>
      <c r="E23" s="230">
        <v>136</v>
      </c>
      <c r="F23" s="230">
        <v>43</v>
      </c>
      <c r="G23" s="230">
        <v>62</v>
      </c>
    </row>
    <row r="24" spans="1:7" ht="21" customHeight="1">
      <c r="A24" s="230" t="s">
        <v>128</v>
      </c>
      <c r="B24" s="230">
        <f t="shared" si="3"/>
        <v>307</v>
      </c>
      <c r="C24" s="230">
        <f t="shared" si="4"/>
        <v>220</v>
      </c>
      <c r="D24" s="230">
        <v>101</v>
      </c>
      <c r="E24" s="230">
        <v>119</v>
      </c>
      <c r="F24" s="230">
        <v>36</v>
      </c>
      <c r="G24" s="230">
        <v>51</v>
      </c>
    </row>
    <row r="25" spans="1:7" ht="24" customHeight="1">
      <c r="A25" s="232" t="s">
        <v>129</v>
      </c>
      <c r="B25" s="230">
        <f t="shared" si="3"/>
        <v>13</v>
      </c>
      <c r="C25" s="230">
        <f t="shared" si="4"/>
        <v>12</v>
      </c>
      <c r="D25" s="230">
        <v>5</v>
      </c>
      <c r="E25" s="230">
        <v>7</v>
      </c>
      <c r="F25" s="230">
        <v>1</v>
      </c>
      <c r="G25" s="231">
        <v>0</v>
      </c>
    </row>
    <row r="26" spans="1:7" ht="23.25" customHeight="1">
      <c r="A26" s="233" t="s">
        <v>130</v>
      </c>
      <c r="B26" s="233">
        <f t="shared" si="3"/>
        <v>64</v>
      </c>
      <c r="C26" s="233">
        <f t="shared" si="4"/>
        <v>46</v>
      </c>
      <c r="D26" s="233">
        <v>29</v>
      </c>
      <c r="E26" s="233">
        <v>17</v>
      </c>
      <c r="F26" s="233">
        <v>7</v>
      </c>
      <c r="G26" s="233">
        <v>11</v>
      </c>
    </row>
    <row r="27" spans="1:7" ht="38.25" customHeight="1">
      <c r="A27" s="686" t="s">
        <v>273</v>
      </c>
      <c r="B27" s="686"/>
      <c r="C27" s="686"/>
      <c r="D27" s="686"/>
      <c r="E27" s="686"/>
      <c r="F27" s="686"/>
      <c r="G27" s="686"/>
    </row>
  </sheetData>
  <mergeCells count="14">
    <mergeCell ref="A27:G27"/>
    <mergeCell ref="A1:G1"/>
    <mergeCell ref="A3:G3"/>
    <mergeCell ref="B15:G15"/>
    <mergeCell ref="B16:B18"/>
    <mergeCell ref="C16:F16"/>
    <mergeCell ref="G16:G18"/>
    <mergeCell ref="C17:E17"/>
    <mergeCell ref="F17:F18"/>
    <mergeCell ref="A14:G14"/>
    <mergeCell ref="A4:A5"/>
    <mergeCell ref="B5:F5"/>
    <mergeCell ref="A15:A19"/>
    <mergeCell ref="B19:G19"/>
  </mergeCells>
  <printOptions horizontalCentered="1"/>
  <pageMargins left="0.51181102362204722" right="0.51181102362204722" top="0.6692913385826772" bottom="0.55118110236220474" header="0.31496062992125984" footer="0.31496062992125984"/>
  <pageSetup paperSize="9" scale="88" orientation="portrait" r:id="rId1"/>
  <headerFooter differentFirst="1" alignWithMargins="0">
    <oddFooter>&amp;C&amp;"Arial,Normalny"&amp;9- &amp;P -</oddFooter>
  </headerFooter>
  <ignoredErrors>
    <ignoredError sqref="C21:C26"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usz22"/>
  <dimension ref="A1:F27"/>
  <sheetViews>
    <sheetView showGridLines="0" view="pageBreakPreview" zoomScale="90" zoomScaleNormal="100" zoomScaleSheetLayoutView="90" workbookViewId="0"/>
  </sheetViews>
  <sheetFormatPr defaultRowHeight="15"/>
  <cols>
    <col min="1" max="1" width="32.5" customWidth="1"/>
    <col min="2" max="2" width="14.125" customWidth="1"/>
    <col min="3" max="3" width="13.25" customWidth="1"/>
    <col min="4" max="4" width="13.375" customWidth="1"/>
    <col min="5" max="5" width="12.625" customWidth="1"/>
    <col min="6" max="6" width="12.75" customWidth="1"/>
  </cols>
  <sheetData>
    <row r="1" spans="1:6" ht="36" customHeight="1">
      <c r="A1" s="678" t="str">
        <f>'Tab 6 i 7 '!A1:G1</f>
        <v xml:space="preserve"> I. EMERYTURY I RENTY REALIZOWANE PRZEZ KRUS</v>
      </c>
      <c r="B1" s="678"/>
      <c r="C1" s="678"/>
      <c r="D1" s="678"/>
      <c r="E1" s="678"/>
      <c r="F1" s="678"/>
    </row>
    <row r="2" spans="1:6" ht="30" customHeight="1">
      <c r="A2" s="127"/>
      <c r="B2" s="127"/>
      <c r="C2" s="127"/>
      <c r="D2" s="127"/>
      <c r="E2" s="127"/>
      <c r="F2" s="127"/>
    </row>
    <row r="3" spans="1:6" ht="36" customHeight="1">
      <c r="A3" s="701" t="s">
        <v>552</v>
      </c>
      <c r="B3" s="701"/>
      <c r="C3" s="701"/>
      <c r="D3" s="701"/>
      <c r="E3" s="701"/>
      <c r="F3" s="701"/>
    </row>
    <row r="4" spans="1:6" ht="87" customHeight="1">
      <c r="A4" s="692" t="s">
        <v>19</v>
      </c>
      <c r="B4" s="566" t="s">
        <v>139</v>
      </c>
      <c r="C4" s="566" t="s">
        <v>140</v>
      </c>
      <c r="D4" s="566" t="s">
        <v>141</v>
      </c>
      <c r="E4" s="566" t="s">
        <v>142</v>
      </c>
      <c r="F4" s="566" t="s">
        <v>143</v>
      </c>
    </row>
    <row r="5" spans="1:6" ht="15" customHeight="1">
      <c r="A5" s="693"/>
      <c r="B5" s="694" t="str">
        <f>'Tab 6 i 7 '!B19:G19</f>
        <v>II KWARTAŁ 2021 R.</v>
      </c>
      <c r="C5" s="695"/>
      <c r="D5" s="695"/>
      <c r="E5" s="695"/>
      <c r="F5" s="696"/>
    </row>
    <row r="6" spans="1:6" ht="21" customHeight="1">
      <c r="A6" s="229" t="s">
        <v>77</v>
      </c>
      <c r="B6" s="229">
        <f>B7+B9</f>
        <v>50</v>
      </c>
      <c r="C6" s="229">
        <f t="shared" ref="C6:F6" si="0">C7+C9</f>
        <v>28</v>
      </c>
      <c r="D6" s="229">
        <f t="shared" si="0"/>
        <v>1</v>
      </c>
      <c r="E6" s="229">
        <f t="shared" si="0"/>
        <v>38</v>
      </c>
      <c r="F6" s="229">
        <f t="shared" si="0"/>
        <v>40</v>
      </c>
    </row>
    <row r="7" spans="1:6" ht="21" customHeight="1">
      <c r="A7" s="230" t="s">
        <v>125</v>
      </c>
      <c r="B7" s="230">
        <v>37</v>
      </c>
      <c r="C7" s="230">
        <v>19</v>
      </c>
      <c r="D7" s="230">
        <v>1</v>
      </c>
      <c r="E7" s="230">
        <v>28</v>
      </c>
      <c r="F7" s="230">
        <v>28</v>
      </c>
    </row>
    <row r="8" spans="1:6" ht="21" customHeight="1">
      <c r="A8" s="230" t="s">
        <v>126</v>
      </c>
      <c r="B8" s="230">
        <v>2</v>
      </c>
      <c r="C8" s="231">
        <v>0</v>
      </c>
      <c r="D8" s="231">
        <v>0</v>
      </c>
      <c r="E8" s="230">
        <v>2</v>
      </c>
      <c r="F8" s="231">
        <v>0</v>
      </c>
    </row>
    <row r="9" spans="1:6" ht="21" customHeight="1">
      <c r="A9" s="230" t="s">
        <v>127</v>
      </c>
      <c r="B9" s="230">
        <f>B10+B12</f>
        <v>13</v>
      </c>
      <c r="C9" s="230">
        <f t="shared" ref="C9:F9" si="1">C10+C12</f>
        <v>9</v>
      </c>
      <c r="D9" s="231">
        <f t="shared" si="1"/>
        <v>0</v>
      </c>
      <c r="E9" s="230">
        <f t="shared" si="1"/>
        <v>10</v>
      </c>
      <c r="F9" s="230">
        <f t="shared" si="1"/>
        <v>12</v>
      </c>
    </row>
    <row r="10" spans="1:6" ht="21" customHeight="1">
      <c r="A10" s="230" t="s">
        <v>128</v>
      </c>
      <c r="B10" s="230">
        <v>12</v>
      </c>
      <c r="C10" s="230">
        <v>5</v>
      </c>
      <c r="D10" s="231">
        <v>0</v>
      </c>
      <c r="E10" s="230">
        <v>8</v>
      </c>
      <c r="F10" s="230">
        <v>9</v>
      </c>
    </row>
    <row r="11" spans="1:6" ht="27" customHeight="1">
      <c r="A11" s="232" t="s">
        <v>129</v>
      </c>
      <c r="B11" s="230">
        <v>1</v>
      </c>
      <c r="C11" s="231">
        <v>0</v>
      </c>
      <c r="D11" s="231">
        <v>0</v>
      </c>
      <c r="E11" s="230">
        <v>1</v>
      </c>
      <c r="F11" s="231">
        <v>0</v>
      </c>
    </row>
    <row r="12" spans="1:6" ht="21" customHeight="1">
      <c r="A12" s="233" t="s">
        <v>130</v>
      </c>
      <c r="B12" s="233">
        <v>1</v>
      </c>
      <c r="C12" s="233">
        <v>4</v>
      </c>
      <c r="D12" s="238">
        <v>0</v>
      </c>
      <c r="E12" s="233">
        <v>2</v>
      </c>
      <c r="F12" s="233">
        <v>3</v>
      </c>
    </row>
    <row r="13" spans="1:6" ht="42" customHeight="1"/>
    <row r="14" spans="1:6" ht="45" customHeight="1">
      <c r="A14" s="701" t="s">
        <v>553</v>
      </c>
      <c r="B14" s="701"/>
      <c r="C14" s="701"/>
      <c r="D14" s="701"/>
      <c r="E14" s="701"/>
      <c r="F14" s="701"/>
    </row>
    <row r="15" spans="1:6" ht="24" customHeight="1">
      <c r="A15" s="692" t="s">
        <v>19</v>
      </c>
      <c r="B15" s="690" t="s">
        <v>133</v>
      </c>
      <c r="C15" s="690"/>
      <c r="D15" s="690"/>
      <c r="E15" s="690"/>
      <c r="F15" s="690"/>
    </row>
    <row r="16" spans="1:6" ht="24" customHeight="1">
      <c r="A16" s="697"/>
      <c r="B16" s="690" t="s">
        <v>135</v>
      </c>
      <c r="C16" s="690" t="s">
        <v>81</v>
      </c>
      <c r="D16" s="690"/>
      <c r="E16" s="690"/>
      <c r="F16" s="690" t="s">
        <v>144</v>
      </c>
    </row>
    <row r="17" spans="1:6" ht="24" customHeight="1">
      <c r="A17" s="697"/>
      <c r="B17" s="690"/>
      <c r="C17" s="690" t="s">
        <v>145</v>
      </c>
      <c r="D17" s="690"/>
      <c r="E17" s="690"/>
      <c r="F17" s="690"/>
    </row>
    <row r="18" spans="1:6" ht="56.25">
      <c r="A18" s="697"/>
      <c r="B18" s="690"/>
      <c r="C18" s="566" t="s">
        <v>123</v>
      </c>
      <c r="D18" s="566" t="s">
        <v>493</v>
      </c>
      <c r="E18" s="566" t="s">
        <v>147</v>
      </c>
      <c r="F18" s="690"/>
    </row>
    <row r="19" spans="1:6">
      <c r="A19" s="693"/>
      <c r="B19" s="694" t="str">
        <f>B5</f>
        <v>II KWARTAŁ 2021 R.</v>
      </c>
      <c r="C19" s="695"/>
      <c r="D19" s="695"/>
      <c r="E19" s="695"/>
      <c r="F19" s="696"/>
    </row>
    <row r="20" spans="1:6" ht="21" customHeight="1">
      <c r="A20" s="229" t="s">
        <v>77</v>
      </c>
      <c r="B20" s="229">
        <f>C20+F20</f>
        <v>29</v>
      </c>
      <c r="C20" s="229">
        <f>SUM(D20:E20)</f>
        <v>21</v>
      </c>
      <c r="D20" s="229">
        <f>D21+D23</f>
        <v>9</v>
      </c>
      <c r="E20" s="229">
        <f t="shared" ref="E20:F20" si="2">E21+E23</f>
        <v>12</v>
      </c>
      <c r="F20" s="229">
        <f t="shared" si="2"/>
        <v>8</v>
      </c>
    </row>
    <row r="21" spans="1:6" ht="21" customHeight="1">
      <c r="A21" s="230" t="s">
        <v>125</v>
      </c>
      <c r="B21" s="230">
        <f t="shared" ref="B21:B26" si="3">C21+F21</f>
        <v>21</v>
      </c>
      <c r="C21" s="230">
        <f t="shared" ref="C21:C26" si="4">SUM(D21:E21)</f>
        <v>14</v>
      </c>
      <c r="D21" s="230">
        <v>8</v>
      </c>
      <c r="E21" s="230">
        <v>6</v>
      </c>
      <c r="F21" s="230">
        <v>7</v>
      </c>
    </row>
    <row r="22" spans="1:6" ht="21" customHeight="1">
      <c r="A22" s="230" t="s">
        <v>126</v>
      </c>
      <c r="B22" s="231">
        <f t="shared" si="3"/>
        <v>0</v>
      </c>
      <c r="C22" s="231">
        <f t="shared" si="4"/>
        <v>0</v>
      </c>
      <c r="D22" s="231">
        <v>0</v>
      </c>
      <c r="E22" s="231">
        <v>0</v>
      </c>
      <c r="F22" s="231">
        <v>0</v>
      </c>
    </row>
    <row r="23" spans="1:6" ht="21" customHeight="1">
      <c r="A23" s="230" t="s">
        <v>127</v>
      </c>
      <c r="B23" s="230">
        <f t="shared" si="3"/>
        <v>8</v>
      </c>
      <c r="C23" s="230">
        <f t="shared" si="4"/>
        <v>7</v>
      </c>
      <c r="D23" s="230">
        <v>1</v>
      </c>
      <c r="E23" s="230">
        <v>6</v>
      </c>
      <c r="F23" s="559">
        <v>1</v>
      </c>
    </row>
    <row r="24" spans="1:6" ht="21" customHeight="1">
      <c r="A24" s="230" t="s">
        <v>128</v>
      </c>
      <c r="B24" s="230">
        <f t="shared" si="3"/>
        <v>7</v>
      </c>
      <c r="C24" s="230">
        <f t="shared" si="4"/>
        <v>6</v>
      </c>
      <c r="D24" s="230">
        <v>1</v>
      </c>
      <c r="E24" s="230">
        <v>5</v>
      </c>
      <c r="F24" s="559">
        <v>1</v>
      </c>
    </row>
    <row r="25" spans="1:6" ht="31.5" customHeight="1">
      <c r="A25" s="232" t="s">
        <v>129</v>
      </c>
      <c r="B25" s="230">
        <f t="shared" si="3"/>
        <v>1</v>
      </c>
      <c r="C25" s="230">
        <f t="shared" si="4"/>
        <v>1</v>
      </c>
      <c r="D25" s="231">
        <v>0</v>
      </c>
      <c r="E25" s="230">
        <v>1</v>
      </c>
      <c r="F25" s="231">
        <v>0</v>
      </c>
    </row>
    <row r="26" spans="1:6" ht="21" customHeight="1">
      <c r="A26" s="233" t="s">
        <v>130</v>
      </c>
      <c r="B26" s="233">
        <f t="shared" si="3"/>
        <v>1</v>
      </c>
      <c r="C26" s="233">
        <f t="shared" si="4"/>
        <v>1</v>
      </c>
      <c r="D26" s="238">
        <v>0</v>
      </c>
      <c r="E26" s="233">
        <v>1</v>
      </c>
      <c r="F26" s="238">
        <v>0</v>
      </c>
    </row>
    <row r="27" spans="1:6" ht="35.25" customHeight="1">
      <c r="A27" s="686" t="s">
        <v>273</v>
      </c>
      <c r="B27" s="686"/>
      <c r="C27" s="686"/>
      <c r="D27" s="686"/>
      <c r="E27" s="686"/>
      <c r="F27" s="686"/>
    </row>
  </sheetData>
  <mergeCells count="13">
    <mergeCell ref="A27:F27"/>
    <mergeCell ref="A1:F1"/>
    <mergeCell ref="A3:F3"/>
    <mergeCell ref="A14:F14"/>
    <mergeCell ref="B15:F15"/>
    <mergeCell ref="B16:B18"/>
    <mergeCell ref="C16:E16"/>
    <mergeCell ref="F16:F18"/>
    <mergeCell ref="C17:E17"/>
    <mergeCell ref="A4:A5"/>
    <mergeCell ref="B5:F5"/>
    <mergeCell ref="A15:A19"/>
    <mergeCell ref="B19:F19"/>
  </mergeCells>
  <printOptions horizontalCentered="1"/>
  <pageMargins left="0.51181102362204722" right="0.51181102362204722" top="0.6692913385826772" bottom="0.55118110236220474" header="0.31496062992125984" footer="0.31496062992125984"/>
  <pageSetup paperSize="9" scale="90" orientation="portrait" r:id="rId1"/>
  <headerFooter differentFirst="1" alignWithMargins="0">
    <oddFooter>&amp;C&amp;"Arial,Normalny"&amp;9- &amp;P -</oddFooter>
  </headerFooter>
  <ignoredErrors>
    <ignoredError sqref="C21:C26"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4 Y A E U z w Q F S K m A A A A + Q A A A B I A H A B D b 2 5 m a W c v U G F j a 2 F n Z S 5 4 b W w g o h g A K K A U A A A A A A A A A A A A A A A A A A A A A A A A A A A A h Y + 9 D o I w G E V f h X S n f 0 S j 5 q M M r p C Q m B j X p l R o h E K g W N 7 N w U f y F S R R 1 M 3 x n p z h 3 M f t D s n U 1 M F V 9 4 N p b Y w Y p i j Q V r W F s W W M R n c O N y g R k E t 1 k a U O Z t k O u 2 k o Y l Q 5 1 + 0 I 8 d 5 j H + G 2 L w m n l J F T l h 5 U p R u J P r L 5 L 4 f G D k 5 a p Z G A 4 y t G c L x m e M W 2 H L O I M i A L h 8 z Y r 8 P n Z E y B / E D Y j 7 U b e y 2 6 O s x T I M s E 8 r 4 h n l B L A w Q U A A I A C A D h g A R 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4 Y A E U y i K R 7 g O A A A A E Q A A A B M A H A B G b 3 J t d W x h c y 9 T Z W N 0 a W 9 u M S 5 t I K I Y A C i g F A A A A A A A A A A A A A A A A A A A A A A A A A A A A C t O T S 7 J z M 9 T C I b Q h t Y A U E s B A i 0 A F A A C A A g A 4 Y A E U z w Q F S K m A A A A + Q A A A B I A A A A A A A A A A A A A A A A A A A A A A E N v b m Z p Z y 9 Q Y W N r Y W d l L n h t b F B L A Q I t A B Q A A g A I A O G A B F M P y u m r p A A A A O k A A A A T A A A A A A A A A A A A A A A A A P I A A A B b Q 2 9 u d G V u d F 9 U e X B l c 1 0 u e G 1 s U E s B A i 0 A F A A C A A g A 4 Y A E U y 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O L H F O D U u J V G q b p q N K 3 r p u 0 A A A A A A g A A A A A A A 2 Y A A M A A A A A Q A A A A n d D f J q F V B 1 e S T H o Q S X i 6 t Q A A A A A E g A A A o A A A A B A A A A C t y 6 f 6 L D o 7 C Y 4 / h T 7 s D 1 3 M U A A A A M 0 j M 4 L c 2 v d H I v g Q I q w Z 4 Z r / K V m D i u D z B 6 l y 3 G D q a Q F S W N s c B y f u B t Q s Q v c S P 1 o G Q z B p N 7 a 3 C c O 6 R i H z F D U t A h T X M q f 3 Y m v a R Q k j o d G j W w g W F A A A A I u p U H N I x L t p / D H z 0 T 3 K q w Y + z V s b < / D a t a M a s h u p > 
</file>

<file path=customXml/itemProps1.xml><?xml version="1.0" encoding="utf-8"?>
<ds:datastoreItem xmlns:ds="http://schemas.openxmlformats.org/officeDocument/2006/customXml" ds:itemID="{AC81E9A1-D194-425B-9E4C-54B3293F824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32</vt:i4>
      </vt:variant>
      <vt:variant>
        <vt:lpstr>Nazwane zakresy</vt:lpstr>
      </vt:variant>
      <vt:variant>
        <vt:i4>20</vt:i4>
      </vt:variant>
    </vt:vector>
  </HeadingPairs>
  <TitlesOfParts>
    <vt:vector size="52" baseType="lpstr">
      <vt:lpstr>Strona tytułowa</vt:lpstr>
      <vt:lpstr>Spis treści</vt:lpstr>
      <vt:lpstr>Uwagi wstępne</vt:lpstr>
      <vt:lpstr>Objaśnienia i skróty</vt:lpstr>
      <vt:lpstr>Tab 1</vt:lpstr>
      <vt:lpstr>Tab 2 i 3</vt:lpstr>
      <vt:lpstr>Tab 4 i 5</vt:lpstr>
      <vt:lpstr>Tab 6 i 7 </vt:lpstr>
      <vt:lpstr>Tab 8 i 9</vt:lpstr>
      <vt:lpstr>Tab 10</vt:lpstr>
      <vt:lpstr>Tab 1 (11)</vt:lpstr>
      <vt:lpstr>Tab 2 (12) i wykres 1</vt:lpstr>
      <vt:lpstr>Tab 3 (13) i wykres 2</vt:lpstr>
      <vt:lpstr>Tab 4 (14)</vt:lpstr>
      <vt:lpstr>Tab 5 (15)</vt:lpstr>
      <vt:lpstr>Wykres 3</vt:lpstr>
      <vt:lpstr>Tab 6 (16)</vt:lpstr>
      <vt:lpstr>Tab 7 (17)</vt:lpstr>
      <vt:lpstr>Tab 8 (18)</vt:lpstr>
      <vt:lpstr>Tab 9 (19) i 10 (20)</vt:lpstr>
      <vt:lpstr>Tab 11 (21) i 12 (22)</vt:lpstr>
      <vt:lpstr>Tab 1 (23)</vt:lpstr>
      <vt:lpstr>Tab 1 (24) i 2 (25)</vt:lpstr>
      <vt:lpstr>Wykres 4</vt:lpstr>
      <vt:lpstr>Tab 3 (26) i 4 (27)</vt:lpstr>
      <vt:lpstr>Wykres 5</vt:lpstr>
      <vt:lpstr>Tab 1 (28)</vt:lpstr>
      <vt:lpstr>Tab 2 (29) i 3 (30)</vt:lpstr>
      <vt:lpstr>Tab 4 (31)</vt:lpstr>
      <vt:lpstr>Tab 5 (32) i 6 (33)</vt:lpstr>
      <vt:lpstr>Tab 7 (34) i 8 (35)</vt:lpstr>
      <vt:lpstr>Tab 1 (36) i 2 (37)</vt:lpstr>
      <vt:lpstr>'Objaśnienia i skróty'!Obszar_wydruku</vt:lpstr>
      <vt:lpstr>'Spis treści'!Obszar_wydruku</vt:lpstr>
      <vt:lpstr>'Strona tytułowa'!Obszar_wydruku</vt:lpstr>
      <vt:lpstr>'Tab 1 (11)'!Obszar_wydruku</vt:lpstr>
      <vt:lpstr>'Tab 1 (23)'!Obszar_wydruku</vt:lpstr>
      <vt:lpstr>'Tab 1 (24) i 2 (25)'!Obszar_wydruku</vt:lpstr>
      <vt:lpstr>'Tab 1 (28)'!Obszar_wydruku</vt:lpstr>
      <vt:lpstr>'Tab 11 (21) i 12 (22)'!Obszar_wydruku</vt:lpstr>
      <vt:lpstr>'Tab 2 (12) i wykres 1'!Obszar_wydruku</vt:lpstr>
      <vt:lpstr>'Tab 2 (29) i 3 (30)'!Obszar_wydruku</vt:lpstr>
      <vt:lpstr>'Tab 3 (13) i wykres 2'!Obszar_wydruku</vt:lpstr>
      <vt:lpstr>'Tab 3 (26) i 4 (27)'!Obszar_wydruku</vt:lpstr>
      <vt:lpstr>'Tab 4 (14)'!Obszar_wydruku</vt:lpstr>
      <vt:lpstr>'Tab 5 (15)'!Obszar_wydruku</vt:lpstr>
      <vt:lpstr>'Tab 7 (17)'!Obszar_wydruku</vt:lpstr>
      <vt:lpstr>'Tab 8 (18)'!Obszar_wydruku</vt:lpstr>
      <vt:lpstr>'Uwagi wstępne'!Obszar_wydruku</vt:lpstr>
      <vt:lpstr>'Wykres 3'!Obszar_wydruku</vt:lpstr>
      <vt:lpstr>'Wykres 4'!Obszar_wydruku</vt:lpstr>
      <vt:lpstr>'Wykres 5'!Obszar_wydruku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2023-05-26T09:43:23Z</dcterms:modified>
</cp:coreProperties>
</file>