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4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272" i="1" l="1"/>
  <c r="H272" i="1"/>
  <c r="G318" i="1"/>
  <c r="G308" i="1" l="1"/>
  <c r="G310" i="1"/>
  <c r="J310" i="1"/>
  <c r="M310" i="1"/>
  <c r="P310" i="1"/>
  <c r="G311" i="1"/>
  <c r="J311" i="1"/>
  <c r="M311" i="1"/>
  <c r="P311" i="1"/>
  <c r="G312" i="1"/>
  <c r="J312" i="1"/>
  <c r="M312" i="1"/>
  <c r="P312" i="1"/>
  <c r="G313" i="1"/>
  <c r="J313" i="1"/>
  <c r="M313" i="1"/>
  <c r="P313" i="1"/>
  <c r="K257" i="1" l="1"/>
  <c r="T180" i="1" l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S180" i="1"/>
  <c r="T181" i="1" l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U180" i="1" l="1"/>
  <c r="V180" i="1" s="1"/>
  <c r="U172" i="1"/>
  <c r="V172" i="1" s="1"/>
  <c r="U168" i="1"/>
  <c r="V168" i="1" s="1"/>
  <c r="U176" i="1"/>
  <c r="V176" i="1" s="1"/>
  <c r="U179" i="1"/>
  <c r="V179" i="1" s="1"/>
  <c r="U175" i="1"/>
  <c r="V175" i="1" s="1"/>
  <c r="U171" i="1"/>
  <c r="V171" i="1" s="1"/>
  <c r="U167" i="1"/>
  <c r="V167" i="1" s="1"/>
  <c r="U170" i="1"/>
  <c r="V170" i="1" s="1"/>
  <c r="U178" i="1"/>
  <c r="V178" i="1" s="1"/>
  <c r="U174" i="1"/>
  <c r="V174" i="1" s="1"/>
  <c r="U166" i="1"/>
  <c r="U177" i="1"/>
  <c r="V177" i="1" s="1"/>
  <c r="U173" i="1"/>
  <c r="V173" i="1" s="1"/>
  <c r="U169" i="1"/>
  <c r="V169" i="1" s="1"/>
  <c r="J532" i="1"/>
  <c r="V533" i="1" l="1"/>
  <c r="S533" i="1"/>
  <c r="P533" i="1"/>
  <c r="M533" i="1"/>
  <c r="J533" i="1"/>
  <c r="O349" i="1" l="1"/>
  <c r="S349" i="1" s="1"/>
  <c r="I347" i="1" l="1"/>
  <c r="M347" i="1" s="1"/>
  <c r="O346" i="1"/>
  <c r="S346" i="1" s="1"/>
  <c r="T442" i="1" l="1"/>
  <c r="T443" i="1"/>
  <c r="T444" i="1"/>
  <c r="T445" i="1"/>
  <c r="T446" i="1"/>
  <c r="T441" i="1"/>
  <c r="R442" i="1"/>
  <c r="R443" i="1"/>
  <c r="R444" i="1"/>
  <c r="R445" i="1"/>
  <c r="R446" i="1"/>
  <c r="R441" i="1"/>
  <c r="P442" i="1"/>
  <c r="P443" i="1"/>
  <c r="P444" i="1"/>
  <c r="P445" i="1"/>
  <c r="P446" i="1"/>
  <c r="P441" i="1"/>
  <c r="M442" i="1"/>
  <c r="M443" i="1"/>
  <c r="M444" i="1"/>
  <c r="M445" i="1"/>
  <c r="M446" i="1"/>
  <c r="M441" i="1"/>
  <c r="H442" i="1"/>
  <c r="H443" i="1"/>
  <c r="H444" i="1"/>
  <c r="H445" i="1"/>
  <c r="H446" i="1"/>
  <c r="F442" i="1"/>
  <c r="F443" i="1"/>
  <c r="F444" i="1"/>
  <c r="F445" i="1"/>
  <c r="F446" i="1"/>
  <c r="D442" i="1"/>
  <c r="D443" i="1"/>
  <c r="D444" i="1"/>
  <c r="D445" i="1"/>
  <c r="D446" i="1"/>
  <c r="A442" i="1"/>
  <c r="A443" i="1"/>
  <c r="A444" i="1"/>
  <c r="A445" i="1"/>
  <c r="A446" i="1"/>
  <c r="R447" i="1" l="1"/>
  <c r="T447" i="1"/>
  <c r="P447" i="1"/>
  <c r="M53" i="1"/>
  <c r="L164" i="1"/>
  <c r="M20" i="1"/>
  <c r="G463" i="1"/>
  <c r="G343" i="1"/>
  <c r="G477" i="1"/>
  <c r="M438" i="1"/>
  <c r="A438" i="1"/>
  <c r="G374" i="1"/>
  <c r="E9" i="1"/>
  <c r="P322" i="1"/>
  <c r="M322" i="1"/>
  <c r="J322" i="1"/>
  <c r="G322" i="1"/>
  <c r="P321" i="1"/>
  <c r="M321" i="1"/>
  <c r="J321" i="1"/>
  <c r="G321" i="1"/>
  <c r="P320" i="1"/>
  <c r="M320" i="1"/>
  <c r="J320" i="1"/>
  <c r="G320" i="1"/>
  <c r="Q216" i="1"/>
  <c r="N216" i="1"/>
  <c r="L216" i="1"/>
  <c r="L166" i="1"/>
  <c r="Q80" i="1"/>
  <c r="O80" i="1"/>
  <c r="Q79" i="1"/>
  <c r="O79" i="1"/>
  <c r="Q78" i="1"/>
  <c r="O78" i="1"/>
  <c r="Q77" i="1"/>
  <c r="O77" i="1"/>
  <c r="Q57" i="1"/>
  <c r="O57" i="1"/>
  <c r="M57" i="1"/>
  <c r="K57" i="1"/>
  <c r="Q56" i="1"/>
  <c r="O56" i="1"/>
  <c r="M56" i="1"/>
  <c r="K56" i="1"/>
  <c r="Q55" i="1"/>
  <c r="O55" i="1"/>
  <c r="M55" i="1"/>
  <c r="M58" i="1" s="1"/>
  <c r="K55" i="1"/>
  <c r="Q24" i="1"/>
  <c r="O24" i="1"/>
  <c r="M24" i="1"/>
  <c r="K24" i="1"/>
  <c r="Q23" i="1"/>
  <c r="O23" i="1"/>
  <c r="M23" i="1"/>
  <c r="K23" i="1"/>
  <c r="Q22" i="1"/>
  <c r="O22" i="1"/>
  <c r="M22" i="1"/>
  <c r="K22" i="1"/>
  <c r="Q49" i="1"/>
  <c r="O49" i="1"/>
  <c r="Q48" i="1"/>
  <c r="O48" i="1"/>
  <c r="Q47" i="1"/>
  <c r="O47" i="1"/>
  <c r="Q46" i="1"/>
  <c r="O46" i="1"/>
  <c r="V532" i="1"/>
  <c r="S532" i="1"/>
  <c r="P532" i="1"/>
  <c r="M532" i="1"/>
  <c r="V531" i="1"/>
  <c r="S531" i="1"/>
  <c r="P531" i="1"/>
  <c r="M531" i="1"/>
  <c r="J531" i="1"/>
  <c r="V530" i="1"/>
  <c r="S530" i="1"/>
  <c r="P530" i="1"/>
  <c r="M530" i="1"/>
  <c r="J530" i="1"/>
  <c r="V529" i="1"/>
  <c r="S529" i="1"/>
  <c r="P529" i="1"/>
  <c r="M529" i="1"/>
  <c r="J529" i="1"/>
  <c r="V528" i="1"/>
  <c r="S528" i="1"/>
  <c r="P528" i="1"/>
  <c r="M528" i="1"/>
  <c r="J528" i="1"/>
  <c r="S480" i="1"/>
  <c r="S481" i="1"/>
  <c r="S482" i="1"/>
  <c r="S483" i="1"/>
  <c r="S484" i="1"/>
  <c r="S479" i="1"/>
  <c r="P480" i="1"/>
  <c r="P481" i="1"/>
  <c r="P482" i="1"/>
  <c r="P483" i="1"/>
  <c r="P484" i="1"/>
  <c r="P479" i="1"/>
  <c r="M480" i="1"/>
  <c r="M481" i="1"/>
  <c r="M482" i="1"/>
  <c r="M483" i="1"/>
  <c r="M484" i="1"/>
  <c r="M479" i="1"/>
  <c r="J480" i="1"/>
  <c r="J481" i="1"/>
  <c r="J482" i="1"/>
  <c r="J483" i="1"/>
  <c r="J484" i="1"/>
  <c r="J479" i="1"/>
  <c r="G480" i="1"/>
  <c r="G481" i="1"/>
  <c r="G482" i="1"/>
  <c r="G483" i="1"/>
  <c r="G484" i="1"/>
  <c r="G479" i="1"/>
  <c r="C480" i="1"/>
  <c r="C481" i="1"/>
  <c r="C482" i="1"/>
  <c r="C483" i="1"/>
  <c r="C484" i="1"/>
  <c r="C479" i="1"/>
  <c r="S466" i="1"/>
  <c r="S467" i="1"/>
  <c r="S468" i="1"/>
  <c r="S469" i="1"/>
  <c r="S470" i="1"/>
  <c r="S465" i="1"/>
  <c r="P466" i="1"/>
  <c r="P467" i="1"/>
  <c r="P468" i="1"/>
  <c r="P469" i="1"/>
  <c r="P470" i="1"/>
  <c r="P465" i="1"/>
  <c r="M466" i="1"/>
  <c r="M467" i="1"/>
  <c r="M468" i="1"/>
  <c r="M469" i="1"/>
  <c r="M470" i="1"/>
  <c r="M465" i="1"/>
  <c r="J466" i="1"/>
  <c r="J467" i="1"/>
  <c r="J468" i="1"/>
  <c r="J469" i="1"/>
  <c r="J470" i="1"/>
  <c r="J465" i="1"/>
  <c r="G466" i="1"/>
  <c r="G467" i="1"/>
  <c r="G468" i="1"/>
  <c r="G469" i="1"/>
  <c r="G470" i="1"/>
  <c r="G465" i="1"/>
  <c r="C466" i="1"/>
  <c r="C467" i="1"/>
  <c r="C468" i="1"/>
  <c r="C469" i="1"/>
  <c r="C470" i="1"/>
  <c r="C465" i="1"/>
  <c r="H441" i="1"/>
  <c r="F441" i="1"/>
  <c r="D441" i="1"/>
  <c r="A441" i="1"/>
  <c r="Q378" i="1"/>
  <c r="U378" i="1" s="1"/>
  <c r="Q379" i="1"/>
  <c r="U379" i="1" s="1"/>
  <c r="Q380" i="1"/>
  <c r="U380" i="1" s="1"/>
  <c r="Q381" i="1"/>
  <c r="U381" i="1" s="1"/>
  <c r="Q382" i="1"/>
  <c r="U382" i="1" s="1"/>
  <c r="Q377" i="1"/>
  <c r="U377" i="1" s="1"/>
  <c r="O378" i="1"/>
  <c r="S378" i="1" s="1"/>
  <c r="O379" i="1"/>
  <c r="S379" i="1" s="1"/>
  <c r="O380" i="1"/>
  <c r="S380" i="1" s="1"/>
  <c r="O381" i="1"/>
  <c r="S381" i="1" s="1"/>
  <c r="O382" i="1"/>
  <c r="S382" i="1" s="1"/>
  <c r="O377" i="1"/>
  <c r="S377" i="1" s="1"/>
  <c r="I378" i="1"/>
  <c r="M378" i="1" s="1"/>
  <c r="I379" i="1"/>
  <c r="M379" i="1" s="1"/>
  <c r="I380" i="1"/>
  <c r="M380" i="1" s="1"/>
  <c r="I381" i="1"/>
  <c r="M381" i="1" s="1"/>
  <c r="I382" i="1"/>
  <c r="M382" i="1" s="1"/>
  <c r="I377" i="1"/>
  <c r="M377" i="1" s="1"/>
  <c r="G377" i="1"/>
  <c r="K377" i="1" s="1"/>
  <c r="G378" i="1"/>
  <c r="K378" i="1" s="1"/>
  <c r="G379" i="1"/>
  <c r="K379" i="1" s="1"/>
  <c r="G380" i="1"/>
  <c r="K380" i="1" s="1"/>
  <c r="G381" i="1"/>
  <c r="K381" i="1" s="1"/>
  <c r="G382" i="1"/>
  <c r="K382" i="1" s="1"/>
  <c r="C378" i="1"/>
  <c r="C379" i="1"/>
  <c r="C380" i="1"/>
  <c r="C381" i="1"/>
  <c r="C382" i="1"/>
  <c r="C377" i="1"/>
  <c r="Q347" i="1"/>
  <c r="U347" i="1" s="1"/>
  <c r="Q348" i="1"/>
  <c r="U348" i="1" s="1"/>
  <c r="Q349" i="1"/>
  <c r="U349" i="1" s="1"/>
  <c r="Q350" i="1"/>
  <c r="U350" i="1" s="1"/>
  <c r="Q351" i="1"/>
  <c r="U351" i="1" s="1"/>
  <c r="Q346" i="1"/>
  <c r="U346" i="1" s="1"/>
  <c r="O347" i="1"/>
  <c r="S347" i="1" s="1"/>
  <c r="O348" i="1"/>
  <c r="S348" i="1" s="1"/>
  <c r="O350" i="1"/>
  <c r="S350" i="1" s="1"/>
  <c r="O351" i="1"/>
  <c r="S351" i="1" s="1"/>
  <c r="C347" i="1"/>
  <c r="C348" i="1"/>
  <c r="C349" i="1"/>
  <c r="C350" i="1"/>
  <c r="C351" i="1"/>
  <c r="I348" i="1"/>
  <c r="M348" i="1" s="1"/>
  <c r="I349" i="1"/>
  <c r="M349" i="1" s="1"/>
  <c r="I350" i="1"/>
  <c r="M350" i="1" s="1"/>
  <c r="I351" i="1"/>
  <c r="M351" i="1" s="1"/>
  <c r="I346" i="1"/>
  <c r="M346" i="1" s="1"/>
  <c r="G347" i="1"/>
  <c r="K347" i="1" s="1"/>
  <c r="G348" i="1"/>
  <c r="K348" i="1" s="1"/>
  <c r="G349" i="1"/>
  <c r="K349" i="1" s="1"/>
  <c r="G350" i="1"/>
  <c r="K350" i="1" s="1"/>
  <c r="G351" i="1"/>
  <c r="K351" i="1" s="1"/>
  <c r="G346" i="1"/>
  <c r="K346" i="1" s="1"/>
  <c r="C346" i="1"/>
  <c r="Q58" i="1" l="1"/>
  <c r="G323" i="1"/>
  <c r="J323" i="1"/>
  <c r="M323" i="1"/>
  <c r="P323" i="1"/>
  <c r="M352" i="1"/>
  <c r="K58" i="1"/>
  <c r="J534" i="1"/>
  <c r="V534" i="1"/>
  <c r="S534" i="1"/>
  <c r="V166" i="1"/>
  <c r="P534" i="1"/>
  <c r="M534" i="1"/>
  <c r="O58" i="1"/>
  <c r="Q81" i="1"/>
  <c r="S485" i="1"/>
  <c r="G471" i="1"/>
  <c r="M471" i="1"/>
  <c r="S471" i="1"/>
  <c r="F447" i="1"/>
  <c r="O81" i="1"/>
  <c r="J485" i="1"/>
  <c r="P485" i="1"/>
  <c r="G485" i="1"/>
  <c r="M485" i="1"/>
  <c r="P471" i="1"/>
  <c r="J471" i="1"/>
  <c r="D447" i="1"/>
  <c r="H447" i="1"/>
  <c r="S181" i="1"/>
  <c r="R181" i="1"/>
  <c r="Q181" i="1"/>
  <c r="P181" i="1"/>
  <c r="O181" i="1"/>
  <c r="N181" i="1"/>
  <c r="L181" i="1"/>
  <c r="Q50" i="1"/>
  <c r="O50" i="1"/>
  <c r="Q25" i="1"/>
  <c r="O25" i="1"/>
  <c r="M25" i="1"/>
  <c r="K25" i="1"/>
  <c r="Q383" i="1"/>
  <c r="O383" i="1"/>
  <c r="M383" i="1"/>
  <c r="K383" i="1"/>
  <c r="I383" i="1"/>
  <c r="G383" i="1"/>
  <c r="Q352" i="1"/>
  <c r="O352" i="1"/>
  <c r="I352" i="1"/>
  <c r="G352" i="1"/>
  <c r="U181" i="1" l="1"/>
  <c r="V181" i="1"/>
  <c r="S352" i="1"/>
  <c r="U352" i="1"/>
  <c r="S383" i="1"/>
  <c r="U383" i="1"/>
  <c r="K352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<sst xmlns="http://schemas.openxmlformats.org/spreadsheetml/2006/main" count="1002" uniqueCount="180">
  <si>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</si>
  <si>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</si>
  <si>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</si>
  <si>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</si>
  <si>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</si>
  <si>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</si>
  <si>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</si>
  <si>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</si>
  <si>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</si>
  <si>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</si>
  <si>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</si>
  <si>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</si>
  <si>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</si>
  <si>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</si>
  <si>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</si>
  <si>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</si>
  <si>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</si>
  <si>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</si>
  <si>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</si>
  <si>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</si>
  <si>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</si>
  <si>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</si>
  <si>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</si>
  <si>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</si>
  <si>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</si>
  <si>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</si>
  <si>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</si>
  <si>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</si>
  <si>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</si>
  <si>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</si>
  <si>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</si>
  <si>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</si>
  <si>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</si>
  <si>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</si>
  <si>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</si>
  <si>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</si>
  <si>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</si>
  <si>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</si>
  <si>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</si>
  <si>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</si>
  <si>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</si>
  <si>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</si>
  <si>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</si>
  <si>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</si>
  <si>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</si>
  <si>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</si>
  <si>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</si>
  <si>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</si>
  <si>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</si>
  <si>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</si>
  <si>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</si>
  <si>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</si>
  <si>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</si>
  <si>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</si>
  <si>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</si>
  <si>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</si>
  <si>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</si>
  <si>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</si>
  <si>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</si>
  <si>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</si>
  <si>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</si>
  <si>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</si>
  <si>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</si>
  <si>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</si>
  <si>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</si>
  <si>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</si>
  <si>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</si>
  <si>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</si>
  <si>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</si>
  <si>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</si>
  <si>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</si>
  <si>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</si>
  <si>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</si>
  <si>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</si>
  <si>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</si>
  <si>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</si>
  <si>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</si>
  <si>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</si>
  <si>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</si>
  <si>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</si>
  <si>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</si>
  <si>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</si>
  <si>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</si>
  <si>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</si>
  <si>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</si>
  <si>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</si>
  <si>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</si>
  <si>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</si>
  <si>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</si>
  <si>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</si>
  <si>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</si>
  <si>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</si>
  <si>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</si>
  <si>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</si>
  <si>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</si>
  <si>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</si>
  <si>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</si>
  <si>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</si>
  <si>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</si>
  <si>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</si>
  <si>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</si>
  <si>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</si>
  <si>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</si>
  <si>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</si>
  <si>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</si>
  <si>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</si>
  <si>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</si>
  <si>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</si>
  <si>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</si>
  <si>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</si>
  <si>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</si>
  <si>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</si>
  <si>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</si>
  <si>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</si>
  <si>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</si>
  <si>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</si>
  <si>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</si>
  <si>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</si>
  <si>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</si>
  <si>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</si>
  <si>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</si>
  <si>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</si>
  <si>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</si>
  <si>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</si>
  <si>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</si>
  <si>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</si>
  <si>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</si>
  <si>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</si>
  <si>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</si>
  <si>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</si>
  <si>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</si>
  <si>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</si>
  <si>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</si>
  <si>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</si>
  <si>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</si>
  <si>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</si>
  <si>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</si>
  <si>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</si>
  <si>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</si>
  <si>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</si>
  <si>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</si>
  <si>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</si>
  <si>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</si>
  <si>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</si>
  <si>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</si>
  <si>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</si>
  <si>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</si>
  <si>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</si>
  <si>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</si>
  <si>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</si>
  <si>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</si>
  <si>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01.06.2020</t>
  </si>
  <si>
    <t>30.06.2020</t>
  </si>
  <si>
    <t>01.01.2020</t>
  </si>
  <si>
    <t>AFGANISTAN</t>
  </si>
  <si>
    <t>TURCJA</t>
  </si>
  <si>
    <t>NIDERLANDY</t>
  </si>
  <si>
    <t>GRECJA</t>
  </si>
  <si>
    <t>FINLANDIA</t>
  </si>
  <si>
    <t>RUMUNIA</t>
  </si>
  <si>
    <t>24.06.2020 - 30.06.2020</t>
  </si>
  <si>
    <t>17.06.2020 - 23.06.2020</t>
  </si>
  <si>
    <t>10.06.2020 - 16.06.2020</t>
  </si>
  <si>
    <t>03.06.2020 - 09.06.2020</t>
  </si>
  <si>
    <t>27.05.2020 - 02.06.2020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</si>
  <si>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</si>
  <si>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</si>
  <si>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</si>
  <si>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 xml:space="preserve">Analiza danych z I półrocza 2020 r. pokazuje, że dotychczasowy trend stałego wzrostu liczby wniosków w sprawach legalizacji pobytu nie ma kontynuacji. Obywatele państw trzecich w okresie od stycznia do końca czerwca 2020 r. złożyli blisko 129 tys. wniosków o udzielenie zezwolenia na pobyt, podobnie ile w II półroczu 2019 r. i o 6% więcej niż w I półroczu 2020 r. W okresie styczeń-kwiecień 2020 r. urzędy wojewódzkie przyjmowały 22-23 tys. wniosków legalizacyjnych miesięcznie. W maju i czerwcu było to odpowiednio 19 i 18 tys.
Wśród wniosków złożonych w I półroczu dominowały wnioski o udzielenie zezwolenia na pobyt czasowy (121 tys., 94%), wnioski na pobyt stały stanowiły 5% (6,3 tys.), a wnioski na pobyt czasowy rezydenta długoterminowego UE złożyło 1% cudzoziemców (1,9 tys.). W porównaniu do II półrocza 2019 r.  odnotowano znaczący spadek liczby wniosków u udzielenie zezwolenia na pobyt stały (-2,3 tys., -27%), który zrównoważył jednak wzrost liczby wniosków o udzielenie zezwolenia na pobyt czasowy. Natomiast liczba wniosków o udzielenie zezwolenia na pobyt czasowy oraz pobyt rezydenta długoterminowego UE pozostała bez większych zmian w porównaniu do 2018 r.
Najliczniejszym obywatelstwem zainteresowanym legalizacją pobytu pozostali obywatele Ukrainy, którzy złożyli 72% wniosków (92,7 tys.), Gruzji (6,3 tys.; 5%), Białorusi (5,4 tys.; 4%), Indii (3 tys.; 2%), Mołdawii (2,8 tys.; 2%), Rosji (2,3 tys., 2%), Wietnamu, Chin, Korei Południowej (po 1,3 tys., po1%) i Turcji (1,1 tys.; 1%). Łącznie obywatelstwa z pozycji 2 – 9 na liście TOP 10 (Gruzja-Korea Południowa) złożyły 24,7 tys. wniosków (19%) ogółu). 
W porównaniu do stanu na koniec 2018 r. na liście TOP 10 nie pojawiły się żadne nowe państwa, ale były przetasowania, jeśli chodzi o kolejność: miejscami zamieniły się Białoruś z Gruzją (2 i 3 pozycja), Rosja z Mołdawią (5 i 6 pozycja) oraz Turcja z Koreą Południową (9 i 10 pozycja).
Z kolei, porównując trzy ostatnie półrocza stały wzrost liczby wniosków wśród najliczniejszych wnioskodawców dotyczy obywateli Ukrainy, Mołdawii i Korei Południowej; spadek – Wietnamu i Turcji; fluktuacja – Gruzji, Białorusi, Indii i Chin, a stała liczba wniosków – Rosji.
Podobnie jak w poprzednim półroczu, większość pobytów była związana z aktywnością zawodową (76%). Jako cel pobytu cudzoziemcy podawali także inne okoliczności (10%), łączenie rodzin (9%) i edukację (6%). Wzrósł odsetek osób, które jako cel pobytu podały pracę (z 67% na 76%), a spadł cudzoziemców wjeżdżających do Polski z powodu innych okoliczności (z 14% na 10%).
W podziale regionalnym widoczna jest, podobnie jak w zeszłym półroczu silna koncentracja cudzoziemców w województwach z największymi ośrodkami miejskimi. 65% wniosków złożonych w całym kraju wpłynęło do pięciu urzędów wojewódzkich: Mazowieckiego UW (23%, 30 tys.), Wielkopolskiego UW (14%, 17,5 tys.), Dolnośląskiego UW (11%, 14,7 tys.), Małopolskiego UW (9%; 11,2 tys.) oraz Śląskiego UW (9%, 11,1 tys.). Najmniej wniosków złożono tradycyjnie w województwie świętokrzyskim (0,8 tys., 1%). W porównaniu z poprzednim półroczem jedynie cztery urzędy wojewódzkie nie zanotowały spadku liczby przyjętych wniosków: Wielkopolski UW (+4 tys., +30%), Dolnośląski UW (1,6 tys., +12%), Śląski UW (+3 tys., +37%) oraz Pomorski UW (+2 tys., +28%). Spadki w pozostałych województwach wynosiły od 7% do 25%.
W większości województw wiodącym obywatelstwem była Ukraina, a wnioskodawcy z tego kraju stanowili od 63% do 82%. Wyjątkiem od tej sytuacji był Podlaski UW, w którym wnioskodawcy z Ukrainy i Białorusi złożyli bardzo podobną liczbę wniosków (po 42%).
Także obywatele UE legalizowali swój pobyt (łącznie 2,3 tys. osób.), najczęściej byli to obywatele Niemiec (20%), Wielkiej Brytanii (14%), Włoch (10%), Rumunii (9%), Bułgarii (7%) i Francji i Hiszpanii (po 5%).
W I połowie 2019 r. urzędy wojewódzkie wydały 109 tys. decyzji w sprawach legalizacji pobytu, w tym 83,8  tys. przyznających zgodę na pobyt (72%), 20,1 tys. decyzji odmownych (17%), postępowanie 5 tys. osób umorzono (4%), a w przypadku 7,7 tys. postępowań wydano decyzję o pozostawieniu postępowania bez rozpoznania (7%). Najwięcej decyzji wydano w Mazowieckim UW (38,4 tys., 35% ogółu), Małopolskim UW (12,6 tys., 12% ogółu), Wielkopolskim UW (10,8 tys., 10% ogółu). W większości urzędów wojewódzkich wnioski legalizacyjne, które zakończono wydaniem zezwolenia stanowiły 82%-92%. Wyjątkiem był Mazowiecki Urząd Wojewódzki, w którym postępowania zakończone pozytywnie stanowiły 57%, dalsze 40% - decyzje negatywne, umorzenia 3%.
Wg stanu na dzień 1 lipca 2020 r. ważne zezwolenia na pobyt na terytorium RP posiadało blisko  450 tys. cudzoziemców. w tym najliczniejsze: 267 tys. (59%) na pobyt czasowy, 82 tys. (18%) dokumentów poświadczających prawo pobytu obywateli UE, 80,7 tys. (18%) na pobyt stały. Wszystkie formy ochrony (międzynarodowej i krajowej) posiadało 4,8 tys. cudzoziemców (1%). Warto zwrócić uwagę, że liczba ważnych dokumentów pobytowych stale rośnie (styczeń 2020: 423 tys. styczeń 2019: 372 tys., styczeń 2018 r. - 325 tys., styczeń 2017 r. 266 tys.),
Średni czas postępowania w I instancji uwzględniający decyzje o znacznikach pozytywna, negatywna, umorzenie, pozostawienie bez rozpoznania wynosił 230 dni, (w 2019 r. – 229 dni) podczas gdy w 2018 r. – 206 dni. W urzędach wojewódzkich najbardziej obciążonych napływem wniosków średni czas trwania postępowania wynosił: Mazowiecki UW (189 dni), Dolnośląski UW (521 dni), Wielkopolski UW (351dni), Małopolski UW (136 dni). Średnio najdłużej na rozstrzygnięcie sprawy cudzoziemcy oczekiwali w województwie dolnośląskim (521 dni), pomorskim (410 dni) i zachodniopomorskim (382 dni), a najkrótszy średni czas postępowania zanotowano województwie podlaskim (87dni) i podkarpackim (112 dni). 
W porównaniu z zeszłym rokiem wzrosła liczba spraw w toku – ze 186 na 200 tys. Ponad połowa (54%) spraw w toku w skali kraju toczyła się w 3 urzędach: Dolnośląskim UW (25% w skali kraju, 49 tys.), Mazowieckim UW (13% w skali kraju, 26 tys.) i Wielkopolskim UW (16% w skali kraju, 31 tys.). Najmniej spraw w toku pozostało do rozpatrzenia w województwie podlaskim (1 tys.), świętokrzyskim (1,2 tys.) i podkarpackim (1,4 tys.). 
Porównując liczbę wpływających w 2020 r. wniosków z liczbą wydanych decyzji w tym samym okresie, największą dysproporcję zanotowano w Dolnośląskim Urzędzie Wojewódzkim (8,1 tys.), w dalszej kolejności - Wielkopolskim Urzędzie Wojewódzkim (5,1 tys.) i Śląskim Urzędzie Wojewódzkim (3,2 tys.). Najbardziej obciążony wnioskami Mazowiecki Urząd Wojewódzki wydał w 2020 r. więcej decyzji niż przyjął wniosków (+10 tys.). Znaczący bilans na plusie (+1,7 tys.) pojawił się w także w Małopolskim Urzędzie Wojewódzkim, czwartym w kolejności pod względem liczby przyjętych wniosków i drugim w kolejności pod względem liczby wydanych decyzji.
</t>
  </si>
  <si>
    <t>alerty SIS</t>
  </si>
  <si>
    <t>W dalszym ciągu widoczne jest bardzo wysokie obciążenie w zakresie prowadzenia Wykazu osób, których pobyt na terytorium RP jest  niepożądany. W czerwcu Szef UdSC zrealizował blisko 8 tys. spraw dotyczących wykazu, spośród których do najliczniejszych  zaliczały się wpisy do Wykazu i wpisy SIS oraz alerty SIS i alerty pobytowe (stanowiły 80% wszystkich zadań realizowanych w tym obszarze).</t>
  </si>
  <si>
    <t>W związku z zawieszeniem małego ruchu granicznego z Rosją w lipcu 2016 r., beneficjentami w pierwszym półroczu 2020 r MRG byli mieszkańcy Ukrainy. W tym czasie wnioskodawcy otrzymali  3,6 tys. zezwoleń, z czego 74% wydała placówka we Lwowie, a 26% w Łucku. Wydania zezwoleń MRG odmówiono 21 osobom, cofnięto 15 zezwoleń, a 17 zezwoleń unieważniono.
W porównaniu do poprzedniego roku, widoczny jest spadek liczby wydanych zezwoleń - w pierwszym połroczu 2019 r. wydano ich ponad 8 tys., w II półroczu - 7,1 tys.</t>
  </si>
  <si>
    <t xml:space="preserve">Liczba wniosków o udzielenie ochrony międzynarodowej pozostaje wciąż niska, niższa niż w 2018 i 2019, który charakteryzowały wartości najniższe od lat. W I połowie 2020 r. Polska przyjęła 630 wniosków o udzielenie ochrony międzynarodowej obejmujących 1 304 osoby pochodzące z 50 państw, o 30% mniej w porównaniu do I półrocza 2019 r. i ….
Blisko trzy czwarte wniosków tradycyjnie wpłynęło od obywateli dwóch państw: Rosji (63% ogółu) oraz Ukrainy (11% ogółu). Trzecim najliczniejszym obywatelstwem Tadżykistan (4 % ogółu), czwartym –Turcja (3% ogółu), a piątym – Gruzja (3% ogółu). Kolejne obywatelstwa to Białoruś (2% ogółu), Afganistan (2% ogółu), Kazachstan, Wenezuela oraz Irak (po 1% ogółu).
Tradycyjnie wnioskodawcy składali wnioski głównie w placówkach na wschodniej granicy kraju (56%). 1/3 wniosków przyjęła Placówka Straży Granicznej w Terespolu (0,4 tys.) kolejne 30% Placówka PSG w Warszawie (0,4 tys.). Warto zwrócić uwagę, że Szef Urzędu do Spraw Cudzoziemców wznowił 58 postępowań (5% ogółu).
Połowę złożonych wniosków stanowiły wnioski pierwsze. W grupie TOP 10 obywatelstwami, wśród których przeważały wnioski pierwsze znalazły się Turcja, Białoruś, Afganistan, Wenezuela oraz Irak. Proporcje wniosków były zbliżone w przypadku wnioskodawców z Rosji i Tadżykistanu, a przewaga wniosków kolejnych widoczna była u obywateli Ukrainy, Gruzji i Kazachstanu.
W podziale na płeć w 2019 r. przeważali wnioskodawcy pełnoletni (55%), wśród których 41% stanowiły kobiety, a 59% mężczyźni. Dalsze 45% stanowiły osoby niepełnoletnie (51% - dziewczynki. 49% - chłopcy).
W II instancji do Rady do Spraw Uchodźców cudzoziemcy złożyli 963 odwołania od decyzji Szefa Urzędu, spośród których 545 (57%) złożyli obywatele Rosji, a kolejne 167 (17%) – obywatele Ukrainy.
</t>
  </si>
  <si>
    <t>Tradycyjnie zdecydowaną większość działań związanych ze stosowaniem Procedur Dublińskich stanowiły w 2020 r. sprawy dotyczące przejęcia odpowiedzialności za wniosek o udzielenie ochrony złożony na terytorium innego państwa członkowskiego (tzw. IN). 1 264 cudzoziemców zostało objętych wnioskami IN. Polska wystąpiła z takim wnioskiem do innych krajów europejskich (OUT) w przypadku 53 os.,  z czego 81% wniosków IN oraz 74% wniosków OUT zostało rozpatrzonych pozytywnie. 49% wniosków IN dotyczyło współpracy z Niemcami, a 27% - z Francją. Procedury OUT kierowane były głównie do Niemiec i Francji.
Wnioski IN dotyczyły najczęściej ob. Rosji (54%), a także Armenii (7%) i Ukrainy (3%).</t>
  </si>
  <si>
    <r>
      <rPr>
        <sz val="11"/>
        <rFont val="Roboto"/>
        <charset val="238"/>
      </rPr>
      <t>Pod koniec czerwca pod opieką Szefa Urzędu znajdowało się 3 086 osób, (głównie obywatele Rosji: 1,8 tys., 57%; Ukrainy: 0,5 tys., 14% i Tadżykistanu: 0,2 tys., 5%), z czego 86% z nich to wnioskodawcy oczekujący na decyzję w swojej sprawie.</t>
    </r>
    <r>
      <rPr>
        <sz val="11"/>
        <color rgb="FFFF0000"/>
        <rFont val="Roboto"/>
        <charset val="238"/>
      </rPr>
      <t xml:space="preserve">
</t>
    </r>
    <r>
      <rPr>
        <sz val="11"/>
        <rFont val="Roboto"/>
        <charset val="238"/>
      </rPr>
      <t>37% cudzoziemców przebywało w jednym z 10 ośrodków dla cudzoziemców, pozostałe 63% pobrało środki na samodzielną organizację pobytu w Polsce. Na pobyt w ośrodku najczęściej decydują się obywatele Rosji, wnioskodawcy pozostałych najliczniejszych obywatelstw preferują w większości oczekiwanie na zakończenie swojej procedury w samodzielnie zapewnionym miejscu zakwaterowania.</t>
    </r>
    <r>
      <rPr>
        <sz val="11"/>
        <color theme="1"/>
        <rFont val="Roboto"/>
        <charset val="238"/>
      </rPr>
      <t xml:space="preserve">
Według stanu na 30 czerwca potwierdzono 23 przypadki zakażenia wirusem SARS-CoV-2 wśród mieszkańców ośrodka dla cudzoziemców na warszawskim Targówku. Placówka została poddana kwarantannie. Cudzoziemcy pozostają pod opieką lekarską</t>
    </r>
  </si>
  <si>
    <t>Warszawa, 25 sierpnia 2020 r.</t>
  </si>
  <si>
    <r>
  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(75%) i  sprawami rodzinnymi (9%).
Czterokrotny, w porównaniu z 2014 r., wzrost liczby wniosków w sprawach o legalizację pobytu nie jest powiązany  z proporcjonalnym wzrostem kadr i infrastruktury do obsługi cudzoziemców. W związku z tym średni czas trwania postępowania u wojewodów przekracza obecnie 7 miesięcy. Jednocześnie liczba osób posiadających aktualny dokument pobytowy systematycznie rośnie. Wg stanu na dzień 1 lipca 2020 r. ważne zezwolenia na pobyt na terytorium RP posiadało 450 tys. cudzoziemców, w tym najliczniejsze: 267 tys. (59%) na pobyt czasowy, 82 tys. (18%) dokumentów poświadczających prawo pobytu lub stałego pobytu obywateli UE, 81 tys. (18%) na pobyt stały. Wszystkie formy ochrony (międzynarodowej i krajowej) posiadało 4,8 tys. cudzoziemców (1%). </t>
    </r>
    <r>
      <rPr>
        <sz val="11"/>
        <color rgb="FFFF0000"/>
        <rFont val="Roboto"/>
        <charset val="238"/>
      </rPr>
      <t xml:space="preserve"> </t>
    </r>
    <r>
      <rPr>
        <sz val="11"/>
        <color theme="1"/>
        <rFont val="Roboto"/>
        <charset val="238"/>
      </rPr>
      <t xml:space="preserve">W porównaniu ze stanem z pocżatrku roku 2020 liczba ważnych dokumentów zwiększyła się o ponad 27 tys. głównie za sprawą realizacji spraw w toku (wniosków złożonych przed 14 marca br.).  
Najliczniejsze obywatelstwa cudzoziemców w Polsce to: Ukraina – 237 tys. (53%), Białoruś - 28 tys. (6%), Niemcy - 21 tys. (5%),  Rosja - 13 tys. (3%), Wietnam -12 tys. (3%), Indie - 10 tys. (2%), Włochy – 8,5 tys. (2%), Chiny – 8,1 tys. (2%), Gruzja – 7 tys. (2%) i Wielka Brytania – 6,3 tys. (1%). </t>
    </r>
    <r>
      <rPr>
        <sz val="11"/>
        <color rgb="FFFF0000"/>
        <rFont val="Roboto"/>
        <charset val="238"/>
      </rPr>
      <t xml:space="preserve">
</t>
    </r>
    <r>
      <rPr>
        <sz val="11"/>
        <color theme="1"/>
        <rFont val="Roboto"/>
        <charset val="238"/>
      </rPr>
      <t>Obowiązujące obecnie przepisy umożliwiają legalne pozostanie w kraju osobom, które chcą realizować dotychczasowy cel pobytu lub nie mogą opuścić Polski w związku z rozprzestrzenianiem się wirusua SARS-CoV-2 (</t>
    </r>
    <r>
      <rPr>
        <sz val="11"/>
        <color rgb="FFFF0000"/>
        <rFont val="Roboto"/>
        <charset val="238"/>
      </rPr>
      <t>w okresie 14.03-31.05.2020 upłynął termin ważności 20 tys. dokumentów uprawniających do legalnego pobytu na terytorium RP</t>
    </r>
    <r>
      <rPr>
        <sz val="11"/>
        <color theme="1"/>
        <rFont val="Roboto"/>
        <charset val="238"/>
      </rPr>
      <t>).</t>
    </r>
  </si>
  <si>
    <t xml:space="preserve">
Liczba odwołań w sprawach legalizacji pobytu rośnie od 2016 r. (2015 r. - 3,1 tys.; 2016 r.,2017 r. - ok 7 tys.; 2018 r. - 15 tys., 2019 r. - 18 tys.). Pomiędzy latami 2015-2016 i 2017-2018 miał miejsce dwukrotny wzrost liczby cudzoziemców składających odwołania od otrzymanych decyzji. W  pierwszym półroczu 2020 r. liczba odwołań i zażaleń w sprawach legalizacji (nie wliczając ponagleń) pobytu wyniosła 10,6 tys. (+17% w stosunku do poprzedniego półrocza). Odwołania związane były w zdecydowanej większości z działalnością urzędów wojewódzkich: 10 tys. odwołania, 0,2 tys.  zażalenia, 4,2 ponaglenia na organ pierwszej instancji. Cudzoziemcy w szczególności mieli zastrzeżenia do decyzji wydawanych przez Wojewodę Mazowieckiego (9,2 tys., 83% ogółu złożonych odwołań - bez zażaleń i ponagleń -, a 91% wśród odwołań złożonych do wojewodów). Pozostałe odwołania od decyzji dotyczyły rozstrzygnięć wydanych przez Straż Graniczną. 
Większość odwołań dotyczyła zezwolenia na pobyt czasowy (89%) oraz zobowiązania do powrotu (6%).
Odwołania składali głównie obywatel Ukrainy (53%) oraz Indii (9%) i Gruzji (5%).
W tym samym czasie Szef Urzędu wydał łącznie 11 tys., decyzji, z czego prawie 5,6 tys. decyzji we wszystkich sprawach odwoławczych i zażaleniowych dotyczących odwołań od decyzji wojewodów, a 4,2 tys. postanowień dotyczących ponagleń na organ I instancji (w tabeli znajdują się w kategorii inne). 
Wśród odwołań od spraw toczących się przed urzędami wojewódzkimi 34% stanowiło utrzymanie decyzji wydanej przez organ I-szej instancji, uchylenie i przekazanie do ponownego rozpatrzenia – 20%, a decyzje przyznające prawo pobytu – 19%, a 7% uchylenie i umorzenie.
Średni czas postępowania w II instancji wynosił 329 dni, liczba spraw w toku w II instancji w sprawach decyzji wydanych przez wojewodów – 31 tys. 86% tych spraw obejmowało odwołania od decyzji wydanych przez Wojewodę Mazowieckiego.
</t>
  </si>
  <si>
    <t xml:space="preserve">
Liczba decyzji wydanych w 2020 r. przewyższa napływ wniosków o udzielenie ochrony.
W  2020 r. w I instancji rozpatrzono 1,9 tys.  wniosków w sprawach o udzielenie ochrony międzynarodowej. 171 decyzji Szefa Urzędu przyznawało jedną z form ochrony: status uchodźcy nadano 85 cudzoziemcom, ochronę uzupełniającą udzielono 84 osobom, a 2 wnioskodawcom - zgody na pobyt tolerowany. Dalszych 1 008 cudzoziemców (w tym 582 ob. Rosji) otrzymało decyzje negatywne, a postępowania 734 osób ( w tym 581 ob. Rosji) zostało umorzonych. Rozstrzygnięcia przyznające ochronę stanowiły 9% ogółu, decyzji negatywne - 53%, a umorzenia - 38%.
Najwięcej decyzji o udzieleniu ochrony otrzymali wnioskodawcy z:
*Turcji: 47 osób (27% ogółu, uznawalność 78%), 
*Rosji: 40 osób (23% ogółu, uznawalność 6%),
* Tadżykistanu: 17 osób (10% ogółu, uznawalność 33%), 
*Afganistanu: 10 osób (6% ogółu, uznawalność 100%), 
*Ukrainy: 9 osób (5% ogółu, uznawalność 5%),  
* Turkmenistanu: 7 osób (4% ogółu, uznawalność 100%)
*Iranu: 6 osób (4% ogółu, uznawalność 49%), 
*Jemenu: 6 osób (4% ogółu, uznawalność 100%), 
*Sierra Leone: 6 osób (4% ogółu, uznawalność 86%),
* Syrii: 5 osób (3% ogółu, uznawalność 83%)
6 z wymienionych powyżej obywatelstw z największą liczbą decyzji o przyznaniu ochrony znalazło się także na liście TOP 10 wnioskodawców z 2019 r.: Turcja, Rosja, Tadżykistan, Afganistan, Ukraina i Irak.
W II instancji 9 decyzji nadających ochronę wydała Rada do Spraw Uchodźców: 8 dla obywateli Rosji, 1 dla obywateli Ukrainy. W podziale na formę otrzymanej ochrony były to: 1 ochrona uzupełniająca oraz 8 zgód na pobyt tolerowany. Oznacza to, że łącznie na terytorium RP w 2019 r. wydano 180 decyzji udzielających jednej z form ochrony, z czego 95% wydał Szef Urzędu, a 5% - Rada do Spraw Uchodźców. Ponadto Rada do Spraw Uchodźców utrzymała 489 decyzji wydanych przez Szefa Urzędu i przekazała do ponownego rozpatrzenia Szefowi Urzędu 28 spraw, były to głównie sprawy obywateli Rosji (15 osób) oraz Tadżykistanu (7 osób).
</t>
  </si>
  <si>
    <t xml:space="preserve">W czerwcu Wydział Konsultacji Wizowych otrzymał znacznie mniej niż zazwyczaj wniosków o konsultacje, co spowodowane jest czasowymi ograniczeniami w przekraczaniu granic wprowadzonymi w połowie marca przez Polskę oraz inne państwa obszaru Schengen w związku z rozprzestrzenianiem się koronawirusa SARS-CoV-2 (marzec 2020: 29 tys., kwiecień: 0,4 tys., maj: 0,4 tys., czerwiec: 1,2 tys.).
W czerwcu  do Urzędu wpłynęło 1,2 tys. wniosków o konsultacje wizowe, z czego 963  (80%) z innego państwa członkowskiego. Dalsze 248 (20%) stanowiły sprawy przekazane przez konsula: obowiązkowe (3%) i fakultatywne (17%). Spadek liczby wniosków o konsultację przełożył się na liczbę wydawanych decyzji. W czerwcu 2020 r. w Urzędzie wydano 960 decyzji (w marcu 2020:  44 tys.), 810 w odpowiedzi na wnioski z innych państw (84%), a 150 (16%) - na wnioski z konsulatów (3% - obligatoryjne, 13% - fakultatywne).
W podziale regionalnym  najwięcej wniosków konsultacyjnych (komunikaty NSConsultationDemand) Polska przesłała do Niemiec (23), Słowacji (22) i Danii (16), natomiast największą liczbę próśb o konsultacje otrzymaliśmy od Hiszpanii (323), Niemiec (175) i Włoch (129).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</si>
</sst>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74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Protection="1"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7" fillId="35" borderId="0" xfId="0" applyFont="1" applyFill="1" applyBorder="1" applyAlignment="1" applyProtection="1">
      <alignment horizontal="center" vertical="center"/>
    </xf>
    <xf numFmtId="3" fontId="27" fillId="35" borderId="0" xfId="0" applyNumberFormat="1" applyFont="1" applyFill="1" applyBorder="1" applyAlignment="1" applyProtection="1">
      <alignment horizontal="center" vertical="center"/>
    </xf>
    <xf numFmtId="3" fontId="35" fillId="35" borderId="0" xfId="10" applyNumberFormat="1" applyFont="1" applyFill="1" applyBorder="1" applyAlignment="1" applyProtection="1">
      <alignment horizontal="center" vertical="center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right" vertical="center" wrapText="1"/>
    </xf>
    <xf numFmtId="0" fontId="27" fillId="33" borderId="0" xfId="10" applyFont="1" applyFill="1" applyBorder="1" applyAlignment="1" applyProtection="1">
      <alignment horizontal="center" vertical="center"/>
      <protection locked="0"/>
    </xf>
    <xf numFmtId="3" fontId="27" fillId="33" borderId="0" xfId="10" applyNumberFormat="1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7" fillId="36" borderId="44" xfId="10" applyFont="1" applyFill="1" applyBorder="1" applyAlignment="1" applyProtection="1">
      <alignment horizontal="left" vertical="center"/>
      <protection locked="0"/>
    </xf>
    <xf numFmtId="0" fontId="27" fillId="36" borderId="45" xfId="10" applyFont="1" applyFill="1" applyBorder="1" applyAlignment="1" applyProtection="1">
      <alignment horizontal="left" vertical="center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8" fillId="36" borderId="25" xfId="24" applyFont="1" applyFill="1" applyBorder="1" applyAlignment="1" applyProtection="1">
      <alignment vertical="center" wrapText="1"/>
      <protection locked="0"/>
    </xf>
    <xf numFmtId="0" fontId="28" fillId="36" borderId="10" xfId="24" applyFont="1" applyFill="1" applyBorder="1" applyAlignment="1" applyProtection="1">
      <alignment vertical="center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0" fontId="27" fillId="33" borderId="56" xfId="0" applyFont="1" applyFill="1" applyBorder="1" applyAlignment="1" applyProtection="1">
      <alignment horizontal="center" vertical="center"/>
      <protection locked="0"/>
    </xf>
    <xf numFmtId="0" fontId="27" fillId="33" borderId="57" xfId="0" applyFont="1" applyFill="1" applyBorder="1" applyAlignment="1" applyProtection="1">
      <alignment horizontal="center" vertical="center"/>
      <protection locked="0"/>
    </xf>
    <xf numFmtId="0" fontId="27" fillId="33" borderId="58" xfId="0" applyFont="1" applyFill="1" applyBorder="1" applyAlignment="1" applyProtection="1">
      <alignment horizontal="center" vertical="center"/>
      <protection locked="0"/>
    </xf>
    <xf numFmtId="0" fontId="27" fillId="33" borderId="34" xfId="0" applyFont="1" applyFill="1" applyBorder="1" applyAlignment="1" applyProtection="1">
      <alignment horizontal="center" vertical="center"/>
      <protection locked="0"/>
    </xf>
    <xf numFmtId="0" fontId="27" fillId="33" borderId="15" xfId="0" applyFont="1" applyFill="1" applyBorder="1" applyAlignment="1" applyProtection="1">
      <alignment horizontal="center" vertical="center"/>
      <protection locked="0"/>
    </xf>
    <xf numFmtId="0" fontId="27" fillId="33" borderId="16" xfId="0" applyFont="1" applyFill="1" applyBorder="1" applyAlignment="1" applyProtection="1">
      <alignment horizontal="center" vertical="center"/>
      <protection locked="0"/>
    </xf>
    <xf numFmtId="0" fontId="27" fillId="33" borderId="22" xfId="0" applyFont="1" applyFill="1" applyBorder="1" applyAlignment="1" applyProtection="1">
      <alignment horizontal="center" vertical="center"/>
    </xf>
    <xf numFmtId="0" fontId="27" fillId="33" borderId="23" xfId="0" applyFont="1" applyFill="1" applyBorder="1" applyAlignment="1" applyProtection="1">
      <alignment horizontal="center" vertical="center"/>
    </xf>
    <xf numFmtId="0" fontId="27" fillId="33" borderId="24" xfId="0" applyFont="1" applyFill="1" applyBorder="1" applyAlignment="1" applyProtection="1">
      <alignment horizontal="center" vertical="center"/>
    </xf>
    <xf numFmtId="0" fontId="27" fillId="33" borderId="17" xfId="0" applyFont="1" applyFill="1" applyBorder="1" applyAlignment="1" applyProtection="1">
      <alignment horizontal="center" vertical="center" wrapText="1"/>
      <protection locked="0"/>
    </xf>
    <xf numFmtId="0" fontId="27" fillId="33" borderId="18" xfId="0" applyFont="1" applyFill="1" applyBorder="1" applyAlignment="1" applyProtection="1">
      <alignment horizontal="center" vertical="center" wrapText="1"/>
      <protection locked="0"/>
    </xf>
    <xf numFmtId="0" fontId="27" fillId="33" borderId="19" xfId="0" applyFont="1" applyFill="1" applyBorder="1" applyAlignment="1" applyProtection="1">
      <alignment horizontal="center" vertical="center" wrapText="1"/>
      <protection locked="0"/>
    </xf>
    <xf numFmtId="0" fontId="27" fillId="33" borderId="26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3" fontId="28" fillId="0" borderId="29" xfId="0" applyNumberFormat="1" applyFont="1" applyBorder="1" applyAlignment="1" applyProtection="1">
      <alignment horizontal="right" vertical="center"/>
    </xf>
    <xf numFmtId="3" fontId="28" fillId="0" borderId="37" xfId="0" applyNumberFormat="1" applyFont="1" applyBorder="1" applyAlignment="1" applyProtection="1">
      <alignment horizontal="right" vertical="center"/>
    </xf>
    <xf numFmtId="3" fontId="28" fillId="0" borderId="30" xfId="0" applyNumberFormat="1" applyFont="1" applyBorder="1" applyAlignment="1" applyProtection="1">
      <alignment horizontal="right" vertical="center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7" xfId="0" applyNumberFormat="1" applyFont="1" applyFill="1" applyBorder="1" applyAlignment="1" applyProtection="1">
      <alignment horizontal="right" vertical="center"/>
    </xf>
    <xf numFmtId="3" fontId="28" fillId="34" borderId="18" xfId="0" applyNumberFormat="1" applyFont="1" applyFill="1" applyBorder="1" applyAlignment="1" applyProtection="1">
      <alignment horizontal="right" vertical="center"/>
    </xf>
    <xf numFmtId="3" fontId="28" fillId="34" borderId="19" xfId="0" applyNumberFormat="1" applyFont="1" applyFill="1" applyBorder="1" applyAlignment="1" applyProtection="1">
      <alignment horizontal="right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29" xfId="0" applyNumberFormat="1" applyFont="1" applyFill="1" applyBorder="1" applyAlignment="1" applyProtection="1">
      <alignment horizontal="right" vertical="center"/>
    </xf>
    <xf numFmtId="3" fontId="28" fillId="35" borderId="37" xfId="0" applyNumberFormat="1" applyFont="1" applyFill="1" applyBorder="1" applyAlignment="1" applyProtection="1">
      <alignment horizontal="right" vertical="center"/>
    </xf>
    <xf numFmtId="3" fontId="28" fillId="35" borderId="51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33" fillId="35" borderId="21" xfId="0" applyFont="1" applyFill="1" applyBorder="1" applyAlignment="1" applyProtection="1">
      <alignment horizontal="center" vertical="center" wrapText="1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3" fontId="28" fillId="0" borderId="29" xfId="0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 applyProtection="1">
      <alignment horizontal="right" vertical="center"/>
    </xf>
    <xf numFmtId="3" fontId="28" fillId="0" borderId="51" xfId="0" applyNumberFormat="1" applyFont="1" applyFill="1" applyBorder="1" applyAlignment="1" applyProtection="1">
      <alignment horizontal="right" vertical="center"/>
    </xf>
    <xf numFmtId="3" fontId="28" fillId="0" borderId="17" xfId="0" applyNumberFormat="1" applyFont="1" applyFill="1" applyBorder="1" applyAlignment="1" applyProtection="1">
      <alignment horizontal="right" vertical="center"/>
    </xf>
    <xf numFmtId="3" fontId="28" fillId="0" borderId="18" xfId="0" applyNumberFormat="1" applyFont="1" applyFill="1" applyBorder="1" applyAlignment="1" applyProtection="1">
      <alignment horizontal="right" vertical="center"/>
    </xf>
    <xf numFmtId="3" fontId="28" fillId="0" borderId="19" xfId="0" applyNumberFormat="1" applyFont="1" applyFill="1" applyBorder="1" applyAlignment="1" applyProtection="1">
      <alignment horizontal="right" vertical="center"/>
    </xf>
    <xf numFmtId="0" fontId="33" fillId="35" borderId="22" xfId="0" applyFont="1" applyFill="1" applyBorder="1" applyAlignment="1" applyProtection="1">
      <alignment horizontal="center" vertical="center" wrapText="1"/>
    </xf>
    <xf numFmtId="0" fontId="33" fillId="35" borderId="23" xfId="0" applyFont="1" applyFill="1" applyBorder="1" applyAlignment="1" applyProtection="1">
      <alignment horizontal="center" vertical="center" wrapText="1"/>
    </xf>
    <xf numFmtId="0" fontId="33" fillId="35" borderId="52" xfId="0" applyFont="1" applyFill="1" applyBorder="1" applyAlignment="1" applyProtection="1">
      <alignment horizontal="center" vertical="center" wrapText="1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8" fillId="34" borderId="10" xfId="43" applyFont="1" applyFill="1" applyBorder="1" applyAlignment="1" applyProtection="1">
      <alignment horizontal="right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5" borderId="42" xfId="43" applyFont="1" applyFill="1" applyBorder="1" applyAlignment="1" applyProtection="1">
      <alignment horizontal="right" vertical="center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0" borderId="25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3" fontId="35" fillId="35" borderId="0" xfId="10" applyNumberFormat="1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3" fontId="28" fillId="0" borderId="29" xfId="24" applyNumberFormat="1" applyFont="1" applyFill="1" applyBorder="1" applyAlignment="1" applyProtection="1">
      <alignment horizontal="right" vertical="center"/>
    </xf>
    <xf numFmtId="3" fontId="28" fillId="0" borderId="37" xfId="24" applyNumberFormat="1" applyFont="1" applyFill="1" applyBorder="1" applyAlignment="1" applyProtection="1">
      <alignment horizontal="right" vertical="center"/>
    </xf>
    <xf numFmtId="3" fontId="28" fillId="0" borderId="51" xfId="24" applyNumberFormat="1" applyFont="1" applyFill="1" applyBorder="1" applyAlignment="1" applyProtection="1">
      <alignment horizontal="right" vertical="center"/>
    </xf>
    <xf numFmtId="3" fontId="27" fillId="33" borderId="47" xfId="10" applyNumberFormat="1" applyFont="1" applyFill="1" applyBorder="1" applyAlignment="1" applyProtection="1">
      <alignment horizontal="center" vertical="center"/>
    </xf>
    <xf numFmtId="3" fontId="27" fillId="33" borderId="50" xfId="10" applyNumberFormat="1" applyFont="1" applyFill="1" applyBorder="1" applyAlignment="1" applyProtection="1">
      <alignment horizontal="center" vertical="center"/>
    </xf>
    <xf numFmtId="3" fontId="27" fillId="33" borderId="49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3" fontId="27" fillId="36" borderId="47" xfId="10" applyNumberFormat="1" applyFont="1" applyFill="1" applyBorder="1" applyAlignment="1" applyProtection="1">
      <alignment horizontal="center" vertical="center"/>
    </xf>
    <xf numFmtId="3" fontId="27" fillId="36" borderId="50" xfId="10" applyNumberFormat="1" applyFont="1" applyFill="1" applyBorder="1" applyAlignment="1" applyProtection="1">
      <alignment horizontal="center" vertical="center"/>
    </xf>
    <xf numFmtId="3" fontId="27" fillId="36" borderId="49" xfId="10" applyNumberFormat="1" applyFont="1" applyFill="1" applyBorder="1" applyAlignment="1" applyProtection="1">
      <alignment horizontal="center" vertical="center"/>
    </xf>
    <xf numFmtId="3" fontId="27" fillId="34" borderId="47" xfId="0" applyNumberFormat="1" applyFont="1" applyFill="1" applyBorder="1" applyAlignment="1" applyProtection="1">
      <alignment horizontal="center" vertical="center"/>
    </xf>
    <xf numFmtId="3" fontId="27" fillId="34" borderId="50" xfId="0" applyNumberFormat="1" applyFont="1" applyFill="1" applyBorder="1" applyAlignment="1" applyProtection="1">
      <alignment horizontal="center" vertical="center"/>
    </xf>
    <xf numFmtId="3" fontId="27" fillId="34" borderId="48" xfId="0" applyNumberFormat="1" applyFont="1" applyFill="1" applyBorder="1" applyAlignment="1" applyProtection="1">
      <alignment horizontal="center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3" fontId="28" fillId="0" borderId="42" xfId="0" applyNumberFormat="1" applyFont="1" applyFill="1" applyBorder="1" applyAlignment="1" applyProtection="1">
      <alignment horizontal="right" vertical="center"/>
    </xf>
    <xf numFmtId="3" fontId="28" fillId="34" borderId="32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Fill="1" applyBorder="1" applyAlignment="1" applyProtection="1">
      <alignment horizontal="right" vertical="center"/>
    </xf>
    <xf numFmtId="3" fontId="28" fillId="0" borderId="43" xfId="0" applyNumberFormat="1" applyFont="1" applyFill="1" applyBorder="1" applyAlignment="1" applyProtection="1">
      <alignment horizontal="right" vertical="center"/>
    </xf>
    <xf numFmtId="3" fontId="28" fillId="0" borderId="32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6" borderId="45" xfId="10" applyFont="1" applyFill="1" applyBorder="1" applyAlignment="1" applyProtection="1">
      <alignment horizontal="center" vertical="center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7" fillId="36" borderId="49" xfId="10" applyFont="1" applyFill="1" applyBorder="1" applyAlignment="1" applyProtection="1">
      <alignment horizontal="center" vertical="center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5" borderId="35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32" xfId="0" applyFont="1" applyFill="1" applyBorder="1" applyAlignment="1" applyProtection="1">
      <alignment horizontal="right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0" fillId="0" borderId="0" xfId="0" applyFont="1" applyProtection="1">
      <protection locked="0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3" fontId="28" fillId="35" borderId="17" xfId="0" applyNumberFormat="1" applyFont="1" applyFill="1" applyBorder="1" applyAlignment="1" applyProtection="1">
      <alignment horizontal="right" vertical="center"/>
    </xf>
    <xf numFmtId="3" fontId="28" fillId="35" borderId="18" xfId="0" applyNumberFormat="1" applyFont="1" applyFill="1" applyBorder="1" applyAlignment="1" applyProtection="1">
      <alignment horizontal="right" vertical="center"/>
    </xf>
    <xf numFmtId="3" fontId="28" fillId="35" borderId="19" xfId="0" applyNumberFormat="1" applyFont="1" applyFill="1" applyBorder="1" applyAlignment="1" applyProtection="1">
      <alignment horizontal="right" vertical="center"/>
    </xf>
    <xf numFmtId="3" fontId="27" fillId="36" borderId="48" xfId="10" applyNumberFormat="1" applyFont="1" applyFill="1" applyBorder="1" applyAlignment="1" applyProtection="1">
      <alignment horizontal="center" vertical="center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4" borderId="32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6" borderId="44" xfId="10" applyFont="1" applyFill="1" applyBorder="1" applyAlignment="1" applyProtection="1">
      <alignment horizontal="left" vertical="center"/>
    </xf>
    <xf numFmtId="0" fontId="27" fillId="36" borderId="45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6" borderId="22" xfId="0" applyFont="1" applyFill="1" applyBorder="1" applyAlignment="1" applyProtection="1">
      <alignment horizontal="center" vertical="center"/>
      <protection locked="0"/>
    </xf>
    <xf numFmtId="0" fontId="27" fillId="36" borderId="23" xfId="0" applyFont="1" applyFill="1" applyBorder="1" applyAlignment="1" applyProtection="1">
      <alignment horizontal="center" vertical="center"/>
      <protection locked="0"/>
    </xf>
    <xf numFmtId="0" fontId="27" fillId="36" borderId="24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3" fontId="28" fillId="0" borderId="17" xfId="0" applyNumberFormat="1" applyFont="1" applyBorder="1" applyAlignment="1" applyProtection="1">
      <alignment horizontal="right" vertical="center"/>
    </xf>
    <xf numFmtId="3" fontId="28" fillId="0" borderId="18" xfId="0" applyNumberFormat="1" applyFont="1" applyBorder="1" applyAlignment="1" applyProtection="1">
      <alignment horizontal="right" vertical="center"/>
    </xf>
    <xf numFmtId="3" fontId="28" fillId="0" borderId="26" xfId="0" applyNumberFormat="1" applyFont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0" borderId="54" xfId="24" applyFont="1" applyFill="1" applyBorder="1" applyAlignment="1" applyProtection="1">
      <alignment horizontal="left" vertical="center" indent="1"/>
      <protection locked="0"/>
    </xf>
    <xf numFmtId="0" fontId="28" fillId="0" borderId="18" xfId="24" applyFont="1" applyFill="1" applyBorder="1" applyAlignment="1" applyProtection="1">
      <alignment horizontal="left" vertical="center" indent="1"/>
      <protection locked="0"/>
    </xf>
    <xf numFmtId="0" fontId="28" fillId="0" borderId="19" xfId="24" applyFont="1" applyFill="1" applyBorder="1" applyAlignment="1" applyProtection="1">
      <alignment horizontal="left" vertical="center" indent="1"/>
      <protection locked="0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8" fillId="0" borderId="42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0" fontId="28" fillId="34" borderId="26" xfId="43" applyFont="1" applyFill="1" applyBorder="1" applyAlignment="1" applyProtection="1">
      <alignment horizontal="right" vertical="center"/>
    </xf>
    <xf numFmtId="0" fontId="28" fillId="35" borderId="26" xfId="43" applyFont="1" applyFill="1" applyBorder="1" applyAlignment="1" applyProtection="1">
      <alignment horizontal="right" vertical="center"/>
    </xf>
    <xf numFmtId="3" fontId="28" fillId="0" borderId="17" xfId="24" applyNumberFormat="1" applyFont="1" applyFill="1" applyBorder="1" applyAlignment="1" applyProtection="1">
      <alignment horizontal="right" vertical="center"/>
    </xf>
    <xf numFmtId="3" fontId="28" fillId="0" borderId="18" xfId="24" applyNumberFormat="1" applyFont="1" applyFill="1" applyBorder="1" applyAlignment="1" applyProtection="1">
      <alignment horizontal="right" vertical="center"/>
    </xf>
    <xf numFmtId="3" fontId="28" fillId="0" borderId="19" xfId="24" applyNumberFormat="1" applyFont="1" applyFill="1" applyBorder="1" applyAlignment="1" applyProtection="1">
      <alignment horizontal="right" vertical="center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8" fillId="0" borderId="55" xfId="24" applyFont="1" applyFill="1" applyBorder="1" applyAlignment="1" applyProtection="1">
      <alignment horizontal="left" vertical="center" indent="1"/>
      <protection locked="0"/>
    </xf>
    <xf numFmtId="0" fontId="28" fillId="0" borderId="37" xfId="24" applyFont="1" applyFill="1" applyBorder="1" applyAlignment="1" applyProtection="1">
      <alignment horizontal="left" vertical="center" indent="1"/>
      <protection locked="0"/>
    </xf>
    <xf numFmtId="0" fontId="28" fillId="0" borderId="51" xfId="24" applyFont="1" applyFill="1" applyBorder="1" applyAlignment="1" applyProtection="1">
      <alignment horizontal="left" vertical="center" indent="1"/>
      <protection locked="0"/>
    </xf>
    <xf numFmtId="0" fontId="28" fillId="33" borderId="54" xfId="0" applyFont="1" applyFill="1" applyBorder="1" applyAlignment="1" applyProtection="1">
      <alignment horizontal="left" vertical="center" indent="1"/>
      <protection locked="0"/>
    </xf>
    <xf numFmtId="0" fontId="28" fillId="33" borderId="18" xfId="0" applyFont="1" applyFill="1" applyBorder="1" applyAlignment="1" applyProtection="1">
      <alignment horizontal="left" vertical="center" indent="1"/>
      <protection locked="0"/>
    </xf>
    <xf numFmtId="0" fontId="28" fillId="33" borderId="19" xfId="0" applyFont="1" applyFill="1" applyBorder="1" applyAlignment="1" applyProtection="1">
      <alignment horizontal="left" vertical="center" indent="1"/>
      <protection locked="0"/>
    </xf>
    <xf numFmtId="3" fontId="27" fillId="33" borderId="48" xfId="10" applyNumberFormat="1" applyFont="1" applyFill="1" applyBorder="1" applyAlignment="1" applyProtection="1">
      <alignment horizontal="center" vertical="center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0" fontId="27" fillId="33" borderId="53" xfId="10" applyFont="1" applyFill="1" applyBorder="1" applyAlignment="1" applyProtection="1">
      <alignment horizontal="center" vertical="center"/>
      <protection locked="0"/>
    </xf>
    <xf numFmtId="0" fontId="27" fillId="33" borderId="50" xfId="10" applyFont="1" applyFill="1" applyBorder="1" applyAlignment="1" applyProtection="1">
      <alignment horizontal="center" vertical="center"/>
      <protection locked="0"/>
    </xf>
    <xf numFmtId="0" fontId="27" fillId="33" borderId="48" xfId="10" applyFont="1" applyFill="1" applyBorder="1" applyAlignment="1" applyProtection="1">
      <alignment horizontal="center" vertical="center"/>
      <protection locked="0"/>
    </xf>
    <xf numFmtId="0" fontId="28" fillId="35" borderId="43" xfId="0" applyFont="1" applyFill="1" applyBorder="1" applyAlignment="1" applyProtection="1">
      <alignment horizontal="right" vertical="center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3" fontId="27" fillId="35" borderId="45" xfId="0" applyNumberFormat="1" applyFont="1" applyFill="1" applyBorder="1" applyAlignment="1" applyProtection="1">
      <alignment horizontal="center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6" fillId="0" borderId="40" xfId="0" applyFont="1" applyBorder="1" applyAlignment="1" applyProtection="1">
      <alignment horizontal="center" vertical="center" wrapText="1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7" fillId="35" borderId="46" xfId="0" applyNumberFormat="1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tygodniowy'!$C$377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tygodniowy'!$G$375:$J$376,'Meldunek tygodniowy'!$K$375:$N$376,'Meldunek tygodniowy'!$O$375:$R$376)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tygodniowy'!$G$377:$R$377</c:f>
              <c:numCache>
                <c:formatCode>General</c:formatCode>
                <c:ptCount val="12"/>
                <c:pt idx="0">
                  <c:v>138</c:v>
                </c:pt>
                <c:pt idx="2">
                  <c:v>391</c:v>
                </c:pt>
                <c:pt idx="4">
                  <c:v>149</c:v>
                </c:pt>
                <c:pt idx="6">
                  <c:v>383</c:v>
                </c:pt>
                <c:pt idx="8">
                  <c:v>20</c:v>
                </c:pt>
                <c:pt idx="1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B-4AAE-8E97-1F91E4604CA4}"/>
            </c:ext>
          </c:extLst>
        </c:ser>
        <c:ser>
          <c:idx val="1"/>
          <c:order val="1"/>
          <c:tx>
            <c:strRef>
              <c:f>'Meldunek tygodniowy'!$C$378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tygodniowy'!$G$375:$J$376,'Meldunek tygodniowy'!$K$375:$N$376,'Meldunek tygodniowy'!$O$375:$R$376)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tygodniowy'!$G$378:$R$378</c:f>
              <c:numCache>
                <c:formatCode>General</c:formatCode>
                <c:ptCount val="12"/>
                <c:pt idx="0">
                  <c:v>38</c:v>
                </c:pt>
                <c:pt idx="2">
                  <c:v>43</c:v>
                </c:pt>
                <c:pt idx="4">
                  <c:v>55</c:v>
                </c:pt>
                <c:pt idx="6">
                  <c:v>90</c:v>
                </c:pt>
                <c:pt idx="8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B-4AAE-8E97-1F91E4604CA4}"/>
            </c:ext>
          </c:extLst>
        </c:ser>
        <c:ser>
          <c:idx val="2"/>
          <c:order val="2"/>
          <c:tx>
            <c:strRef>
              <c:f>'Meldunek tygodniowy'!$C$379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tygodniowy'!$G$375:$J$376,'Meldunek tygodniowy'!$K$375:$N$376,'Meldunek tygodniowy'!$O$375:$R$376)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tygodniowy'!$G$379:$R$379</c:f>
              <c:numCache>
                <c:formatCode>General</c:formatCode>
                <c:ptCount val="12"/>
                <c:pt idx="0">
                  <c:v>10</c:v>
                </c:pt>
                <c:pt idx="2">
                  <c:v>30</c:v>
                </c:pt>
                <c:pt idx="4">
                  <c:v>10</c:v>
                </c:pt>
                <c:pt idx="6">
                  <c:v>28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B-4AAE-8E97-1F91E4604CA4}"/>
            </c:ext>
          </c:extLst>
        </c:ser>
        <c:ser>
          <c:idx val="3"/>
          <c:order val="3"/>
          <c:tx>
            <c:strRef>
              <c:f>'Meldunek tygodniowy'!$C$380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tygodniowy'!$G$375:$J$376,'Meldunek tygodniowy'!$K$375:$N$376,'Meldunek tygodniowy'!$O$375:$R$376)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tygodniowy'!$G$380:$R$380</c:f>
              <c:numCache>
                <c:formatCode>General</c:formatCode>
                <c:ptCount val="12"/>
                <c:pt idx="0">
                  <c:v>18</c:v>
                </c:pt>
                <c:pt idx="2">
                  <c:v>30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CB-4AAE-8E97-1F91E4604CA4}"/>
            </c:ext>
          </c:extLst>
        </c:ser>
        <c:ser>
          <c:idx val="5"/>
          <c:order val="4"/>
          <c:tx>
            <c:strRef>
              <c:f>'Meldunek tygodniowy'!$C$381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tygodniowy'!$G$381:$R$381</c:f>
              <c:numCache>
                <c:formatCode>General</c:formatCode>
                <c:ptCount val="12"/>
                <c:pt idx="0">
                  <c:v>8</c:v>
                </c:pt>
                <c:pt idx="2">
                  <c:v>11</c:v>
                </c:pt>
                <c:pt idx="4">
                  <c:v>9</c:v>
                </c:pt>
                <c:pt idx="6">
                  <c:v>18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CB-4AAE-8E97-1F91E4604CA4}"/>
            </c:ext>
          </c:extLst>
        </c:ser>
        <c:ser>
          <c:idx val="4"/>
          <c:order val="5"/>
          <c:tx>
            <c:strRef>
              <c:f>'Meldunek tygodniowy'!$C$382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CB-4AAE-8E97-1F91E4604C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tygodniowy'!$G$375:$J$376,'Meldunek tygodniowy'!$K$375:$N$376,'Meldunek tygodniowy'!$O$375:$R$376)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tygodniowy'!$G$382:$R$382</c:f>
              <c:numCache>
                <c:formatCode>General</c:formatCode>
                <c:ptCount val="12"/>
                <c:pt idx="0">
                  <c:v>118</c:v>
                </c:pt>
                <c:pt idx="2">
                  <c:v>143</c:v>
                </c:pt>
                <c:pt idx="4">
                  <c:v>38</c:v>
                </c:pt>
                <c:pt idx="6">
                  <c:v>64</c:v>
                </c:pt>
                <c:pt idx="8">
                  <c:v>7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CB-4AAE-8E97-1F91E460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9541088"/>
        <c:axId val="689549712"/>
        <c:axId val="0"/>
      </c:bar3DChart>
      <c:catAx>
        <c:axId val="6895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689549712"/>
        <c:crosses val="autoZero"/>
        <c:auto val="1"/>
        <c:lblAlgn val="ctr"/>
        <c:lblOffset val="100"/>
        <c:noMultiLvlLbl val="0"/>
      </c:catAx>
      <c:valAx>
        <c:axId val="689549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954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tygodniowy'!$B$529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tygodniowy'!$J$528,'Meldunek tygodniowy'!$M$528,'Meldunek tygodniowy'!$P$528,'Meldunek tygodniowy'!$S$528,'Meldunek tygodniowy'!$V$528)</c:f>
              <c:strCache>
                <c:ptCount val="5"/>
                <c:pt idx="0">
                  <c:v>27.05.2020 - 02.06.2020</c:v>
                </c:pt>
                <c:pt idx="1">
                  <c:v>03.06.2020 - 09.06.2020</c:v>
                </c:pt>
                <c:pt idx="2">
                  <c:v>10.06.2020 - 16.06.2020</c:v>
                </c:pt>
                <c:pt idx="3">
                  <c:v>17.06.2020 - 23.06.2020</c:v>
                </c:pt>
                <c:pt idx="4">
                  <c:v>24.06.2020 - 30.06.2020</c:v>
                </c:pt>
              </c:strCache>
            </c:strRef>
          </c:cat>
          <c:val>
            <c:numRef>
              <c:f>('Meldunek tygodniowy'!$J$529,'Meldunek tygodniowy'!$M$529,'Meldunek tygodniowy'!$P$529,'Meldunek tygodniowy'!$S$529,'Meldunek tygodniowy'!$V$529)</c:f>
              <c:numCache>
                <c:formatCode>#,##0</c:formatCode>
                <c:ptCount val="5"/>
                <c:pt idx="0">
                  <c:v>1221</c:v>
                </c:pt>
                <c:pt idx="1">
                  <c:v>1215</c:v>
                </c:pt>
                <c:pt idx="2">
                  <c:v>1211</c:v>
                </c:pt>
                <c:pt idx="3">
                  <c:v>1173</c:v>
                </c:pt>
                <c:pt idx="4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3-48BA-B241-4179C00E7DE9}"/>
            </c:ext>
          </c:extLst>
        </c:ser>
        <c:ser>
          <c:idx val="1"/>
          <c:order val="1"/>
          <c:tx>
            <c:strRef>
              <c:f>'Meldunek tygodniowy'!$B$530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tygodniowy'!$J$528,'Meldunek tygodniowy'!$M$528,'Meldunek tygodniowy'!$P$528,'Meldunek tygodniowy'!$S$528,'Meldunek tygodniowy'!$V$528)</c:f>
              <c:strCache>
                <c:ptCount val="5"/>
                <c:pt idx="0">
                  <c:v>27.05.2020 - 02.06.2020</c:v>
                </c:pt>
                <c:pt idx="1">
                  <c:v>03.06.2020 - 09.06.2020</c:v>
                </c:pt>
                <c:pt idx="2">
                  <c:v>10.06.2020 - 16.06.2020</c:v>
                </c:pt>
                <c:pt idx="3">
                  <c:v>17.06.2020 - 23.06.2020</c:v>
                </c:pt>
                <c:pt idx="4">
                  <c:v>24.06.2020 - 30.06.2020</c:v>
                </c:pt>
              </c:strCache>
            </c:strRef>
          </c:cat>
          <c:val>
            <c:numRef>
              <c:f>('Meldunek tygodniowy'!$J$530,'Meldunek tygodniowy'!$M$530,'Meldunek tygodniowy'!$P$530,'Meldunek tygodniowy'!$S$530,'Meldunek tygodniowy'!$V$530)</c:f>
              <c:numCache>
                <c:formatCode>#,##0</c:formatCode>
                <c:ptCount val="5"/>
                <c:pt idx="0">
                  <c:v>1866</c:v>
                </c:pt>
                <c:pt idx="1">
                  <c:v>1890</c:v>
                </c:pt>
                <c:pt idx="2">
                  <c:v>1904</c:v>
                </c:pt>
                <c:pt idx="3">
                  <c:v>1927</c:v>
                </c:pt>
                <c:pt idx="4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3-48BA-B241-4179C00E7DE9}"/>
            </c:ext>
          </c:extLst>
        </c:ser>
        <c:ser>
          <c:idx val="5"/>
          <c:order val="2"/>
          <c:tx>
            <c:strRef>
              <c:f>'Meldunek tygodniowy'!$B$533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tygodniowy'!$J$528,'Meldunek tygodniowy'!$M$528,'Meldunek tygodniowy'!$P$528,'Meldunek tygodniowy'!$S$528,'Meldunek tygodniowy'!$V$528)</c:f>
              <c:strCache>
                <c:ptCount val="5"/>
                <c:pt idx="0">
                  <c:v>27.05.2020 - 02.06.2020</c:v>
                </c:pt>
                <c:pt idx="1">
                  <c:v>03.06.2020 - 09.06.2020</c:v>
                </c:pt>
                <c:pt idx="2">
                  <c:v>10.06.2020 - 16.06.2020</c:v>
                </c:pt>
                <c:pt idx="3">
                  <c:v>17.06.2020 - 23.06.2020</c:v>
                </c:pt>
                <c:pt idx="4">
                  <c:v>24.06.2020 - 30.06.2020</c:v>
                </c:pt>
              </c:strCache>
            </c:strRef>
          </c:cat>
          <c:val>
            <c:numRef>
              <c:f>('Meldunek tygodniowy'!$J$533,'Meldunek tygodniowy'!$M$533,'Meldunek tygodniowy'!$P$533,'Meldunek tygodniowy'!$S$533,'Meldunek tygodniowy'!$V$533)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3-48BA-B241-4179C00E7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89538344"/>
        <c:axId val="689541872"/>
        <c:axId val="0"/>
      </c:bar3DChart>
      <c:catAx>
        <c:axId val="689538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9541872"/>
        <c:crosses val="autoZero"/>
        <c:auto val="1"/>
        <c:lblAlgn val="ctr"/>
        <c:lblOffset val="100"/>
        <c:noMultiLvlLbl val="0"/>
      </c:catAx>
      <c:valAx>
        <c:axId val="6895418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689538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tygodniowy'!$C$166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tygodniowy'!$L$166:$U$166</c:f>
              <c:numCache>
                <c:formatCode>#,##0</c:formatCode>
                <c:ptCount val="10"/>
                <c:pt idx="0">
                  <c:v>9458</c:v>
                </c:pt>
                <c:pt idx="2">
                  <c:v>1702</c:v>
                </c:pt>
                <c:pt idx="3">
                  <c:v>1154</c:v>
                </c:pt>
                <c:pt idx="4">
                  <c:v>1186</c:v>
                </c:pt>
                <c:pt idx="5">
                  <c:v>335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1-46DB-A2BD-70DAEDD6262B}"/>
            </c:ext>
          </c:extLst>
        </c:ser>
        <c:ser>
          <c:idx val="0"/>
          <c:order val="1"/>
          <c:tx>
            <c:strRef>
              <c:f>'Meldunek tygodniowy'!$C$167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tygodniowy'!$L$167:$U$167</c:f>
              <c:numCache>
                <c:formatCode>#,##0</c:formatCode>
                <c:ptCount val="10"/>
                <c:pt idx="0">
                  <c:v>362</c:v>
                </c:pt>
                <c:pt idx="2">
                  <c:v>93</c:v>
                </c:pt>
                <c:pt idx="3">
                  <c:v>36</c:v>
                </c:pt>
                <c:pt idx="4">
                  <c:v>57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1-46DB-A2BD-70DAEDD6262B}"/>
            </c:ext>
          </c:extLst>
        </c:ser>
        <c:ser>
          <c:idx val="1"/>
          <c:order val="2"/>
          <c:tx>
            <c:strRef>
              <c:f>'Meldunek tygodniowy'!$C$168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tygodniowy'!$L$168:$U$168</c:f>
              <c:numCache>
                <c:formatCode>#,##0</c:formatCode>
                <c:ptCount val="10"/>
                <c:pt idx="0">
                  <c:v>123</c:v>
                </c:pt>
                <c:pt idx="2">
                  <c:v>23</c:v>
                </c:pt>
                <c:pt idx="3">
                  <c:v>46</c:v>
                </c:pt>
                <c:pt idx="4">
                  <c:v>17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1-46DB-A2BD-70DAEDD6262B}"/>
            </c:ext>
          </c:extLst>
        </c:ser>
        <c:ser>
          <c:idx val="2"/>
          <c:order val="3"/>
          <c:tx>
            <c:strRef>
              <c:f>'Meldunek tygodniowy'!$C$169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tygodniowy'!$L$169:$U$169</c:f>
              <c:numCache>
                <c:formatCode>#,##0</c:formatCode>
                <c:ptCount val="10"/>
                <c:pt idx="0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1-46DB-A2BD-70DAEDD6262B}"/>
            </c:ext>
          </c:extLst>
        </c:ser>
        <c:ser>
          <c:idx val="3"/>
          <c:order val="4"/>
          <c:tx>
            <c:strRef>
              <c:f>'Meldunek tygodniowy'!$C$170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tygodniowy'!$L$170:$U$170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1-46DB-A2BD-70DAEDD6262B}"/>
            </c:ext>
          </c:extLst>
        </c:ser>
        <c:ser>
          <c:idx val="4"/>
          <c:order val="5"/>
          <c:tx>
            <c:strRef>
              <c:f>'Meldunek tygodniowy'!$C$171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tygodniowy'!$L$171:$U$171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1-46DB-A2BD-70DAEDD6262B}"/>
            </c:ext>
          </c:extLst>
        </c:ser>
        <c:ser>
          <c:idx val="5"/>
          <c:order val="6"/>
          <c:tx>
            <c:strRef>
              <c:f>'Meldunek tygodniowy'!$C$172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tygodniowy'!$L$172:$U$172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1-46DB-A2BD-70DAEDD6262B}"/>
            </c:ext>
          </c:extLst>
        </c:ser>
        <c:ser>
          <c:idx val="6"/>
          <c:order val="7"/>
          <c:tx>
            <c:strRef>
              <c:f>'Meldunek tygodniowy'!$C$173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tygodniowy'!$L$173:$U$173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01-46DB-A2BD-70DAEDD6262B}"/>
            </c:ext>
          </c:extLst>
        </c:ser>
        <c:ser>
          <c:idx val="7"/>
          <c:order val="8"/>
          <c:tx>
            <c:strRef>
              <c:f>'Meldunek tygodniowy'!$C$174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tygodniowy'!$L$174:$U$174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01-46DB-A2BD-70DAEDD6262B}"/>
            </c:ext>
          </c:extLst>
        </c:ser>
        <c:ser>
          <c:idx val="9"/>
          <c:order val="9"/>
          <c:tx>
            <c:strRef>
              <c:f>'Meldunek tygodniowy'!$C$175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tygodniowy'!$L$175:$U$175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01-46DB-A2BD-70DAEDD6262B}"/>
            </c:ext>
          </c:extLst>
        </c:ser>
        <c:ser>
          <c:idx val="10"/>
          <c:order val="10"/>
          <c:tx>
            <c:strRef>
              <c:f>'Meldunek tygodniowy'!$C$176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tygodniowy'!$L$176:$U$176</c:f>
              <c:numCache>
                <c:formatCode>#,##0</c:formatCode>
                <c:ptCount val="10"/>
                <c:pt idx="0">
                  <c:v>619</c:v>
                </c:pt>
                <c:pt idx="2">
                  <c:v>422</c:v>
                </c:pt>
                <c:pt idx="3">
                  <c:v>11</c:v>
                </c:pt>
                <c:pt idx="4">
                  <c:v>25</c:v>
                </c:pt>
                <c:pt idx="5">
                  <c:v>90</c:v>
                </c:pt>
                <c:pt idx="6">
                  <c:v>38</c:v>
                </c:pt>
                <c:pt idx="7">
                  <c:v>0</c:v>
                </c:pt>
                <c:pt idx="8">
                  <c:v>68</c:v>
                </c:pt>
                <c:pt idx="9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01-46DB-A2BD-70DAEDD6262B}"/>
            </c:ext>
          </c:extLst>
        </c:ser>
        <c:ser>
          <c:idx val="11"/>
          <c:order val="11"/>
          <c:tx>
            <c:strRef>
              <c:f>'Meldunek tygodniowy'!$C$177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tygodniowy'!$L$177:$U$177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01-46DB-A2BD-70DAEDD6262B}"/>
            </c:ext>
          </c:extLst>
        </c:ser>
        <c:ser>
          <c:idx val="12"/>
          <c:order val="12"/>
          <c:tx>
            <c:strRef>
              <c:f>'Meldunek tygodniowy'!$C$178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tygodniowy'!$L$178:$U$178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01-46DB-A2BD-70DAEDD6262B}"/>
            </c:ext>
          </c:extLst>
        </c:ser>
        <c:ser>
          <c:idx val="13"/>
          <c:order val="13"/>
          <c:tx>
            <c:strRef>
              <c:f>'Meldunek tygodniowy'!$C$179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tygodniowy'!$L$179:$U$179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01-46DB-A2BD-70DAEDD6262B}"/>
            </c:ext>
          </c:extLst>
        </c:ser>
        <c:ser>
          <c:idx val="14"/>
          <c:order val="14"/>
          <c:tx>
            <c:strRef>
              <c:f>'Meldunek tygodniowy'!$C$180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tygodniowy'!$L$165:$U$165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tygodniowy'!$L$180:$U$180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01-46DB-A2BD-70DAEDD6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9543048"/>
        <c:axId val="689543440"/>
        <c:axId val="0"/>
      </c:bar3DChart>
      <c:catAx>
        <c:axId val="68954304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9543440"/>
        <c:crosses val="autoZero"/>
        <c:auto val="1"/>
        <c:lblAlgn val="ctr"/>
        <c:lblOffset val="100"/>
        <c:noMultiLvlLbl val="0"/>
      </c:catAx>
      <c:valAx>
        <c:axId val="689543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89543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tygodniowy'!$C$346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tygodniowy'!$G$344:$J$345,'Meldunek tygodniowy'!$K$344:$N$345,'Meldunek tygodniowy'!$O$344:$R$345)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tygodniowy'!$G$346:$R$346</c:f>
              <c:numCache>
                <c:formatCode>General</c:formatCode>
                <c:ptCount val="12"/>
                <c:pt idx="0">
                  <c:v>3</c:v>
                </c:pt>
                <c:pt idx="2">
                  <c:v>3</c:v>
                </c:pt>
                <c:pt idx="4">
                  <c:v>38</c:v>
                </c:pt>
                <c:pt idx="6">
                  <c:v>109</c:v>
                </c:pt>
                <c:pt idx="8">
                  <c:v>2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F-4606-89A7-C912AB5EA958}"/>
            </c:ext>
          </c:extLst>
        </c:ser>
        <c:ser>
          <c:idx val="1"/>
          <c:order val="1"/>
          <c:tx>
            <c:strRef>
              <c:f>'Meldunek tygodniowy'!$C$347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tygodniowy'!$G$344:$J$345,'Meldunek tygodniowy'!$K$344:$N$345,'Meldunek tygodniowy'!$O$344:$R$345)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tygodniowy'!$G$347:$R$347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14</c:v>
                </c:pt>
                <c:pt idx="6">
                  <c:v>29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F-4606-89A7-C912AB5EA958}"/>
            </c:ext>
          </c:extLst>
        </c:ser>
        <c:ser>
          <c:idx val="2"/>
          <c:order val="2"/>
          <c:tx>
            <c:strRef>
              <c:f>'Meldunek tygodniowy'!$C$348</c:f>
              <c:strCache>
                <c:ptCount val="1"/>
                <c:pt idx="0">
                  <c:v>KIRGISTAN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tygodniowy'!$G$344:$J$345,'Meldunek tygodniowy'!$K$344:$N$345,'Meldunek tygodniowy'!$O$344:$R$345)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tygodniowy'!$G$348:$R$348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F-4606-89A7-C912AB5EA958}"/>
            </c:ext>
          </c:extLst>
        </c:ser>
        <c:ser>
          <c:idx val="3"/>
          <c:order val="3"/>
          <c:tx>
            <c:strRef>
              <c:f>'Meldunek tygodniowy'!$C$349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tygodniowy'!$G$344:$J$345,'Meldunek tygodniowy'!$K$344:$N$345,'Meldunek tygodniowy'!$O$344:$R$345)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tygodniowy'!$G$349:$R$349</c:f>
              <c:numCache>
                <c:formatCode>General</c:formatCode>
                <c:ptCount val="12"/>
                <c:pt idx="0">
                  <c:v>7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F-4606-89A7-C912AB5EA958}"/>
            </c:ext>
          </c:extLst>
        </c:ser>
        <c:ser>
          <c:idx val="5"/>
          <c:order val="4"/>
          <c:tx>
            <c:strRef>
              <c:f>'Meldunek tygodniowy'!$C$350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tygodniowy'!$G$350:$R$350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F-4606-89A7-C912AB5EA958}"/>
            </c:ext>
          </c:extLst>
        </c:ser>
        <c:ser>
          <c:idx val="4"/>
          <c:order val="5"/>
          <c:tx>
            <c:strRef>
              <c:f>'Meldunek tygodniowy'!$C$351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tygodniowy'!$G$344:$J$345,'Meldunek tygodniowy'!$K$344:$N$345,'Meldunek tygodniowy'!$O$344:$R$345)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tygodniowy'!$G$351:$R$351</c:f>
              <c:numCache>
                <c:formatCode>General</c:formatCode>
                <c:ptCount val="12"/>
                <c:pt idx="0">
                  <c:v>16</c:v>
                </c:pt>
                <c:pt idx="2">
                  <c:v>19</c:v>
                </c:pt>
                <c:pt idx="4">
                  <c:v>10</c:v>
                </c:pt>
                <c:pt idx="6">
                  <c:v>12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1F-4606-89A7-C912AB5E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9544616"/>
        <c:axId val="648886480"/>
        <c:axId val="0"/>
      </c:bar3DChart>
      <c:catAx>
        <c:axId val="689544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48886480"/>
        <c:crosses val="autoZero"/>
        <c:auto val="1"/>
        <c:lblAlgn val="ctr"/>
        <c:lblOffset val="100"/>
        <c:noMultiLvlLbl val="0"/>
      </c:catAx>
      <c:valAx>
        <c:axId val="6488864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954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01.06.2020 - 30.06.2020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16294</c:v>
                </c:pt>
                <c:pt idx="1">
                  <c:v>10321</c:v>
                </c:pt>
                <c:pt idx="2">
                  <c:v>2603</c:v>
                </c:pt>
                <c:pt idx="3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A-48E2-8E14-3F2DEF145CDC}"/>
            </c:ext>
          </c:extLst>
        </c:ser>
        <c:ser>
          <c:idx val="2"/>
          <c:order val="1"/>
          <c:tx>
            <c:strRef>
              <c:f>'Meldunek tygodniowy'!$G$23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01.06.2020 - 30.06.2020 r.</c:v>
                  </c:pt>
                </c:lvl>
              </c:multiLvlStrCache>
            </c:multiLvlStrRef>
          </c:cat>
          <c:val>
            <c:numRef>
              <c:f>('Meldunek tygodniowy'!$K$23,'Meldunek tygodniowy'!$M$23,'Meldunek tygodniowy'!$O$23,'Meldunek tygodniowy'!$Q$23)</c:f>
              <c:numCache>
                <c:formatCode>#,##0</c:formatCode>
                <c:ptCount val="4"/>
                <c:pt idx="0">
                  <c:v>906</c:v>
                </c:pt>
                <c:pt idx="1">
                  <c:v>483</c:v>
                </c:pt>
                <c:pt idx="2">
                  <c:v>51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A-48E2-8E14-3F2DEF145CDC}"/>
            </c:ext>
          </c:extLst>
        </c:ser>
        <c:ser>
          <c:idx val="4"/>
          <c:order val="2"/>
          <c:tx>
            <c:strRef>
              <c:f>'Meldunek tygodniowy'!$G$24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tygodniowy'!$K$20:$K$21,'Meldunek tygodniowy'!$M$20:$M$21,'Meldunek tygodniowy'!$O$20:$O$21,'Meldunek tygodniowy'!$Q$20:$Q$21)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01.06.2020 - 30.06.2020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523</c:v>
                </c:pt>
                <c:pt idx="1">
                  <c:v>109</c:v>
                </c:pt>
                <c:pt idx="2">
                  <c:v>17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A-48E2-8E14-3F2DEF14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8892360"/>
        <c:axId val="648882952"/>
        <c:axId val="0"/>
      </c:bar3DChart>
      <c:catAx>
        <c:axId val="648892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8882952"/>
        <c:crosses val="autoZero"/>
        <c:auto val="1"/>
        <c:lblAlgn val="ctr"/>
        <c:lblOffset val="100"/>
        <c:noMultiLvlLbl val="0"/>
      </c:catAx>
      <c:valAx>
        <c:axId val="648882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8892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tygodniowy'!$D$269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tygodniowy'!$H$268:$K$268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tygodniowy'!$H$269:$K$269</c:f>
              <c:numCache>
                <c:formatCode>#,##0</c:formatCode>
                <c:ptCount val="4"/>
                <c:pt idx="0">
                  <c:v>963</c:v>
                </c:pt>
                <c:pt idx="3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1-4DFA-BDE1-040E1468A380}"/>
            </c:ext>
          </c:extLst>
        </c:ser>
        <c:ser>
          <c:idx val="1"/>
          <c:order val="1"/>
          <c:tx>
            <c:strRef>
              <c:f>'Meldunek tygodniowy'!$D$270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tygodniowy'!$H$268:$K$268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tygodniowy'!$H$270:$K$270</c:f>
              <c:numCache>
                <c:formatCode>#,##0</c:formatCode>
                <c:ptCount val="4"/>
                <c:pt idx="0">
                  <c:v>35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1-4DFA-BDE1-040E1468A380}"/>
            </c:ext>
          </c:extLst>
        </c:ser>
        <c:ser>
          <c:idx val="0"/>
          <c:order val="2"/>
          <c:tx>
            <c:strRef>
              <c:f>'Meldunek tygodniowy'!$D$271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tygodniowy'!$H$268:$K$268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tygodniowy'!$H$271:$K$271</c:f>
              <c:numCache>
                <c:formatCode>#,##0</c:formatCode>
                <c:ptCount val="4"/>
                <c:pt idx="0">
                  <c:v>213</c:v>
                </c:pt>
                <c:pt idx="3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1-4DFA-BDE1-040E1468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8887656"/>
        <c:axId val="648888048"/>
        <c:axId val="681737752"/>
      </c:bar3DChart>
      <c:catAx>
        <c:axId val="64888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48888048"/>
        <c:crosses val="autoZero"/>
        <c:auto val="1"/>
        <c:lblAlgn val="ctr"/>
        <c:lblOffset val="100"/>
        <c:noMultiLvlLbl val="0"/>
      </c:catAx>
      <c:valAx>
        <c:axId val="64888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48887656"/>
        <c:crosses val="autoZero"/>
        <c:crossBetween val="between"/>
      </c:valAx>
      <c:serAx>
        <c:axId val="681737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4888804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01.01.2020 - 30.06.2020 r.</c:v>
                  </c:pt>
                </c:lvl>
              </c:multiLvlStrCache>
            </c:multiLvlStrRef>
          </c:cat>
          <c:val>
            <c:numRef>
              <c:f>('Meldunek tygodniowy'!$K$55,'Meldunek tygodniowy'!$M$55,'Meldunek tygodniowy'!$O$55,'Meldunek tygodniowy'!$Q$55)</c:f>
              <c:numCache>
                <c:formatCode>#,##0</c:formatCode>
                <c:ptCount val="4"/>
                <c:pt idx="0">
                  <c:v>120715</c:v>
                </c:pt>
                <c:pt idx="1">
                  <c:v>77285</c:v>
                </c:pt>
                <c:pt idx="2">
                  <c:v>18870</c:v>
                </c:pt>
                <c:pt idx="3">
                  <c:v>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2-4815-8B5C-90952E187B81}"/>
            </c:ext>
          </c:extLst>
        </c:ser>
        <c:ser>
          <c:idx val="2"/>
          <c:order val="1"/>
          <c:tx>
            <c:strRef>
              <c:f>'Meldunek tygodniowy'!$G$56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01.01.2020 - 30.06.2020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6251</c:v>
                </c:pt>
                <c:pt idx="1">
                  <c:v>5565</c:v>
                </c:pt>
                <c:pt idx="2">
                  <c:v>991</c:v>
                </c:pt>
                <c:pt idx="3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2-4815-8B5C-90952E187B81}"/>
            </c:ext>
          </c:extLst>
        </c:ser>
        <c:ser>
          <c:idx val="4"/>
          <c:order val="2"/>
          <c:tx>
            <c:strRef>
              <c:f>'Meldunek tygodniowy'!$G$57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tygodniowy'!$K$53:$K$54,'Meldunek tygodniowy'!$M$53:$M$54,'Meldunek tygodniowy'!$O$53:$O$54,'Meldunek tygodniowy'!$Q$53:$Q$54)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01.01.2020 - 30.06.2020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1948</c:v>
                </c:pt>
                <c:pt idx="1">
                  <c:v>979</c:v>
                </c:pt>
                <c:pt idx="2">
                  <c:v>242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2-4815-8B5C-90952E18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8894320"/>
        <c:axId val="648895104"/>
        <c:axId val="0"/>
      </c:bar3DChart>
      <c:catAx>
        <c:axId val="64889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8895104"/>
        <c:crosses val="autoZero"/>
        <c:auto val="1"/>
        <c:lblAlgn val="ctr"/>
        <c:lblOffset val="100"/>
        <c:noMultiLvlLbl val="0"/>
      </c:catAx>
      <c:valAx>
        <c:axId val="648895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8894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386</xdr:row>
      <xdr:rowOff>52389</xdr:rowOff>
    </xdr:from>
    <xdr:to>
      <xdr:col>24</xdr:col>
      <xdr:colOff>19051</xdr:colOff>
      <xdr:row>407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540</xdr:row>
      <xdr:rowOff>65086</xdr:rowOff>
    </xdr:from>
    <xdr:to>
      <xdr:col>23</xdr:col>
      <xdr:colOff>9525</xdr:colOff>
      <xdr:row>555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193</xdr:row>
      <xdr:rowOff>69397</xdr:rowOff>
    </xdr:from>
    <xdr:to>
      <xdr:col>23</xdr:col>
      <xdr:colOff>1</xdr:colOff>
      <xdr:row>212</xdr:row>
      <xdr:rowOff>22412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352</xdr:row>
      <xdr:rowOff>142193</xdr:rowOff>
    </xdr:from>
    <xdr:to>
      <xdr:col>23</xdr:col>
      <xdr:colOff>238126</xdr:colOff>
      <xdr:row>370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26</xdr:row>
      <xdr:rowOff>9526</xdr:rowOff>
    </xdr:from>
    <xdr:to>
      <xdr:col>23</xdr:col>
      <xdr:colOff>9525</xdr:colOff>
      <xdr:row>40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273</xdr:row>
      <xdr:rowOff>1</xdr:rowOff>
    </xdr:from>
    <xdr:to>
      <xdr:col>18</xdr:col>
      <xdr:colOff>235324</xdr:colOff>
      <xdr:row>288</xdr:row>
      <xdr:rowOff>67235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456</xdr:row>
      <xdr:rowOff>0</xdr:rowOff>
    </xdr:from>
    <xdr:to>
      <xdr:col>20</xdr:col>
      <xdr:colOff>234084</xdr:colOff>
      <xdr:row>456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379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60</xdr:row>
      <xdr:rowOff>0</xdr:rowOff>
    </xdr:from>
    <xdr:to>
      <xdr:col>22</xdr:col>
      <xdr:colOff>266700</xdr:colOff>
      <xdr:row>73</xdr:row>
      <xdr:rowOff>0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408</xdr:row>
      <xdr:rowOff>143810</xdr:rowOff>
    </xdr:from>
    <xdr:to>
      <xdr:col>24</xdr:col>
      <xdr:colOff>247152</xdr:colOff>
      <xdr:row>431</xdr:row>
      <xdr:rowOff>11206</xdr:rowOff>
    </xdr:to>
    <xdr:sp macro="" textlink="">
      <xdr:nvSpPr>
        <xdr:cNvPr id="6" name="Prostokąt 5"/>
        <xdr:cNvSpPr/>
      </xdr:nvSpPr>
      <xdr:spPr>
        <a:xfrm>
          <a:off x="0" y="83425928"/>
          <a:ext cx="8517093" cy="424889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448</xdr:row>
      <xdr:rowOff>0</xdr:rowOff>
    </xdr:from>
    <xdr:to>
      <xdr:col>25</xdr:col>
      <xdr:colOff>0</xdr:colOff>
      <xdr:row>456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487</xdr:row>
      <xdr:rowOff>11205</xdr:rowOff>
    </xdr:from>
    <xdr:to>
      <xdr:col>25</xdr:col>
      <xdr:colOff>0</xdr:colOff>
      <xdr:row>514</xdr:row>
      <xdr:rowOff>180538</xdr:rowOff>
    </xdr:to>
    <xdr:sp macro="" textlink="">
      <xdr:nvSpPr>
        <xdr:cNvPr id="23" name="Prostokąt 22"/>
        <xdr:cNvSpPr/>
      </xdr:nvSpPr>
      <xdr:spPr>
        <a:xfrm>
          <a:off x="0" y="100382293"/>
          <a:ext cx="8527676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558</xdr:row>
      <xdr:rowOff>156883</xdr:rowOff>
    </xdr:from>
    <xdr:to>
      <xdr:col>25</xdr:col>
      <xdr:colOff>0</xdr:colOff>
      <xdr:row>569</xdr:row>
      <xdr:rowOff>146299</xdr:rowOff>
    </xdr:to>
    <xdr:sp macro="" textlink="">
      <xdr:nvSpPr>
        <xdr:cNvPr id="24" name="Prostokąt 23"/>
        <xdr:cNvSpPr/>
      </xdr:nvSpPr>
      <xdr:spPr>
        <a:xfrm>
          <a:off x="0" y="112686354"/>
          <a:ext cx="8527676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25</xdr:col>
      <xdr:colOff>0</xdr:colOff>
      <xdr:row>154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217</xdr:row>
      <xdr:rowOff>0</xdr:rowOff>
    </xdr:from>
    <xdr:to>
      <xdr:col>25</xdr:col>
      <xdr:colOff>0</xdr:colOff>
      <xdr:row>239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258</xdr:row>
      <xdr:rowOff>9525</xdr:rowOff>
    </xdr:from>
    <xdr:to>
      <xdr:col>25</xdr:col>
      <xdr:colOff>0</xdr:colOff>
      <xdr:row>261</xdr:row>
      <xdr:rowOff>9525</xdr:rowOff>
    </xdr:to>
    <xdr:sp macro="" textlink="">
      <xdr:nvSpPr>
        <xdr:cNvPr id="27" name="Prostokąt 26"/>
        <xdr:cNvSpPr/>
      </xdr:nvSpPr>
      <xdr:spPr>
        <a:xfrm>
          <a:off x="0" y="54435375"/>
          <a:ext cx="8467725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0</xdr:rowOff>
    </xdr:from>
    <xdr:to>
      <xdr:col>25</xdr:col>
      <xdr:colOff>0</xdr:colOff>
      <xdr:row>303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54429</xdr:colOff>
      <xdr:row>325</xdr:row>
      <xdr:rowOff>0</xdr:rowOff>
    </xdr:from>
    <xdr:to>
      <xdr:col>25</xdr:col>
      <xdr:colOff>0</xdr:colOff>
      <xdr:row>331</xdr:row>
      <xdr:rowOff>0</xdr:rowOff>
    </xdr:to>
    <xdr:sp macro="" textlink="">
      <xdr:nvSpPr>
        <xdr:cNvPr id="31" name="Prostokąt 30"/>
        <xdr:cNvSpPr/>
      </xdr:nvSpPr>
      <xdr:spPr>
        <a:xfrm>
          <a:off x="54429" y="67464214"/>
          <a:ext cx="8599714" cy="173188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574</xdr:row>
      <xdr:rowOff>190499</xdr:rowOff>
    </xdr:from>
    <xdr:to>
      <xdr:col>25</xdr:col>
      <xdr:colOff>0</xdr:colOff>
      <xdr:row>600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607"/>
  <sheetViews>
    <sheetView showGridLines="0" tabSelected="1" zoomScaleNormal="100" zoomScaleSheetLayoutView="70" zoomScalePageLayoutView="70" workbookViewId="0">
      <selection activeCell="A576" sqref="A576:Y600"/>
    </sheetView>
  </sheetViews>
  <sheetFormatPr defaultColWidth="4.1796875" defaultRowHeight="14.5" x14ac:dyDescent="0.35"/>
  <cols>
    <col min="1" max="13" width="5" style="3" customWidth="1"/>
    <col min="14" max="16" width="5.7265625" style="3" customWidth="1"/>
    <col min="17" max="20" width="5" style="3" customWidth="1"/>
    <col min="21" max="21" width="6" style="3" customWidth="1"/>
    <col min="22" max="24" width="5" style="3" customWidth="1"/>
    <col min="25" max="25" width="3.81640625" style="6" customWidth="1"/>
    <col min="26" max="16384" width="4.1796875" style="3"/>
  </cols>
  <sheetData>
    <row r="1" spans="1:25" x14ac:dyDescent="0.35">
      <c r="T1" s="45"/>
      <c r="U1" s="46"/>
      <c r="V1" s="46"/>
      <c r="W1" s="46"/>
      <c r="X1" s="46"/>
      <c r="Y1" s="46"/>
    </row>
    <row r="2" spans="1:25" x14ac:dyDescent="0.35">
      <c r="Q2" s="5"/>
      <c r="T2" s="46"/>
      <c r="U2" s="46"/>
      <c r="V2" s="46"/>
      <c r="W2" s="46"/>
      <c r="X2" s="46"/>
      <c r="Y2" s="46"/>
    </row>
    <row r="3" spans="1:25" x14ac:dyDescent="0.35">
      <c r="T3" s="46"/>
      <c r="U3" s="46"/>
      <c r="V3" s="46"/>
      <c r="W3" s="46"/>
      <c r="X3" s="46"/>
      <c r="Y3" s="46"/>
    </row>
    <row r="4" spans="1:25" x14ac:dyDescent="0.35">
      <c r="T4" s="46"/>
      <c r="U4" s="46"/>
      <c r="V4" s="46"/>
      <c r="W4" s="46"/>
      <c r="X4" s="46"/>
      <c r="Y4" s="46"/>
    </row>
    <row r="5" spans="1:25" x14ac:dyDescent="0.35">
      <c r="E5" s="89" t="s">
        <v>66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T5" s="46"/>
      <c r="U5" s="46"/>
      <c r="V5" s="46"/>
      <c r="W5" s="46"/>
      <c r="X5" s="46"/>
      <c r="Y5" s="46"/>
    </row>
    <row r="6" spans="1:25" x14ac:dyDescent="0.35"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T6" s="46"/>
      <c r="U6" s="46"/>
      <c r="V6" s="46"/>
      <c r="W6" s="46"/>
      <c r="X6" s="46"/>
      <c r="Y6" s="46"/>
    </row>
    <row r="7" spans="1:25" x14ac:dyDescent="0.35"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T7" s="46"/>
      <c r="U7" s="46"/>
      <c r="V7" s="46"/>
      <c r="W7" s="46"/>
      <c r="X7" s="46"/>
      <c r="Y7" s="46"/>
    </row>
    <row r="8" spans="1:25" x14ac:dyDescent="0.35"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T8" s="46"/>
      <c r="U8" s="46"/>
      <c r="V8" s="46"/>
      <c r="W8" s="46"/>
      <c r="X8" s="46"/>
      <c r="Y8" s="46"/>
    </row>
    <row r="9" spans="1:25" ht="19.5" x14ac:dyDescent="0.45">
      <c r="E9" s="90" t="str">
        <f>CONCATENATE("w okresie ",Arkusz18!A2," - ",Arkusz18!B2," r.")</f>
        <v>w okresie 01.06.2020 - 30.06.2020 r.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T9" s="46"/>
      <c r="U9" s="46"/>
      <c r="V9" s="46"/>
      <c r="W9" s="46"/>
      <c r="X9" s="46"/>
      <c r="Y9" s="46"/>
    </row>
    <row r="10" spans="1:25" x14ac:dyDescent="0.35">
      <c r="T10" s="46"/>
      <c r="U10" s="46"/>
      <c r="V10" s="46"/>
      <c r="W10" s="46"/>
      <c r="X10" s="46"/>
      <c r="Y10" s="46"/>
    </row>
    <row r="11" spans="1:25" x14ac:dyDescent="0.35">
      <c r="T11" s="46"/>
      <c r="U11" s="46"/>
      <c r="V11" s="46"/>
      <c r="W11" s="46"/>
      <c r="X11" s="46"/>
      <c r="Y11" s="46"/>
    </row>
    <row r="12" spans="1:25" x14ac:dyDescent="0.35">
      <c r="T12" s="46"/>
      <c r="U12" s="46"/>
      <c r="V12" s="46"/>
      <c r="W12" s="46"/>
      <c r="X12" s="46"/>
      <c r="Y12" s="46"/>
    </row>
    <row r="13" spans="1:25" ht="18" x14ac:dyDescent="0.35">
      <c r="A13" s="8" t="s">
        <v>70</v>
      </c>
      <c r="T13" s="46"/>
      <c r="U13" s="46"/>
      <c r="V13" s="46"/>
      <c r="W13" s="46"/>
      <c r="X13" s="46"/>
      <c r="Y13" s="46"/>
    </row>
    <row r="14" spans="1:25" ht="18" x14ac:dyDescent="0.35">
      <c r="A14" s="8"/>
    </row>
    <row r="16" spans="1:25" x14ac:dyDescent="0.35">
      <c r="A16" s="80" t="s">
        <v>142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3" x14ac:dyDescent="0.3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3" x14ac:dyDescent="0.3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3" ht="15" thickBo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3" ht="28.5" customHeight="1" x14ac:dyDescent="0.35">
      <c r="G20" s="205" t="s">
        <v>2</v>
      </c>
      <c r="H20" s="93"/>
      <c r="I20" s="93"/>
      <c r="J20" s="93"/>
      <c r="K20" s="93" t="s">
        <v>3</v>
      </c>
      <c r="L20" s="93"/>
      <c r="M20" s="198" t="str">
        <f>CONCATENATE("decyzje ",Arkusz18!A2," - ",Arkusz18!B2," r.")</f>
        <v>decyzje 01.06.2020 - 30.06.2020 r.</v>
      </c>
      <c r="N20" s="198"/>
      <c r="O20" s="198"/>
      <c r="P20" s="198"/>
      <c r="Q20" s="198"/>
      <c r="R20" s="199"/>
    </row>
    <row r="21" spans="1:23" ht="60" customHeight="1" x14ac:dyDescent="0.35">
      <c r="G21" s="206"/>
      <c r="H21" s="94"/>
      <c r="I21" s="94"/>
      <c r="J21" s="94"/>
      <c r="K21" s="94"/>
      <c r="L21" s="94"/>
      <c r="M21" s="91" t="s">
        <v>25</v>
      </c>
      <c r="N21" s="91"/>
      <c r="O21" s="91" t="s">
        <v>26</v>
      </c>
      <c r="P21" s="91"/>
      <c r="Q21" s="91" t="s">
        <v>27</v>
      </c>
      <c r="R21" s="92"/>
    </row>
    <row r="22" spans="1:23" x14ac:dyDescent="0.35">
      <c r="G22" s="203" t="s">
        <v>34</v>
      </c>
      <c r="H22" s="204"/>
      <c r="I22" s="204"/>
      <c r="J22" s="204"/>
      <c r="K22" s="61">
        <f>Arkusz9!B5</f>
        <v>16294</v>
      </c>
      <c r="L22" s="61"/>
      <c r="M22" s="77">
        <f>Arkusz9!B3</f>
        <v>10321</v>
      </c>
      <c r="N22" s="77"/>
      <c r="O22" s="77">
        <f>Arkusz9!B2</f>
        <v>2603</v>
      </c>
      <c r="P22" s="77"/>
      <c r="Q22" s="77">
        <f>Arkusz9!B4</f>
        <v>718</v>
      </c>
      <c r="R22" s="86"/>
    </row>
    <row r="23" spans="1:23" x14ac:dyDescent="0.35">
      <c r="G23" s="201" t="s">
        <v>35</v>
      </c>
      <c r="H23" s="202"/>
      <c r="I23" s="202"/>
      <c r="J23" s="202"/>
      <c r="K23" s="200">
        <f>Arkusz9!B13</f>
        <v>906</v>
      </c>
      <c r="L23" s="200"/>
      <c r="M23" s="87">
        <f>Arkusz9!B11</f>
        <v>483</v>
      </c>
      <c r="N23" s="87"/>
      <c r="O23" s="87">
        <f>Arkusz9!B10</f>
        <v>51</v>
      </c>
      <c r="P23" s="87"/>
      <c r="Q23" s="87">
        <f>Arkusz9!B12</f>
        <v>57</v>
      </c>
      <c r="R23" s="88"/>
    </row>
    <row r="24" spans="1:23" ht="15" thickBot="1" x14ac:dyDescent="0.4">
      <c r="G24" s="207" t="s">
        <v>24</v>
      </c>
      <c r="H24" s="208"/>
      <c r="I24" s="208"/>
      <c r="J24" s="208"/>
      <c r="K24" s="209">
        <f>Arkusz9!B9</f>
        <v>523</v>
      </c>
      <c r="L24" s="209"/>
      <c r="M24" s="99">
        <f>Arkusz9!B7</f>
        <v>109</v>
      </c>
      <c r="N24" s="99"/>
      <c r="O24" s="99">
        <f>Arkusz9!B6</f>
        <v>17</v>
      </c>
      <c r="P24" s="99"/>
      <c r="Q24" s="99">
        <f>Arkusz9!B8</f>
        <v>19</v>
      </c>
      <c r="R24" s="100"/>
    </row>
    <row r="25" spans="1:23" ht="15" thickBot="1" x14ac:dyDescent="0.4">
      <c r="G25" s="97" t="s">
        <v>72</v>
      </c>
      <c r="H25" s="98"/>
      <c r="I25" s="98"/>
      <c r="J25" s="98"/>
      <c r="K25" s="95">
        <f>SUM(K22:K24)</f>
        <v>17723</v>
      </c>
      <c r="L25" s="95"/>
      <c r="M25" s="95">
        <f>SUM(M22:M24)</f>
        <v>10913</v>
      </c>
      <c r="N25" s="95"/>
      <c r="O25" s="95">
        <f>SUM(O22:O24)</f>
        <v>2671</v>
      </c>
      <c r="P25" s="95"/>
      <c r="Q25" s="95">
        <f>SUM(Q22:Q24)</f>
        <v>794</v>
      </c>
      <c r="R25" s="96"/>
    </row>
    <row r="29" spans="1:23" x14ac:dyDescent="0.35">
      <c r="V29" s="11"/>
      <c r="W29" s="11"/>
    </row>
    <row r="35" spans="7:25" x14ac:dyDescent="0.35">
      <c r="V35" s="24"/>
      <c r="W35" s="24"/>
      <c r="X35" s="24"/>
      <c r="Y35" s="25"/>
    </row>
    <row r="36" spans="7:25" x14ac:dyDescent="0.35">
      <c r="V36" s="24"/>
      <c r="W36" s="24"/>
      <c r="X36" s="24"/>
      <c r="Y36" s="25"/>
    </row>
    <row r="37" spans="7:25" x14ac:dyDescent="0.35">
      <c r="V37" s="24"/>
      <c r="W37" s="24"/>
      <c r="X37" s="24"/>
      <c r="Y37" s="25"/>
    </row>
    <row r="38" spans="7:25" x14ac:dyDescent="0.35">
      <c r="V38" s="24"/>
      <c r="W38" s="24"/>
      <c r="X38" s="24"/>
      <c r="Y38" s="25"/>
    </row>
    <row r="39" spans="7:25" x14ac:dyDescent="0.35">
      <c r="V39" s="24"/>
      <c r="W39" s="24"/>
      <c r="X39" s="24"/>
      <c r="Y39" s="25"/>
    </row>
    <row r="40" spans="7:25" x14ac:dyDescent="0.35">
      <c r="V40" s="24"/>
      <c r="W40" s="24"/>
      <c r="X40" s="24"/>
      <c r="Y40" s="25"/>
    </row>
    <row r="41" spans="7:25" x14ac:dyDescent="0.35">
      <c r="V41" s="24"/>
      <c r="W41" s="24"/>
      <c r="X41" s="24"/>
      <c r="Y41" s="25"/>
    </row>
    <row r="42" spans="7:25" x14ac:dyDescent="0.35">
      <c r="V42" s="24"/>
      <c r="W42" s="24"/>
      <c r="X42" s="24"/>
      <c r="Y42" s="25"/>
    </row>
    <row r="43" spans="7:25" ht="15" thickBot="1" x14ac:dyDescent="0.4">
      <c r="V43" s="24"/>
      <c r="W43" s="24"/>
      <c r="X43" s="24"/>
      <c r="Y43" s="25"/>
    </row>
    <row r="44" spans="7:25" ht="63.75" customHeight="1" x14ac:dyDescent="0.35">
      <c r="G44" s="348" t="s">
        <v>2</v>
      </c>
      <c r="H44" s="349"/>
      <c r="I44" s="349"/>
      <c r="J44" s="349"/>
      <c r="K44" s="349"/>
      <c r="L44" s="349"/>
      <c r="M44" s="349"/>
      <c r="N44" s="349"/>
      <c r="O44" s="352" t="s">
        <v>3</v>
      </c>
      <c r="P44" s="352"/>
      <c r="Q44" s="360" t="s">
        <v>77</v>
      </c>
      <c r="R44" s="361"/>
      <c r="U44" s="24"/>
      <c r="V44" s="24"/>
      <c r="W44" s="24"/>
      <c r="X44" s="24"/>
      <c r="Y44" s="25"/>
    </row>
    <row r="45" spans="7:25" x14ac:dyDescent="0.35">
      <c r="G45" s="350"/>
      <c r="H45" s="351"/>
      <c r="I45" s="351"/>
      <c r="J45" s="351"/>
      <c r="K45" s="351"/>
      <c r="L45" s="351"/>
      <c r="M45" s="351"/>
      <c r="N45" s="351"/>
      <c r="O45" s="353"/>
      <c r="P45" s="353"/>
      <c r="Q45" s="362"/>
      <c r="R45" s="363"/>
      <c r="U45" s="24"/>
      <c r="V45" s="24"/>
      <c r="W45" s="24"/>
      <c r="X45" s="24"/>
      <c r="Y45" s="25"/>
    </row>
    <row r="46" spans="7:25" x14ac:dyDescent="0.35">
      <c r="G46" s="288" t="s">
        <v>73</v>
      </c>
      <c r="H46" s="289"/>
      <c r="I46" s="289"/>
      <c r="J46" s="289"/>
      <c r="K46" s="289"/>
      <c r="L46" s="289"/>
      <c r="M46" s="289"/>
      <c r="N46" s="289"/>
      <c r="O46" s="358">
        <f>Arkusz10!A2</f>
        <v>336</v>
      </c>
      <c r="P46" s="358"/>
      <c r="Q46" s="364">
        <f>Arkusz10!A3</f>
        <v>227</v>
      </c>
      <c r="R46" s="365"/>
      <c r="U46" s="24"/>
      <c r="V46" s="24"/>
      <c r="W46" s="24"/>
      <c r="X46" s="24"/>
      <c r="Y46" s="25"/>
    </row>
    <row r="47" spans="7:25" x14ac:dyDescent="0.35">
      <c r="G47" s="356" t="s">
        <v>74</v>
      </c>
      <c r="H47" s="357"/>
      <c r="I47" s="357"/>
      <c r="J47" s="357"/>
      <c r="K47" s="357"/>
      <c r="L47" s="357"/>
      <c r="M47" s="357"/>
      <c r="N47" s="357"/>
      <c r="O47" s="359">
        <f>Arkusz10!A4</f>
        <v>43</v>
      </c>
      <c r="P47" s="359"/>
      <c r="Q47" s="366">
        <f>Arkusz10!A5</f>
        <v>74</v>
      </c>
      <c r="R47" s="367"/>
      <c r="U47" s="24"/>
      <c r="V47" s="24"/>
      <c r="W47" s="24"/>
      <c r="X47" s="24"/>
      <c r="Y47" s="25"/>
    </row>
    <row r="48" spans="7:25" x14ac:dyDescent="0.35">
      <c r="G48" s="288" t="s">
        <v>75</v>
      </c>
      <c r="H48" s="289"/>
      <c r="I48" s="289"/>
      <c r="J48" s="289"/>
      <c r="K48" s="289"/>
      <c r="L48" s="289"/>
      <c r="M48" s="289"/>
      <c r="N48" s="289"/>
      <c r="O48" s="358">
        <f>Arkusz10!A6</f>
        <v>22</v>
      </c>
      <c r="P48" s="358"/>
      <c r="Q48" s="364">
        <f>Arkusz10!A7</f>
        <v>15</v>
      </c>
      <c r="R48" s="365"/>
      <c r="U48" s="24"/>
      <c r="V48" s="24"/>
      <c r="W48" s="24"/>
      <c r="X48" s="24"/>
      <c r="Y48" s="25"/>
    </row>
    <row r="49" spans="7:25" ht="15" thickBot="1" x14ac:dyDescent="0.4">
      <c r="G49" s="262" t="s">
        <v>76</v>
      </c>
      <c r="H49" s="263"/>
      <c r="I49" s="263"/>
      <c r="J49" s="263"/>
      <c r="K49" s="263"/>
      <c r="L49" s="263"/>
      <c r="M49" s="263"/>
      <c r="N49" s="263"/>
      <c r="O49" s="264">
        <f>Arkusz10!A8</f>
        <v>5</v>
      </c>
      <c r="P49" s="264"/>
      <c r="Q49" s="369">
        <f>Arkusz10!A9</f>
        <v>2</v>
      </c>
      <c r="R49" s="370"/>
      <c r="U49" s="24"/>
      <c r="V49" s="24"/>
      <c r="W49" s="24"/>
      <c r="X49" s="24"/>
      <c r="Y49" s="25"/>
    </row>
    <row r="50" spans="7:25" ht="15" thickBot="1" x14ac:dyDescent="0.4">
      <c r="G50" s="260" t="s">
        <v>72</v>
      </c>
      <c r="H50" s="261"/>
      <c r="I50" s="261"/>
      <c r="J50" s="261"/>
      <c r="K50" s="261"/>
      <c r="L50" s="261"/>
      <c r="M50" s="261"/>
      <c r="N50" s="261"/>
      <c r="O50" s="355">
        <f>SUM(O46:O49)</f>
        <v>406</v>
      </c>
      <c r="P50" s="355"/>
      <c r="Q50" s="371">
        <f>SUM(Q46:Q49)</f>
        <v>318</v>
      </c>
      <c r="R50" s="372"/>
      <c r="U50" s="24"/>
      <c r="V50" s="24"/>
      <c r="W50" s="24"/>
      <c r="X50" s="24"/>
      <c r="Y50" s="25"/>
    </row>
    <row r="51" spans="7:25" x14ac:dyDescent="0.35">
      <c r="V51" s="24"/>
      <c r="W51" s="24"/>
      <c r="X51" s="24"/>
      <c r="Y51" s="25"/>
    </row>
    <row r="52" spans="7:25" ht="15" thickBot="1" x14ac:dyDescent="0.4">
      <c r="V52" s="24"/>
      <c r="W52" s="24"/>
      <c r="X52" s="24"/>
      <c r="Y52" s="25"/>
    </row>
    <row r="53" spans="7:25" ht="33" customHeight="1" x14ac:dyDescent="0.35">
      <c r="G53" s="205" t="s">
        <v>2</v>
      </c>
      <c r="H53" s="93"/>
      <c r="I53" s="93"/>
      <c r="J53" s="93"/>
      <c r="K53" s="93" t="s">
        <v>3</v>
      </c>
      <c r="L53" s="93"/>
      <c r="M53" s="198" t="str">
        <f>CONCATENATE("decyzje ",Arkusz18!C2," - ",Arkusz18!B2," r.")</f>
        <v>decyzje 01.01.2020 - 30.06.2020 r.</v>
      </c>
      <c r="N53" s="198"/>
      <c r="O53" s="198"/>
      <c r="P53" s="198"/>
      <c r="Q53" s="198"/>
      <c r="R53" s="199"/>
      <c r="V53" s="24"/>
      <c r="W53" s="24"/>
      <c r="X53" s="24"/>
      <c r="Y53" s="25"/>
    </row>
    <row r="54" spans="7:25" ht="63.75" customHeight="1" x14ac:dyDescent="0.35">
      <c r="G54" s="206"/>
      <c r="H54" s="94"/>
      <c r="I54" s="94"/>
      <c r="J54" s="94"/>
      <c r="K54" s="94"/>
      <c r="L54" s="94"/>
      <c r="M54" s="91" t="s">
        <v>25</v>
      </c>
      <c r="N54" s="91"/>
      <c r="O54" s="91" t="s">
        <v>26</v>
      </c>
      <c r="P54" s="91"/>
      <c r="Q54" s="91" t="s">
        <v>27</v>
      </c>
      <c r="R54" s="92"/>
      <c r="V54" s="24"/>
      <c r="W54" s="24"/>
      <c r="X54" s="24"/>
      <c r="Y54" s="25"/>
    </row>
    <row r="55" spans="7:25" x14ac:dyDescent="0.35">
      <c r="G55" s="203" t="s">
        <v>34</v>
      </c>
      <c r="H55" s="204"/>
      <c r="I55" s="204"/>
      <c r="J55" s="204"/>
      <c r="K55" s="61">
        <f>Arkusz11!B5</f>
        <v>120715</v>
      </c>
      <c r="L55" s="61"/>
      <c r="M55" s="77">
        <f>Arkusz11!B3</f>
        <v>77285</v>
      </c>
      <c r="N55" s="77"/>
      <c r="O55" s="77">
        <f>Arkusz11!B2</f>
        <v>18870</v>
      </c>
      <c r="P55" s="77"/>
      <c r="Q55" s="77">
        <f>Arkusz11!B4</f>
        <v>4461</v>
      </c>
      <c r="R55" s="86"/>
      <c r="V55" s="24"/>
      <c r="W55" s="24"/>
      <c r="X55" s="24"/>
      <c r="Y55" s="25"/>
    </row>
    <row r="56" spans="7:25" x14ac:dyDescent="0.35">
      <c r="G56" s="201" t="s">
        <v>35</v>
      </c>
      <c r="H56" s="202"/>
      <c r="I56" s="202"/>
      <c r="J56" s="202"/>
      <c r="K56" s="200">
        <f>Arkusz11!B13</f>
        <v>6251</v>
      </c>
      <c r="L56" s="200"/>
      <c r="M56" s="87">
        <f>Arkusz11!B11</f>
        <v>5565</v>
      </c>
      <c r="N56" s="87"/>
      <c r="O56" s="87">
        <f>Arkusz11!B10</f>
        <v>991</v>
      </c>
      <c r="P56" s="87"/>
      <c r="Q56" s="87">
        <f>Arkusz11!B12</f>
        <v>317</v>
      </c>
      <c r="R56" s="88"/>
      <c r="V56" s="24"/>
      <c r="W56" s="24"/>
      <c r="X56" s="24"/>
      <c r="Y56" s="25"/>
    </row>
    <row r="57" spans="7:25" ht="15" thickBot="1" x14ac:dyDescent="0.4">
      <c r="G57" s="207" t="s">
        <v>24</v>
      </c>
      <c r="H57" s="208"/>
      <c r="I57" s="208"/>
      <c r="J57" s="208"/>
      <c r="K57" s="209">
        <f>Arkusz11!B9</f>
        <v>1948</v>
      </c>
      <c r="L57" s="209"/>
      <c r="M57" s="99">
        <f>Arkusz11!B7</f>
        <v>979</v>
      </c>
      <c r="N57" s="99"/>
      <c r="O57" s="99">
        <f>Arkusz11!B6</f>
        <v>242</v>
      </c>
      <c r="P57" s="99"/>
      <c r="Q57" s="99">
        <f>Arkusz11!B8</f>
        <v>181</v>
      </c>
      <c r="R57" s="100"/>
      <c r="V57" s="24"/>
      <c r="W57" s="24"/>
      <c r="X57" s="24"/>
      <c r="Y57" s="25"/>
    </row>
    <row r="58" spans="7:25" ht="15" thickBot="1" x14ac:dyDescent="0.4">
      <c r="G58" s="97" t="s">
        <v>72</v>
      </c>
      <c r="H58" s="98"/>
      <c r="I58" s="98"/>
      <c r="J58" s="98"/>
      <c r="K58" s="95">
        <f>SUM(K55:L57)</f>
        <v>128914</v>
      </c>
      <c r="L58" s="95"/>
      <c r="M58" s="95">
        <f t="shared" ref="M58" si="0">SUM(M55:N57)</f>
        <v>83829</v>
      </c>
      <c r="N58" s="95"/>
      <c r="O58" s="95">
        <f t="shared" ref="O58" si="1">SUM(O55:P57)</f>
        <v>20103</v>
      </c>
      <c r="P58" s="95"/>
      <c r="Q58" s="95">
        <f t="shared" ref="Q58" si="2">SUM(Q55:R57)</f>
        <v>4959</v>
      </c>
      <c r="R58" s="96"/>
      <c r="V58" s="24"/>
      <c r="W58" s="24"/>
      <c r="X58" s="24"/>
      <c r="Y58" s="25"/>
    </row>
    <row r="59" spans="7:25" x14ac:dyDescent="0.35">
      <c r="V59" s="24"/>
      <c r="W59" s="24"/>
      <c r="X59" s="24"/>
      <c r="Y59" s="25"/>
    </row>
    <row r="60" spans="7:25" x14ac:dyDescent="0.35">
      <c r="N60" s="26"/>
      <c r="O60" s="26"/>
      <c r="P60" s="26"/>
      <c r="Q60" s="26"/>
      <c r="R60" s="26"/>
      <c r="S60" s="26"/>
      <c r="T60" s="26"/>
      <c r="U60" s="26"/>
      <c r="V60" s="27"/>
      <c r="W60" s="26"/>
      <c r="X60" s="28"/>
      <c r="Y60" s="29"/>
    </row>
    <row r="74" spans="7:18" ht="15" thickBot="1" x14ac:dyDescent="0.4"/>
    <row r="75" spans="7:18" ht="57.75" customHeight="1" x14ac:dyDescent="0.35">
      <c r="G75" s="348" t="s">
        <v>2</v>
      </c>
      <c r="H75" s="349"/>
      <c r="I75" s="349"/>
      <c r="J75" s="349"/>
      <c r="K75" s="349"/>
      <c r="L75" s="349"/>
      <c r="M75" s="349"/>
      <c r="N75" s="349"/>
      <c r="O75" s="352" t="s">
        <v>3</v>
      </c>
      <c r="P75" s="352"/>
      <c r="Q75" s="360" t="s">
        <v>77</v>
      </c>
      <c r="R75" s="361"/>
    </row>
    <row r="76" spans="7:18" x14ac:dyDescent="0.35">
      <c r="G76" s="350"/>
      <c r="H76" s="351"/>
      <c r="I76" s="351"/>
      <c r="J76" s="351"/>
      <c r="K76" s="351"/>
      <c r="L76" s="351"/>
      <c r="M76" s="351"/>
      <c r="N76" s="351"/>
      <c r="O76" s="353"/>
      <c r="P76" s="353"/>
      <c r="Q76" s="362"/>
      <c r="R76" s="363"/>
    </row>
    <row r="77" spans="7:18" x14ac:dyDescent="0.35">
      <c r="G77" s="288" t="s">
        <v>73</v>
      </c>
      <c r="H77" s="289"/>
      <c r="I77" s="289"/>
      <c r="J77" s="289"/>
      <c r="K77" s="289"/>
      <c r="L77" s="289"/>
      <c r="M77" s="289"/>
      <c r="N77" s="289"/>
      <c r="O77" s="358">
        <f>Arkusz12!A2</f>
        <v>2093</v>
      </c>
      <c r="P77" s="358"/>
      <c r="Q77" s="364">
        <f>Arkusz12!A3</f>
        <v>2200</v>
      </c>
      <c r="R77" s="365"/>
    </row>
    <row r="78" spans="7:18" x14ac:dyDescent="0.35">
      <c r="G78" s="356" t="s">
        <v>74</v>
      </c>
      <c r="H78" s="357"/>
      <c r="I78" s="357"/>
      <c r="J78" s="357"/>
      <c r="K78" s="357"/>
      <c r="L78" s="357"/>
      <c r="M78" s="357"/>
      <c r="N78" s="357"/>
      <c r="O78" s="359">
        <f>Arkusz12!A4</f>
        <v>265</v>
      </c>
      <c r="P78" s="359"/>
      <c r="Q78" s="366">
        <f>Arkusz12!A5</f>
        <v>613</v>
      </c>
      <c r="R78" s="367"/>
    </row>
    <row r="79" spans="7:18" x14ac:dyDescent="0.35">
      <c r="G79" s="288" t="s">
        <v>75</v>
      </c>
      <c r="H79" s="289"/>
      <c r="I79" s="289"/>
      <c r="J79" s="289"/>
      <c r="K79" s="289"/>
      <c r="L79" s="289"/>
      <c r="M79" s="289"/>
      <c r="N79" s="289"/>
      <c r="O79" s="358">
        <f>Arkusz12!A6</f>
        <v>117</v>
      </c>
      <c r="P79" s="358"/>
      <c r="Q79" s="364">
        <f>Arkusz12!A7</f>
        <v>165</v>
      </c>
      <c r="R79" s="365"/>
    </row>
    <row r="80" spans="7:18" ht="15" thickBot="1" x14ac:dyDescent="0.4">
      <c r="G80" s="262" t="s">
        <v>76</v>
      </c>
      <c r="H80" s="263"/>
      <c r="I80" s="263"/>
      <c r="J80" s="263"/>
      <c r="K80" s="263"/>
      <c r="L80" s="263"/>
      <c r="M80" s="263"/>
      <c r="N80" s="263"/>
      <c r="O80" s="264">
        <f>Arkusz12!A8</f>
        <v>11</v>
      </c>
      <c r="P80" s="264"/>
      <c r="Q80" s="369">
        <f>Arkusz12!A9</f>
        <v>9</v>
      </c>
      <c r="R80" s="370"/>
    </row>
    <row r="81" spans="1:25" ht="15" thickBot="1" x14ac:dyDescent="0.4">
      <c r="G81" s="260" t="s">
        <v>72</v>
      </c>
      <c r="H81" s="261"/>
      <c r="I81" s="261"/>
      <c r="J81" s="261"/>
      <c r="K81" s="261"/>
      <c r="L81" s="261"/>
      <c r="M81" s="261"/>
      <c r="N81" s="261"/>
      <c r="O81" s="355">
        <f>SUM(O77:P80)</f>
        <v>2486</v>
      </c>
      <c r="P81" s="355"/>
      <c r="Q81" s="355">
        <f>SUM(Q77:R80)</f>
        <v>2987</v>
      </c>
      <c r="R81" s="373"/>
    </row>
    <row r="82" spans="1:25" s="51" customFormat="1" x14ac:dyDescent="0.35">
      <c r="G82" s="53"/>
      <c r="H82" s="53"/>
      <c r="I82" s="53"/>
      <c r="J82" s="53"/>
      <c r="K82" s="53"/>
      <c r="L82" s="53"/>
      <c r="M82" s="53"/>
      <c r="N82" s="53"/>
      <c r="O82" s="54"/>
      <c r="P82" s="54"/>
      <c r="Q82" s="54"/>
      <c r="R82" s="54"/>
      <c r="Y82" s="6"/>
    </row>
    <row r="84" spans="1:25" x14ac:dyDescent="0.35">
      <c r="A84" s="67" t="s">
        <v>168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1:25" s="47" customFormat="1" x14ac:dyDescent="0.35">
      <c r="A85" s="67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</row>
    <row r="86" spans="1:25" s="47" customFormat="1" x14ac:dyDescent="0.35">
      <c r="A86" s="67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</row>
    <row r="87" spans="1:25" s="47" customFormat="1" x14ac:dyDescent="0.35">
      <c r="A87" s="67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</row>
    <row r="88" spans="1:25" s="47" customFormat="1" x14ac:dyDescent="0.35">
      <c r="A88" s="67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1:25" s="47" customFormat="1" x14ac:dyDescent="0.35">
      <c r="A89" s="67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1:25" s="47" customFormat="1" x14ac:dyDescent="0.35">
      <c r="A90" s="67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1:25" s="47" customFormat="1" x14ac:dyDescent="0.35">
      <c r="A91" s="67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1:25" s="47" customFormat="1" x14ac:dyDescent="0.35">
      <c r="A92" s="67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5" s="47" customFormat="1" x14ac:dyDescent="0.35">
      <c r="A93" s="67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  <row r="94" spans="1:25" s="47" customFormat="1" x14ac:dyDescent="0.35">
      <c r="A94" s="67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5" s="47" customFormat="1" x14ac:dyDescent="0.35">
      <c r="A95" s="67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</row>
    <row r="96" spans="1:25" s="47" customFormat="1" x14ac:dyDescent="0.35">
      <c r="A96" s="67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</row>
    <row r="97" spans="1:25" s="47" customFormat="1" x14ac:dyDescent="0.35">
      <c r="A97" s="67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</row>
    <row r="98" spans="1:25" s="47" customFormat="1" x14ac:dyDescent="0.35">
      <c r="A98" s="67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</row>
    <row r="99" spans="1:25" s="47" customFormat="1" x14ac:dyDescent="0.35">
      <c r="A99" s="67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1:25" s="47" customFormat="1" x14ac:dyDescent="0.35">
      <c r="A100" s="67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1:25" s="47" customFormat="1" x14ac:dyDescent="0.35">
      <c r="A101" s="67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1:25" s="47" customFormat="1" x14ac:dyDescent="0.35">
      <c r="A102" s="67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</row>
    <row r="103" spans="1:25" s="47" customFormat="1" x14ac:dyDescent="0.35">
      <c r="A103" s="67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</row>
    <row r="104" spans="1:25" s="47" customFormat="1" x14ac:dyDescent="0.35">
      <c r="A104" s="67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</row>
    <row r="105" spans="1:25" s="47" customFormat="1" x14ac:dyDescent="0.35">
      <c r="A105" s="67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</row>
    <row r="106" spans="1:25" s="47" customFormat="1" x14ac:dyDescent="0.35">
      <c r="A106" s="67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</row>
    <row r="107" spans="1:25" s="47" customFormat="1" x14ac:dyDescent="0.35">
      <c r="A107" s="67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</row>
    <row r="108" spans="1:25" s="47" customFormat="1" x14ac:dyDescent="0.35">
      <c r="A108" s="67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1:25" s="47" customFormat="1" x14ac:dyDescent="0.35">
      <c r="A109" s="67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</row>
    <row r="110" spans="1:25" s="47" customFormat="1" x14ac:dyDescent="0.35">
      <c r="A110" s="67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1" spans="1:25" s="47" customFormat="1" x14ac:dyDescent="0.35">
      <c r="A111" s="67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1:25" s="47" customFormat="1" x14ac:dyDescent="0.35">
      <c r="A112" s="67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</row>
    <row r="113" spans="1:25" s="47" customFormat="1" x14ac:dyDescent="0.35">
      <c r="A113" s="67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s="47" customFormat="1" x14ac:dyDescent="0.35">
      <c r="A114" s="67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</row>
    <row r="115" spans="1:25" s="47" customFormat="1" x14ac:dyDescent="0.35">
      <c r="A115" s="67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</row>
    <row r="116" spans="1:25" s="47" customFormat="1" x14ac:dyDescent="0.35">
      <c r="A116" s="67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</row>
    <row r="117" spans="1:25" s="47" customFormat="1" x14ac:dyDescent="0.35">
      <c r="A117" s="67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</row>
    <row r="118" spans="1:25" s="47" customFormat="1" x14ac:dyDescent="0.35">
      <c r="A118" s="67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</row>
    <row r="119" spans="1:25" s="47" customFormat="1" x14ac:dyDescent="0.35">
      <c r="A119" s="67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</row>
    <row r="120" spans="1:25" s="51" customFormat="1" x14ac:dyDescent="0.35">
      <c r="A120" s="67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</row>
    <row r="121" spans="1:25" s="51" customFormat="1" x14ac:dyDescent="0.35">
      <c r="A121" s="67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</row>
    <row r="122" spans="1:25" s="47" customFormat="1" x14ac:dyDescent="0.35">
      <c r="A122" s="67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</row>
    <row r="123" spans="1:25" s="47" customFormat="1" x14ac:dyDescent="0.35">
      <c r="A123" s="67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</row>
    <row r="124" spans="1:25" s="47" customFormat="1" x14ac:dyDescent="0.35">
      <c r="A124" s="67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</row>
    <row r="125" spans="1:25" s="47" customFormat="1" x14ac:dyDescent="0.35">
      <c r="A125" s="67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</row>
    <row r="126" spans="1:25" s="47" customFormat="1" x14ac:dyDescent="0.35">
      <c r="A126" s="67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</row>
    <row r="127" spans="1:25" s="47" customFormat="1" x14ac:dyDescent="0.35">
      <c r="A127" s="67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</row>
    <row r="128" spans="1:25" s="47" customFormat="1" x14ac:dyDescent="0.35">
      <c r="A128" s="67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</row>
    <row r="129" spans="1:25" s="47" customFormat="1" x14ac:dyDescent="0.35">
      <c r="A129" s="67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1:25" s="47" customFormat="1" x14ac:dyDescent="0.35">
      <c r="A130" s="67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</row>
    <row r="131" spans="1:25" s="47" customFormat="1" x14ac:dyDescent="0.35">
      <c r="A131" s="67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</row>
    <row r="132" spans="1:25" s="47" customFormat="1" x14ac:dyDescent="0.35">
      <c r="A132" s="67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</row>
    <row r="133" spans="1:25" s="47" customFormat="1" x14ac:dyDescent="0.35">
      <c r="A133" s="67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</row>
    <row r="134" spans="1:25" s="47" customFormat="1" x14ac:dyDescent="0.35">
      <c r="A134" s="67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</row>
    <row r="135" spans="1:25" s="47" customFormat="1" x14ac:dyDescent="0.35">
      <c r="A135" s="67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</row>
    <row r="136" spans="1:25" s="47" customFormat="1" x14ac:dyDescent="0.35">
      <c r="A136" s="67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</row>
    <row r="137" spans="1:25" s="47" customFormat="1" x14ac:dyDescent="0.35">
      <c r="A137" s="67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</row>
    <row r="138" spans="1:25" s="47" customFormat="1" x14ac:dyDescent="0.35">
      <c r="A138" s="67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</row>
    <row r="139" spans="1:25" s="47" customFormat="1" x14ac:dyDescent="0.35">
      <c r="A139" s="67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</row>
    <row r="140" spans="1:25" s="47" customFormat="1" x14ac:dyDescent="0.35">
      <c r="A140" s="67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</row>
    <row r="141" spans="1:25" x14ac:dyDescent="0.3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</row>
    <row r="142" spans="1:25" x14ac:dyDescent="0.3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</row>
    <row r="143" spans="1:25" x14ac:dyDescent="0.3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</row>
    <row r="144" spans="1:25" x14ac:dyDescent="0.3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</row>
    <row r="145" spans="1:25" x14ac:dyDescent="0.3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</row>
    <row r="146" spans="1:25" s="51" customFormat="1" x14ac:dyDescent="0.3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</row>
    <row r="147" spans="1:25" s="51" customFormat="1" x14ac:dyDescent="0.3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</row>
    <row r="148" spans="1:25" s="51" customFormat="1" x14ac:dyDescent="0.3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</row>
    <row r="149" spans="1:25" s="51" customFormat="1" x14ac:dyDescent="0.3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</row>
    <row r="150" spans="1:25" s="51" customFormat="1" x14ac:dyDescent="0.3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</row>
    <row r="151" spans="1:25" s="51" customFormat="1" x14ac:dyDescent="0.3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</row>
    <row r="152" spans="1:25" s="51" customFormat="1" x14ac:dyDescent="0.3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</row>
    <row r="153" spans="1:25" s="60" customFormat="1" x14ac:dyDescent="0.3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</row>
    <row r="154" spans="1:25" x14ac:dyDescent="0.3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</row>
    <row r="159" spans="1:25" ht="36" customHeight="1" x14ac:dyDescent="0.35">
      <c r="A159" s="80" t="s">
        <v>143</v>
      </c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</row>
    <row r="160" spans="1:25" x14ac:dyDescent="0.3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</row>
    <row r="161" spans="1:25" s="51" customFormat="1" x14ac:dyDescent="0.3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Y161" s="6"/>
    </row>
    <row r="162" spans="1:25" s="51" customFormat="1" x14ac:dyDescent="0.3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Y162" s="6"/>
    </row>
    <row r="163" spans="1:25" s="51" customFormat="1" x14ac:dyDescent="0.3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Y163" s="6"/>
    </row>
    <row r="164" spans="1:25" ht="15" thickBot="1" x14ac:dyDescent="0.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368" t="str">
        <f>CONCATENATE(Arkusz18!C2," - ",Arkusz18!B2," r.")</f>
        <v>01.01.2020 - 30.06.2020 r.</v>
      </c>
      <c r="M164" s="368"/>
      <c r="N164" s="368"/>
      <c r="O164" s="368"/>
      <c r="P164" s="368"/>
      <c r="Q164" s="368"/>
      <c r="R164" s="368"/>
      <c r="S164" s="368"/>
      <c r="T164" s="368"/>
      <c r="U164" s="368"/>
      <c r="V164" s="368"/>
    </row>
    <row r="165" spans="1:25" ht="105" x14ac:dyDescent="0.35">
      <c r="C165" s="173" t="s">
        <v>2</v>
      </c>
      <c r="D165" s="174"/>
      <c r="E165" s="174"/>
      <c r="F165" s="174"/>
      <c r="G165" s="174"/>
      <c r="H165" s="174"/>
      <c r="I165" s="174"/>
      <c r="J165" s="174"/>
      <c r="K165" s="174"/>
      <c r="L165" s="78" t="s">
        <v>79</v>
      </c>
      <c r="M165" s="78"/>
      <c r="N165" s="30" t="s">
        <v>12</v>
      </c>
      <c r="O165" s="30" t="s">
        <v>94</v>
      </c>
      <c r="P165" s="30" t="s">
        <v>84</v>
      </c>
      <c r="Q165" s="30" t="s">
        <v>53</v>
      </c>
      <c r="R165" s="30" t="s">
        <v>39</v>
      </c>
      <c r="S165" s="30" t="s">
        <v>4</v>
      </c>
      <c r="T165" s="30" t="s">
        <v>42</v>
      </c>
      <c r="U165" s="30" t="s">
        <v>83</v>
      </c>
      <c r="V165" s="78" t="s">
        <v>78</v>
      </c>
      <c r="W165" s="79"/>
      <c r="Y165" s="3"/>
    </row>
    <row r="166" spans="1:25" x14ac:dyDescent="0.35">
      <c r="C166" s="81" t="s">
        <v>34</v>
      </c>
      <c r="D166" s="82"/>
      <c r="E166" s="82"/>
      <c r="F166" s="82"/>
      <c r="G166" s="82"/>
      <c r="H166" s="82"/>
      <c r="I166" s="82"/>
      <c r="J166" s="82"/>
      <c r="K166" s="82"/>
      <c r="L166" s="77">
        <f>Arkusz13!C2</f>
        <v>9458</v>
      </c>
      <c r="M166" s="77"/>
      <c r="N166" s="31">
        <f>Arkusz13!C18</f>
        <v>1702</v>
      </c>
      <c r="O166" s="31">
        <f>Arkusz13!C34</f>
        <v>1154</v>
      </c>
      <c r="P166" s="31">
        <f>Arkusz13!C50</f>
        <v>1186</v>
      </c>
      <c r="Q166" s="31">
        <f>Arkusz13!C66</f>
        <v>335</v>
      </c>
      <c r="R166" s="31">
        <f>Arkusz13!C82</f>
        <v>0</v>
      </c>
      <c r="S166" s="31">
        <f>Arkusz13!C98</f>
        <v>0</v>
      </c>
      <c r="T166" s="31">
        <f>Arkusz13!C114</f>
        <v>0</v>
      </c>
      <c r="U166" s="31">
        <f>Arkusz13!C130-SUM(N166:T166)</f>
        <v>5337</v>
      </c>
      <c r="V166" s="61">
        <f t="shared" ref="V166:V180" si="3">SUM(N166:U166)</f>
        <v>9714</v>
      </c>
      <c r="W166" s="62"/>
      <c r="Y166" s="3"/>
    </row>
    <row r="167" spans="1:25" x14ac:dyDescent="0.35">
      <c r="C167" s="63" t="s">
        <v>35</v>
      </c>
      <c r="D167" s="64"/>
      <c r="E167" s="64"/>
      <c r="F167" s="64"/>
      <c r="G167" s="64"/>
      <c r="H167" s="64"/>
      <c r="I167" s="64"/>
      <c r="J167" s="64"/>
      <c r="K167" s="64"/>
      <c r="L167" s="77">
        <f>Arkusz13!C3</f>
        <v>362</v>
      </c>
      <c r="M167" s="77"/>
      <c r="N167" s="31">
        <f>Arkusz13!C19</f>
        <v>93</v>
      </c>
      <c r="O167" s="31">
        <f>Arkusz13!C35</f>
        <v>36</v>
      </c>
      <c r="P167" s="31">
        <f>Arkusz13!C51</f>
        <v>57</v>
      </c>
      <c r="Q167" s="31">
        <f>Arkusz13!C67</f>
        <v>23</v>
      </c>
      <c r="R167" s="31">
        <f>Arkusz13!C83</f>
        <v>0</v>
      </c>
      <c r="S167" s="31">
        <f>Arkusz13!C99</f>
        <v>0</v>
      </c>
      <c r="T167" s="31">
        <f>Arkusz13!C115</f>
        <v>0</v>
      </c>
      <c r="U167" s="31">
        <f>Arkusz13!C131-SUM(N167:T167)</f>
        <v>119</v>
      </c>
      <c r="V167" s="61">
        <f t="shared" si="3"/>
        <v>328</v>
      </c>
      <c r="W167" s="62"/>
      <c r="Y167" s="3"/>
    </row>
    <row r="168" spans="1:25" x14ac:dyDescent="0.35">
      <c r="C168" s="81" t="s">
        <v>36</v>
      </c>
      <c r="D168" s="82"/>
      <c r="E168" s="82"/>
      <c r="F168" s="82"/>
      <c r="G168" s="82"/>
      <c r="H168" s="82"/>
      <c r="I168" s="82"/>
      <c r="J168" s="82"/>
      <c r="K168" s="82"/>
      <c r="L168" s="77">
        <f>Arkusz13!C4</f>
        <v>123</v>
      </c>
      <c r="M168" s="77"/>
      <c r="N168" s="31">
        <f>Arkusz13!C20</f>
        <v>23</v>
      </c>
      <c r="O168" s="31">
        <f>Arkusz13!C36</f>
        <v>46</v>
      </c>
      <c r="P168" s="31">
        <f>Arkusz13!C52</f>
        <v>17</v>
      </c>
      <c r="Q168" s="31">
        <f>Arkusz13!C68</f>
        <v>13</v>
      </c>
      <c r="R168" s="31">
        <f>Arkusz13!C84</f>
        <v>0</v>
      </c>
      <c r="S168" s="31">
        <f>Arkusz13!C100</f>
        <v>0</v>
      </c>
      <c r="T168" s="31">
        <f>Arkusz13!C116</f>
        <v>0</v>
      </c>
      <c r="U168" s="31">
        <f>Arkusz13!C132-SUM(N168:T168)</f>
        <v>70</v>
      </c>
      <c r="V168" s="61">
        <f t="shared" si="3"/>
        <v>169</v>
      </c>
      <c r="W168" s="62"/>
      <c r="Y168" s="3"/>
    </row>
    <row r="169" spans="1:25" x14ac:dyDescent="0.35">
      <c r="C169" s="63" t="s">
        <v>37</v>
      </c>
      <c r="D169" s="64"/>
      <c r="E169" s="64"/>
      <c r="F169" s="64"/>
      <c r="G169" s="64"/>
      <c r="H169" s="64"/>
      <c r="I169" s="64"/>
      <c r="J169" s="64"/>
      <c r="K169" s="64"/>
      <c r="L169" s="77">
        <f>Arkusz13!C5</f>
        <v>7</v>
      </c>
      <c r="M169" s="77"/>
      <c r="N169" s="31">
        <f>Arkusz13!C21</f>
        <v>0</v>
      </c>
      <c r="O169" s="31">
        <f>Arkusz13!C37</f>
        <v>0</v>
      </c>
      <c r="P169" s="31">
        <f>Arkusz13!C53</f>
        <v>0</v>
      </c>
      <c r="Q169" s="31">
        <f>Arkusz13!C69</f>
        <v>0</v>
      </c>
      <c r="R169" s="31">
        <f>Arkusz13!C85</f>
        <v>0</v>
      </c>
      <c r="S169" s="31">
        <f>Arkusz13!C101</f>
        <v>0</v>
      </c>
      <c r="T169" s="31">
        <f>Arkusz13!C117</f>
        <v>0</v>
      </c>
      <c r="U169" s="31">
        <f>Arkusz13!C133-SUM(N169:T169)</f>
        <v>3</v>
      </c>
      <c r="V169" s="61">
        <f t="shared" si="3"/>
        <v>3</v>
      </c>
      <c r="W169" s="62"/>
      <c r="Y169" s="3"/>
    </row>
    <row r="170" spans="1:25" x14ac:dyDescent="0.35">
      <c r="C170" s="81" t="s">
        <v>38</v>
      </c>
      <c r="D170" s="82"/>
      <c r="E170" s="82"/>
      <c r="F170" s="82"/>
      <c r="G170" s="82"/>
      <c r="H170" s="82"/>
      <c r="I170" s="82"/>
      <c r="J170" s="82"/>
      <c r="K170" s="82"/>
      <c r="L170" s="77">
        <f>Arkusz13!C6</f>
        <v>1</v>
      </c>
      <c r="M170" s="77"/>
      <c r="N170" s="31">
        <f>Arkusz13!C22</f>
        <v>0</v>
      </c>
      <c r="O170" s="31">
        <f>Arkusz13!C38</f>
        <v>0</v>
      </c>
      <c r="P170" s="31">
        <f>Arkusz13!C54</f>
        <v>0</v>
      </c>
      <c r="Q170" s="31">
        <f>Arkusz13!C70</f>
        <v>0</v>
      </c>
      <c r="R170" s="31">
        <f>Arkusz13!C86</f>
        <v>0</v>
      </c>
      <c r="S170" s="31">
        <f>Arkusz13!C102</f>
        <v>0</v>
      </c>
      <c r="T170" s="31">
        <f>Arkusz13!C118</f>
        <v>0</v>
      </c>
      <c r="U170" s="31">
        <f>Arkusz13!C134-SUM(N170:T170)</f>
        <v>1</v>
      </c>
      <c r="V170" s="61">
        <f t="shared" si="3"/>
        <v>1</v>
      </c>
      <c r="W170" s="62"/>
      <c r="Y170" s="3"/>
    </row>
    <row r="171" spans="1:25" x14ac:dyDescent="0.35">
      <c r="C171" s="63" t="s">
        <v>46</v>
      </c>
      <c r="D171" s="64"/>
      <c r="E171" s="64"/>
      <c r="F171" s="64"/>
      <c r="G171" s="64"/>
      <c r="H171" s="64"/>
      <c r="I171" s="64"/>
      <c r="J171" s="64"/>
      <c r="K171" s="64"/>
      <c r="L171" s="77">
        <f>Arkusz13!C7</f>
        <v>1</v>
      </c>
      <c r="M171" s="77"/>
      <c r="N171" s="31">
        <f>Arkusz13!C23</f>
        <v>0</v>
      </c>
      <c r="O171" s="31">
        <f>Arkusz13!C39</f>
        <v>0</v>
      </c>
      <c r="P171" s="31">
        <f>Arkusz13!C55</f>
        <v>0</v>
      </c>
      <c r="Q171" s="31">
        <f>Arkusz13!C71</f>
        <v>0</v>
      </c>
      <c r="R171" s="31">
        <f>Arkusz13!C87</f>
        <v>0</v>
      </c>
      <c r="S171" s="31">
        <f>Arkusz13!C103</f>
        <v>0</v>
      </c>
      <c r="T171" s="31">
        <f>Arkusz13!C119</f>
        <v>0</v>
      </c>
      <c r="U171" s="31">
        <f>Arkusz13!C135-SUM(N171:T171)</f>
        <v>0</v>
      </c>
      <c r="V171" s="61">
        <f t="shared" si="3"/>
        <v>0</v>
      </c>
      <c r="W171" s="62"/>
      <c r="Y171" s="3"/>
    </row>
    <row r="172" spans="1:25" x14ac:dyDescent="0.35">
      <c r="C172" s="81" t="s">
        <v>47</v>
      </c>
      <c r="D172" s="82"/>
      <c r="E172" s="82"/>
      <c r="F172" s="82"/>
      <c r="G172" s="82"/>
      <c r="H172" s="82"/>
      <c r="I172" s="82"/>
      <c r="J172" s="82"/>
      <c r="K172" s="82"/>
      <c r="L172" s="77">
        <f>Arkusz13!C8</f>
        <v>0</v>
      </c>
      <c r="M172" s="77"/>
      <c r="N172" s="31">
        <f>Arkusz13!C24</f>
        <v>0</v>
      </c>
      <c r="O172" s="31">
        <f>Arkusz13!C40</f>
        <v>0</v>
      </c>
      <c r="P172" s="31">
        <f>Arkusz13!C56</f>
        <v>0</v>
      </c>
      <c r="Q172" s="31">
        <f>Arkusz13!C72</f>
        <v>0</v>
      </c>
      <c r="R172" s="31">
        <f>Arkusz13!C88</f>
        <v>0</v>
      </c>
      <c r="S172" s="31">
        <f>Arkusz13!C104</f>
        <v>0</v>
      </c>
      <c r="T172" s="31">
        <f>Arkusz13!C120</f>
        <v>0</v>
      </c>
      <c r="U172" s="31">
        <f>Arkusz13!C136-SUM(N172:T172)</f>
        <v>0</v>
      </c>
      <c r="V172" s="61">
        <f t="shared" si="3"/>
        <v>0</v>
      </c>
      <c r="W172" s="62"/>
      <c r="Y172" s="3"/>
    </row>
    <row r="173" spans="1:25" x14ac:dyDescent="0.35">
      <c r="C173" s="63" t="s">
        <v>4</v>
      </c>
      <c r="D173" s="64"/>
      <c r="E173" s="64"/>
      <c r="F173" s="64"/>
      <c r="G173" s="64"/>
      <c r="H173" s="64"/>
      <c r="I173" s="64"/>
      <c r="J173" s="64"/>
      <c r="K173" s="64"/>
      <c r="L173" s="77">
        <f>Arkusz13!C9</f>
        <v>0</v>
      </c>
      <c r="M173" s="77"/>
      <c r="N173" s="31">
        <f>Arkusz13!C25</f>
        <v>0</v>
      </c>
      <c r="O173" s="31">
        <f>Arkusz13!C41</f>
        <v>0</v>
      </c>
      <c r="P173" s="31">
        <f>Arkusz13!C57</f>
        <v>0</v>
      </c>
      <c r="Q173" s="31">
        <f>Arkusz13!C73</f>
        <v>0</v>
      </c>
      <c r="R173" s="31">
        <f>Arkusz13!C89</f>
        <v>0</v>
      </c>
      <c r="S173" s="31">
        <f>Arkusz13!C105</f>
        <v>0</v>
      </c>
      <c r="T173" s="31">
        <f>Arkusz13!C121</f>
        <v>0</v>
      </c>
      <c r="U173" s="31">
        <f>Arkusz13!C137-SUM(N173:T173)</f>
        <v>0</v>
      </c>
      <c r="V173" s="61">
        <f t="shared" si="3"/>
        <v>0</v>
      </c>
      <c r="W173" s="62"/>
      <c r="Y173" s="3"/>
    </row>
    <row r="174" spans="1:25" x14ac:dyDescent="0.35">
      <c r="C174" s="81" t="s">
        <v>39</v>
      </c>
      <c r="D174" s="82"/>
      <c r="E174" s="82"/>
      <c r="F174" s="82"/>
      <c r="G174" s="82"/>
      <c r="H174" s="82"/>
      <c r="I174" s="82"/>
      <c r="J174" s="82"/>
      <c r="K174" s="82"/>
      <c r="L174" s="77">
        <f>Arkusz13!C10</f>
        <v>0</v>
      </c>
      <c r="M174" s="77"/>
      <c r="N174" s="31">
        <f>Arkusz13!C26</f>
        <v>1</v>
      </c>
      <c r="O174" s="31">
        <f>Arkusz13!C42</f>
        <v>0</v>
      </c>
      <c r="P174" s="31">
        <f>Arkusz13!C58</f>
        <v>4</v>
      </c>
      <c r="Q174" s="31">
        <f>Arkusz13!C74</f>
        <v>0</v>
      </c>
      <c r="R174" s="31">
        <f>Arkusz13!C90</f>
        <v>0</v>
      </c>
      <c r="S174" s="31">
        <f>Arkusz13!C106</f>
        <v>0</v>
      </c>
      <c r="T174" s="31">
        <f>Arkusz13!C122</f>
        <v>0</v>
      </c>
      <c r="U174" s="31">
        <f>Arkusz13!C138-SUM(N174:T174)</f>
        <v>0</v>
      </c>
      <c r="V174" s="61">
        <f t="shared" si="3"/>
        <v>5</v>
      </c>
      <c r="W174" s="62"/>
      <c r="Y174" s="3"/>
    </row>
    <row r="175" spans="1:25" x14ac:dyDescent="0.35">
      <c r="C175" s="63" t="s">
        <v>40</v>
      </c>
      <c r="D175" s="64"/>
      <c r="E175" s="64"/>
      <c r="F175" s="64"/>
      <c r="G175" s="64"/>
      <c r="H175" s="64"/>
      <c r="I175" s="64"/>
      <c r="J175" s="64"/>
      <c r="K175" s="64"/>
      <c r="L175" s="77">
        <f>Arkusz13!C11</f>
        <v>0</v>
      </c>
      <c r="M175" s="77"/>
      <c r="N175" s="31">
        <f>Arkusz13!C27</f>
        <v>0</v>
      </c>
      <c r="O175" s="31">
        <f>Arkusz13!C43</f>
        <v>0</v>
      </c>
      <c r="P175" s="31">
        <f>Arkusz13!C59</f>
        <v>0</v>
      </c>
      <c r="Q175" s="31">
        <f>Arkusz13!C75</f>
        <v>0</v>
      </c>
      <c r="R175" s="31">
        <f>Arkusz13!C91</f>
        <v>0</v>
      </c>
      <c r="S175" s="31">
        <f>Arkusz13!C107</f>
        <v>0</v>
      </c>
      <c r="T175" s="31">
        <f>Arkusz13!C123</f>
        <v>0</v>
      </c>
      <c r="U175" s="31">
        <f>Arkusz13!C139-SUM(N175:T175)</f>
        <v>0</v>
      </c>
      <c r="V175" s="61">
        <f t="shared" si="3"/>
        <v>0</v>
      </c>
      <c r="W175" s="62"/>
      <c r="Y175" s="3"/>
    </row>
    <row r="176" spans="1:25" x14ac:dyDescent="0.35">
      <c r="C176" s="81" t="s">
        <v>41</v>
      </c>
      <c r="D176" s="82"/>
      <c r="E176" s="82"/>
      <c r="F176" s="82"/>
      <c r="G176" s="82"/>
      <c r="H176" s="82"/>
      <c r="I176" s="82"/>
      <c r="J176" s="82"/>
      <c r="K176" s="82"/>
      <c r="L176" s="77">
        <f>Arkusz13!C12</f>
        <v>619</v>
      </c>
      <c r="M176" s="77"/>
      <c r="N176" s="31">
        <f>Arkusz13!C28</f>
        <v>422</v>
      </c>
      <c r="O176" s="31">
        <f>Arkusz13!C44</f>
        <v>11</v>
      </c>
      <c r="P176" s="31">
        <f>Arkusz13!C60</f>
        <v>25</v>
      </c>
      <c r="Q176" s="31">
        <f>Arkusz13!C76</f>
        <v>90</v>
      </c>
      <c r="R176" s="31">
        <f>Arkusz13!C92</f>
        <v>38</v>
      </c>
      <c r="S176" s="31">
        <f>Arkusz13!C108</f>
        <v>0</v>
      </c>
      <c r="T176" s="31">
        <f>Arkusz13!C124</f>
        <v>68</v>
      </c>
      <c r="U176" s="31">
        <f>Arkusz13!C140-SUM(N176:T176)</f>
        <v>167</v>
      </c>
      <c r="V176" s="61">
        <f t="shared" si="3"/>
        <v>821</v>
      </c>
      <c r="W176" s="62"/>
      <c r="Y176" s="3"/>
    </row>
    <row r="177" spans="1:25" x14ac:dyDescent="0.35">
      <c r="C177" s="81" t="s">
        <v>11</v>
      </c>
      <c r="D177" s="82"/>
      <c r="E177" s="82"/>
      <c r="F177" s="82"/>
      <c r="G177" s="82"/>
      <c r="H177" s="82"/>
      <c r="I177" s="82"/>
      <c r="J177" s="82"/>
      <c r="K177" s="82"/>
      <c r="L177" s="77">
        <f>Arkusz13!C14</f>
        <v>1</v>
      </c>
      <c r="M177" s="77"/>
      <c r="N177" s="31">
        <f>Arkusz13!C30</f>
        <v>0</v>
      </c>
      <c r="O177" s="31">
        <f>Arkusz13!C46</f>
        <v>0</v>
      </c>
      <c r="P177" s="31">
        <f>Arkusz13!C62</f>
        <v>0</v>
      </c>
      <c r="Q177" s="31">
        <f>Arkusz13!C78</f>
        <v>0</v>
      </c>
      <c r="R177" s="31">
        <f>Arkusz13!C94</f>
        <v>0</v>
      </c>
      <c r="S177" s="31">
        <f>Arkusz13!C110</f>
        <v>0</v>
      </c>
      <c r="T177" s="31">
        <f>Arkusz13!C126</f>
        <v>0</v>
      </c>
      <c r="U177" s="31">
        <f>Arkusz13!C142-SUM(N177:T177)</f>
        <v>0</v>
      </c>
      <c r="V177" s="61">
        <f t="shared" si="3"/>
        <v>0</v>
      </c>
      <c r="W177" s="62"/>
      <c r="Y177" s="3"/>
    </row>
    <row r="178" spans="1:25" x14ac:dyDescent="0.35">
      <c r="C178" s="63" t="s">
        <v>43</v>
      </c>
      <c r="D178" s="64"/>
      <c r="E178" s="64"/>
      <c r="F178" s="64"/>
      <c r="G178" s="64"/>
      <c r="H178" s="64"/>
      <c r="I178" s="64"/>
      <c r="J178" s="64"/>
      <c r="K178" s="64"/>
      <c r="L178" s="77">
        <f>Arkusz13!C15</f>
        <v>4</v>
      </c>
      <c r="M178" s="77"/>
      <c r="N178" s="31">
        <f>Arkusz13!C31</f>
        <v>2</v>
      </c>
      <c r="O178" s="31">
        <f>Arkusz13!C47</f>
        <v>0</v>
      </c>
      <c r="P178" s="31">
        <f>Arkusz13!C63</f>
        <v>0</v>
      </c>
      <c r="Q178" s="31">
        <f>Arkusz13!C79</f>
        <v>0</v>
      </c>
      <c r="R178" s="31">
        <f>Arkusz13!C95</f>
        <v>0</v>
      </c>
      <c r="S178" s="31">
        <f>Arkusz13!C111</f>
        <v>0</v>
      </c>
      <c r="T178" s="31">
        <f>Arkusz13!C127</f>
        <v>0</v>
      </c>
      <c r="U178" s="31">
        <f>Arkusz13!C143-SUM(N178:T178)</f>
        <v>0</v>
      </c>
      <c r="V178" s="61">
        <f t="shared" si="3"/>
        <v>2</v>
      </c>
      <c r="W178" s="62"/>
      <c r="Y178" s="3"/>
    </row>
    <row r="179" spans="1:25" x14ac:dyDescent="0.35">
      <c r="C179" s="81" t="s">
        <v>44</v>
      </c>
      <c r="D179" s="82"/>
      <c r="E179" s="82"/>
      <c r="F179" s="82"/>
      <c r="G179" s="82"/>
      <c r="H179" s="82"/>
      <c r="I179" s="82"/>
      <c r="J179" s="82"/>
      <c r="K179" s="82"/>
      <c r="L179" s="77">
        <f>Arkusz13!C16</f>
        <v>0</v>
      </c>
      <c r="M179" s="77"/>
      <c r="N179" s="31">
        <f>Arkusz13!C32</f>
        <v>0</v>
      </c>
      <c r="O179" s="31">
        <f>Arkusz13!C48</f>
        <v>0</v>
      </c>
      <c r="P179" s="31">
        <f>Arkusz13!C64</f>
        <v>0</v>
      </c>
      <c r="Q179" s="31">
        <f>Arkusz13!C80</f>
        <v>0</v>
      </c>
      <c r="R179" s="31">
        <f>Arkusz13!C96</f>
        <v>0</v>
      </c>
      <c r="S179" s="31">
        <f>Arkusz13!C112</f>
        <v>0</v>
      </c>
      <c r="T179" s="31">
        <f>Arkusz13!C128</f>
        <v>0</v>
      </c>
      <c r="U179" s="31">
        <f>Arkusz13!C144-SUM(N179:T179)</f>
        <v>0</v>
      </c>
      <c r="V179" s="61">
        <f t="shared" si="3"/>
        <v>0</v>
      </c>
      <c r="W179" s="62"/>
      <c r="Y179" s="3"/>
    </row>
    <row r="180" spans="1:25" ht="15" thickBot="1" x14ac:dyDescent="0.4">
      <c r="C180" s="75" t="s">
        <v>45</v>
      </c>
      <c r="D180" s="76"/>
      <c r="E180" s="76"/>
      <c r="F180" s="76"/>
      <c r="G180" s="76"/>
      <c r="H180" s="76"/>
      <c r="I180" s="76"/>
      <c r="J180" s="76"/>
      <c r="K180" s="76"/>
      <c r="L180" s="77">
        <f>Arkusz13!C17</f>
        <v>0</v>
      </c>
      <c r="M180" s="77"/>
      <c r="N180" s="31">
        <f>Arkusz13!C33</f>
        <v>0</v>
      </c>
      <c r="O180" s="31">
        <f>Arkusz13!C49</f>
        <v>0</v>
      </c>
      <c r="P180" s="31">
        <f>Arkusz13!C65</f>
        <v>0</v>
      </c>
      <c r="Q180" s="31">
        <f>Arkusz13!C81</f>
        <v>0</v>
      </c>
      <c r="R180" s="31">
        <f>Arkusz13!C97</f>
        <v>0</v>
      </c>
      <c r="S180" s="31">
        <f>Arkusz13!C113</f>
        <v>0</v>
      </c>
      <c r="T180" s="31">
        <f>Arkusz13!C129</f>
        <v>0</v>
      </c>
      <c r="U180" s="31">
        <f>Arkusz13!C145-SUM(N180:T180)</f>
        <v>1</v>
      </c>
      <c r="V180" s="61">
        <f t="shared" si="3"/>
        <v>1</v>
      </c>
      <c r="W180" s="62"/>
      <c r="Y180" s="3"/>
    </row>
    <row r="181" spans="1:25" ht="15" thickBot="1" x14ac:dyDescent="0.4">
      <c r="C181" s="164" t="s">
        <v>1</v>
      </c>
      <c r="D181" s="165"/>
      <c r="E181" s="165"/>
      <c r="F181" s="165"/>
      <c r="G181" s="165"/>
      <c r="H181" s="165"/>
      <c r="I181" s="165"/>
      <c r="J181" s="165"/>
      <c r="K181" s="165"/>
      <c r="L181" s="65">
        <f>SUM(L166:L180)</f>
        <v>10576</v>
      </c>
      <c r="M181" s="65"/>
      <c r="N181" s="32">
        <f t="shared" ref="N181:V181" si="4">SUM(N166:N180)</f>
        <v>2243</v>
      </c>
      <c r="O181" s="32">
        <f t="shared" si="4"/>
        <v>1247</v>
      </c>
      <c r="P181" s="32">
        <f t="shared" si="4"/>
        <v>1289</v>
      </c>
      <c r="Q181" s="32">
        <f t="shared" si="4"/>
        <v>461</v>
      </c>
      <c r="R181" s="32">
        <f t="shared" si="4"/>
        <v>38</v>
      </c>
      <c r="S181" s="32">
        <f t="shared" si="4"/>
        <v>0</v>
      </c>
      <c r="T181" s="32">
        <f t="shared" si="4"/>
        <v>68</v>
      </c>
      <c r="U181" s="32">
        <f t="shared" si="4"/>
        <v>5698</v>
      </c>
      <c r="V181" s="65">
        <f t="shared" si="4"/>
        <v>11044</v>
      </c>
      <c r="W181" s="66"/>
      <c r="Y181" s="3"/>
    </row>
    <row r="182" spans="1:25" x14ac:dyDescent="0.35">
      <c r="A182" s="33"/>
      <c r="B182" s="33"/>
      <c r="C182" s="33"/>
      <c r="D182" s="33"/>
      <c r="E182" s="33"/>
      <c r="F182" s="33"/>
      <c r="G182" s="33"/>
      <c r="H182" s="33"/>
      <c r="I182" s="33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5" s="51" customFormat="1" x14ac:dyDescent="0.35">
      <c r="A183" s="33"/>
      <c r="B183" s="33"/>
      <c r="C183" s="33"/>
      <c r="D183" s="33"/>
      <c r="E183" s="33"/>
      <c r="F183" s="33"/>
      <c r="G183" s="33"/>
      <c r="H183" s="33"/>
      <c r="I183" s="33"/>
      <c r="J183" s="34"/>
      <c r="K183" s="34"/>
      <c r="L183" s="171"/>
      <c r="M183" s="172"/>
      <c r="N183" s="34"/>
      <c r="O183" s="34"/>
      <c r="P183" s="34"/>
      <c r="Q183" s="34"/>
      <c r="R183" s="34"/>
      <c r="S183" s="34"/>
      <c r="T183" s="34"/>
      <c r="Y183" s="6"/>
    </row>
    <row r="184" spans="1:25" s="51" customFormat="1" x14ac:dyDescent="0.35">
      <c r="A184" s="33"/>
      <c r="B184" s="33"/>
      <c r="C184" s="33"/>
      <c r="D184" s="33"/>
      <c r="E184" s="33"/>
      <c r="F184" s="33"/>
      <c r="G184" s="33"/>
      <c r="H184" s="33"/>
      <c r="I184" s="33"/>
      <c r="J184" s="34"/>
      <c r="K184" s="34"/>
      <c r="L184" s="55"/>
      <c r="M184" s="34"/>
      <c r="N184" s="34"/>
      <c r="O184" s="34"/>
      <c r="P184" s="34"/>
      <c r="Q184" s="34"/>
      <c r="R184" s="34"/>
      <c r="S184" s="34"/>
      <c r="T184" s="34"/>
      <c r="Y184" s="6"/>
    </row>
    <row r="185" spans="1:25" s="51" customFormat="1" x14ac:dyDescent="0.35">
      <c r="A185" s="33"/>
      <c r="B185" s="33"/>
      <c r="C185" s="33"/>
      <c r="D185" s="33"/>
      <c r="E185" s="33"/>
      <c r="F185" s="33"/>
      <c r="G185" s="33"/>
      <c r="H185" s="33"/>
      <c r="I185" s="33"/>
      <c r="J185" s="34"/>
      <c r="K185" s="34"/>
      <c r="L185" s="55"/>
      <c r="M185" s="34"/>
      <c r="N185" s="34"/>
      <c r="O185" s="34"/>
      <c r="P185" s="34"/>
      <c r="Q185" s="34"/>
      <c r="R185" s="34"/>
      <c r="S185" s="34"/>
      <c r="T185" s="34"/>
      <c r="Y185" s="6"/>
    </row>
    <row r="186" spans="1:25" s="51" customFormat="1" x14ac:dyDescent="0.35">
      <c r="A186" s="33"/>
      <c r="B186" s="33"/>
      <c r="C186" s="33"/>
      <c r="D186" s="33"/>
      <c r="E186" s="33"/>
      <c r="F186" s="33"/>
      <c r="G186" s="33"/>
      <c r="H186" s="33"/>
      <c r="I186" s="33"/>
      <c r="J186" s="34"/>
      <c r="K186" s="34"/>
      <c r="L186" s="55"/>
      <c r="M186" s="34"/>
      <c r="N186" s="34"/>
      <c r="O186" s="34"/>
      <c r="P186" s="34"/>
      <c r="Q186" s="34"/>
      <c r="R186" s="34"/>
      <c r="S186" s="34"/>
      <c r="T186" s="34"/>
      <c r="Y186" s="6"/>
    </row>
    <row r="187" spans="1:25" s="51" customFormat="1" x14ac:dyDescent="0.35">
      <c r="A187" s="33"/>
      <c r="B187" s="33"/>
      <c r="C187" s="33"/>
      <c r="D187" s="33"/>
      <c r="E187" s="33"/>
      <c r="F187" s="33"/>
      <c r="G187" s="33"/>
      <c r="H187" s="33"/>
      <c r="I187" s="33"/>
      <c r="J187" s="34"/>
      <c r="K187" s="34"/>
      <c r="L187" s="55"/>
      <c r="M187" s="34"/>
      <c r="N187" s="34"/>
      <c r="O187" s="34"/>
      <c r="P187" s="34"/>
      <c r="Q187" s="34"/>
      <c r="R187" s="34"/>
      <c r="S187" s="34"/>
      <c r="T187" s="34"/>
      <c r="Y187" s="6"/>
    </row>
    <row r="188" spans="1:25" s="51" customFormat="1" x14ac:dyDescent="0.35">
      <c r="A188" s="33"/>
      <c r="B188" s="33"/>
      <c r="C188" s="33"/>
      <c r="D188" s="33"/>
      <c r="E188" s="33"/>
      <c r="F188" s="33"/>
      <c r="G188" s="33"/>
      <c r="H188" s="33"/>
      <c r="I188" s="33"/>
      <c r="J188" s="34"/>
      <c r="K188" s="34"/>
      <c r="L188" s="55"/>
      <c r="M188" s="34"/>
      <c r="N188" s="34"/>
      <c r="O188" s="34"/>
      <c r="P188" s="34"/>
      <c r="Q188" s="34"/>
      <c r="R188" s="34"/>
      <c r="S188" s="34"/>
      <c r="T188" s="34"/>
      <c r="Y188" s="6"/>
    </row>
    <row r="189" spans="1:25" s="51" customFormat="1" x14ac:dyDescent="0.35">
      <c r="A189" s="33"/>
      <c r="B189" s="33"/>
      <c r="C189" s="33"/>
      <c r="D189" s="33"/>
      <c r="E189" s="33"/>
      <c r="F189" s="33"/>
      <c r="G189" s="33"/>
      <c r="H189" s="33"/>
      <c r="I189" s="33"/>
      <c r="J189" s="34"/>
      <c r="K189" s="34"/>
      <c r="L189" s="55"/>
      <c r="M189" s="34"/>
      <c r="N189" s="34"/>
      <c r="O189" s="34"/>
      <c r="P189" s="34"/>
      <c r="Q189" s="34"/>
      <c r="R189" s="34"/>
      <c r="S189" s="34"/>
      <c r="T189" s="34"/>
      <c r="Y189" s="6"/>
    </row>
    <row r="190" spans="1:25" s="51" customFormat="1" x14ac:dyDescent="0.35">
      <c r="A190" s="33"/>
      <c r="B190" s="33"/>
      <c r="C190" s="33"/>
      <c r="D190" s="33"/>
      <c r="E190" s="33"/>
      <c r="F190" s="33"/>
      <c r="G190" s="33"/>
      <c r="H190" s="33"/>
      <c r="I190" s="33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Y190" s="6"/>
    </row>
    <row r="191" spans="1:25" s="51" customFormat="1" x14ac:dyDescent="0.35">
      <c r="A191" s="33"/>
      <c r="B191" s="33"/>
      <c r="C191" s="33"/>
      <c r="D191" s="33"/>
      <c r="E191" s="33"/>
      <c r="F191" s="33"/>
      <c r="G191" s="33"/>
      <c r="H191" s="33"/>
      <c r="I191" s="33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Y191" s="6"/>
    </row>
    <row r="192" spans="1:25" s="51" customFormat="1" x14ac:dyDescent="0.35">
      <c r="A192" s="33"/>
      <c r="B192" s="33"/>
      <c r="C192" s="33"/>
      <c r="D192" s="33"/>
      <c r="E192" s="33"/>
      <c r="F192" s="33"/>
      <c r="G192" s="33"/>
      <c r="H192" s="33"/>
      <c r="I192" s="33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Y192" s="6"/>
    </row>
    <row r="193" spans="1:25" s="51" customFormat="1" x14ac:dyDescent="0.35">
      <c r="A193" s="33"/>
      <c r="B193" s="33"/>
      <c r="C193" s="33"/>
      <c r="D193" s="33"/>
      <c r="E193" s="33"/>
      <c r="F193" s="33"/>
      <c r="G193" s="33"/>
      <c r="H193" s="33"/>
      <c r="I193" s="33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Y193" s="6"/>
    </row>
    <row r="214" spans="1:25" ht="15" thickBot="1" x14ac:dyDescent="0.4"/>
    <row r="215" spans="1:25" ht="31.5" customHeight="1" x14ac:dyDescent="0.35">
      <c r="D215" s="161" t="s">
        <v>2</v>
      </c>
      <c r="E215" s="162"/>
      <c r="F215" s="162"/>
      <c r="G215" s="162"/>
      <c r="H215" s="162"/>
      <c r="I215" s="162"/>
      <c r="J215" s="162"/>
      <c r="K215" s="162"/>
      <c r="L215" s="162" t="s">
        <v>3</v>
      </c>
      <c r="M215" s="162"/>
      <c r="N215" s="134" t="s">
        <v>86</v>
      </c>
      <c r="O215" s="134"/>
      <c r="P215" s="134"/>
      <c r="Q215" s="83" t="s">
        <v>87</v>
      </c>
      <c r="R215" s="84"/>
      <c r="S215" s="85"/>
    </row>
    <row r="216" spans="1:25" ht="15" thickBot="1" x14ac:dyDescent="0.4">
      <c r="D216" s="266" t="s">
        <v>85</v>
      </c>
      <c r="E216" s="267"/>
      <c r="F216" s="267"/>
      <c r="G216" s="267"/>
      <c r="H216" s="267"/>
      <c r="I216" s="267"/>
      <c r="J216" s="267"/>
      <c r="K216" s="267"/>
      <c r="L216" s="265">
        <f>Arkusz14!B2</f>
        <v>7</v>
      </c>
      <c r="M216" s="265"/>
      <c r="N216" s="265">
        <f>Arkusz14!B3</f>
        <v>11</v>
      </c>
      <c r="O216" s="265"/>
      <c r="P216" s="265"/>
      <c r="Q216" s="166">
        <f>Arkusz14!B4</f>
        <v>0</v>
      </c>
      <c r="R216" s="167"/>
      <c r="S216" s="168"/>
    </row>
    <row r="217" spans="1:25" s="51" customFormat="1" x14ac:dyDescent="0.35">
      <c r="D217" s="56"/>
      <c r="E217" s="56"/>
      <c r="F217" s="56"/>
      <c r="G217" s="56"/>
      <c r="H217" s="56"/>
      <c r="I217" s="56"/>
      <c r="J217" s="56"/>
      <c r="K217" s="56"/>
      <c r="L217" s="57"/>
      <c r="M217" s="57"/>
      <c r="N217" s="57"/>
      <c r="O217" s="57"/>
      <c r="P217" s="57"/>
      <c r="Q217" s="57"/>
      <c r="R217" s="57"/>
      <c r="S217" s="57"/>
      <c r="Y217" s="6"/>
    </row>
    <row r="218" spans="1:25" x14ac:dyDescent="0.35">
      <c r="A218" s="67" t="s">
        <v>177</v>
      </c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1:25" s="51" customFormat="1" x14ac:dyDescent="0.35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1:25" s="51" customFormat="1" x14ac:dyDescent="0.35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1:25" s="51" customFormat="1" x14ac:dyDescent="0.35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1:25" s="51" customFormat="1" x14ac:dyDescent="0.35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</row>
    <row r="223" spans="1:25" s="51" customFormat="1" x14ac:dyDescent="0.3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</row>
    <row r="224" spans="1:25" s="51" customFormat="1" x14ac:dyDescent="0.3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</row>
    <row r="225" spans="1:25" s="51" customFormat="1" x14ac:dyDescent="0.3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</row>
    <row r="226" spans="1:25" s="51" customFormat="1" x14ac:dyDescent="0.35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</row>
    <row r="227" spans="1:25" s="51" customFormat="1" x14ac:dyDescent="0.35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</row>
    <row r="228" spans="1:25" s="51" customFormat="1" x14ac:dyDescent="0.35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</row>
    <row r="229" spans="1:25" s="51" customFormat="1" x14ac:dyDescent="0.35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</row>
    <row r="230" spans="1:25" s="51" customFormat="1" x14ac:dyDescent="0.35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</row>
    <row r="231" spans="1:25" s="51" customFormat="1" x14ac:dyDescent="0.35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</row>
    <row r="232" spans="1:25" s="51" customFormat="1" x14ac:dyDescent="0.35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</row>
    <row r="233" spans="1:25" s="51" customFormat="1" x14ac:dyDescent="0.35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</row>
    <row r="234" spans="1:25" x14ac:dyDescent="0.35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</row>
    <row r="235" spans="1:25" x14ac:dyDescent="0.35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</row>
    <row r="236" spans="1:25" x14ac:dyDescent="0.35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</row>
    <row r="237" spans="1:25" s="51" customFormat="1" x14ac:dyDescent="0.35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</row>
    <row r="238" spans="1:25" x14ac:dyDescent="0.3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</row>
    <row r="239" spans="1:25" s="51" customFormat="1" x14ac:dyDescent="0.35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</row>
    <row r="240" spans="1:25" x14ac:dyDescent="0.35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</row>
    <row r="242" spans="1:25" x14ac:dyDescent="0.35">
      <c r="A242" s="80" t="s">
        <v>144</v>
      </c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</row>
    <row r="243" spans="1:25" ht="15" thickBot="1" x14ac:dyDescent="0.4"/>
    <row r="244" spans="1:25" x14ac:dyDescent="0.35">
      <c r="G244" s="173" t="s">
        <v>23</v>
      </c>
      <c r="H244" s="174"/>
      <c r="I244" s="174"/>
      <c r="J244" s="174"/>
      <c r="K244" s="93" t="s">
        <v>8</v>
      </c>
      <c r="L244" s="163"/>
    </row>
    <row r="245" spans="1:25" x14ac:dyDescent="0.35">
      <c r="G245" s="169" t="s">
        <v>13</v>
      </c>
      <c r="H245" s="170"/>
      <c r="I245" s="170"/>
      <c r="J245" s="170"/>
      <c r="K245" s="61">
        <v>2446</v>
      </c>
      <c r="L245" s="62"/>
    </row>
    <row r="246" spans="1:25" x14ac:dyDescent="0.35">
      <c r="G246" s="72" t="s">
        <v>14</v>
      </c>
      <c r="H246" s="73"/>
      <c r="I246" s="73"/>
      <c r="J246" s="73"/>
      <c r="K246" s="61">
        <v>1688</v>
      </c>
      <c r="L246" s="62"/>
    </row>
    <row r="247" spans="1:25" ht="15" customHeight="1" x14ac:dyDescent="0.35">
      <c r="G247" s="169" t="s">
        <v>15</v>
      </c>
      <c r="H247" s="170"/>
      <c r="I247" s="170"/>
      <c r="J247" s="170"/>
      <c r="K247" s="61">
        <v>158</v>
      </c>
      <c r="L247" s="62"/>
    </row>
    <row r="248" spans="1:25" ht="15" customHeight="1" x14ac:dyDescent="0.35">
      <c r="G248" s="72" t="s">
        <v>80</v>
      </c>
      <c r="H248" s="73"/>
      <c r="I248" s="73"/>
      <c r="J248" s="73"/>
      <c r="K248" s="61">
        <v>301</v>
      </c>
      <c r="L248" s="62"/>
    </row>
    <row r="249" spans="1:25" ht="15" customHeight="1" x14ac:dyDescent="0.35">
      <c r="G249" s="169" t="s">
        <v>81</v>
      </c>
      <c r="H249" s="170"/>
      <c r="I249" s="170"/>
      <c r="J249" s="170"/>
      <c r="K249" s="61">
        <v>0</v>
      </c>
      <c r="L249" s="62"/>
    </row>
    <row r="250" spans="1:25" ht="15" customHeight="1" x14ac:dyDescent="0.35">
      <c r="G250" s="72" t="s">
        <v>91</v>
      </c>
      <c r="H250" s="73"/>
      <c r="I250" s="73"/>
      <c r="J250" s="73"/>
      <c r="K250" s="61">
        <v>1</v>
      </c>
      <c r="L250" s="62"/>
    </row>
    <row r="251" spans="1:25" ht="15" customHeight="1" x14ac:dyDescent="0.35">
      <c r="G251" s="169" t="s">
        <v>16</v>
      </c>
      <c r="H251" s="170"/>
      <c r="I251" s="170"/>
      <c r="J251" s="170"/>
      <c r="K251" s="61">
        <v>116</v>
      </c>
      <c r="L251" s="62"/>
    </row>
    <row r="252" spans="1:25" ht="15" customHeight="1" x14ac:dyDescent="0.35">
      <c r="G252" s="72" t="s">
        <v>17</v>
      </c>
      <c r="H252" s="73"/>
      <c r="I252" s="73"/>
      <c r="J252" s="73"/>
      <c r="K252" s="61">
        <v>72</v>
      </c>
      <c r="L252" s="62"/>
    </row>
    <row r="253" spans="1:25" ht="15" customHeight="1" x14ac:dyDescent="0.35">
      <c r="G253" s="169" t="s">
        <v>18</v>
      </c>
      <c r="H253" s="170"/>
      <c r="I253" s="170"/>
      <c r="J253" s="170"/>
      <c r="K253" s="61">
        <v>27</v>
      </c>
      <c r="L253" s="62"/>
    </row>
    <row r="254" spans="1:25" ht="15" customHeight="1" x14ac:dyDescent="0.35">
      <c r="G254" s="72" t="s">
        <v>19</v>
      </c>
      <c r="H254" s="73"/>
      <c r="I254" s="73"/>
      <c r="J254" s="73"/>
      <c r="K254" s="61">
        <v>57</v>
      </c>
      <c r="L254" s="62"/>
    </row>
    <row r="255" spans="1:25" ht="15" customHeight="1" x14ac:dyDescent="0.35">
      <c r="G255" s="169" t="s">
        <v>82</v>
      </c>
      <c r="H255" s="170"/>
      <c r="I255" s="170"/>
      <c r="J255" s="170"/>
      <c r="K255" s="61">
        <v>1082</v>
      </c>
      <c r="L255" s="62"/>
    </row>
    <row r="256" spans="1:25" s="51" customFormat="1" ht="15" thickBot="1" x14ac:dyDescent="0.4">
      <c r="G256" s="72" t="s">
        <v>169</v>
      </c>
      <c r="H256" s="73"/>
      <c r="I256" s="73"/>
      <c r="J256" s="73"/>
      <c r="K256" s="61">
        <v>2049</v>
      </c>
      <c r="L256" s="62"/>
      <c r="Y256" s="6"/>
    </row>
    <row r="257" spans="1:25" ht="15" thickBot="1" x14ac:dyDescent="0.4">
      <c r="G257" s="68" t="s">
        <v>1</v>
      </c>
      <c r="H257" s="69"/>
      <c r="I257" s="69"/>
      <c r="J257" s="69"/>
      <c r="K257" s="70">
        <f>SUM(K245:L256)</f>
        <v>7997</v>
      </c>
      <c r="L257" s="71"/>
    </row>
    <row r="259" spans="1:25" x14ac:dyDescent="0.35">
      <c r="A259" s="67" t="s">
        <v>170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</row>
    <row r="260" spans="1:25" x14ac:dyDescent="0.3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</row>
    <row r="261" spans="1:25" x14ac:dyDescent="0.3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</row>
    <row r="264" spans="1:25" x14ac:dyDescent="0.35">
      <c r="A264" s="10" t="s">
        <v>145</v>
      </c>
      <c r="B264" s="10"/>
      <c r="C264" s="10"/>
      <c r="D264" s="10"/>
      <c r="E264" s="10"/>
      <c r="F264" s="10"/>
    </row>
    <row r="265" spans="1:25" s="51" customFormat="1" x14ac:dyDescent="0.35">
      <c r="A265" s="50"/>
      <c r="B265" s="50"/>
      <c r="C265" s="50"/>
      <c r="D265" s="50"/>
      <c r="E265" s="50"/>
      <c r="F265" s="50"/>
      <c r="Y265" s="6"/>
    </row>
    <row r="266" spans="1:25" s="51" customFormat="1" x14ac:dyDescent="0.35">
      <c r="A266" s="50"/>
      <c r="B266" s="50"/>
      <c r="C266" s="50"/>
      <c r="D266" s="50"/>
      <c r="E266" s="50"/>
      <c r="F266" s="50"/>
      <c r="Y266" s="6"/>
    </row>
    <row r="267" spans="1:25" ht="15" thickBot="1" x14ac:dyDescent="0.4"/>
    <row r="268" spans="1:25" x14ac:dyDescent="0.35">
      <c r="D268" s="205" t="s">
        <v>28</v>
      </c>
      <c r="E268" s="93"/>
      <c r="F268" s="93"/>
      <c r="G268" s="93"/>
      <c r="H268" s="93" t="s">
        <v>3</v>
      </c>
      <c r="I268" s="93"/>
      <c r="J268" s="93"/>
      <c r="K268" s="301" t="s">
        <v>22</v>
      </c>
      <c r="L268" s="302"/>
      <c r="M268" s="303"/>
    </row>
    <row r="269" spans="1:25" x14ac:dyDescent="0.35">
      <c r="D269" s="304" t="s">
        <v>20</v>
      </c>
      <c r="E269" s="305"/>
      <c r="F269" s="305"/>
      <c r="G269" s="305"/>
      <c r="H269" s="61">
        <v>963</v>
      </c>
      <c r="I269" s="61"/>
      <c r="J269" s="61"/>
      <c r="K269" s="306">
        <v>810</v>
      </c>
      <c r="L269" s="307"/>
      <c r="M269" s="308"/>
    </row>
    <row r="270" spans="1:25" x14ac:dyDescent="0.35">
      <c r="D270" s="309" t="s">
        <v>141</v>
      </c>
      <c r="E270" s="310"/>
      <c r="F270" s="310"/>
      <c r="G270" s="310"/>
      <c r="H270" s="61">
        <v>35</v>
      </c>
      <c r="I270" s="61"/>
      <c r="J270" s="61"/>
      <c r="K270" s="306">
        <v>28</v>
      </c>
      <c r="L270" s="307"/>
      <c r="M270" s="308"/>
    </row>
    <row r="271" spans="1:25" ht="15" thickBot="1" x14ac:dyDescent="0.4">
      <c r="D271" s="114" t="s">
        <v>21</v>
      </c>
      <c r="E271" s="115"/>
      <c r="F271" s="115"/>
      <c r="G271" s="115"/>
      <c r="H271" s="61">
        <v>213</v>
      </c>
      <c r="I271" s="61"/>
      <c r="J271" s="61"/>
      <c r="K271" s="116">
        <v>122</v>
      </c>
      <c r="L271" s="117"/>
      <c r="M271" s="118"/>
    </row>
    <row r="272" spans="1:25" ht="15" thickBot="1" x14ac:dyDescent="0.4">
      <c r="D272" s="188" t="s">
        <v>1</v>
      </c>
      <c r="E272" s="189"/>
      <c r="F272" s="189"/>
      <c r="G272" s="189"/>
      <c r="H272" s="70">
        <f>SUM(H269:J271)</f>
        <v>1211</v>
      </c>
      <c r="I272" s="70"/>
      <c r="J272" s="70"/>
      <c r="K272" s="190">
        <f>SUM(K269:M271)</f>
        <v>960</v>
      </c>
      <c r="L272" s="191"/>
      <c r="M272" s="192"/>
    </row>
    <row r="273" spans="4:25" x14ac:dyDescent="0.35">
      <c r="D273"/>
      <c r="E273"/>
      <c r="F273"/>
      <c r="G273"/>
      <c r="H273"/>
      <c r="I273"/>
      <c r="J273"/>
      <c r="K273"/>
      <c r="L273"/>
      <c r="M273"/>
    </row>
    <row r="274" spans="4:25" x14ac:dyDescent="0.35">
      <c r="D274"/>
      <c r="E274"/>
      <c r="F274"/>
      <c r="G274"/>
      <c r="H274"/>
      <c r="I274"/>
      <c r="J274"/>
      <c r="K274"/>
      <c r="L274"/>
      <c r="M274"/>
    </row>
    <row r="275" spans="4:25" x14ac:dyDescent="0.35">
      <c r="D275"/>
      <c r="E275"/>
      <c r="F275"/>
      <c r="G275"/>
      <c r="H275"/>
      <c r="I275"/>
      <c r="J275"/>
      <c r="K275"/>
      <c r="L275"/>
      <c r="M275"/>
    </row>
    <row r="276" spans="4:25" x14ac:dyDescent="0.35"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4:25" x14ac:dyDescent="0.35"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4:25" x14ac:dyDescent="0.35"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4:25" x14ac:dyDescent="0.35"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4:25" x14ac:dyDescent="0.35"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4:25" x14ac:dyDescent="0.35"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4:25" x14ac:dyDescent="0.35"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4:25" x14ac:dyDescent="0.35"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4:25" x14ac:dyDescent="0.35"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4:25" x14ac:dyDescent="0.35"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4:25" s="51" customFormat="1" x14ac:dyDescent="0.35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Y286" s="6"/>
    </row>
    <row r="287" spans="4:25" s="51" customFormat="1" x14ac:dyDescent="0.35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Y287" s="6"/>
    </row>
    <row r="288" spans="4:25" s="51" customFormat="1" x14ac:dyDescent="0.35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Y288" s="6"/>
    </row>
    <row r="289" spans="1:25" s="51" customFormat="1" x14ac:dyDescent="0.35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Y289" s="6"/>
    </row>
    <row r="290" spans="1:25" x14ac:dyDescent="0.35"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25" x14ac:dyDescent="0.35">
      <c r="A291" s="67" t="s">
        <v>179</v>
      </c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</row>
    <row r="292" spans="1:25" x14ac:dyDescent="0.35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</row>
    <row r="293" spans="1:25" x14ac:dyDescent="0.35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</row>
    <row r="294" spans="1:25" x14ac:dyDescent="0.35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</row>
    <row r="295" spans="1:25" x14ac:dyDescent="0.35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</row>
    <row r="296" spans="1:25" x14ac:dyDescent="0.35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</row>
    <row r="297" spans="1:25" s="52" customFormat="1" x14ac:dyDescent="0.3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52" customFormat="1" x14ac:dyDescent="0.35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</row>
    <row r="299" spans="1:25" s="52" customFormat="1" x14ac:dyDescent="0.35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</row>
    <row r="300" spans="1:25" s="52" customFormat="1" x14ac:dyDescent="0.35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</row>
    <row r="301" spans="1:25" s="52" customFormat="1" x14ac:dyDescent="0.35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</row>
    <row r="302" spans="1:25" s="52" customFormat="1" x14ac:dyDescent="0.35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</row>
    <row r="303" spans="1:25" x14ac:dyDescent="0.35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</row>
    <row r="305" spans="1:25" x14ac:dyDescent="0.35">
      <c r="A305" s="10" t="s">
        <v>146</v>
      </c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25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25" ht="15" thickBot="1" x14ac:dyDescent="0.4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25" x14ac:dyDescent="0.35">
      <c r="A308" s="51"/>
      <c r="B308" s="51"/>
      <c r="C308" s="51"/>
      <c r="D308" s="101" t="s">
        <v>49</v>
      </c>
      <c r="E308" s="102"/>
      <c r="F308" s="103"/>
      <c r="G308" s="107" t="str">
        <f>CONCATENATE(Arkusz18!A2," - ",Arkusz18!B2," r.")</f>
        <v>01.06.2020 - 30.06.2020 r.</v>
      </c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9"/>
    </row>
    <row r="309" spans="1:25" ht="31.5" customHeight="1" x14ac:dyDescent="0.35">
      <c r="A309" s="51"/>
      <c r="B309" s="51"/>
      <c r="C309" s="51"/>
      <c r="D309" s="104"/>
      <c r="E309" s="105"/>
      <c r="F309" s="106"/>
      <c r="G309" s="110" t="s">
        <v>65</v>
      </c>
      <c r="H309" s="111"/>
      <c r="I309" s="112"/>
      <c r="J309" s="110" t="s">
        <v>90</v>
      </c>
      <c r="K309" s="111"/>
      <c r="L309" s="112"/>
      <c r="M309" s="110" t="s">
        <v>64</v>
      </c>
      <c r="N309" s="111"/>
      <c r="O309" s="112"/>
      <c r="P309" s="110" t="s">
        <v>89</v>
      </c>
      <c r="Q309" s="111"/>
      <c r="R309" s="113"/>
    </row>
    <row r="310" spans="1:25" x14ac:dyDescent="0.35">
      <c r="A310" s="51"/>
      <c r="B310" s="51"/>
      <c r="C310" s="51"/>
      <c r="D310" s="311" t="s">
        <v>88</v>
      </c>
      <c r="E310" s="312"/>
      <c r="F310" s="313"/>
      <c r="G310" s="328">
        <f>Arkusz16!A2</f>
        <v>0</v>
      </c>
      <c r="H310" s="329"/>
      <c r="I310" s="330"/>
      <c r="J310" s="328">
        <f>Arkusz16!A3</f>
        <v>0</v>
      </c>
      <c r="K310" s="329"/>
      <c r="L310" s="330"/>
      <c r="M310" s="328">
        <f>Arkusz16!A4</f>
        <v>0</v>
      </c>
      <c r="N310" s="329"/>
      <c r="O310" s="330"/>
      <c r="P310" s="328">
        <f>Arkusz16!A5</f>
        <v>0</v>
      </c>
      <c r="Q310" s="329"/>
      <c r="R310" s="330"/>
    </row>
    <row r="311" spans="1:25" x14ac:dyDescent="0.35">
      <c r="A311" s="51"/>
      <c r="B311" s="51"/>
      <c r="C311" s="51"/>
      <c r="D311" s="337" t="s">
        <v>51</v>
      </c>
      <c r="E311" s="338"/>
      <c r="F311" s="339"/>
      <c r="G311" s="317">
        <f>Arkusz16!A6</f>
        <v>0</v>
      </c>
      <c r="H311" s="318"/>
      <c r="I311" s="319"/>
      <c r="J311" s="317">
        <f>Arkusz16!A7</f>
        <v>0</v>
      </c>
      <c r="K311" s="318"/>
      <c r="L311" s="319"/>
      <c r="M311" s="317">
        <f>Arkusz16!A8</f>
        <v>0</v>
      </c>
      <c r="N311" s="318"/>
      <c r="O311" s="319"/>
      <c r="P311" s="317">
        <f>Arkusz16!A9</f>
        <v>2</v>
      </c>
      <c r="Q311" s="318"/>
      <c r="R311" s="319"/>
    </row>
    <row r="312" spans="1:25" ht="15" thickBot="1" x14ac:dyDescent="0.4">
      <c r="A312" s="51"/>
      <c r="B312" s="51"/>
      <c r="C312" s="51"/>
      <c r="D312" s="334" t="s">
        <v>52</v>
      </c>
      <c r="E312" s="335"/>
      <c r="F312" s="336"/>
      <c r="G312" s="177">
        <f>Arkusz16!A10</f>
        <v>0</v>
      </c>
      <c r="H312" s="178"/>
      <c r="I312" s="179"/>
      <c r="J312" s="177">
        <f>Arkusz16!A11</f>
        <v>0</v>
      </c>
      <c r="K312" s="178"/>
      <c r="L312" s="179"/>
      <c r="M312" s="177">
        <f>Arkusz16!A12</f>
        <v>0</v>
      </c>
      <c r="N312" s="178"/>
      <c r="O312" s="179"/>
      <c r="P312" s="177">
        <f>Arkusz16!A13</f>
        <v>1</v>
      </c>
      <c r="Q312" s="178"/>
      <c r="R312" s="179"/>
    </row>
    <row r="313" spans="1:25" ht="15" thickBot="1" x14ac:dyDescent="0.4">
      <c r="A313" s="51"/>
      <c r="B313" s="51"/>
      <c r="C313" s="51"/>
      <c r="D313" s="344" t="s">
        <v>50</v>
      </c>
      <c r="E313" s="345"/>
      <c r="F313" s="346"/>
      <c r="G313" s="180">
        <f>SUM(G310:I312)</f>
        <v>0</v>
      </c>
      <c r="H313" s="181"/>
      <c r="I313" s="340"/>
      <c r="J313" s="180">
        <f t="shared" ref="J313" si="5">SUM(J310:L312)</f>
        <v>0</v>
      </c>
      <c r="K313" s="181"/>
      <c r="L313" s="340"/>
      <c r="M313" s="180">
        <f t="shared" ref="M313" si="6">SUM(M310:O312)</f>
        <v>0</v>
      </c>
      <c r="N313" s="181"/>
      <c r="O313" s="340"/>
      <c r="P313" s="180">
        <f t="shared" ref="P313" si="7">SUM(P310:R312)</f>
        <v>3</v>
      </c>
      <c r="Q313" s="181"/>
      <c r="R313" s="182"/>
    </row>
    <row r="314" spans="1:25" s="51" customFormat="1" x14ac:dyDescent="0.35">
      <c r="D314" s="58"/>
      <c r="E314" s="58"/>
      <c r="F314" s="58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Y314" s="6"/>
    </row>
    <row r="315" spans="1:25" s="51" customFormat="1" x14ac:dyDescent="0.35">
      <c r="D315" s="58"/>
      <c r="E315" s="58"/>
      <c r="F315" s="58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Y315" s="6"/>
    </row>
    <row r="316" spans="1:25" s="51" customFormat="1" x14ac:dyDescent="0.35">
      <c r="D316" s="58"/>
      <c r="E316" s="58"/>
      <c r="F316" s="58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Y316" s="6"/>
    </row>
    <row r="317" spans="1:25" ht="15" thickBot="1" x14ac:dyDescent="0.4">
      <c r="A317" s="36"/>
      <c r="B317" s="36"/>
      <c r="C317" s="3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51"/>
      <c r="Q317" s="51"/>
      <c r="R317" s="51"/>
    </row>
    <row r="318" spans="1:25" x14ac:dyDescent="0.35">
      <c r="D318" s="183" t="s">
        <v>49</v>
      </c>
      <c r="E318" s="184"/>
      <c r="F318" s="184"/>
      <c r="G318" s="107" t="str">
        <f>CONCATENATE(Arkusz18!C2," - ",Arkusz18!B2," r.")</f>
        <v>01.01.2020 - 30.06.2020 r.</v>
      </c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9"/>
    </row>
    <row r="319" spans="1:25" ht="32.25" customHeight="1" x14ac:dyDescent="0.35">
      <c r="D319" s="185"/>
      <c r="E319" s="186"/>
      <c r="F319" s="186"/>
      <c r="G319" s="187" t="s">
        <v>65</v>
      </c>
      <c r="H319" s="187"/>
      <c r="I319" s="187"/>
      <c r="J319" s="110" t="s">
        <v>90</v>
      </c>
      <c r="K319" s="111"/>
      <c r="L319" s="112"/>
      <c r="M319" s="187" t="s">
        <v>64</v>
      </c>
      <c r="N319" s="187"/>
      <c r="O319" s="187"/>
      <c r="P319" s="187" t="s">
        <v>89</v>
      </c>
      <c r="Q319" s="187"/>
      <c r="R319" s="331"/>
    </row>
    <row r="320" spans="1:25" x14ac:dyDescent="0.35">
      <c r="D320" s="341" t="s">
        <v>88</v>
      </c>
      <c r="E320" s="342"/>
      <c r="F320" s="342"/>
      <c r="G320" s="343">
        <f>Arkusz17!A2</f>
        <v>0</v>
      </c>
      <c r="H320" s="343"/>
      <c r="I320" s="343"/>
      <c r="J320" s="328">
        <f>Arkusz17!A3</f>
        <v>0</v>
      </c>
      <c r="K320" s="329"/>
      <c r="L320" s="330"/>
      <c r="M320" s="343">
        <f>Arkusz17!A4</f>
        <v>0</v>
      </c>
      <c r="N320" s="343"/>
      <c r="O320" s="343"/>
      <c r="P320" s="343">
        <f>Arkusz17!A5</f>
        <v>0</v>
      </c>
      <c r="Q320" s="343"/>
      <c r="R320" s="343"/>
    </row>
    <row r="321" spans="1:25" x14ac:dyDescent="0.35">
      <c r="D321" s="314" t="s">
        <v>51</v>
      </c>
      <c r="E321" s="315"/>
      <c r="F321" s="315"/>
      <c r="G321" s="316">
        <f>Arkusz17!A6</f>
        <v>2657</v>
      </c>
      <c r="H321" s="316"/>
      <c r="I321" s="316"/>
      <c r="J321" s="317">
        <f>Arkusz17!A7</f>
        <v>17</v>
      </c>
      <c r="K321" s="318"/>
      <c r="L321" s="319"/>
      <c r="M321" s="316">
        <f>Arkusz17!A8</f>
        <v>0</v>
      </c>
      <c r="N321" s="316"/>
      <c r="O321" s="316"/>
      <c r="P321" s="316">
        <f>Arkusz17!A9</f>
        <v>6</v>
      </c>
      <c r="Q321" s="316"/>
      <c r="R321" s="316"/>
    </row>
    <row r="322" spans="1:25" ht="15" thickBot="1" x14ac:dyDescent="0.4">
      <c r="D322" s="324" t="s">
        <v>52</v>
      </c>
      <c r="E322" s="325"/>
      <c r="F322" s="325"/>
      <c r="G322" s="321">
        <f>Arkusz17!A10</f>
        <v>943</v>
      </c>
      <c r="H322" s="321"/>
      <c r="I322" s="321"/>
      <c r="J322" s="177">
        <f>Arkusz17!A11</f>
        <v>4</v>
      </c>
      <c r="K322" s="178"/>
      <c r="L322" s="179"/>
      <c r="M322" s="321">
        <f>Arkusz17!A12</f>
        <v>15</v>
      </c>
      <c r="N322" s="321"/>
      <c r="O322" s="321"/>
      <c r="P322" s="321">
        <f>Arkusz17!A13</f>
        <v>11</v>
      </c>
      <c r="Q322" s="321"/>
      <c r="R322" s="321"/>
    </row>
    <row r="323" spans="1:25" ht="15" thickBot="1" x14ac:dyDescent="0.4">
      <c r="D323" s="322" t="s">
        <v>50</v>
      </c>
      <c r="E323" s="323"/>
      <c r="F323" s="323"/>
      <c r="G323" s="320">
        <f>SUM(G320:I322)</f>
        <v>3600</v>
      </c>
      <c r="H323" s="320"/>
      <c r="I323" s="320"/>
      <c r="J323" s="180">
        <f t="shared" ref="J323" si="8">SUM(J320:L322)</f>
        <v>21</v>
      </c>
      <c r="K323" s="181"/>
      <c r="L323" s="340"/>
      <c r="M323" s="320">
        <f t="shared" ref="M323" si="9">SUM(M320:O322)</f>
        <v>15</v>
      </c>
      <c r="N323" s="320"/>
      <c r="O323" s="320"/>
      <c r="P323" s="320">
        <f t="shared" ref="P323" si="10">SUM(P320:R322)</f>
        <v>17</v>
      </c>
      <c r="Q323" s="320"/>
      <c r="R323" s="332"/>
    </row>
    <row r="326" spans="1:25" x14ac:dyDescent="0.35">
      <c r="A326" s="67" t="s">
        <v>171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x14ac:dyDescent="0.3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x14ac:dyDescent="0.35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</row>
    <row r="329" spans="1:25" x14ac:dyDescent="0.35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</row>
    <row r="330" spans="1:25" x14ac:dyDescent="0.35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</row>
    <row r="331" spans="1:25" x14ac:dyDescent="0.35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</row>
    <row r="333" spans="1:25" s="51" customFormat="1" x14ac:dyDescent="0.35">
      <c r="Y333" s="6"/>
    </row>
    <row r="334" spans="1:25" s="51" customFormat="1" x14ac:dyDescent="0.35">
      <c r="Y334" s="6"/>
    </row>
    <row r="335" spans="1:25" s="51" customFormat="1" x14ac:dyDescent="0.35">
      <c r="Y335" s="6"/>
    </row>
    <row r="336" spans="1:25" s="51" customFormat="1" x14ac:dyDescent="0.35">
      <c r="Y336" s="6"/>
    </row>
    <row r="337" spans="1:25" s="51" customFormat="1" x14ac:dyDescent="0.35">
      <c r="Y337" s="6"/>
    </row>
    <row r="338" spans="1:25" ht="18" x14ac:dyDescent="0.35">
      <c r="A338" s="8" t="s">
        <v>67</v>
      </c>
      <c r="F338" s="9"/>
    </row>
    <row r="339" spans="1:25" x14ac:dyDescent="0.35">
      <c r="F339" s="9"/>
    </row>
    <row r="340" spans="1:25" x14ac:dyDescent="0.35">
      <c r="A340" s="333" t="s">
        <v>147</v>
      </c>
      <c r="B340" s="333"/>
      <c r="C340" s="333"/>
      <c r="D340" s="333"/>
      <c r="E340" s="333"/>
      <c r="F340" s="333"/>
      <c r="G340" s="333"/>
      <c r="H340" s="333"/>
      <c r="I340" s="333"/>
      <c r="J340" s="333"/>
      <c r="K340" s="333"/>
      <c r="L340" s="333"/>
      <c r="M340" s="333"/>
      <c r="N340" s="333"/>
      <c r="O340" s="333"/>
      <c r="P340" s="333"/>
      <c r="Q340" s="333"/>
      <c r="R340" s="333"/>
      <c r="S340" s="333"/>
      <c r="T340" s="333"/>
      <c r="U340" s="333"/>
    </row>
    <row r="341" spans="1:25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</row>
    <row r="342" spans="1:25" ht="15" thickBot="1" x14ac:dyDescent="0.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</row>
    <row r="343" spans="1:25" x14ac:dyDescent="0.35">
      <c r="C343" s="234" t="s">
        <v>0</v>
      </c>
      <c r="D343" s="235"/>
      <c r="E343" s="235"/>
      <c r="F343" s="235"/>
      <c r="G343" s="241" t="str">
        <f>CONCATENATE(Arkusz18!A2," - ",Arkusz18!B2," r.")</f>
        <v>01.06.2020 - 30.06.2020 r.</v>
      </c>
      <c r="H343" s="242"/>
      <c r="I343" s="242"/>
      <c r="J343" s="242"/>
      <c r="K343" s="242"/>
      <c r="L343" s="242"/>
      <c r="M343" s="242"/>
      <c r="N343" s="242"/>
      <c r="O343" s="242"/>
      <c r="P343" s="242"/>
      <c r="Q343" s="242"/>
      <c r="R343" s="242"/>
      <c r="S343" s="242"/>
      <c r="T343" s="242"/>
      <c r="U343" s="242"/>
      <c r="V343" s="243"/>
    </row>
    <row r="344" spans="1:25" x14ac:dyDescent="0.35">
      <c r="C344" s="236"/>
      <c r="D344" s="160"/>
      <c r="E344" s="160"/>
      <c r="F344" s="160"/>
      <c r="G344" s="237" t="s">
        <v>31</v>
      </c>
      <c r="H344" s="238"/>
      <c r="I344" s="238"/>
      <c r="J344" s="239"/>
      <c r="K344" s="237" t="s">
        <v>32</v>
      </c>
      <c r="L344" s="238"/>
      <c r="M344" s="238"/>
      <c r="N344" s="239"/>
      <c r="O344" s="237" t="s">
        <v>103</v>
      </c>
      <c r="P344" s="238"/>
      <c r="Q344" s="238"/>
      <c r="R344" s="239"/>
      <c r="S344" s="237" t="s">
        <v>55</v>
      </c>
      <c r="T344" s="238"/>
      <c r="U344" s="238"/>
      <c r="V344" s="354"/>
    </row>
    <row r="345" spans="1:25" x14ac:dyDescent="0.35">
      <c r="C345" s="236"/>
      <c r="D345" s="160"/>
      <c r="E345" s="160"/>
      <c r="F345" s="160"/>
      <c r="G345" s="299" t="s">
        <v>30</v>
      </c>
      <c r="H345" s="300"/>
      <c r="I345" s="237" t="s">
        <v>10</v>
      </c>
      <c r="J345" s="239"/>
      <c r="K345" s="299" t="s">
        <v>33</v>
      </c>
      <c r="L345" s="300"/>
      <c r="M345" s="237" t="s">
        <v>10</v>
      </c>
      <c r="N345" s="239"/>
      <c r="O345" s="299" t="s">
        <v>30</v>
      </c>
      <c r="P345" s="300"/>
      <c r="Q345" s="237" t="s">
        <v>10</v>
      </c>
      <c r="R345" s="239"/>
      <c r="S345" s="299" t="s">
        <v>30</v>
      </c>
      <c r="T345" s="300"/>
      <c r="U345" s="237" t="s">
        <v>10</v>
      </c>
      <c r="V345" s="354"/>
    </row>
    <row r="346" spans="1:25" x14ac:dyDescent="0.35">
      <c r="C346" s="149" t="str">
        <f>Arkusz2!B2</f>
        <v>ROSJA</v>
      </c>
      <c r="D346" s="150"/>
      <c r="E346" s="150"/>
      <c r="F346" s="150"/>
      <c r="G346" s="151">
        <f>Arkusz2!F2</f>
        <v>3</v>
      </c>
      <c r="H346" s="152"/>
      <c r="I346" s="151">
        <f>Arkusz2!F8</f>
        <v>3</v>
      </c>
      <c r="J346" s="152"/>
      <c r="K346" s="151">
        <f>SUM(Arkusz2!F14,-G346)</f>
        <v>38</v>
      </c>
      <c r="L346" s="152"/>
      <c r="M346" s="151">
        <f>SUM(Arkusz2!F20,-I346)</f>
        <v>109</v>
      </c>
      <c r="N346" s="152"/>
      <c r="O346" s="151">
        <f>Arkusz2!F26</f>
        <v>2</v>
      </c>
      <c r="P346" s="152"/>
      <c r="Q346" s="151">
        <f>Arkusz2!F32</f>
        <v>7</v>
      </c>
      <c r="R346" s="152"/>
      <c r="S346" s="151">
        <f>SUM(Arkusz2!F14,O346)</f>
        <v>43</v>
      </c>
      <c r="T346" s="152"/>
      <c r="U346" s="151">
        <f>SUM(Arkusz2!F20,Q346)</f>
        <v>119</v>
      </c>
      <c r="V346" s="326"/>
    </row>
    <row r="347" spans="1:25" x14ac:dyDescent="0.35">
      <c r="C347" s="288" t="str">
        <f>Arkusz2!B3</f>
        <v>UKRAINA</v>
      </c>
      <c r="D347" s="289"/>
      <c r="E347" s="289"/>
      <c r="F347" s="289"/>
      <c r="G347" s="153">
        <f>Arkusz2!F3</f>
        <v>6</v>
      </c>
      <c r="H347" s="154"/>
      <c r="I347" s="153">
        <f>Arkusz2!F9</f>
        <v>9</v>
      </c>
      <c r="J347" s="154"/>
      <c r="K347" s="153">
        <f>SUM(Arkusz2!F15,-G347)</f>
        <v>14</v>
      </c>
      <c r="L347" s="154"/>
      <c r="M347" s="153">
        <f>SUM(Arkusz2!F21,-I347)</f>
        <v>29</v>
      </c>
      <c r="N347" s="154"/>
      <c r="O347" s="153">
        <f>Arkusz2!F27</f>
        <v>0</v>
      </c>
      <c r="P347" s="154"/>
      <c r="Q347" s="153">
        <f>Arkusz2!F33</f>
        <v>0</v>
      </c>
      <c r="R347" s="154"/>
      <c r="S347" s="153">
        <f>SUM(Arkusz2!F15,O347)</f>
        <v>20</v>
      </c>
      <c r="T347" s="154"/>
      <c r="U347" s="153">
        <f>SUM(Arkusz2!F21,Q347)</f>
        <v>38</v>
      </c>
      <c r="V347" s="327"/>
    </row>
    <row r="348" spans="1:25" x14ac:dyDescent="0.35">
      <c r="C348" s="149" t="str">
        <f>Arkusz2!B4</f>
        <v>KIRGISTAN</v>
      </c>
      <c r="D348" s="150"/>
      <c r="E348" s="150"/>
      <c r="F348" s="150"/>
      <c r="G348" s="151">
        <f>Arkusz2!F4</f>
        <v>1</v>
      </c>
      <c r="H348" s="152"/>
      <c r="I348" s="151">
        <f>Arkusz2!F10</f>
        <v>1</v>
      </c>
      <c r="J348" s="152"/>
      <c r="K348" s="151">
        <f>SUM(Arkusz2!F16,-G348)</f>
        <v>1</v>
      </c>
      <c r="L348" s="152"/>
      <c r="M348" s="151">
        <f>SUM(Arkusz2!F22,-I348)</f>
        <v>7</v>
      </c>
      <c r="N348" s="152"/>
      <c r="O348" s="151">
        <f>Arkusz2!F28</f>
        <v>0</v>
      </c>
      <c r="P348" s="152"/>
      <c r="Q348" s="151">
        <f>Arkusz2!F34</f>
        <v>0</v>
      </c>
      <c r="R348" s="152"/>
      <c r="S348" s="151">
        <f>SUM(Arkusz2!F16,O348)</f>
        <v>2</v>
      </c>
      <c r="T348" s="152"/>
      <c r="U348" s="151">
        <f>SUM(Arkusz2!F22,Q348)</f>
        <v>8</v>
      </c>
      <c r="V348" s="326"/>
    </row>
    <row r="349" spans="1:25" x14ac:dyDescent="0.35">
      <c r="C349" s="288" t="str">
        <f>Arkusz2!B5</f>
        <v>AFGANISTAN</v>
      </c>
      <c r="D349" s="289"/>
      <c r="E349" s="289"/>
      <c r="F349" s="289"/>
      <c r="G349" s="153">
        <f>Arkusz2!F5</f>
        <v>7</v>
      </c>
      <c r="H349" s="154"/>
      <c r="I349" s="153">
        <f>Arkusz2!F11</f>
        <v>7</v>
      </c>
      <c r="J349" s="154"/>
      <c r="K349" s="153">
        <f>SUM(Arkusz2!F17,-G349)</f>
        <v>1</v>
      </c>
      <c r="L349" s="154"/>
      <c r="M349" s="153">
        <f>SUM(Arkusz2!F23,-I349)</f>
        <v>1</v>
      </c>
      <c r="N349" s="154"/>
      <c r="O349" s="153">
        <f>Arkusz2!F29</f>
        <v>0</v>
      </c>
      <c r="P349" s="154"/>
      <c r="Q349" s="153">
        <f>Arkusz2!F35</f>
        <v>0</v>
      </c>
      <c r="R349" s="154"/>
      <c r="S349" s="153">
        <f>SUM(Arkusz2!F17,O349)</f>
        <v>8</v>
      </c>
      <c r="T349" s="154"/>
      <c r="U349" s="153">
        <f>SUM(Arkusz2!F23,Q349)</f>
        <v>8</v>
      </c>
      <c r="V349" s="327"/>
    </row>
    <row r="350" spans="1:25" x14ac:dyDescent="0.35">
      <c r="C350" s="149" t="str">
        <f>Arkusz2!B6</f>
        <v>GRUZJA</v>
      </c>
      <c r="D350" s="150"/>
      <c r="E350" s="150"/>
      <c r="F350" s="150"/>
      <c r="G350" s="151">
        <f>Arkusz2!F6</f>
        <v>2</v>
      </c>
      <c r="H350" s="152"/>
      <c r="I350" s="151">
        <f>Arkusz2!F12</f>
        <v>2</v>
      </c>
      <c r="J350" s="152"/>
      <c r="K350" s="151">
        <f>SUM(Arkusz2!F18,-G350)</f>
        <v>2</v>
      </c>
      <c r="L350" s="152"/>
      <c r="M350" s="151">
        <f>SUM(Arkusz2!F24,-I350)</f>
        <v>4</v>
      </c>
      <c r="N350" s="152"/>
      <c r="O350" s="151">
        <f>Arkusz2!F30</f>
        <v>0</v>
      </c>
      <c r="P350" s="152"/>
      <c r="Q350" s="151">
        <f>Arkusz2!F36</f>
        <v>0</v>
      </c>
      <c r="R350" s="152"/>
      <c r="S350" s="151">
        <f>SUM(Arkusz2!F18,O350)</f>
        <v>4</v>
      </c>
      <c r="T350" s="152"/>
      <c r="U350" s="151">
        <f>SUM(Arkusz2!F24,Q350)</f>
        <v>6</v>
      </c>
      <c r="V350" s="326"/>
    </row>
    <row r="351" spans="1:25" ht="15" thickBot="1" x14ac:dyDescent="0.4">
      <c r="C351" s="290" t="str">
        <f>Arkusz2!B7</f>
        <v>Pozostałe</v>
      </c>
      <c r="D351" s="291"/>
      <c r="E351" s="291"/>
      <c r="F351" s="291"/>
      <c r="G351" s="175">
        <f>Arkusz2!F7</f>
        <v>16</v>
      </c>
      <c r="H351" s="176"/>
      <c r="I351" s="175">
        <f>Arkusz2!F13</f>
        <v>19</v>
      </c>
      <c r="J351" s="176"/>
      <c r="K351" s="175">
        <f>SUM(Arkusz2!F19,-G351)</f>
        <v>10</v>
      </c>
      <c r="L351" s="176"/>
      <c r="M351" s="175">
        <f>SUM(Arkusz2!F25,-I351)</f>
        <v>12</v>
      </c>
      <c r="N351" s="176"/>
      <c r="O351" s="175">
        <f>Arkusz2!F31</f>
        <v>0</v>
      </c>
      <c r="P351" s="176"/>
      <c r="Q351" s="175">
        <f>Arkusz2!F37</f>
        <v>0</v>
      </c>
      <c r="R351" s="176"/>
      <c r="S351" s="175">
        <f>SUM(Arkusz2!F19,O351)</f>
        <v>26</v>
      </c>
      <c r="T351" s="176"/>
      <c r="U351" s="175">
        <f>SUM(Arkusz2!F25,Q351)</f>
        <v>31</v>
      </c>
      <c r="V351" s="233"/>
    </row>
    <row r="352" spans="1:25" ht="15" thickBot="1" x14ac:dyDescent="0.4">
      <c r="C352" s="257" t="s">
        <v>1</v>
      </c>
      <c r="D352" s="258"/>
      <c r="E352" s="258"/>
      <c r="F352" s="258"/>
      <c r="G352" s="158">
        <f>SUM(G346:G351)</f>
        <v>35</v>
      </c>
      <c r="H352" s="159"/>
      <c r="I352" s="158">
        <f>SUM(I346:I351)</f>
        <v>41</v>
      </c>
      <c r="J352" s="159"/>
      <c r="K352" s="158">
        <f>SUM(K346:K351)</f>
        <v>66</v>
      </c>
      <c r="L352" s="159"/>
      <c r="M352" s="158">
        <f>SUM(M346:M351)</f>
        <v>162</v>
      </c>
      <c r="N352" s="159"/>
      <c r="O352" s="158">
        <f>SUM(O346:O351)</f>
        <v>2</v>
      </c>
      <c r="P352" s="159"/>
      <c r="Q352" s="158">
        <f>SUM(Q346:Q351)</f>
        <v>7</v>
      </c>
      <c r="R352" s="159"/>
      <c r="S352" s="158">
        <f>SUM(S346:S351)</f>
        <v>103</v>
      </c>
      <c r="T352" s="159"/>
      <c r="U352" s="158">
        <f>SUM(U346:U351)</f>
        <v>210</v>
      </c>
      <c r="V352" s="230"/>
    </row>
    <row r="355" spans="1:19" x14ac:dyDescent="0.35">
      <c r="M355" s="11"/>
      <c r="N355" s="11"/>
      <c r="O355" s="11"/>
      <c r="P355" s="11"/>
      <c r="Q355" s="11"/>
      <c r="R355" s="11"/>
      <c r="S355" s="11"/>
    </row>
    <row r="356" spans="1:19" x14ac:dyDescent="0.35">
      <c r="M356" s="11"/>
      <c r="N356" s="11"/>
      <c r="O356" s="11"/>
      <c r="P356" s="11"/>
      <c r="Q356" s="11"/>
      <c r="R356" s="11"/>
      <c r="S356" s="11"/>
    </row>
    <row r="357" spans="1:19" x14ac:dyDescent="0.35">
      <c r="M357" s="11"/>
      <c r="N357" s="11"/>
      <c r="O357" s="11"/>
      <c r="P357" s="11"/>
      <c r="Q357" s="11"/>
      <c r="R357" s="11"/>
      <c r="S357" s="11"/>
    </row>
    <row r="358" spans="1:19" x14ac:dyDescent="0.35">
      <c r="M358" s="11"/>
      <c r="N358" s="11"/>
      <c r="O358" s="11"/>
      <c r="P358" s="11"/>
      <c r="Q358" s="11"/>
      <c r="R358" s="11"/>
      <c r="S358" s="11"/>
    </row>
    <row r="359" spans="1:19" x14ac:dyDescent="0.35">
      <c r="M359" s="11"/>
      <c r="N359" s="11"/>
      <c r="O359" s="11"/>
      <c r="P359" s="11"/>
      <c r="Q359" s="11"/>
      <c r="R359" s="11"/>
      <c r="S359" s="11"/>
    </row>
    <row r="360" spans="1:19" x14ac:dyDescent="0.35">
      <c r="M360" s="11"/>
      <c r="N360" s="11"/>
      <c r="O360" s="11"/>
      <c r="P360" s="11"/>
      <c r="Q360" s="11"/>
      <c r="R360" s="11"/>
      <c r="S360" s="11"/>
    </row>
    <row r="361" spans="1:19" x14ac:dyDescent="0.35">
      <c r="M361" s="11"/>
      <c r="N361" s="11"/>
      <c r="O361" s="11"/>
      <c r="P361" s="11"/>
      <c r="Q361" s="11"/>
      <c r="R361" s="11"/>
      <c r="S361" s="11"/>
    </row>
    <row r="362" spans="1:19" x14ac:dyDescent="0.35">
      <c r="M362" s="11"/>
      <c r="N362" s="11"/>
      <c r="O362" s="11"/>
      <c r="P362" s="11"/>
      <c r="Q362" s="11"/>
      <c r="R362" s="11"/>
      <c r="S362" s="11"/>
    </row>
    <row r="363" spans="1:19" x14ac:dyDescent="0.35">
      <c r="D363" s="259"/>
      <c r="E363" s="259"/>
    </row>
    <row r="367" spans="1:19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73" spans="1:23" ht="15" thickBot="1" x14ac:dyDescent="0.4"/>
    <row r="374" spans="1:23" x14ac:dyDescent="0.35">
      <c r="C374" s="234" t="s">
        <v>0</v>
      </c>
      <c r="D374" s="235"/>
      <c r="E374" s="235"/>
      <c r="F374" s="235"/>
      <c r="G374" s="241" t="str">
        <f>CONCATENATE(Arkusz18!C2," - ",Arkusz18!B2," r.")</f>
        <v>01.01.2020 - 30.06.2020 r.</v>
      </c>
      <c r="H374" s="242"/>
      <c r="I374" s="242"/>
      <c r="J374" s="242"/>
      <c r="K374" s="242"/>
      <c r="L374" s="242"/>
      <c r="M374" s="242"/>
      <c r="N374" s="242"/>
      <c r="O374" s="242"/>
      <c r="P374" s="242"/>
      <c r="Q374" s="242"/>
      <c r="R374" s="242"/>
      <c r="S374" s="242"/>
      <c r="T374" s="242"/>
      <c r="U374" s="242"/>
      <c r="V374" s="243"/>
    </row>
    <row r="375" spans="1:23" x14ac:dyDescent="0.35">
      <c r="C375" s="236"/>
      <c r="D375" s="160"/>
      <c r="E375" s="160"/>
      <c r="F375" s="160"/>
      <c r="G375" s="160" t="s">
        <v>31</v>
      </c>
      <c r="H375" s="160"/>
      <c r="I375" s="160"/>
      <c r="J375" s="160"/>
      <c r="K375" s="237" t="s">
        <v>32</v>
      </c>
      <c r="L375" s="238"/>
      <c r="M375" s="238"/>
      <c r="N375" s="239"/>
      <c r="O375" s="160" t="s">
        <v>137</v>
      </c>
      <c r="P375" s="160"/>
      <c r="Q375" s="160"/>
      <c r="R375" s="160"/>
      <c r="S375" s="160" t="s">
        <v>55</v>
      </c>
      <c r="T375" s="160"/>
      <c r="U375" s="160"/>
      <c r="V375" s="244"/>
    </row>
    <row r="376" spans="1:23" x14ac:dyDescent="0.35">
      <c r="C376" s="236"/>
      <c r="D376" s="160"/>
      <c r="E376" s="160"/>
      <c r="F376" s="160"/>
      <c r="G376" s="240" t="s">
        <v>30</v>
      </c>
      <c r="H376" s="240"/>
      <c r="I376" s="160" t="s">
        <v>10</v>
      </c>
      <c r="J376" s="160"/>
      <c r="K376" s="240" t="s">
        <v>33</v>
      </c>
      <c r="L376" s="240"/>
      <c r="M376" s="160" t="s">
        <v>10</v>
      </c>
      <c r="N376" s="160"/>
      <c r="O376" s="240" t="s">
        <v>30</v>
      </c>
      <c r="P376" s="240"/>
      <c r="Q376" s="160" t="s">
        <v>10</v>
      </c>
      <c r="R376" s="160"/>
      <c r="S376" s="240" t="s">
        <v>30</v>
      </c>
      <c r="T376" s="240"/>
      <c r="U376" s="160" t="s">
        <v>10</v>
      </c>
      <c r="V376" s="244"/>
    </row>
    <row r="377" spans="1:23" x14ac:dyDescent="0.35">
      <c r="C377" s="149" t="str">
        <f>Arkusz3!B2</f>
        <v>ROSJA</v>
      </c>
      <c r="D377" s="150"/>
      <c r="E377" s="150"/>
      <c r="F377" s="150"/>
      <c r="G377" s="155">
        <f>Arkusz3!F2</f>
        <v>138</v>
      </c>
      <c r="H377" s="155"/>
      <c r="I377" s="155">
        <f>Arkusz3!F8</f>
        <v>391</v>
      </c>
      <c r="J377" s="155"/>
      <c r="K377" s="155">
        <f>SUM(Arkusz3!F14,-G377)</f>
        <v>149</v>
      </c>
      <c r="L377" s="155"/>
      <c r="M377" s="155">
        <f>SUM(Arkusz3!F20,-I377)</f>
        <v>383</v>
      </c>
      <c r="N377" s="155"/>
      <c r="O377" s="155">
        <f>Arkusz3!F26</f>
        <v>20</v>
      </c>
      <c r="P377" s="155"/>
      <c r="Q377" s="155">
        <f>Arkusz3!F32</f>
        <v>45</v>
      </c>
      <c r="R377" s="155"/>
      <c r="S377" s="155">
        <f>SUM(Arkusz3!F14,O377)</f>
        <v>307</v>
      </c>
      <c r="T377" s="155"/>
      <c r="U377" s="155">
        <f>SUM(Arkusz3!F20,Q377)</f>
        <v>819</v>
      </c>
      <c r="V377" s="232"/>
    </row>
    <row r="378" spans="1:23" x14ac:dyDescent="0.35">
      <c r="C378" s="288" t="str">
        <f>Arkusz3!B3</f>
        <v>UKRAINA</v>
      </c>
      <c r="D378" s="289"/>
      <c r="E378" s="289"/>
      <c r="F378" s="289"/>
      <c r="G378" s="156">
        <f>Arkusz3!F3</f>
        <v>38</v>
      </c>
      <c r="H378" s="156"/>
      <c r="I378" s="156">
        <f>Arkusz3!F9</f>
        <v>43</v>
      </c>
      <c r="J378" s="156"/>
      <c r="K378" s="156">
        <f>SUM(Arkusz3!F15,-G378)</f>
        <v>55</v>
      </c>
      <c r="L378" s="156"/>
      <c r="M378" s="156">
        <f>SUM(Arkusz3!F21,-I378)</f>
        <v>90</v>
      </c>
      <c r="N378" s="156"/>
      <c r="O378" s="156">
        <f>Arkusz3!F27</f>
        <v>11</v>
      </c>
      <c r="P378" s="156"/>
      <c r="Q378" s="156">
        <f>Arkusz3!F33</f>
        <v>11</v>
      </c>
      <c r="R378" s="156"/>
      <c r="S378" s="156">
        <f>SUM(Arkusz3!F15,O378)</f>
        <v>104</v>
      </c>
      <c r="T378" s="156"/>
      <c r="U378" s="156">
        <f>SUM(Arkusz3!F21,Q378)</f>
        <v>144</v>
      </c>
      <c r="V378" s="231"/>
    </row>
    <row r="379" spans="1:23" x14ac:dyDescent="0.35">
      <c r="C379" s="149" t="str">
        <f>Arkusz3!B4</f>
        <v>TADŻYKISTAN</v>
      </c>
      <c r="D379" s="150"/>
      <c r="E379" s="150"/>
      <c r="F379" s="150"/>
      <c r="G379" s="155">
        <f>Arkusz3!F4</f>
        <v>10</v>
      </c>
      <c r="H379" s="155"/>
      <c r="I379" s="155">
        <f>Arkusz3!F10</f>
        <v>30</v>
      </c>
      <c r="J379" s="155"/>
      <c r="K379" s="155">
        <f>SUM(Arkusz3!F16,-G379)</f>
        <v>10</v>
      </c>
      <c r="L379" s="155"/>
      <c r="M379" s="155">
        <f>SUM(Arkusz3!F22,-I379)</f>
        <v>28</v>
      </c>
      <c r="N379" s="155"/>
      <c r="O379" s="155">
        <f>Arkusz3!F28</f>
        <v>0</v>
      </c>
      <c r="P379" s="155"/>
      <c r="Q379" s="155">
        <f>Arkusz3!F34</f>
        <v>0</v>
      </c>
      <c r="R379" s="155"/>
      <c r="S379" s="155">
        <f>SUM(Arkusz3!F16,O379)</f>
        <v>20</v>
      </c>
      <c r="T379" s="155"/>
      <c r="U379" s="155">
        <f>SUM(Arkusz3!F22,Q379)</f>
        <v>58</v>
      </c>
      <c r="V379" s="232"/>
    </row>
    <row r="380" spans="1:23" x14ac:dyDescent="0.35">
      <c r="C380" s="288" t="str">
        <f>Arkusz3!B5</f>
        <v>TURCJA</v>
      </c>
      <c r="D380" s="289"/>
      <c r="E380" s="289"/>
      <c r="F380" s="289"/>
      <c r="G380" s="156">
        <f>Arkusz3!F5</f>
        <v>18</v>
      </c>
      <c r="H380" s="156"/>
      <c r="I380" s="156">
        <f>Arkusz3!F11</f>
        <v>30</v>
      </c>
      <c r="J380" s="156"/>
      <c r="K380" s="156">
        <f>SUM(Arkusz3!F17,-G380)</f>
        <v>1</v>
      </c>
      <c r="L380" s="156"/>
      <c r="M380" s="156">
        <f>SUM(Arkusz3!F23,-I380)</f>
        <v>4</v>
      </c>
      <c r="N380" s="156"/>
      <c r="O380" s="156">
        <f>Arkusz3!F29</f>
        <v>0</v>
      </c>
      <c r="P380" s="156"/>
      <c r="Q380" s="156">
        <f>Arkusz3!F35</f>
        <v>0</v>
      </c>
      <c r="R380" s="156"/>
      <c r="S380" s="156">
        <f>SUM(Arkusz3!F17,O380)</f>
        <v>19</v>
      </c>
      <c r="T380" s="156"/>
      <c r="U380" s="156">
        <f>SUM(Arkusz3!F23,Q380)</f>
        <v>34</v>
      </c>
      <c r="V380" s="231"/>
    </row>
    <row r="381" spans="1:23" x14ac:dyDescent="0.35">
      <c r="C381" s="149" t="str">
        <f>Arkusz3!B6</f>
        <v>GRUZJA</v>
      </c>
      <c r="D381" s="150"/>
      <c r="E381" s="150"/>
      <c r="F381" s="150"/>
      <c r="G381" s="155">
        <f>Arkusz3!F6</f>
        <v>8</v>
      </c>
      <c r="H381" s="155"/>
      <c r="I381" s="155">
        <f>Arkusz3!F12</f>
        <v>11</v>
      </c>
      <c r="J381" s="155"/>
      <c r="K381" s="155">
        <f>SUM(Arkusz3!F18,-G381)</f>
        <v>9</v>
      </c>
      <c r="L381" s="155"/>
      <c r="M381" s="155">
        <f>SUM(Arkusz3!F24,-I381)</f>
        <v>18</v>
      </c>
      <c r="N381" s="155"/>
      <c r="O381" s="155">
        <f>Arkusz3!F30</f>
        <v>3</v>
      </c>
      <c r="P381" s="155"/>
      <c r="Q381" s="155">
        <f>Arkusz3!F36</f>
        <v>5</v>
      </c>
      <c r="R381" s="155"/>
      <c r="S381" s="155">
        <f>SUM(Arkusz3!F18,O381)</f>
        <v>20</v>
      </c>
      <c r="T381" s="155"/>
      <c r="U381" s="155">
        <f>SUM(Arkusz3!F24,Q381)</f>
        <v>34</v>
      </c>
      <c r="V381" s="232"/>
    </row>
    <row r="382" spans="1:23" ht="15" thickBot="1" x14ac:dyDescent="0.4">
      <c r="C382" s="290" t="str">
        <f>Arkusz3!B7</f>
        <v>Pozostałe</v>
      </c>
      <c r="D382" s="291"/>
      <c r="E382" s="291"/>
      <c r="F382" s="291"/>
      <c r="G382" s="157">
        <f>Arkusz3!F7</f>
        <v>118</v>
      </c>
      <c r="H382" s="157"/>
      <c r="I382" s="157">
        <f>Arkusz3!F13</f>
        <v>143</v>
      </c>
      <c r="J382" s="157"/>
      <c r="K382" s="157">
        <f>SUM(Arkusz3!F19,-G382)</f>
        <v>38</v>
      </c>
      <c r="L382" s="157"/>
      <c r="M382" s="157">
        <f>SUM(Arkusz3!F25,-I382)</f>
        <v>64</v>
      </c>
      <c r="N382" s="157"/>
      <c r="O382" s="157">
        <f>Arkusz3!F31</f>
        <v>7</v>
      </c>
      <c r="P382" s="157"/>
      <c r="Q382" s="157">
        <f>Arkusz3!F37</f>
        <v>8</v>
      </c>
      <c r="R382" s="157"/>
      <c r="S382" s="157">
        <f>SUM(Arkusz3!F19,O382)</f>
        <v>163</v>
      </c>
      <c r="T382" s="157"/>
      <c r="U382" s="157">
        <f>SUM(Arkusz3!F25,Q382)</f>
        <v>215</v>
      </c>
      <c r="V382" s="218"/>
    </row>
    <row r="383" spans="1:23" ht="15" thickBot="1" x14ac:dyDescent="0.4">
      <c r="C383" s="292" t="s">
        <v>1</v>
      </c>
      <c r="D383" s="293"/>
      <c r="E383" s="293"/>
      <c r="F383" s="293"/>
      <c r="G383" s="219">
        <f>SUM(G377:G382)</f>
        <v>330</v>
      </c>
      <c r="H383" s="219"/>
      <c r="I383" s="219">
        <f>SUM(I377:I382)</f>
        <v>648</v>
      </c>
      <c r="J383" s="219"/>
      <c r="K383" s="219">
        <f>SUM(K377:K382)</f>
        <v>262</v>
      </c>
      <c r="L383" s="219"/>
      <c r="M383" s="219">
        <f>SUM(M377:M382)</f>
        <v>587</v>
      </c>
      <c r="N383" s="219"/>
      <c r="O383" s="219">
        <f>SUM(O377:O382)</f>
        <v>41</v>
      </c>
      <c r="P383" s="219"/>
      <c r="Q383" s="219">
        <f>SUM(Q377:Q382)</f>
        <v>69</v>
      </c>
      <c r="R383" s="219"/>
      <c r="S383" s="219">
        <f>SUM(S377:S382)</f>
        <v>633</v>
      </c>
      <c r="T383" s="219"/>
      <c r="U383" s="219">
        <f>SUM(U377:U382)</f>
        <v>1304</v>
      </c>
      <c r="V383" s="251"/>
    </row>
    <row r="384" spans="1:23" x14ac:dyDescent="0.35">
      <c r="A384" s="4"/>
      <c r="B384" s="12"/>
      <c r="C384" s="13"/>
      <c r="D384" s="13"/>
      <c r="E384" s="13"/>
      <c r="F384" s="13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2"/>
    </row>
    <row r="385" spans="1:25" ht="15" customHeight="1" x14ac:dyDescent="0.35">
      <c r="A385" s="294" t="s">
        <v>140</v>
      </c>
      <c r="B385" s="294"/>
      <c r="C385" s="294"/>
      <c r="D385" s="294"/>
      <c r="E385" s="294"/>
      <c r="F385" s="294"/>
      <c r="G385" s="294"/>
      <c r="H385" s="294"/>
      <c r="I385" s="294"/>
      <c r="J385" s="294"/>
      <c r="K385" s="294"/>
      <c r="L385" s="294"/>
      <c r="M385" s="294"/>
      <c r="N385" s="294"/>
      <c r="O385" s="294"/>
      <c r="P385" s="294"/>
      <c r="Q385" s="294"/>
      <c r="R385" s="294"/>
      <c r="S385" s="294"/>
      <c r="T385" s="294"/>
      <c r="U385" s="294"/>
      <c r="V385" s="294"/>
      <c r="W385" s="294"/>
      <c r="X385" s="294"/>
      <c r="Y385" s="294"/>
    </row>
    <row r="386" spans="1:25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6"/>
    </row>
    <row r="390" spans="1:25" x14ac:dyDescent="0.35">
      <c r="M390" s="11"/>
      <c r="N390" s="11"/>
      <c r="O390" s="11"/>
      <c r="P390" s="11"/>
      <c r="Q390" s="11"/>
      <c r="R390" s="11"/>
      <c r="S390" s="11"/>
    </row>
    <row r="391" spans="1:25" x14ac:dyDescent="0.35">
      <c r="M391" s="11"/>
      <c r="N391" s="11"/>
      <c r="O391" s="11"/>
      <c r="P391" s="11"/>
      <c r="Q391" s="11"/>
      <c r="R391" s="11"/>
      <c r="S391" s="11"/>
    </row>
    <row r="392" spans="1:25" x14ac:dyDescent="0.35">
      <c r="M392" s="11"/>
      <c r="N392" s="11"/>
      <c r="O392" s="11"/>
      <c r="P392" s="11"/>
      <c r="Q392" s="11"/>
      <c r="R392" s="11"/>
      <c r="S392" s="11"/>
    </row>
    <row r="393" spans="1:25" x14ac:dyDescent="0.35">
      <c r="M393" s="11"/>
      <c r="N393" s="11"/>
      <c r="O393" s="11"/>
      <c r="P393" s="11"/>
      <c r="Q393" s="11"/>
      <c r="R393" s="11"/>
      <c r="S393" s="11"/>
    </row>
    <row r="394" spans="1:25" x14ac:dyDescent="0.35">
      <c r="M394" s="11"/>
      <c r="N394" s="11"/>
      <c r="O394" s="11"/>
      <c r="P394" s="11"/>
      <c r="Q394" s="11"/>
      <c r="R394" s="11"/>
      <c r="S394" s="11"/>
    </row>
    <row r="395" spans="1:25" x14ac:dyDescent="0.35">
      <c r="M395" s="11"/>
      <c r="N395" s="11"/>
      <c r="O395" s="11"/>
      <c r="P395" s="11"/>
      <c r="Q395" s="11"/>
      <c r="R395" s="11"/>
      <c r="S395" s="11"/>
    </row>
    <row r="396" spans="1:25" x14ac:dyDescent="0.35">
      <c r="M396" s="11"/>
      <c r="N396" s="11"/>
      <c r="O396" s="11"/>
      <c r="P396" s="11"/>
      <c r="Q396" s="11"/>
      <c r="R396" s="11"/>
      <c r="S396" s="11"/>
    </row>
    <row r="397" spans="1:25" x14ac:dyDescent="0.35">
      <c r="M397" s="11"/>
      <c r="N397" s="11"/>
      <c r="O397" s="11"/>
      <c r="P397" s="11"/>
      <c r="Q397" s="11"/>
      <c r="R397" s="11"/>
      <c r="S397" s="11"/>
    </row>
    <row r="398" spans="1:25" x14ac:dyDescent="0.35">
      <c r="D398" s="259"/>
      <c r="E398" s="259"/>
    </row>
    <row r="403" spans="1:25" x14ac:dyDescent="0.35">
      <c r="V403" s="17"/>
      <c r="W403" s="17"/>
      <c r="X403" s="17"/>
      <c r="Y403" s="18"/>
    </row>
    <row r="404" spans="1:25" x14ac:dyDescent="0.35">
      <c r="V404" s="17"/>
      <c r="W404" s="17"/>
      <c r="X404" s="17"/>
      <c r="Y404" s="18"/>
    </row>
    <row r="405" spans="1:25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7"/>
      <c r="W405" s="17"/>
      <c r="X405" s="17"/>
      <c r="Y405" s="18"/>
    </row>
    <row r="406" spans="1:25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7"/>
      <c r="W406" s="17"/>
      <c r="X406" s="17"/>
      <c r="Y406" s="18"/>
    </row>
    <row r="407" spans="1:25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7"/>
      <c r="W407" s="17"/>
      <c r="X407" s="17"/>
      <c r="Y407" s="18"/>
    </row>
    <row r="408" spans="1:25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7"/>
      <c r="W408" s="17"/>
      <c r="X408" s="17"/>
      <c r="Y408" s="18"/>
    </row>
    <row r="409" spans="1:25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7"/>
      <c r="W409" s="17"/>
      <c r="X409" s="17"/>
      <c r="Y409" s="18"/>
    </row>
    <row r="410" spans="1:25" ht="15" customHeight="1" x14ac:dyDescent="0.35">
      <c r="A410" s="67" t="s">
        <v>172</v>
      </c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</row>
    <row r="411" spans="1:25" x14ac:dyDescent="0.35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</row>
    <row r="412" spans="1:25" x14ac:dyDescent="0.35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</row>
    <row r="413" spans="1:25" x14ac:dyDescent="0.35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</row>
    <row r="414" spans="1:25" x14ac:dyDescent="0.3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</row>
    <row r="415" spans="1:25" x14ac:dyDescent="0.35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</row>
    <row r="416" spans="1:25" x14ac:dyDescent="0.35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</row>
    <row r="417" spans="1:25" x14ac:dyDescent="0.35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</row>
    <row r="418" spans="1:25" s="51" customFormat="1" x14ac:dyDescent="0.35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</row>
    <row r="419" spans="1:25" s="51" customFormat="1" x14ac:dyDescent="0.35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</row>
    <row r="420" spans="1:25" s="51" customFormat="1" x14ac:dyDescent="0.3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</row>
    <row r="421" spans="1:25" s="51" customFormat="1" x14ac:dyDescent="0.35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</row>
    <row r="422" spans="1:25" s="51" customFormat="1" x14ac:dyDescent="0.35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</row>
    <row r="423" spans="1:25" s="51" customFormat="1" x14ac:dyDescent="0.35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</row>
    <row r="424" spans="1:25" s="51" customFormat="1" x14ac:dyDescent="0.35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</row>
    <row r="425" spans="1:25" s="51" customFormat="1" x14ac:dyDescent="0.3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</row>
    <row r="426" spans="1:25" s="51" customFormat="1" x14ac:dyDescent="0.35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</row>
    <row r="427" spans="1:25" s="51" customFormat="1" x14ac:dyDescent="0.35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</row>
    <row r="428" spans="1:25" x14ac:dyDescent="0.35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</row>
    <row r="429" spans="1:25" s="51" customFormat="1" x14ac:dyDescent="0.35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</row>
    <row r="430" spans="1:25" s="51" customFormat="1" x14ac:dyDescent="0.35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</row>
    <row r="431" spans="1:25" x14ac:dyDescent="0.3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</row>
    <row r="434" spans="1:21" ht="15" customHeight="1" x14ac:dyDescent="0.35">
      <c r="A434" s="80" t="s">
        <v>148</v>
      </c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</row>
    <row r="435" spans="1:2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</row>
    <row r="437" spans="1:21" ht="15" thickBot="1" x14ac:dyDescent="0.4"/>
    <row r="438" spans="1:21" x14ac:dyDescent="0.35">
      <c r="A438" s="220" t="str">
        <f>CONCATENATE(Arkusz18!C2," - ",Arkusz18!B2," r.")</f>
        <v>01.01.2020 - 30.06.2020 r.</v>
      </c>
      <c r="B438" s="221"/>
      <c r="C438" s="221"/>
      <c r="D438" s="221"/>
      <c r="E438" s="221"/>
      <c r="F438" s="221"/>
      <c r="G438" s="221"/>
      <c r="H438" s="221"/>
      <c r="I438" s="222"/>
      <c r="M438" s="220" t="str">
        <f>CONCATENATE(Arkusz18!C2," - ",Arkusz18!B2," r.")</f>
        <v>01.01.2020 - 30.06.2020 r.</v>
      </c>
      <c r="N438" s="221"/>
      <c r="O438" s="221"/>
      <c r="P438" s="221"/>
      <c r="Q438" s="221"/>
      <c r="R438" s="221"/>
      <c r="S438" s="221"/>
      <c r="T438" s="221"/>
      <c r="U438" s="222"/>
    </row>
    <row r="439" spans="1:21" ht="52.5" customHeight="1" x14ac:dyDescent="0.35">
      <c r="A439" s="245" t="s">
        <v>56</v>
      </c>
      <c r="B439" s="246"/>
      <c r="C439" s="247"/>
      <c r="D439" s="223" t="s">
        <v>57</v>
      </c>
      <c r="E439" s="227"/>
      <c r="F439" s="223" t="s">
        <v>58</v>
      </c>
      <c r="G439" s="227"/>
      <c r="H439" s="223" t="s">
        <v>54</v>
      </c>
      <c r="I439" s="224"/>
      <c r="M439" s="245" t="s">
        <v>56</v>
      </c>
      <c r="N439" s="246"/>
      <c r="O439" s="247"/>
      <c r="P439" s="223" t="s">
        <v>59</v>
      </c>
      <c r="Q439" s="227"/>
      <c r="R439" s="223" t="s">
        <v>58</v>
      </c>
      <c r="S439" s="227"/>
      <c r="T439" s="223" t="s">
        <v>54</v>
      </c>
      <c r="U439" s="224"/>
    </row>
    <row r="440" spans="1:21" x14ac:dyDescent="0.35">
      <c r="A440" s="248"/>
      <c r="B440" s="249"/>
      <c r="C440" s="250"/>
      <c r="D440" s="225"/>
      <c r="E440" s="228"/>
      <c r="F440" s="225"/>
      <c r="G440" s="228"/>
      <c r="H440" s="225"/>
      <c r="I440" s="226"/>
      <c r="M440" s="248"/>
      <c r="N440" s="249"/>
      <c r="O440" s="250"/>
      <c r="P440" s="225"/>
      <c r="Q440" s="228"/>
      <c r="R440" s="225"/>
      <c r="S440" s="228"/>
      <c r="T440" s="225"/>
      <c r="U440" s="226"/>
    </row>
    <row r="441" spans="1:21" x14ac:dyDescent="0.35">
      <c r="A441" s="270" t="str">
        <f>Arkusz4!B2</f>
        <v>NIEMCY</v>
      </c>
      <c r="B441" s="271"/>
      <c r="C441" s="271"/>
      <c r="D441" s="229">
        <f>Arkusz4!C2</f>
        <v>624</v>
      </c>
      <c r="E441" s="229"/>
      <c r="F441" s="229">
        <f>Arkusz4!D2</f>
        <v>583</v>
      </c>
      <c r="G441" s="229"/>
      <c r="H441" s="229">
        <f>Arkusz4!E2</f>
        <v>66</v>
      </c>
      <c r="I441" s="229"/>
      <c r="M441" s="270" t="str">
        <f>Arkusz5!B2</f>
        <v>NIEMCY</v>
      </c>
      <c r="N441" s="271"/>
      <c r="O441" s="271"/>
      <c r="P441" s="229">
        <f>Arkusz5!C2</f>
        <v>18</v>
      </c>
      <c r="Q441" s="229"/>
      <c r="R441" s="229">
        <f>Arkusz5!D2</f>
        <v>19</v>
      </c>
      <c r="S441" s="229"/>
      <c r="T441" s="229">
        <f>Arkusz5!E2</f>
        <v>2</v>
      </c>
      <c r="U441" s="287"/>
    </row>
    <row r="442" spans="1:21" x14ac:dyDescent="0.35">
      <c r="A442" s="272" t="str">
        <f>Arkusz4!B3</f>
        <v>FRANCJA</v>
      </c>
      <c r="B442" s="273"/>
      <c r="C442" s="273"/>
      <c r="D442" s="254">
        <f>Arkusz4!C3</f>
        <v>336</v>
      </c>
      <c r="E442" s="254"/>
      <c r="F442" s="254">
        <f>Arkusz4!D3</f>
        <v>280</v>
      </c>
      <c r="G442" s="254"/>
      <c r="H442" s="254">
        <f>Arkusz4!E3</f>
        <v>13</v>
      </c>
      <c r="I442" s="254"/>
      <c r="M442" s="272" t="str">
        <f>Arkusz5!B3</f>
        <v>FRANCJA</v>
      </c>
      <c r="N442" s="273"/>
      <c r="O442" s="273"/>
      <c r="P442" s="254">
        <f>Arkusz5!C3</f>
        <v>9</v>
      </c>
      <c r="Q442" s="254"/>
      <c r="R442" s="254">
        <f>Arkusz5!D3</f>
        <v>8</v>
      </c>
      <c r="S442" s="254"/>
      <c r="T442" s="254">
        <f>Arkusz5!E3</f>
        <v>4</v>
      </c>
      <c r="U442" s="255"/>
    </row>
    <row r="443" spans="1:21" x14ac:dyDescent="0.35">
      <c r="A443" s="270" t="str">
        <f>Arkusz4!B4</f>
        <v>BELGIA</v>
      </c>
      <c r="B443" s="271"/>
      <c r="C443" s="271"/>
      <c r="D443" s="229">
        <f>Arkusz4!C4</f>
        <v>114</v>
      </c>
      <c r="E443" s="229"/>
      <c r="F443" s="229">
        <f>Arkusz4!D4</f>
        <v>91</v>
      </c>
      <c r="G443" s="229"/>
      <c r="H443" s="229">
        <f>Arkusz4!E4</f>
        <v>3</v>
      </c>
      <c r="I443" s="229"/>
      <c r="M443" s="270" t="str">
        <f>Arkusz5!B4</f>
        <v>GRECJA</v>
      </c>
      <c r="N443" s="271"/>
      <c r="O443" s="271"/>
      <c r="P443" s="229">
        <f>Arkusz5!C4</f>
        <v>5</v>
      </c>
      <c r="Q443" s="229"/>
      <c r="R443" s="229">
        <f>Arkusz5!D4</f>
        <v>0</v>
      </c>
      <c r="S443" s="229"/>
      <c r="T443" s="229">
        <f>Arkusz5!E4</f>
        <v>0</v>
      </c>
      <c r="U443" s="287"/>
    </row>
    <row r="444" spans="1:21" x14ac:dyDescent="0.35">
      <c r="A444" s="272" t="str">
        <f>Arkusz4!B5</f>
        <v>SZWECJA</v>
      </c>
      <c r="B444" s="273"/>
      <c r="C444" s="273"/>
      <c r="D444" s="254">
        <f>Arkusz4!C5</f>
        <v>58</v>
      </c>
      <c r="E444" s="254"/>
      <c r="F444" s="254">
        <f>Arkusz4!D5</f>
        <v>46</v>
      </c>
      <c r="G444" s="254"/>
      <c r="H444" s="254">
        <f>Arkusz4!E5</f>
        <v>6</v>
      </c>
      <c r="I444" s="254"/>
      <c r="M444" s="272" t="str">
        <f>Arkusz5!B5</f>
        <v>FINLANDIA</v>
      </c>
      <c r="N444" s="273"/>
      <c r="O444" s="273"/>
      <c r="P444" s="254">
        <f>Arkusz5!C5</f>
        <v>3</v>
      </c>
      <c r="Q444" s="254"/>
      <c r="R444" s="254">
        <f>Arkusz5!D5</f>
        <v>1</v>
      </c>
      <c r="S444" s="254"/>
      <c r="T444" s="254">
        <f>Arkusz5!E5</f>
        <v>0</v>
      </c>
      <c r="U444" s="255"/>
    </row>
    <row r="445" spans="1:21" x14ac:dyDescent="0.35">
      <c r="A445" s="270" t="str">
        <f>Arkusz4!B6</f>
        <v>NIDERLANDY</v>
      </c>
      <c r="B445" s="271"/>
      <c r="C445" s="271"/>
      <c r="D445" s="229">
        <f>Arkusz4!C6</f>
        <v>47</v>
      </c>
      <c r="E445" s="229"/>
      <c r="F445" s="229">
        <f>Arkusz4!D6</f>
        <v>41</v>
      </c>
      <c r="G445" s="229"/>
      <c r="H445" s="229">
        <f>Arkusz4!E6</f>
        <v>8</v>
      </c>
      <c r="I445" s="229"/>
      <c r="M445" s="270" t="str">
        <f>Arkusz5!B6</f>
        <v>RUMUNIA</v>
      </c>
      <c r="N445" s="271"/>
      <c r="O445" s="271"/>
      <c r="P445" s="229">
        <f>Arkusz5!C6</f>
        <v>3</v>
      </c>
      <c r="Q445" s="229"/>
      <c r="R445" s="229">
        <f>Arkusz5!D6</f>
        <v>1</v>
      </c>
      <c r="S445" s="229"/>
      <c r="T445" s="229">
        <f>Arkusz5!E6</f>
        <v>1</v>
      </c>
      <c r="U445" s="287"/>
    </row>
    <row r="446" spans="1:21" ht="15" thickBot="1" x14ac:dyDescent="0.4">
      <c r="A446" s="274" t="str">
        <f>Arkusz4!B7</f>
        <v>Pozostałe</v>
      </c>
      <c r="B446" s="275"/>
      <c r="C446" s="275"/>
      <c r="D446" s="256">
        <f>Arkusz4!C7</f>
        <v>85</v>
      </c>
      <c r="E446" s="256"/>
      <c r="F446" s="256">
        <f>Arkusz4!D7</f>
        <v>58</v>
      </c>
      <c r="G446" s="256"/>
      <c r="H446" s="256">
        <f>Arkusz4!E7</f>
        <v>6</v>
      </c>
      <c r="I446" s="256"/>
      <c r="M446" s="274" t="str">
        <f>Arkusz5!B7</f>
        <v>Pozostałe</v>
      </c>
      <c r="N446" s="275"/>
      <c r="O446" s="275"/>
      <c r="P446" s="256">
        <f>Arkusz5!C7</f>
        <v>15</v>
      </c>
      <c r="Q446" s="256"/>
      <c r="R446" s="256">
        <f>Arkusz5!D7</f>
        <v>10</v>
      </c>
      <c r="S446" s="256"/>
      <c r="T446" s="256">
        <f>Arkusz5!E7</f>
        <v>1</v>
      </c>
      <c r="U446" s="347"/>
    </row>
    <row r="447" spans="1:21" ht="15" thickBot="1" x14ac:dyDescent="0.4">
      <c r="A447" s="252" t="s">
        <v>69</v>
      </c>
      <c r="B447" s="253"/>
      <c r="C447" s="253"/>
      <c r="D447" s="219">
        <f>SUM(D441:E446)</f>
        <v>1264</v>
      </c>
      <c r="E447" s="219"/>
      <c r="F447" s="219">
        <f>SUM(F441:G446)</f>
        <v>1099</v>
      </c>
      <c r="G447" s="219"/>
      <c r="H447" s="219">
        <f>SUM(H441:I446)</f>
        <v>102</v>
      </c>
      <c r="I447" s="251"/>
      <c r="M447" s="252" t="s">
        <v>69</v>
      </c>
      <c r="N447" s="253"/>
      <c r="O447" s="253"/>
      <c r="P447" s="219">
        <f>SUM(P441:Q446)</f>
        <v>53</v>
      </c>
      <c r="Q447" s="219"/>
      <c r="R447" s="219">
        <f t="shared" ref="R447" si="11">SUM(R441:S446)</f>
        <v>39</v>
      </c>
      <c r="S447" s="219"/>
      <c r="T447" s="219">
        <f>SUM(T441:U446)</f>
        <v>8</v>
      </c>
      <c r="U447" s="251"/>
    </row>
    <row r="449" spans="1:25" x14ac:dyDescent="0.35">
      <c r="A449" s="67" t="s">
        <v>173</v>
      </c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</row>
    <row r="450" spans="1:25" x14ac:dyDescent="0.35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</row>
    <row r="451" spans="1:25" x14ac:dyDescent="0.35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1:25" x14ac:dyDescent="0.35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</row>
    <row r="453" spans="1:25" x14ac:dyDescent="0.35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</row>
    <row r="454" spans="1:25" x14ac:dyDescent="0.35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</row>
    <row r="455" spans="1:25" x14ac:dyDescent="0.35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</row>
    <row r="456" spans="1:25" x14ac:dyDescent="0.35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</row>
    <row r="458" spans="1:25" ht="15" customHeight="1" x14ac:dyDescent="0.35">
      <c r="A458" s="294" t="s">
        <v>68</v>
      </c>
      <c r="B458" s="294"/>
      <c r="C458" s="294"/>
      <c r="D458" s="294"/>
      <c r="E458" s="294"/>
      <c r="F458" s="294"/>
      <c r="G458" s="294"/>
      <c r="H458" s="294"/>
      <c r="I458" s="294"/>
      <c r="J458" s="294"/>
      <c r="K458" s="294"/>
      <c r="L458" s="294"/>
      <c r="M458" s="294"/>
      <c r="N458" s="294"/>
      <c r="O458" s="294"/>
      <c r="P458" s="294"/>
      <c r="Q458" s="294"/>
      <c r="R458" s="294"/>
      <c r="S458" s="294"/>
      <c r="T458" s="294"/>
      <c r="U458" s="294"/>
      <c r="V458" s="294"/>
      <c r="W458" s="294"/>
      <c r="X458" s="294"/>
      <c r="Y458" s="294"/>
    </row>
    <row r="459" spans="1:25" x14ac:dyDescent="0.3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</row>
    <row r="460" spans="1:25" ht="15" customHeight="1" x14ac:dyDescent="0.35">
      <c r="A460" s="80" t="s">
        <v>149</v>
      </c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</row>
    <row r="461" spans="1:25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</row>
    <row r="462" spans="1:25" ht="15" thickBot="1" x14ac:dyDescent="0.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</row>
    <row r="463" spans="1:25" x14ac:dyDescent="0.35">
      <c r="C463" s="133" t="s">
        <v>0</v>
      </c>
      <c r="D463" s="134"/>
      <c r="E463" s="134"/>
      <c r="F463" s="134"/>
      <c r="G463" s="241" t="str">
        <f>CONCATENATE(Arkusz18!A2," - ",Arkusz18!B2," r.")</f>
        <v>01.06.2020 - 30.06.2020 r.</v>
      </c>
      <c r="H463" s="242"/>
      <c r="I463" s="242"/>
      <c r="J463" s="242"/>
      <c r="K463" s="242"/>
      <c r="L463" s="242"/>
      <c r="M463" s="242"/>
      <c r="N463" s="242"/>
      <c r="O463" s="242"/>
      <c r="P463" s="242"/>
      <c r="Q463" s="242"/>
      <c r="R463" s="242"/>
      <c r="S463" s="242"/>
      <c r="T463" s="242"/>
      <c r="U463" s="243"/>
    </row>
    <row r="464" spans="1:25" ht="73.5" customHeight="1" x14ac:dyDescent="0.35">
      <c r="C464" s="135"/>
      <c r="D464" s="136"/>
      <c r="E464" s="136"/>
      <c r="F464" s="136"/>
      <c r="G464" s="283" t="s">
        <v>60</v>
      </c>
      <c r="H464" s="284"/>
      <c r="I464" s="285"/>
      <c r="J464" s="283" t="s">
        <v>61</v>
      </c>
      <c r="K464" s="284"/>
      <c r="L464" s="285"/>
      <c r="M464" s="283" t="s">
        <v>62</v>
      </c>
      <c r="N464" s="284"/>
      <c r="O464" s="285"/>
      <c r="P464" s="283" t="s">
        <v>71</v>
      </c>
      <c r="Q464" s="284"/>
      <c r="R464" s="285"/>
      <c r="S464" s="283" t="s">
        <v>63</v>
      </c>
      <c r="T464" s="284"/>
      <c r="U464" s="286"/>
    </row>
    <row r="465" spans="3:25" x14ac:dyDescent="0.35">
      <c r="C465" s="281" t="str">
        <f>Arkusz6!B2</f>
        <v>ROSJA</v>
      </c>
      <c r="D465" s="282"/>
      <c r="E465" s="282"/>
      <c r="F465" s="282"/>
      <c r="G465" s="124">
        <f>Arkusz6!C2</f>
        <v>0</v>
      </c>
      <c r="H465" s="124"/>
      <c r="I465" s="124"/>
      <c r="J465" s="121">
        <f>Arkusz6!D2</f>
        <v>1</v>
      </c>
      <c r="K465" s="122"/>
      <c r="L465" s="123"/>
      <c r="M465" s="124">
        <f>Arkusz6!E2</f>
        <v>0</v>
      </c>
      <c r="N465" s="124"/>
      <c r="O465" s="124"/>
      <c r="P465" s="124">
        <f>Arkusz6!F2</f>
        <v>96</v>
      </c>
      <c r="Q465" s="124"/>
      <c r="R465" s="124"/>
      <c r="S465" s="124">
        <f>Arkusz6!G2</f>
        <v>47</v>
      </c>
      <c r="T465" s="124"/>
      <c r="U465" s="124"/>
    </row>
    <row r="466" spans="3:25" x14ac:dyDescent="0.35">
      <c r="C466" s="268" t="str">
        <f>Arkusz6!B3</f>
        <v>UKRAINA</v>
      </c>
      <c r="D466" s="269"/>
      <c r="E466" s="269"/>
      <c r="F466" s="269"/>
      <c r="G466" s="280">
        <f>Arkusz6!C3</f>
        <v>0</v>
      </c>
      <c r="H466" s="280"/>
      <c r="I466" s="280"/>
      <c r="J466" s="276">
        <f>Arkusz6!D3</f>
        <v>0</v>
      </c>
      <c r="K466" s="277"/>
      <c r="L466" s="278"/>
      <c r="M466" s="280">
        <f>Arkusz6!E3</f>
        <v>0</v>
      </c>
      <c r="N466" s="280"/>
      <c r="O466" s="280"/>
      <c r="P466" s="280">
        <f>Arkusz6!F3</f>
        <v>19</v>
      </c>
      <c r="Q466" s="280"/>
      <c r="R466" s="280"/>
      <c r="S466" s="280">
        <f>Arkusz6!G3</f>
        <v>2</v>
      </c>
      <c r="T466" s="280"/>
      <c r="U466" s="280"/>
    </row>
    <row r="467" spans="3:25" x14ac:dyDescent="0.35">
      <c r="C467" s="281" t="str">
        <f>Arkusz6!B4</f>
        <v>TADŻYKISTAN</v>
      </c>
      <c r="D467" s="282"/>
      <c r="E467" s="282"/>
      <c r="F467" s="282"/>
      <c r="G467" s="124">
        <f>Arkusz6!C4</f>
        <v>0</v>
      </c>
      <c r="H467" s="124"/>
      <c r="I467" s="124"/>
      <c r="J467" s="121">
        <f>Arkusz6!D4</f>
        <v>0</v>
      </c>
      <c r="K467" s="122"/>
      <c r="L467" s="123"/>
      <c r="M467" s="124">
        <f>Arkusz6!E4</f>
        <v>0</v>
      </c>
      <c r="N467" s="124"/>
      <c r="O467" s="124"/>
      <c r="P467" s="124">
        <f>Arkusz6!F4</f>
        <v>13</v>
      </c>
      <c r="Q467" s="124"/>
      <c r="R467" s="124"/>
      <c r="S467" s="124">
        <f>Arkusz6!G4</f>
        <v>0</v>
      </c>
      <c r="T467" s="124"/>
      <c r="U467" s="124"/>
    </row>
    <row r="468" spans="3:25" x14ac:dyDescent="0.35">
      <c r="C468" s="268" t="str">
        <f>Arkusz6!B5</f>
        <v>GRUZJA</v>
      </c>
      <c r="D468" s="269"/>
      <c r="E468" s="269"/>
      <c r="F468" s="269"/>
      <c r="G468" s="280">
        <f>Arkusz6!C5</f>
        <v>0</v>
      </c>
      <c r="H468" s="280"/>
      <c r="I468" s="280"/>
      <c r="J468" s="276">
        <f>Arkusz6!D5</f>
        <v>0</v>
      </c>
      <c r="K468" s="277"/>
      <c r="L468" s="278"/>
      <c r="M468" s="280">
        <f>Arkusz6!E5</f>
        <v>0</v>
      </c>
      <c r="N468" s="280"/>
      <c r="O468" s="280"/>
      <c r="P468" s="280">
        <f>Arkusz6!F5</f>
        <v>10</v>
      </c>
      <c r="Q468" s="280"/>
      <c r="R468" s="280"/>
      <c r="S468" s="280">
        <f>Arkusz6!G5</f>
        <v>1</v>
      </c>
      <c r="T468" s="280"/>
      <c r="U468" s="280"/>
    </row>
    <row r="469" spans="3:25" x14ac:dyDescent="0.35">
      <c r="C469" s="281" t="str">
        <f>Arkusz6!B6</f>
        <v>AFGANISTAN</v>
      </c>
      <c r="D469" s="282"/>
      <c r="E469" s="282"/>
      <c r="F469" s="282"/>
      <c r="G469" s="124">
        <f>Arkusz6!C6</f>
        <v>0</v>
      </c>
      <c r="H469" s="124"/>
      <c r="I469" s="124"/>
      <c r="J469" s="121">
        <f>Arkusz6!D6</f>
        <v>3</v>
      </c>
      <c r="K469" s="122"/>
      <c r="L469" s="123"/>
      <c r="M469" s="124">
        <f>Arkusz6!E6</f>
        <v>0</v>
      </c>
      <c r="N469" s="124"/>
      <c r="O469" s="124"/>
      <c r="P469" s="124">
        <f>Arkusz6!F6</f>
        <v>0</v>
      </c>
      <c r="Q469" s="124"/>
      <c r="R469" s="124"/>
      <c r="S469" s="124">
        <f>Arkusz6!G6</f>
        <v>4</v>
      </c>
      <c r="T469" s="124"/>
      <c r="U469" s="124"/>
    </row>
    <row r="470" spans="3:25" ht="15" thickBot="1" x14ac:dyDescent="0.4">
      <c r="C470" s="129" t="str">
        <f>Arkusz6!B7</f>
        <v>Pozostałe</v>
      </c>
      <c r="D470" s="130"/>
      <c r="E470" s="130"/>
      <c r="F470" s="130"/>
      <c r="G470" s="128">
        <f>Arkusz6!C7</f>
        <v>10</v>
      </c>
      <c r="H470" s="128"/>
      <c r="I470" s="128"/>
      <c r="J470" s="125">
        <f>Arkusz6!D7</f>
        <v>5</v>
      </c>
      <c r="K470" s="126"/>
      <c r="L470" s="127"/>
      <c r="M470" s="128">
        <f>Arkusz6!E7</f>
        <v>0</v>
      </c>
      <c r="N470" s="128"/>
      <c r="O470" s="128"/>
      <c r="P470" s="128">
        <f>Arkusz6!F7</f>
        <v>14</v>
      </c>
      <c r="Q470" s="128"/>
      <c r="R470" s="128"/>
      <c r="S470" s="128">
        <f>Arkusz6!G7</f>
        <v>9</v>
      </c>
      <c r="T470" s="128"/>
      <c r="U470" s="128"/>
    </row>
    <row r="471" spans="3:25" ht="15" thickBot="1" x14ac:dyDescent="0.4">
      <c r="C471" s="131" t="s">
        <v>1</v>
      </c>
      <c r="D471" s="132"/>
      <c r="E471" s="132"/>
      <c r="F471" s="132"/>
      <c r="G471" s="70">
        <f>SUM(G465:I470)</f>
        <v>10</v>
      </c>
      <c r="H471" s="70"/>
      <c r="I471" s="70"/>
      <c r="J471" s="190">
        <f t="shared" ref="J471" si="12">SUM(J465:L470)</f>
        <v>9</v>
      </c>
      <c r="K471" s="191"/>
      <c r="L471" s="279"/>
      <c r="M471" s="70">
        <f t="shared" ref="M471" si="13">SUM(M465:O470)</f>
        <v>0</v>
      </c>
      <c r="N471" s="70"/>
      <c r="O471" s="70"/>
      <c r="P471" s="70">
        <f t="shared" ref="P471" si="14">SUM(P465:R470)</f>
        <v>152</v>
      </c>
      <c r="Q471" s="70"/>
      <c r="R471" s="70"/>
      <c r="S471" s="70">
        <f>SUM(S465:U470)</f>
        <v>63</v>
      </c>
      <c r="T471" s="70"/>
      <c r="U471" s="71"/>
    </row>
    <row r="474" spans="3:25" s="51" customFormat="1" x14ac:dyDescent="0.35">
      <c r="Y474" s="6"/>
    </row>
    <row r="475" spans="3:25" s="51" customFormat="1" x14ac:dyDescent="0.35">
      <c r="Y475" s="6"/>
    </row>
    <row r="476" spans="3:25" ht="15" thickBot="1" x14ac:dyDescent="0.4"/>
    <row r="477" spans="3:25" x14ac:dyDescent="0.35">
      <c r="C477" s="133" t="s">
        <v>0</v>
      </c>
      <c r="D477" s="134"/>
      <c r="E477" s="134"/>
      <c r="F477" s="134"/>
      <c r="G477" s="241" t="str">
        <f>CONCATENATE(Arkusz18!C2," - ",Arkusz18!B2," r.")</f>
        <v>01.01.2020 - 30.06.2020 r.</v>
      </c>
      <c r="H477" s="242"/>
      <c r="I477" s="242"/>
      <c r="J477" s="242"/>
      <c r="K477" s="242"/>
      <c r="L477" s="242"/>
      <c r="M477" s="242"/>
      <c r="N477" s="242"/>
      <c r="O477" s="242"/>
      <c r="P477" s="242"/>
      <c r="Q477" s="242"/>
      <c r="R477" s="242"/>
      <c r="S477" s="242"/>
      <c r="T477" s="242"/>
      <c r="U477" s="243"/>
    </row>
    <row r="478" spans="3:25" ht="71.25" customHeight="1" x14ac:dyDescent="0.35">
      <c r="C478" s="135"/>
      <c r="D478" s="136"/>
      <c r="E478" s="136"/>
      <c r="F478" s="136"/>
      <c r="G478" s="283" t="s">
        <v>60</v>
      </c>
      <c r="H478" s="284"/>
      <c r="I478" s="285"/>
      <c r="J478" s="283" t="s">
        <v>61</v>
      </c>
      <c r="K478" s="284"/>
      <c r="L478" s="285"/>
      <c r="M478" s="283" t="s">
        <v>62</v>
      </c>
      <c r="N478" s="284"/>
      <c r="O478" s="285"/>
      <c r="P478" s="283" t="s">
        <v>71</v>
      </c>
      <c r="Q478" s="284"/>
      <c r="R478" s="285"/>
      <c r="S478" s="283" t="s">
        <v>63</v>
      </c>
      <c r="T478" s="284"/>
      <c r="U478" s="286"/>
    </row>
    <row r="479" spans="3:25" x14ac:dyDescent="0.35">
      <c r="C479" s="281" t="str">
        <f>Arkusz7!B2</f>
        <v>ROSJA</v>
      </c>
      <c r="D479" s="282"/>
      <c r="E479" s="282"/>
      <c r="F479" s="282"/>
      <c r="G479" s="124">
        <f>Arkusz7!C2</f>
        <v>12</v>
      </c>
      <c r="H479" s="124"/>
      <c r="I479" s="124"/>
      <c r="J479" s="121">
        <f>Arkusz7!D2</f>
        <v>26</v>
      </c>
      <c r="K479" s="122"/>
      <c r="L479" s="123"/>
      <c r="M479" s="124">
        <f>Arkusz7!E2</f>
        <v>2</v>
      </c>
      <c r="N479" s="124"/>
      <c r="O479" s="124"/>
      <c r="P479" s="124">
        <f>Arkusz7!F2</f>
        <v>582</v>
      </c>
      <c r="Q479" s="124"/>
      <c r="R479" s="124"/>
      <c r="S479" s="124">
        <f>Arkusz7!G2</f>
        <v>581</v>
      </c>
      <c r="T479" s="124"/>
      <c r="U479" s="124"/>
    </row>
    <row r="480" spans="3:25" x14ac:dyDescent="0.35">
      <c r="C480" s="268" t="str">
        <f>Arkusz7!B3</f>
        <v>UKRAINA</v>
      </c>
      <c r="D480" s="269"/>
      <c r="E480" s="269"/>
      <c r="F480" s="269"/>
      <c r="G480" s="280">
        <f>Arkusz7!C3</f>
        <v>0</v>
      </c>
      <c r="H480" s="280"/>
      <c r="I480" s="280"/>
      <c r="J480" s="276">
        <f>Arkusz7!D3</f>
        <v>9</v>
      </c>
      <c r="K480" s="277"/>
      <c r="L480" s="278"/>
      <c r="M480" s="280">
        <f>Arkusz7!E3</f>
        <v>0</v>
      </c>
      <c r="N480" s="280"/>
      <c r="O480" s="280"/>
      <c r="P480" s="280">
        <f>Arkusz7!F3</f>
        <v>176</v>
      </c>
      <c r="Q480" s="280"/>
      <c r="R480" s="280"/>
      <c r="S480" s="280">
        <f>Arkusz7!G3</f>
        <v>21</v>
      </c>
      <c r="T480" s="280"/>
      <c r="U480" s="280"/>
    </row>
    <row r="481" spans="1:25" x14ac:dyDescent="0.35">
      <c r="C481" s="281" t="str">
        <f>Arkusz7!B4</f>
        <v>TURCJA</v>
      </c>
      <c r="D481" s="282"/>
      <c r="E481" s="282"/>
      <c r="F481" s="282"/>
      <c r="G481" s="124">
        <f>Arkusz7!C4</f>
        <v>47</v>
      </c>
      <c r="H481" s="124"/>
      <c r="I481" s="124"/>
      <c r="J481" s="121">
        <f>Arkusz7!D4</f>
        <v>0</v>
      </c>
      <c r="K481" s="122"/>
      <c r="L481" s="123"/>
      <c r="M481" s="124">
        <f>Arkusz7!E4</f>
        <v>0</v>
      </c>
      <c r="N481" s="124"/>
      <c r="O481" s="124"/>
      <c r="P481" s="124">
        <f>Arkusz7!F4</f>
        <v>13</v>
      </c>
      <c r="Q481" s="124"/>
      <c r="R481" s="124"/>
      <c r="S481" s="124">
        <f>Arkusz7!G4</f>
        <v>10</v>
      </c>
      <c r="T481" s="124"/>
      <c r="U481" s="124"/>
    </row>
    <row r="482" spans="1:25" x14ac:dyDescent="0.35">
      <c r="C482" s="268" t="str">
        <f>Arkusz7!B5</f>
        <v>TADŻYKISTAN</v>
      </c>
      <c r="D482" s="269"/>
      <c r="E482" s="269"/>
      <c r="F482" s="269"/>
      <c r="G482" s="280">
        <f>Arkusz7!C5</f>
        <v>1</v>
      </c>
      <c r="H482" s="280"/>
      <c r="I482" s="280"/>
      <c r="J482" s="276">
        <f>Arkusz7!D5</f>
        <v>16</v>
      </c>
      <c r="K482" s="277"/>
      <c r="L482" s="278"/>
      <c r="M482" s="280">
        <f>Arkusz7!E5</f>
        <v>0</v>
      </c>
      <c r="N482" s="280"/>
      <c r="O482" s="280"/>
      <c r="P482" s="280">
        <f>Arkusz7!F5</f>
        <v>35</v>
      </c>
      <c r="Q482" s="280"/>
      <c r="R482" s="280"/>
      <c r="S482" s="280">
        <f>Arkusz7!G5</f>
        <v>18</v>
      </c>
      <c r="T482" s="280"/>
      <c r="U482" s="280"/>
    </row>
    <row r="483" spans="1:25" x14ac:dyDescent="0.35">
      <c r="C483" s="281" t="str">
        <f>Arkusz7!B6</f>
        <v>GRUZJA</v>
      </c>
      <c r="D483" s="282"/>
      <c r="E483" s="282"/>
      <c r="F483" s="282"/>
      <c r="G483" s="124">
        <f>Arkusz7!C6</f>
        <v>0</v>
      </c>
      <c r="H483" s="124"/>
      <c r="I483" s="124"/>
      <c r="J483" s="121">
        <f>Arkusz7!D6</f>
        <v>0</v>
      </c>
      <c r="K483" s="122"/>
      <c r="L483" s="123"/>
      <c r="M483" s="124">
        <f>Arkusz7!E6</f>
        <v>0</v>
      </c>
      <c r="N483" s="124"/>
      <c r="O483" s="124"/>
      <c r="P483" s="124">
        <f>Arkusz7!F6</f>
        <v>34</v>
      </c>
      <c r="Q483" s="124"/>
      <c r="R483" s="124"/>
      <c r="S483" s="124">
        <f>Arkusz7!G6</f>
        <v>18</v>
      </c>
      <c r="T483" s="124"/>
      <c r="U483" s="124"/>
    </row>
    <row r="484" spans="1:25" ht="15" thickBot="1" x14ac:dyDescent="0.4">
      <c r="C484" s="129" t="str">
        <f>Arkusz7!B7</f>
        <v>Pozostałe</v>
      </c>
      <c r="D484" s="130"/>
      <c r="E484" s="130"/>
      <c r="F484" s="130"/>
      <c r="G484" s="128">
        <f>Arkusz7!C7</f>
        <v>25</v>
      </c>
      <c r="H484" s="128"/>
      <c r="I484" s="128"/>
      <c r="J484" s="125">
        <f>Arkusz7!D7</f>
        <v>33</v>
      </c>
      <c r="K484" s="126"/>
      <c r="L484" s="127"/>
      <c r="M484" s="128">
        <f>Arkusz7!E7</f>
        <v>0</v>
      </c>
      <c r="N484" s="128"/>
      <c r="O484" s="128"/>
      <c r="P484" s="128">
        <f>Arkusz7!F7</f>
        <v>168</v>
      </c>
      <c r="Q484" s="128"/>
      <c r="R484" s="128"/>
      <c r="S484" s="128">
        <f>Arkusz7!G7</f>
        <v>86</v>
      </c>
      <c r="T484" s="128"/>
      <c r="U484" s="128"/>
    </row>
    <row r="485" spans="1:25" ht="15" thickBot="1" x14ac:dyDescent="0.4">
      <c r="C485" s="131" t="s">
        <v>1</v>
      </c>
      <c r="D485" s="132"/>
      <c r="E485" s="132"/>
      <c r="F485" s="132"/>
      <c r="G485" s="70">
        <f>SUM(G479:I484)</f>
        <v>85</v>
      </c>
      <c r="H485" s="70"/>
      <c r="I485" s="70"/>
      <c r="J485" s="190">
        <f t="shared" ref="J485" si="15">SUM(J479:L484)</f>
        <v>84</v>
      </c>
      <c r="K485" s="191"/>
      <c r="L485" s="279"/>
      <c r="M485" s="70">
        <f t="shared" ref="M485" si="16">SUM(M479:O484)</f>
        <v>2</v>
      </c>
      <c r="N485" s="70"/>
      <c r="O485" s="70"/>
      <c r="P485" s="70">
        <f t="shared" ref="P485" si="17">SUM(P479:R484)</f>
        <v>1008</v>
      </c>
      <c r="Q485" s="70"/>
      <c r="R485" s="70"/>
      <c r="S485" s="70">
        <f>SUM(S479:U484)</f>
        <v>734</v>
      </c>
      <c r="T485" s="70"/>
      <c r="U485" s="71"/>
    </row>
    <row r="488" spans="1:25" x14ac:dyDescent="0.35">
      <c r="A488" s="67" t="s">
        <v>178</v>
      </c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</row>
    <row r="489" spans="1:25" x14ac:dyDescent="0.35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</row>
    <row r="490" spans="1:25" s="51" customFormat="1" x14ac:dyDescent="0.35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</row>
    <row r="491" spans="1:25" s="51" customFormat="1" x14ac:dyDescent="0.35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</row>
    <row r="492" spans="1:25" s="51" customFormat="1" x14ac:dyDescent="0.35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</row>
    <row r="493" spans="1:25" s="51" customFormat="1" x14ac:dyDescent="0.35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</row>
    <row r="494" spans="1:25" s="51" customFormat="1" x14ac:dyDescent="0.35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</row>
    <row r="495" spans="1:25" s="51" customFormat="1" x14ac:dyDescent="0.35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</row>
    <row r="496" spans="1:25" s="51" customFormat="1" x14ac:dyDescent="0.35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</row>
    <row r="497" spans="1:25" s="51" customFormat="1" x14ac:dyDescent="0.35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</row>
    <row r="498" spans="1:25" s="51" customFormat="1" x14ac:dyDescent="0.35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</row>
    <row r="499" spans="1:25" s="51" customFormat="1" x14ac:dyDescent="0.35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</row>
    <row r="500" spans="1:25" s="51" customFormat="1" x14ac:dyDescent="0.35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</row>
    <row r="501" spans="1:25" s="51" customFormat="1" x14ac:dyDescent="0.35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</row>
    <row r="502" spans="1:25" s="51" customFormat="1" x14ac:dyDescent="0.35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</row>
    <row r="503" spans="1:25" s="51" customFormat="1" x14ac:dyDescent="0.35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</row>
    <row r="504" spans="1:25" s="51" customFormat="1" x14ac:dyDescent="0.35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</row>
    <row r="505" spans="1:25" s="51" customFormat="1" x14ac:dyDescent="0.35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</row>
    <row r="506" spans="1:25" s="51" customFormat="1" x14ac:dyDescent="0.35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</row>
    <row r="507" spans="1:25" s="51" customFormat="1" x14ac:dyDescent="0.35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</row>
    <row r="508" spans="1:25" s="51" customFormat="1" x14ac:dyDescent="0.35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</row>
    <row r="509" spans="1:25" s="51" customFormat="1" x14ac:dyDescent="0.35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</row>
    <row r="510" spans="1:25" s="51" customFormat="1" x14ac:dyDescent="0.35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</row>
    <row r="511" spans="1:25" x14ac:dyDescent="0.35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</row>
    <row r="512" spans="1:25" x14ac:dyDescent="0.35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</row>
    <row r="513" spans="1:25" x14ac:dyDescent="0.35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</row>
    <row r="514" spans="1:25" s="51" customFormat="1" x14ac:dyDescent="0.35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</row>
    <row r="515" spans="1:25" x14ac:dyDescent="0.35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</row>
    <row r="516" spans="1:25" s="51" customFormat="1" x14ac:dyDescent="0.35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</row>
    <row r="517" spans="1:25" s="51" customFormat="1" x14ac:dyDescent="0.35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</row>
    <row r="518" spans="1:25" s="51" customFormat="1" x14ac:dyDescent="0.35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</row>
    <row r="519" spans="1:25" s="51" customFormat="1" x14ac:dyDescent="0.35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</row>
    <row r="521" spans="1:25" ht="15" customHeight="1" x14ac:dyDescent="0.35">
      <c r="A521" s="80" t="s">
        <v>150</v>
      </c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</row>
    <row r="522" spans="1:25" x14ac:dyDescent="0.3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</row>
    <row r="523" spans="1:25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</row>
    <row r="524" spans="1:25" s="51" customFormat="1" x14ac:dyDescent="0.35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Y524" s="6"/>
    </row>
    <row r="525" spans="1:25" s="51" customFormat="1" x14ac:dyDescent="0.3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Y525" s="6"/>
    </row>
    <row r="526" spans="1:25" s="51" customFormat="1" x14ac:dyDescent="0.35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Y526" s="6"/>
    </row>
    <row r="527" spans="1:25" ht="15" thickBot="1" x14ac:dyDescent="0.4"/>
    <row r="528" spans="1:25" ht="30" customHeight="1" x14ac:dyDescent="0.35">
      <c r="B528" s="133" t="s">
        <v>9</v>
      </c>
      <c r="C528" s="134"/>
      <c r="D528" s="134"/>
      <c r="E528" s="134"/>
      <c r="F528" s="134"/>
      <c r="G528" s="134"/>
      <c r="H528" s="134"/>
      <c r="I528" s="134"/>
      <c r="J528" s="146" t="str">
        <f>Arkusz8!C6</f>
        <v>27.05.2020 - 02.06.2020</v>
      </c>
      <c r="K528" s="147"/>
      <c r="L528" s="148"/>
      <c r="M528" s="137" t="str">
        <f>Arkusz8!C10</f>
        <v>03.06.2020 - 09.06.2020</v>
      </c>
      <c r="N528" s="137"/>
      <c r="O528" s="137"/>
      <c r="P528" s="137" t="str">
        <f>Arkusz8!C9</f>
        <v>10.06.2020 - 16.06.2020</v>
      </c>
      <c r="Q528" s="137"/>
      <c r="R528" s="137"/>
      <c r="S528" s="137" t="str">
        <f>Arkusz8!C8</f>
        <v>17.06.2020 - 23.06.2020</v>
      </c>
      <c r="T528" s="137"/>
      <c r="U528" s="137"/>
      <c r="V528" s="137" t="str">
        <f>Arkusz8!C7</f>
        <v>24.06.2020 - 30.06.2020</v>
      </c>
      <c r="W528" s="137"/>
      <c r="X528" s="215"/>
    </row>
    <row r="529" spans="2:25" x14ac:dyDescent="0.35">
      <c r="B529" s="297" t="s">
        <v>29</v>
      </c>
      <c r="C529" s="298"/>
      <c r="D529" s="298"/>
      <c r="E529" s="298"/>
      <c r="F529" s="298"/>
      <c r="G529" s="298"/>
      <c r="H529" s="298"/>
      <c r="I529" s="298"/>
      <c r="J529" s="143">
        <f>Arkusz8!A6</f>
        <v>1221</v>
      </c>
      <c r="K529" s="144"/>
      <c r="L529" s="145"/>
      <c r="M529" s="212">
        <f>Arkusz8!A5</f>
        <v>1215</v>
      </c>
      <c r="N529" s="212"/>
      <c r="O529" s="212"/>
      <c r="P529" s="212">
        <f>Arkusz8!A4</f>
        <v>1211</v>
      </c>
      <c r="Q529" s="212"/>
      <c r="R529" s="212"/>
      <c r="S529" s="212">
        <f>Arkusz8!A3</f>
        <v>1173</v>
      </c>
      <c r="T529" s="212"/>
      <c r="U529" s="212"/>
      <c r="V529" s="212">
        <f>Arkusz8!A2</f>
        <v>1137</v>
      </c>
      <c r="W529" s="212"/>
      <c r="X529" s="214"/>
    </row>
    <row r="530" spans="2:25" x14ac:dyDescent="0.35">
      <c r="B530" s="295" t="s">
        <v>5</v>
      </c>
      <c r="C530" s="296"/>
      <c r="D530" s="296"/>
      <c r="E530" s="296"/>
      <c r="F530" s="296"/>
      <c r="G530" s="296"/>
      <c r="H530" s="296"/>
      <c r="I530" s="296"/>
      <c r="J530" s="121">
        <f>Arkusz8!A11</f>
        <v>1866</v>
      </c>
      <c r="K530" s="122"/>
      <c r="L530" s="123"/>
      <c r="M530" s="124">
        <f>Arkusz8!A10</f>
        <v>1890</v>
      </c>
      <c r="N530" s="124"/>
      <c r="O530" s="124"/>
      <c r="P530" s="124">
        <f>Arkusz8!A9</f>
        <v>1904</v>
      </c>
      <c r="Q530" s="124"/>
      <c r="R530" s="124"/>
      <c r="S530" s="124">
        <f>Arkusz8!A8</f>
        <v>1927</v>
      </c>
      <c r="T530" s="124"/>
      <c r="U530" s="124"/>
      <c r="V530" s="124">
        <f>Arkusz8!A7</f>
        <v>1948</v>
      </c>
      <c r="W530" s="124"/>
      <c r="X530" s="211"/>
    </row>
    <row r="531" spans="2:25" x14ac:dyDescent="0.35">
      <c r="B531" s="297" t="s">
        <v>6</v>
      </c>
      <c r="C531" s="298"/>
      <c r="D531" s="298"/>
      <c r="E531" s="298"/>
      <c r="F531" s="298"/>
      <c r="G531" s="298"/>
      <c r="H531" s="298"/>
      <c r="I531" s="298"/>
      <c r="J531" s="143">
        <f>Arkusz8!A16</f>
        <v>4</v>
      </c>
      <c r="K531" s="144"/>
      <c r="L531" s="145"/>
      <c r="M531" s="212">
        <f>Arkusz8!A15</f>
        <v>7</v>
      </c>
      <c r="N531" s="212"/>
      <c r="O531" s="212"/>
      <c r="P531" s="212">
        <f>Arkusz8!A14</f>
        <v>7</v>
      </c>
      <c r="Q531" s="212"/>
      <c r="R531" s="212"/>
      <c r="S531" s="212">
        <f>Arkusz8!A13</f>
        <v>32</v>
      </c>
      <c r="T531" s="212"/>
      <c r="U531" s="212"/>
      <c r="V531" s="212">
        <f>Arkusz8!A12</f>
        <v>30</v>
      </c>
      <c r="W531" s="212"/>
      <c r="X531" s="214"/>
    </row>
    <row r="532" spans="2:25" x14ac:dyDescent="0.35">
      <c r="B532" s="216" t="s">
        <v>7</v>
      </c>
      <c r="C532" s="217"/>
      <c r="D532" s="217"/>
      <c r="E532" s="217"/>
      <c r="F532" s="217"/>
      <c r="G532" s="217"/>
      <c r="H532" s="217"/>
      <c r="I532" s="217"/>
      <c r="J532" s="121">
        <f>Arkusz8!A21</f>
        <v>25</v>
      </c>
      <c r="K532" s="122"/>
      <c r="L532" s="123"/>
      <c r="M532" s="124">
        <f>Arkusz8!A20</f>
        <v>20</v>
      </c>
      <c r="N532" s="124"/>
      <c r="O532" s="124"/>
      <c r="P532" s="124">
        <f>Arkusz8!A19</f>
        <v>23</v>
      </c>
      <c r="Q532" s="124"/>
      <c r="R532" s="124"/>
      <c r="S532" s="124">
        <f>Arkusz8!A18</f>
        <v>14</v>
      </c>
      <c r="T532" s="124"/>
      <c r="U532" s="124"/>
      <c r="V532" s="124">
        <f>Arkusz8!A17</f>
        <v>6</v>
      </c>
      <c r="W532" s="124"/>
      <c r="X532" s="211"/>
    </row>
    <row r="533" spans="2:25" ht="15" thickBot="1" x14ac:dyDescent="0.4">
      <c r="B533" s="138" t="s">
        <v>92</v>
      </c>
      <c r="C533" s="139"/>
      <c r="D533" s="139"/>
      <c r="E533" s="139"/>
      <c r="F533" s="139"/>
      <c r="G533" s="139"/>
      <c r="H533" s="139"/>
      <c r="I533" s="139"/>
      <c r="J533" s="140">
        <f>Arkusz8!A26</f>
        <v>1</v>
      </c>
      <c r="K533" s="141"/>
      <c r="L533" s="142"/>
      <c r="M533" s="210">
        <f>Arkusz8!A25</f>
        <v>1</v>
      </c>
      <c r="N533" s="210"/>
      <c r="O533" s="210"/>
      <c r="P533" s="210">
        <f>Arkusz8!A24</f>
        <v>1</v>
      </c>
      <c r="Q533" s="210"/>
      <c r="R533" s="210"/>
      <c r="S533" s="210">
        <f>Arkusz8!A23</f>
        <v>1</v>
      </c>
      <c r="T533" s="210"/>
      <c r="U533" s="210"/>
      <c r="V533" s="210">
        <f>Arkusz8!A22</f>
        <v>1</v>
      </c>
      <c r="W533" s="210"/>
      <c r="X533" s="213"/>
    </row>
    <row r="534" spans="2:25" ht="15" thickBot="1" x14ac:dyDescent="0.4">
      <c r="B534" s="196" t="s">
        <v>93</v>
      </c>
      <c r="C534" s="197"/>
      <c r="D534" s="197"/>
      <c r="E534" s="197"/>
      <c r="F534" s="197"/>
      <c r="G534" s="197"/>
      <c r="H534" s="197"/>
      <c r="I534" s="197"/>
      <c r="J534" s="193">
        <f>SUM(J529,J530,J533)</f>
        <v>3088</v>
      </c>
      <c r="K534" s="194"/>
      <c r="L534" s="195"/>
      <c r="M534" s="119">
        <f>SUM(M529,M530,M533)</f>
        <v>3106</v>
      </c>
      <c r="N534" s="119"/>
      <c r="O534" s="119"/>
      <c r="P534" s="119">
        <f>SUM(P529,P530,P533)</f>
        <v>3116</v>
      </c>
      <c r="Q534" s="119"/>
      <c r="R534" s="119"/>
      <c r="S534" s="119">
        <f>SUM(S529,S530,S533)</f>
        <v>3101</v>
      </c>
      <c r="T534" s="119"/>
      <c r="U534" s="119"/>
      <c r="V534" s="119">
        <f>SUM(V529,V530,V533)</f>
        <v>3086</v>
      </c>
      <c r="W534" s="119"/>
      <c r="X534" s="120"/>
    </row>
    <row r="535" spans="2:25" x14ac:dyDescent="0.35">
      <c r="B535" s="22"/>
      <c r="C535" s="22"/>
      <c r="D535" s="22"/>
      <c r="E535" s="22"/>
      <c r="F535" s="22"/>
      <c r="G535" s="22"/>
      <c r="H535" s="22"/>
      <c r="I535" s="22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2:25" s="51" customFormat="1" x14ac:dyDescent="0.35">
      <c r="B536" s="22"/>
      <c r="C536" s="22"/>
      <c r="D536" s="22"/>
      <c r="E536" s="22"/>
      <c r="F536" s="22"/>
      <c r="G536" s="22"/>
      <c r="H536" s="22"/>
      <c r="I536" s="22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6"/>
    </row>
    <row r="537" spans="2:25" s="51" customFormat="1" x14ac:dyDescent="0.35">
      <c r="B537" s="22"/>
      <c r="C537" s="22"/>
      <c r="D537" s="22"/>
      <c r="E537" s="22"/>
      <c r="F537" s="22"/>
      <c r="G537" s="22"/>
      <c r="H537" s="22"/>
      <c r="I537" s="22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6"/>
    </row>
    <row r="538" spans="2:25" s="51" customFormat="1" x14ac:dyDescent="0.35">
      <c r="B538" s="22"/>
      <c r="C538" s="22"/>
      <c r="D538" s="22"/>
      <c r="E538" s="22"/>
      <c r="F538" s="22"/>
      <c r="G538" s="22"/>
      <c r="H538" s="22"/>
      <c r="I538" s="22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6"/>
    </row>
    <row r="539" spans="2:25" s="51" customFormat="1" x14ac:dyDescent="0.35">
      <c r="B539" s="22"/>
      <c r="C539" s="22"/>
      <c r="D539" s="22"/>
      <c r="E539" s="22"/>
      <c r="F539" s="22"/>
      <c r="G539" s="22"/>
      <c r="H539" s="22"/>
      <c r="I539" s="22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6"/>
    </row>
    <row r="540" spans="2:25" x14ac:dyDescent="0.35">
      <c r="B540" s="22"/>
      <c r="C540" s="22"/>
      <c r="D540" s="22"/>
      <c r="E540" s="22"/>
      <c r="F540" s="22"/>
      <c r="G540" s="22"/>
      <c r="H540" s="22"/>
      <c r="I540" s="22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2" spans="2:25" s="51" customFormat="1" x14ac:dyDescent="0.35">
      <c r="Y542" s="6"/>
    </row>
    <row r="556" spans="1:25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5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5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5" x14ac:dyDescent="0.3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</row>
    <row r="560" spans="1:25" x14ac:dyDescent="0.35">
      <c r="A560" s="67" t="s">
        <v>174</v>
      </c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</row>
    <row r="561" spans="1:25" x14ac:dyDescent="0.35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</row>
    <row r="562" spans="1:25" x14ac:dyDescent="0.35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</row>
    <row r="563" spans="1:25" x14ac:dyDescent="0.35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</row>
    <row r="564" spans="1:25" x14ac:dyDescent="0.35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</row>
    <row r="565" spans="1:25" x14ac:dyDescent="0.35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</row>
    <row r="566" spans="1:25" x14ac:dyDescent="0.35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</row>
    <row r="567" spans="1:25" x14ac:dyDescent="0.35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</row>
    <row r="568" spans="1:25" x14ac:dyDescent="0.35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</row>
    <row r="569" spans="1:25" x14ac:dyDescent="0.35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</row>
    <row r="570" spans="1:25" x14ac:dyDescent="0.35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</row>
    <row r="573" spans="1:25" x14ac:dyDescent="0.35">
      <c r="A573" s="37" t="s">
        <v>48</v>
      </c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R573" s="38"/>
      <c r="S573" s="38"/>
      <c r="T573" s="38"/>
    </row>
    <row r="574" spans="1:25" x14ac:dyDescent="0.35">
      <c r="P574" s="39"/>
      <c r="Q574" s="39"/>
      <c r="R574" s="38"/>
      <c r="S574" s="38"/>
      <c r="T574" s="38"/>
      <c r="U574" s="39"/>
    </row>
    <row r="575" spans="1:25" x14ac:dyDescent="0.35"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5" x14ac:dyDescent="0.35">
      <c r="A576" s="67" t="s">
        <v>176</v>
      </c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</row>
    <row r="577" spans="1:25" x14ac:dyDescent="0.35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</row>
    <row r="578" spans="1:25" x14ac:dyDescent="0.35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</row>
    <row r="579" spans="1:25" x14ac:dyDescent="0.35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</row>
    <row r="580" spans="1:25" x14ac:dyDescent="0.35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</row>
    <row r="581" spans="1:25" x14ac:dyDescent="0.35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</row>
    <row r="582" spans="1:25" x14ac:dyDescent="0.35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</row>
    <row r="583" spans="1:25" x14ac:dyDescent="0.35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</row>
    <row r="584" spans="1:25" x14ac:dyDescent="0.35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</row>
    <row r="585" spans="1:25" x14ac:dyDescent="0.3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</row>
    <row r="586" spans="1:25" x14ac:dyDescent="0.35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</row>
    <row r="587" spans="1:25" x14ac:dyDescent="0.35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</row>
    <row r="588" spans="1:25" x14ac:dyDescent="0.35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</row>
    <row r="589" spans="1:25" x14ac:dyDescent="0.35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</row>
    <row r="590" spans="1:25" x14ac:dyDescent="0.35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</row>
    <row r="591" spans="1:25" x14ac:dyDescent="0.35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</row>
    <row r="592" spans="1:25" x14ac:dyDescent="0.35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</row>
    <row r="593" spans="1:25" x14ac:dyDescent="0.35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</row>
    <row r="594" spans="1:25" x14ac:dyDescent="0.35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</row>
    <row r="595" spans="1:25" x14ac:dyDescent="0.3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</row>
    <row r="596" spans="1:25" x14ac:dyDescent="0.35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</row>
    <row r="597" spans="1:25" x14ac:dyDescent="0.35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</row>
    <row r="598" spans="1:25" x14ac:dyDescent="0.35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</row>
    <row r="599" spans="1:25" x14ac:dyDescent="0.35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</row>
    <row r="600" spans="1:25" x14ac:dyDescent="0.35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</row>
    <row r="601" spans="1:25" x14ac:dyDescent="0.3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</row>
    <row r="602" spans="1:25" x14ac:dyDescent="0.35">
      <c r="P602" s="41"/>
      <c r="Q602" s="41"/>
      <c r="R602" s="40"/>
      <c r="S602" s="40"/>
      <c r="T602" s="40"/>
      <c r="U602" s="41"/>
    </row>
    <row r="603" spans="1:25" s="52" customFormat="1" x14ac:dyDescent="0.35">
      <c r="P603" s="41"/>
      <c r="Q603" s="41"/>
      <c r="R603" s="40"/>
      <c r="S603" s="40"/>
      <c r="T603" s="40"/>
      <c r="U603" s="41"/>
      <c r="Y603" s="6"/>
    </row>
    <row r="604" spans="1:25" x14ac:dyDescent="0.35">
      <c r="A604" s="42" t="s">
        <v>175</v>
      </c>
      <c r="B604" s="42"/>
      <c r="C604" s="42"/>
      <c r="D604" s="42"/>
      <c r="E604" s="42"/>
      <c r="F604" s="42"/>
      <c r="G604" s="42"/>
      <c r="H604" s="42"/>
      <c r="I604" s="42"/>
      <c r="N604" s="41"/>
      <c r="O604" s="41"/>
      <c r="P604" s="43"/>
      <c r="Q604" s="43"/>
      <c r="R604" s="40"/>
      <c r="S604" s="40"/>
      <c r="T604" s="40"/>
    </row>
    <row r="605" spans="1:25" x14ac:dyDescent="0.35">
      <c r="M605" s="44"/>
      <c r="N605" s="44"/>
      <c r="R605" s="40"/>
      <c r="S605" s="40"/>
      <c r="T605" s="40"/>
    </row>
    <row r="606" spans="1:25" x14ac:dyDescent="0.3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U606" s="40"/>
    </row>
    <row r="607" spans="1:25" x14ac:dyDescent="0.3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U607" s="40"/>
    </row>
  </sheetData>
  <sheetProtection formatCells="0" insertColumns="0" insertRows="0" deleteColumns="0" deleteRows="0"/>
  <mergeCells count="627">
    <mergeCell ref="Q48:R48"/>
    <mergeCell ref="Q49:R49"/>
    <mergeCell ref="Q50:R50"/>
    <mergeCell ref="Q78:R78"/>
    <mergeCell ref="Q79:R79"/>
    <mergeCell ref="Q80:R80"/>
    <mergeCell ref="Q81:R81"/>
    <mergeCell ref="Q75:R76"/>
    <mergeCell ref="Q77:R77"/>
    <mergeCell ref="Q54:R54"/>
    <mergeCell ref="O81:P81"/>
    <mergeCell ref="G75:N76"/>
    <mergeCell ref="O75:P76"/>
    <mergeCell ref="G77:N77"/>
    <mergeCell ref="O77:P77"/>
    <mergeCell ref="G78:N78"/>
    <mergeCell ref="O78:P78"/>
    <mergeCell ref="G79:N79"/>
    <mergeCell ref="O79:P79"/>
    <mergeCell ref="G53:J54"/>
    <mergeCell ref="K53:L54"/>
    <mergeCell ref="M53:R53"/>
    <mergeCell ref="M54:N54"/>
    <mergeCell ref="O350:P350"/>
    <mergeCell ref="M350:N350"/>
    <mergeCell ref="S485:U485"/>
    <mergeCell ref="P464:R464"/>
    <mergeCell ref="G24:J24"/>
    <mergeCell ref="O49:P49"/>
    <mergeCell ref="O50:P50"/>
    <mergeCell ref="G48:N48"/>
    <mergeCell ref="G49:N49"/>
    <mergeCell ref="G47:N47"/>
    <mergeCell ref="G50:N50"/>
    <mergeCell ref="O46:P46"/>
    <mergeCell ref="O47:P47"/>
    <mergeCell ref="O48:P48"/>
    <mergeCell ref="G46:N46"/>
    <mergeCell ref="Q44:R45"/>
    <mergeCell ref="Q46:R46"/>
    <mergeCell ref="Q47:R47"/>
    <mergeCell ref="M485:O485"/>
    <mergeCell ref="O54:P54"/>
    <mergeCell ref="G44:N45"/>
    <mergeCell ref="O44:P45"/>
    <mergeCell ref="G480:I480"/>
    <mergeCell ref="I349:J349"/>
    <mergeCell ref="G349:H349"/>
    <mergeCell ref="P480:R480"/>
    <mergeCell ref="S480:U480"/>
    <mergeCell ref="S482:U482"/>
    <mergeCell ref="P484:R484"/>
    <mergeCell ref="M483:O483"/>
    <mergeCell ref="M55:N55"/>
    <mergeCell ref="O55:P55"/>
    <mergeCell ref="Q55:R55"/>
    <mergeCell ref="U345:V345"/>
    <mergeCell ref="S345:T345"/>
    <mergeCell ref="S344:V344"/>
    <mergeCell ref="U348:V348"/>
    <mergeCell ref="S348:T348"/>
    <mergeCell ref="Q348:R348"/>
    <mergeCell ref="O348:P348"/>
    <mergeCell ref="M348:N348"/>
    <mergeCell ref="R442:S442"/>
    <mergeCell ref="M443:O443"/>
    <mergeCell ref="P443:Q443"/>
    <mergeCell ref="U350:V350"/>
    <mergeCell ref="S350:T350"/>
    <mergeCell ref="Q350:R350"/>
    <mergeCell ref="B529:I529"/>
    <mergeCell ref="B528:I528"/>
    <mergeCell ref="O381:P381"/>
    <mergeCell ref="M381:N381"/>
    <mergeCell ref="U383:V383"/>
    <mergeCell ref="S469:U469"/>
    <mergeCell ref="S466:U466"/>
    <mergeCell ref="R445:S445"/>
    <mergeCell ref="P446:Q446"/>
    <mergeCell ref="R446:S446"/>
    <mergeCell ref="A449:Y456"/>
    <mergeCell ref="S468:U468"/>
    <mergeCell ref="A443:C443"/>
    <mergeCell ref="A460:U460"/>
    <mergeCell ref="T446:U446"/>
    <mergeCell ref="M442:O442"/>
    <mergeCell ref="P442:Q442"/>
    <mergeCell ref="C466:F466"/>
    <mergeCell ref="J468:L468"/>
    <mergeCell ref="G481:I481"/>
    <mergeCell ref="J481:L481"/>
    <mergeCell ref="J480:L480"/>
    <mergeCell ref="M480:O480"/>
    <mergeCell ref="P483:R483"/>
    <mergeCell ref="K346:L346"/>
    <mergeCell ref="D311:F311"/>
    <mergeCell ref="G311:I311"/>
    <mergeCell ref="J311:L311"/>
    <mergeCell ref="M311:O311"/>
    <mergeCell ref="P311:R311"/>
    <mergeCell ref="C347:F347"/>
    <mergeCell ref="C348:F348"/>
    <mergeCell ref="J323:L323"/>
    <mergeCell ref="G318:R318"/>
    <mergeCell ref="D320:F320"/>
    <mergeCell ref="G320:I320"/>
    <mergeCell ref="J320:L320"/>
    <mergeCell ref="M320:O320"/>
    <mergeCell ref="P320:R320"/>
    <mergeCell ref="M319:O319"/>
    <mergeCell ref="D313:F313"/>
    <mergeCell ref="G313:I313"/>
    <mergeCell ref="J313:L313"/>
    <mergeCell ref="M313:O313"/>
    <mergeCell ref="K348:L348"/>
    <mergeCell ref="I348:J348"/>
    <mergeCell ref="G348:H348"/>
    <mergeCell ref="G344:J344"/>
    <mergeCell ref="G346:H346"/>
    <mergeCell ref="P310:R310"/>
    <mergeCell ref="G310:I310"/>
    <mergeCell ref="J310:L310"/>
    <mergeCell ref="M310:O310"/>
    <mergeCell ref="G323:I323"/>
    <mergeCell ref="K347:L347"/>
    <mergeCell ref="I347:J347"/>
    <mergeCell ref="G347:H347"/>
    <mergeCell ref="P319:R319"/>
    <mergeCell ref="P323:R323"/>
    <mergeCell ref="G343:V343"/>
    <mergeCell ref="A340:U340"/>
    <mergeCell ref="P312:R312"/>
    <mergeCell ref="M312:O312"/>
    <mergeCell ref="J312:L312"/>
    <mergeCell ref="G312:I312"/>
    <mergeCell ref="D312:F312"/>
    <mergeCell ref="U349:V349"/>
    <mergeCell ref="S349:T349"/>
    <mergeCell ref="Q349:R349"/>
    <mergeCell ref="O349:P349"/>
    <mergeCell ref="M349:N349"/>
    <mergeCell ref="U347:V347"/>
    <mergeCell ref="S347:T347"/>
    <mergeCell ref="Q347:R347"/>
    <mergeCell ref="O347:P347"/>
    <mergeCell ref="M347:N347"/>
    <mergeCell ref="U346:V346"/>
    <mergeCell ref="S346:T346"/>
    <mergeCell ref="Q346:R346"/>
    <mergeCell ref="O346:P346"/>
    <mergeCell ref="M346:N346"/>
    <mergeCell ref="O344:R344"/>
    <mergeCell ref="M345:N345"/>
    <mergeCell ref="O345:P345"/>
    <mergeCell ref="Q345:R345"/>
    <mergeCell ref="K344:N344"/>
    <mergeCell ref="D321:F321"/>
    <mergeCell ref="G321:I321"/>
    <mergeCell ref="J321:L321"/>
    <mergeCell ref="M323:O323"/>
    <mergeCell ref="M321:O321"/>
    <mergeCell ref="M322:O322"/>
    <mergeCell ref="P321:R321"/>
    <mergeCell ref="P322:R322"/>
    <mergeCell ref="D323:F323"/>
    <mergeCell ref="D322:F322"/>
    <mergeCell ref="G322:I322"/>
    <mergeCell ref="C349:F349"/>
    <mergeCell ref="C351:F351"/>
    <mergeCell ref="K255:L255"/>
    <mergeCell ref="C171:K171"/>
    <mergeCell ref="C172:K172"/>
    <mergeCell ref="C173:K173"/>
    <mergeCell ref="C174:K174"/>
    <mergeCell ref="C175:K175"/>
    <mergeCell ref="C176:K176"/>
    <mergeCell ref="C177:K177"/>
    <mergeCell ref="G345:H345"/>
    <mergeCell ref="I345:J345"/>
    <mergeCell ref="K345:L345"/>
    <mergeCell ref="D268:G268"/>
    <mergeCell ref="K268:M268"/>
    <mergeCell ref="D269:G269"/>
    <mergeCell ref="K269:M269"/>
    <mergeCell ref="D270:G270"/>
    <mergeCell ref="K270:M270"/>
    <mergeCell ref="H270:J270"/>
    <mergeCell ref="H269:J269"/>
    <mergeCell ref="D310:F310"/>
    <mergeCell ref="C343:F345"/>
    <mergeCell ref="C346:F346"/>
    <mergeCell ref="M482:O482"/>
    <mergeCell ref="C485:F485"/>
    <mergeCell ref="C481:F481"/>
    <mergeCell ref="S483:U483"/>
    <mergeCell ref="S484:U484"/>
    <mergeCell ref="S530:U530"/>
    <mergeCell ref="C482:F482"/>
    <mergeCell ref="P485:R485"/>
    <mergeCell ref="M484:O484"/>
    <mergeCell ref="B530:I530"/>
    <mergeCell ref="B531:I531"/>
    <mergeCell ref="C483:F483"/>
    <mergeCell ref="G483:I483"/>
    <mergeCell ref="J483:L483"/>
    <mergeCell ref="M529:O529"/>
    <mergeCell ref="P529:R529"/>
    <mergeCell ref="A521:Y522"/>
    <mergeCell ref="J485:L485"/>
    <mergeCell ref="J484:L484"/>
    <mergeCell ref="C465:F465"/>
    <mergeCell ref="F444:G444"/>
    <mergeCell ref="A441:C441"/>
    <mergeCell ref="C463:F464"/>
    <mergeCell ref="D439:E440"/>
    <mergeCell ref="K351:L351"/>
    <mergeCell ref="D398:E398"/>
    <mergeCell ref="F439:G440"/>
    <mergeCell ref="A442:C442"/>
    <mergeCell ref="K352:L352"/>
    <mergeCell ref="C377:F377"/>
    <mergeCell ref="C378:F378"/>
    <mergeCell ref="C379:F379"/>
    <mergeCell ref="C380:F380"/>
    <mergeCell ref="C381:F381"/>
    <mergeCell ref="C382:F382"/>
    <mergeCell ref="C383:F383"/>
    <mergeCell ref="A385:Y385"/>
    <mergeCell ref="A458:Y458"/>
    <mergeCell ref="R443:S443"/>
    <mergeCell ref="T443:U443"/>
    <mergeCell ref="T444:U444"/>
    <mergeCell ref="T445:U445"/>
    <mergeCell ref="J464:L464"/>
    <mergeCell ref="C467:F467"/>
    <mergeCell ref="G467:I467"/>
    <mergeCell ref="P478:R478"/>
    <mergeCell ref="C469:F469"/>
    <mergeCell ref="C470:F470"/>
    <mergeCell ref="G470:I470"/>
    <mergeCell ref="S464:U464"/>
    <mergeCell ref="S467:U467"/>
    <mergeCell ref="S471:U471"/>
    <mergeCell ref="J465:L465"/>
    <mergeCell ref="S470:U470"/>
    <mergeCell ref="P467:R467"/>
    <mergeCell ref="M465:O465"/>
    <mergeCell ref="P465:R465"/>
    <mergeCell ref="S465:U465"/>
    <mergeCell ref="G464:I464"/>
    <mergeCell ref="M464:O464"/>
    <mergeCell ref="P471:R471"/>
    <mergeCell ref="P466:R466"/>
    <mergeCell ref="G466:I466"/>
    <mergeCell ref="M468:O468"/>
    <mergeCell ref="M466:O466"/>
    <mergeCell ref="J469:L469"/>
    <mergeCell ref="M469:O469"/>
    <mergeCell ref="C480:F480"/>
    <mergeCell ref="M445:O445"/>
    <mergeCell ref="M444:O444"/>
    <mergeCell ref="A446:C446"/>
    <mergeCell ref="A445:C445"/>
    <mergeCell ref="A444:C444"/>
    <mergeCell ref="A447:C447"/>
    <mergeCell ref="G465:I465"/>
    <mergeCell ref="G469:I469"/>
    <mergeCell ref="J466:L466"/>
    <mergeCell ref="M467:O467"/>
    <mergeCell ref="G471:I471"/>
    <mergeCell ref="J471:L471"/>
    <mergeCell ref="M471:O471"/>
    <mergeCell ref="G468:I468"/>
    <mergeCell ref="M446:O446"/>
    <mergeCell ref="C479:F479"/>
    <mergeCell ref="G477:U477"/>
    <mergeCell ref="G478:I478"/>
    <mergeCell ref="J478:L478"/>
    <mergeCell ref="M478:O478"/>
    <mergeCell ref="J467:L467"/>
    <mergeCell ref="C468:F468"/>
    <mergeCell ref="S478:U478"/>
    <mergeCell ref="K24:L24"/>
    <mergeCell ref="A16:U18"/>
    <mergeCell ref="G55:J55"/>
    <mergeCell ref="K55:L55"/>
    <mergeCell ref="G81:N81"/>
    <mergeCell ref="G250:J250"/>
    <mergeCell ref="K250:L250"/>
    <mergeCell ref="G80:N80"/>
    <mergeCell ref="O80:P80"/>
    <mergeCell ref="C165:K165"/>
    <mergeCell ref="C166:K166"/>
    <mergeCell ref="C167:K167"/>
    <mergeCell ref="C168:K168"/>
    <mergeCell ref="C169:K169"/>
    <mergeCell ref="C170:K170"/>
    <mergeCell ref="N215:P215"/>
    <mergeCell ref="L216:M216"/>
    <mergeCell ref="N216:P216"/>
    <mergeCell ref="D216:K216"/>
    <mergeCell ref="M24:N24"/>
    <mergeCell ref="M23:N23"/>
    <mergeCell ref="O23:P23"/>
    <mergeCell ref="G58:J58"/>
    <mergeCell ref="K25:L25"/>
    <mergeCell ref="G350:H350"/>
    <mergeCell ref="I350:J350"/>
    <mergeCell ref="K350:L350"/>
    <mergeCell ref="H442:I442"/>
    <mergeCell ref="H443:I443"/>
    <mergeCell ref="H444:I444"/>
    <mergeCell ref="H445:I445"/>
    <mergeCell ref="H446:I446"/>
    <mergeCell ref="A438:I438"/>
    <mergeCell ref="D444:E444"/>
    <mergeCell ref="D442:E442"/>
    <mergeCell ref="F442:G442"/>
    <mergeCell ref="D445:E445"/>
    <mergeCell ref="F445:G445"/>
    <mergeCell ref="F443:G443"/>
    <mergeCell ref="D446:E446"/>
    <mergeCell ref="F446:G446"/>
    <mergeCell ref="D443:E443"/>
    <mergeCell ref="C352:F352"/>
    <mergeCell ref="I352:J352"/>
    <mergeCell ref="D363:E363"/>
    <mergeCell ref="G352:H352"/>
    <mergeCell ref="I351:J351"/>
    <mergeCell ref="D447:E447"/>
    <mergeCell ref="F447:G447"/>
    <mergeCell ref="H447:I447"/>
    <mergeCell ref="M447:O447"/>
    <mergeCell ref="T442:U442"/>
    <mergeCell ref="K382:L382"/>
    <mergeCell ref="M382:N382"/>
    <mergeCell ref="S376:T376"/>
    <mergeCell ref="U376:V376"/>
    <mergeCell ref="M376:N376"/>
    <mergeCell ref="G378:H378"/>
    <mergeCell ref="P445:Q445"/>
    <mergeCell ref="P441:Q441"/>
    <mergeCell ref="M441:O441"/>
    <mergeCell ref="T441:U441"/>
    <mergeCell ref="P447:Q447"/>
    <mergeCell ref="R447:S447"/>
    <mergeCell ref="T447:U447"/>
    <mergeCell ref="R441:S441"/>
    <mergeCell ref="P444:Q444"/>
    <mergeCell ref="R444:S444"/>
    <mergeCell ref="U351:V351"/>
    <mergeCell ref="S351:T351"/>
    <mergeCell ref="G351:H351"/>
    <mergeCell ref="C374:F376"/>
    <mergeCell ref="G375:J375"/>
    <mergeCell ref="K375:N375"/>
    <mergeCell ref="K376:L376"/>
    <mergeCell ref="K377:L377"/>
    <mergeCell ref="K378:L378"/>
    <mergeCell ref="I376:J376"/>
    <mergeCell ref="I378:J378"/>
    <mergeCell ref="S377:T377"/>
    <mergeCell ref="U377:V377"/>
    <mergeCell ref="G376:H376"/>
    <mergeCell ref="G377:H377"/>
    <mergeCell ref="G374:V374"/>
    <mergeCell ref="S375:V375"/>
    <mergeCell ref="S378:T378"/>
    <mergeCell ref="M378:N378"/>
    <mergeCell ref="O376:P376"/>
    <mergeCell ref="Q376:R376"/>
    <mergeCell ref="U352:V352"/>
    <mergeCell ref="S352:T352"/>
    <mergeCell ref="I382:J382"/>
    <mergeCell ref="K381:L381"/>
    <mergeCell ref="U378:V378"/>
    <mergeCell ref="S379:T379"/>
    <mergeCell ref="U379:V379"/>
    <mergeCell ref="U381:V381"/>
    <mergeCell ref="S381:T381"/>
    <mergeCell ref="U380:V380"/>
    <mergeCell ref="S380:T380"/>
    <mergeCell ref="M352:N352"/>
    <mergeCell ref="I381:J381"/>
    <mergeCell ref="I377:J377"/>
    <mergeCell ref="I379:J379"/>
    <mergeCell ref="K380:L380"/>
    <mergeCell ref="I380:J380"/>
    <mergeCell ref="M379:N379"/>
    <mergeCell ref="D441:E441"/>
    <mergeCell ref="F441:G441"/>
    <mergeCell ref="H439:I440"/>
    <mergeCell ref="H441:I441"/>
    <mergeCell ref="I383:J383"/>
    <mergeCell ref="K383:L383"/>
    <mergeCell ref="M383:N383"/>
    <mergeCell ref="O383:P383"/>
    <mergeCell ref="A434:U434"/>
    <mergeCell ref="A410:Y431"/>
    <mergeCell ref="S383:T383"/>
    <mergeCell ref="M439:O440"/>
    <mergeCell ref="A439:C440"/>
    <mergeCell ref="S481:U481"/>
    <mergeCell ref="S529:U529"/>
    <mergeCell ref="U382:V382"/>
    <mergeCell ref="S382:T382"/>
    <mergeCell ref="Q383:R383"/>
    <mergeCell ref="G383:H383"/>
    <mergeCell ref="M438:U438"/>
    <mergeCell ref="T439:U440"/>
    <mergeCell ref="P439:Q440"/>
    <mergeCell ref="R439:S440"/>
    <mergeCell ref="G463:U463"/>
    <mergeCell ref="S479:U479"/>
    <mergeCell ref="P479:R479"/>
    <mergeCell ref="P470:R470"/>
    <mergeCell ref="P469:R469"/>
    <mergeCell ref="P468:R468"/>
    <mergeCell ref="G479:I479"/>
    <mergeCell ref="M479:O479"/>
    <mergeCell ref="J479:L479"/>
    <mergeCell ref="M481:O481"/>
    <mergeCell ref="P481:R481"/>
    <mergeCell ref="P482:R482"/>
    <mergeCell ref="G482:I482"/>
    <mergeCell ref="J482:L482"/>
    <mergeCell ref="V530:X530"/>
    <mergeCell ref="S531:U531"/>
    <mergeCell ref="V533:X533"/>
    <mergeCell ref="M532:O532"/>
    <mergeCell ref="P532:R532"/>
    <mergeCell ref="S532:U532"/>
    <mergeCell ref="M528:O528"/>
    <mergeCell ref="P530:R530"/>
    <mergeCell ref="M531:O531"/>
    <mergeCell ref="P531:R531"/>
    <mergeCell ref="V531:X531"/>
    <mergeCell ref="V528:X528"/>
    <mergeCell ref="S528:U528"/>
    <mergeCell ref="V529:X529"/>
    <mergeCell ref="S533:U533"/>
    <mergeCell ref="V532:X532"/>
    <mergeCell ref="B534:I534"/>
    <mergeCell ref="M20:R20"/>
    <mergeCell ref="M21:N21"/>
    <mergeCell ref="K23:L23"/>
    <mergeCell ref="G23:J23"/>
    <mergeCell ref="G22:J22"/>
    <mergeCell ref="G20:J21"/>
    <mergeCell ref="K58:L58"/>
    <mergeCell ref="O58:P58"/>
    <mergeCell ref="Q58:R58"/>
    <mergeCell ref="M58:N58"/>
    <mergeCell ref="G56:J56"/>
    <mergeCell ref="K56:L56"/>
    <mergeCell ref="M56:N56"/>
    <mergeCell ref="O56:P56"/>
    <mergeCell ref="Q56:R56"/>
    <mergeCell ref="G57:J57"/>
    <mergeCell ref="K57:L57"/>
    <mergeCell ref="M57:N57"/>
    <mergeCell ref="Q57:R57"/>
    <mergeCell ref="O57:P57"/>
    <mergeCell ref="M533:O533"/>
    <mergeCell ref="P533:R533"/>
    <mergeCell ref="B532:I532"/>
    <mergeCell ref="G253:J253"/>
    <mergeCell ref="G245:J245"/>
    <mergeCell ref="K247:L247"/>
    <mergeCell ref="M351:N351"/>
    <mergeCell ref="O351:P351"/>
    <mergeCell ref="Q351:R351"/>
    <mergeCell ref="L174:M174"/>
    <mergeCell ref="L175:M175"/>
    <mergeCell ref="L176:M176"/>
    <mergeCell ref="L177:M177"/>
    <mergeCell ref="L178:M178"/>
    <mergeCell ref="L179:M179"/>
    <mergeCell ref="L180:M180"/>
    <mergeCell ref="K253:L253"/>
    <mergeCell ref="J322:L322"/>
    <mergeCell ref="A326:Y331"/>
    <mergeCell ref="V179:W179"/>
    <mergeCell ref="V180:W180"/>
    <mergeCell ref="P313:R313"/>
    <mergeCell ref="D318:F319"/>
    <mergeCell ref="G319:I319"/>
    <mergeCell ref="J319:L319"/>
    <mergeCell ref="H268:J268"/>
    <mergeCell ref="G255:J255"/>
    <mergeCell ref="Q216:S216"/>
    <mergeCell ref="G252:J252"/>
    <mergeCell ref="G251:J251"/>
    <mergeCell ref="G249:J249"/>
    <mergeCell ref="G248:J248"/>
    <mergeCell ref="G247:J247"/>
    <mergeCell ref="G246:J246"/>
    <mergeCell ref="L183:M183"/>
    <mergeCell ref="G244:J244"/>
    <mergeCell ref="C350:F350"/>
    <mergeCell ref="I346:J346"/>
    <mergeCell ref="K349:L349"/>
    <mergeCell ref="Q379:R379"/>
    <mergeCell ref="O380:P380"/>
    <mergeCell ref="Q380:R380"/>
    <mergeCell ref="O382:P382"/>
    <mergeCell ref="Q382:R382"/>
    <mergeCell ref="O378:P378"/>
    <mergeCell ref="M380:N380"/>
    <mergeCell ref="O352:P352"/>
    <mergeCell ref="Q352:R352"/>
    <mergeCell ref="O375:R375"/>
    <mergeCell ref="O377:P377"/>
    <mergeCell ref="Q377:R377"/>
    <mergeCell ref="K379:L379"/>
    <mergeCell ref="Q381:R381"/>
    <mergeCell ref="M377:N377"/>
    <mergeCell ref="G379:H379"/>
    <mergeCell ref="G380:H380"/>
    <mergeCell ref="G382:H382"/>
    <mergeCell ref="Q378:R378"/>
    <mergeCell ref="O379:P379"/>
    <mergeCell ref="G381:H381"/>
    <mergeCell ref="A576:Y600"/>
    <mergeCell ref="V534:X534"/>
    <mergeCell ref="P534:R534"/>
    <mergeCell ref="J530:L530"/>
    <mergeCell ref="M530:O530"/>
    <mergeCell ref="J470:L470"/>
    <mergeCell ref="M470:O470"/>
    <mergeCell ref="C484:F484"/>
    <mergeCell ref="G484:I484"/>
    <mergeCell ref="G485:I485"/>
    <mergeCell ref="C471:F471"/>
    <mergeCell ref="C477:F478"/>
    <mergeCell ref="P528:R528"/>
    <mergeCell ref="B533:I533"/>
    <mergeCell ref="A560:Y570"/>
    <mergeCell ref="J533:L533"/>
    <mergeCell ref="J532:L532"/>
    <mergeCell ref="J531:L531"/>
    <mergeCell ref="J529:L529"/>
    <mergeCell ref="J528:L528"/>
    <mergeCell ref="A488:Y515"/>
    <mergeCell ref="J534:L534"/>
    <mergeCell ref="M534:O534"/>
    <mergeCell ref="S534:U534"/>
    <mergeCell ref="H272:J272"/>
    <mergeCell ref="D308:F309"/>
    <mergeCell ref="G308:R308"/>
    <mergeCell ref="G309:I309"/>
    <mergeCell ref="J309:L309"/>
    <mergeCell ref="M309:O309"/>
    <mergeCell ref="P309:R309"/>
    <mergeCell ref="D271:G271"/>
    <mergeCell ref="K271:M271"/>
    <mergeCell ref="A291:Y303"/>
    <mergeCell ref="D272:G272"/>
    <mergeCell ref="K272:M272"/>
    <mergeCell ref="H271:J271"/>
    <mergeCell ref="V177:W177"/>
    <mergeCell ref="C179:K179"/>
    <mergeCell ref="Q215:S215"/>
    <mergeCell ref="M22:N22"/>
    <mergeCell ref="O22:P22"/>
    <mergeCell ref="Q22:R22"/>
    <mergeCell ref="Q23:R23"/>
    <mergeCell ref="E5:Q8"/>
    <mergeCell ref="E9:Q9"/>
    <mergeCell ref="Q21:R21"/>
    <mergeCell ref="K20:L21"/>
    <mergeCell ref="K22:L22"/>
    <mergeCell ref="O21:P21"/>
    <mergeCell ref="M25:N25"/>
    <mergeCell ref="O25:P25"/>
    <mergeCell ref="Q25:R25"/>
    <mergeCell ref="G25:J25"/>
    <mergeCell ref="L170:M170"/>
    <mergeCell ref="L171:M171"/>
    <mergeCell ref="L172:M172"/>
    <mergeCell ref="O24:P24"/>
    <mergeCell ref="Q24:R24"/>
    <mergeCell ref="A84:Y154"/>
    <mergeCell ref="V173:W173"/>
    <mergeCell ref="L168:M168"/>
    <mergeCell ref="L169:M169"/>
    <mergeCell ref="V165:W165"/>
    <mergeCell ref="L165:M165"/>
    <mergeCell ref="L166:M166"/>
    <mergeCell ref="A159:U160"/>
    <mergeCell ref="V174:W174"/>
    <mergeCell ref="V175:W175"/>
    <mergeCell ref="V176:W176"/>
    <mergeCell ref="V166:W166"/>
    <mergeCell ref="V167:W167"/>
    <mergeCell ref="V168:W168"/>
    <mergeCell ref="V169:W169"/>
    <mergeCell ref="V170:W170"/>
    <mergeCell ref="V171:W171"/>
    <mergeCell ref="V172:W172"/>
    <mergeCell ref="L173:M173"/>
    <mergeCell ref="L167:M167"/>
    <mergeCell ref="L164:V164"/>
    <mergeCell ref="K252:L252"/>
    <mergeCell ref="K251:L251"/>
    <mergeCell ref="C178:K178"/>
    <mergeCell ref="V181:W181"/>
    <mergeCell ref="V178:W178"/>
    <mergeCell ref="A259:Y261"/>
    <mergeCell ref="G257:J257"/>
    <mergeCell ref="K257:L257"/>
    <mergeCell ref="G256:J256"/>
    <mergeCell ref="K256:L256"/>
    <mergeCell ref="A218:Y240"/>
    <mergeCell ref="C180:K180"/>
    <mergeCell ref="G254:J254"/>
    <mergeCell ref="K254:L254"/>
    <mergeCell ref="A242:U242"/>
    <mergeCell ref="K245:L245"/>
    <mergeCell ref="K246:L246"/>
    <mergeCell ref="D215:K215"/>
    <mergeCell ref="K249:L249"/>
    <mergeCell ref="K248:L248"/>
    <mergeCell ref="L181:M181"/>
    <mergeCell ref="K244:L244"/>
    <mergeCell ref="C181:K181"/>
    <mergeCell ref="L215:M215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4.5" x14ac:dyDescent="0.35"/>
  <cols>
    <col min="1" max="1" width="8.26953125" bestFit="1" customWidth="1"/>
    <col min="2" max="2" width="11.26953125" bestFit="1" customWidth="1"/>
    <col min="3" max="3" width="22.1796875" bestFit="1" customWidth="1"/>
    <col min="4" max="4" width="5.2695312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2657</v>
      </c>
      <c r="B6" t="s">
        <v>51</v>
      </c>
      <c r="C6" t="s">
        <v>65</v>
      </c>
      <c r="D6">
        <v>1</v>
      </c>
    </row>
    <row r="7" spans="1:4" x14ac:dyDescent="0.35">
      <c r="A7">
        <v>17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6</v>
      </c>
      <c r="B9" t="s">
        <v>51</v>
      </c>
      <c r="C9" t="s">
        <v>89</v>
      </c>
      <c r="D9">
        <v>4</v>
      </c>
    </row>
    <row r="10" spans="1:4" x14ac:dyDescent="0.35">
      <c r="A10">
        <v>943</v>
      </c>
      <c r="B10" t="s">
        <v>52</v>
      </c>
      <c r="C10" t="s">
        <v>65</v>
      </c>
      <c r="D10">
        <v>1</v>
      </c>
    </row>
    <row r="11" spans="1:4" x14ac:dyDescent="0.35">
      <c r="A11">
        <v>4</v>
      </c>
      <c r="B11" t="s">
        <v>52</v>
      </c>
      <c r="C11" t="s">
        <v>90</v>
      </c>
      <c r="D11">
        <v>2</v>
      </c>
    </row>
    <row r="12" spans="1:4" x14ac:dyDescent="0.35">
      <c r="A12">
        <v>15</v>
      </c>
      <c r="B12" t="s">
        <v>52</v>
      </c>
      <c r="C12" t="s">
        <v>64</v>
      </c>
      <c r="D12">
        <v>3</v>
      </c>
    </row>
    <row r="13" spans="1:4" x14ac:dyDescent="0.35">
      <c r="A13">
        <v>11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1796875" bestFit="1" customWidth="1"/>
    <col min="3" max="3" width="17" bestFit="1" customWidth="1"/>
    <col min="4" max="4" width="22.7265625" bestFit="1" customWidth="1"/>
    <col min="5" max="5" width="18.26953125" bestFit="1" customWidth="1"/>
    <col min="6" max="6" width="12.7265625" bestFit="1" customWidth="1"/>
    <col min="7" max="7" width="12.2695312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0</v>
      </c>
      <c r="D2">
        <v>1</v>
      </c>
      <c r="E2">
        <v>0</v>
      </c>
      <c r="F2">
        <v>96</v>
      </c>
      <c r="G2">
        <v>47</v>
      </c>
    </row>
    <row r="3" spans="1:7" x14ac:dyDescent="0.35">
      <c r="A3">
        <v>2</v>
      </c>
      <c r="B3" t="s">
        <v>122</v>
      </c>
      <c r="C3">
        <v>0</v>
      </c>
      <c r="D3">
        <v>0</v>
      </c>
      <c r="E3">
        <v>0</v>
      </c>
      <c r="F3">
        <v>19</v>
      </c>
      <c r="G3">
        <v>2</v>
      </c>
    </row>
    <row r="4" spans="1:7" x14ac:dyDescent="0.35">
      <c r="A4">
        <v>3</v>
      </c>
      <c r="B4" t="s">
        <v>136</v>
      </c>
      <c r="C4">
        <v>0</v>
      </c>
      <c r="D4">
        <v>0</v>
      </c>
      <c r="E4">
        <v>0</v>
      </c>
      <c r="F4">
        <v>13</v>
      </c>
      <c r="G4">
        <v>0</v>
      </c>
    </row>
    <row r="5" spans="1:7" x14ac:dyDescent="0.35">
      <c r="A5">
        <v>4</v>
      </c>
      <c r="B5" t="s">
        <v>135</v>
      </c>
      <c r="C5">
        <v>0</v>
      </c>
      <c r="D5">
        <v>0</v>
      </c>
      <c r="E5">
        <v>0</v>
      </c>
      <c r="F5">
        <v>10</v>
      </c>
      <c r="G5">
        <v>1</v>
      </c>
    </row>
    <row r="6" spans="1:7" x14ac:dyDescent="0.35">
      <c r="A6">
        <v>5</v>
      </c>
      <c r="B6" t="s">
        <v>154</v>
      </c>
      <c r="C6">
        <v>0</v>
      </c>
      <c r="D6">
        <v>3</v>
      </c>
      <c r="E6">
        <v>0</v>
      </c>
      <c r="F6">
        <v>0</v>
      </c>
      <c r="G6">
        <v>4</v>
      </c>
    </row>
    <row r="7" spans="1:7" x14ac:dyDescent="0.35">
      <c r="A7">
        <v>6</v>
      </c>
      <c r="B7" t="s">
        <v>102</v>
      </c>
      <c r="C7">
        <v>10</v>
      </c>
      <c r="D7">
        <v>5</v>
      </c>
      <c r="E7">
        <v>0</v>
      </c>
      <c r="F7">
        <v>14</v>
      </c>
      <c r="G7">
        <v>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4.5" x14ac:dyDescent="0.35"/>
  <cols>
    <col min="1" max="1" width="5.26953125" bestFit="1" customWidth="1"/>
    <col min="2" max="2" width="14.1796875" bestFit="1" customWidth="1"/>
    <col min="3" max="3" width="17" bestFit="1" customWidth="1"/>
    <col min="4" max="4" width="22.7265625" bestFit="1" customWidth="1"/>
    <col min="5" max="5" width="18.26953125" bestFit="1" customWidth="1"/>
    <col min="6" max="6" width="12.7265625" bestFit="1" customWidth="1"/>
    <col min="7" max="7" width="12.2695312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123</v>
      </c>
      <c r="C2">
        <v>12</v>
      </c>
      <c r="D2">
        <v>26</v>
      </c>
      <c r="E2">
        <v>2</v>
      </c>
      <c r="F2">
        <v>582</v>
      </c>
      <c r="G2">
        <v>581</v>
      </c>
    </row>
    <row r="3" spans="1:7" x14ac:dyDescent="0.35">
      <c r="A3">
        <v>2</v>
      </c>
      <c r="B3" t="s">
        <v>122</v>
      </c>
      <c r="C3">
        <v>0</v>
      </c>
      <c r="D3">
        <v>9</v>
      </c>
      <c r="E3">
        <v>0</v>
      </c>
      <c r="F3">
        <v>176</v>
      </c>
      <c r="G3">
        <v>21</v>
      </c>
    </row>
    <row r="4" spans="1:7" x14ac:dyDescent="0.35">
      <c r="A4">
        <v>3</v>
      </c>
      <c r="B4" t="s">
        <v>155</v>
      </c>
      <c r="C4">
        <v>47</v>
      </c>
      <c r="D4">
        <v>0</v>
      </c>
      <c r="E4">
        <v>0</v>
      </c>
      <c r="F4">
        <v>13</v>
      </c>
      <c r="G4">
        <v>10</v>
      </c>
    </row>
    <row r="5" spans="1:7" x14ac:dyDescent="0.35">
      <c r="A5">
        <v>4</v>
      </c>
      <c r="B5" t="s">
        <v>136</v>
      </c>
      <c r="C5">
        <v>1</v>
      </c>
      <c r="D5">
        <v>16</v>
      </c>
      <c r="E5">
        <v>0</v>
      </c>
      <c r="F5">
        <v>35</v>
      </c>
      <c r="G5">
        <v>18</v>
      </c>
    </row>
    <row r="6" spans="1:7" x14ac:dyDescent="0.35">
      <c r="A6">
        <v>5</v>
      </c>
      <c r="B6" t="s">
        <v>135</v>
      </c>
      <c r="C6">
        <v>0</v>
      </c>
      <c r="D6">
        <v>0</v>
      </c>
      <c r="E6">
        <v>0</v>
      </c>
      <c r="F6">
        <v>34</v>
      </c>
      <c r="G6">
        <v>18</v>
      </c>
    </row>
    <row r="7" spans="1:7" x14ac:dyDescent="0.35">
      <c r="A7">
        <v>6</v>
      </c>
      <c r="B7" t="s">
        <v>102</v>
      </c>
      <c r="C7">
        <v>25</v>
      </c>
      <c r="D7">
        <v>33</v>
      </c>
      <c r="E7">
        <v>0</v>
      </c>
      <c r="F7">
        <v>168</v>
      </c>
      <c r="G7">
        <v>86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4.5" x14ac:dyDescent="0.35"/>
  <cols>
    <col min="1" max="1" width="7" bestFit="1" customWidth="1"/>
    <col min="2" max="2" width="24.453125" bestFit="1" customWidth="1"/>
    <col min="3" max="3" width="21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1137</v>
      </c>
      <c r="B2" t="s">
        <v>108</v>
      </c>
      <c r="C2" t="s">
        <v>160</v>
      </c>
    </row>
    <row r="3" spans="1:3" x14ac:dyDescent="0.35">
      <c r="A3">
        <v>1173</v>
      </c>
      <c r="B3" t="s">
        <v>108</v>
      </c>
      <c r="C3" t="s">
        <v>161</v>
      </c>
    </row>
    <row r="4" spans="1:3" x14ac:dyDescent="0.35">
      <c r="A4">
        <v>1211</v>
      </c>
      <c r="B4" t="s">
        <v>108</v>
      </c>
      <c r="C4" t="s">
        <v>162</v>
      </c>
    </row>
    <row r="5" spans="1:3" x14ac:dyDescent="0.35">
      <c r="A5">
        <v>1215</v>
      </c>
      <c r="B5" t="s">
        <v>108</v>
      </c>
      <c r="C5" t="s">
        <v>163</v>
      </c>
    </row>
    <row r="6" spans="1:3" x14ac:dyDescent="0.35">
      <c r="A6">
        <v>1221</v>
      </c>
      <c r="B6" t="s">
        <v>108</v>
      </c>
      <c r="C6" t="s">
        <v>164</v>
      </c>
    </row>
    <row r="7" spans="1:3" x14ac:dyDescent="0.35">
      <c r="A7">
        <v>1948</v>
      </c>
      <c r="B7" t="s">
        <v>5</v>
      </c>
      <c r="C7" t="s">
        <v>160</v>
      </c>
    </row>
    <row r="8" spans="1:3" x14ac:dyDescent="0.35">
      <c r="A8">
        <v>1927</v>
      </c>
      <c r="B8" t="s">
        <v>5</v>
      </c>
      <c r="C8" t="s">
        <v>161</v>
      </c>
    </row>
    <row r="9" spans="1:3" x14ac:dyDescent="0.35">
      <c r="A9">
        <v>1904</v>
      </c>
      <c r="B9" t="s">
        <v>5</v>
      </c>
      <c r="C9" t="s">
        <v>162</v>
      </c>
    </row>
    <row r="10" spans="1:3" x14ac:dyDescent="0.35">
      <c r="A10">
        <v>1890</v>
      </c>
      <c r="B10" t="s">
        <v>5</v>
      </c>
      <c r="C10" t="s">
        <v>163</v>
      </c>
    </row>
    <row r="11" spans="1:3" x14ac:dyDescent="0.35">
      <c r="A11">
        <v>1866</v>
      </c>
      <c r="B11" t="s">
        <v>5</v>
      </c>
      <c r="C11" t="s">
        <v>164</v>
      </c>
    </row>
    <row r="12" spans="1:3" x14ac:dyDescent="0.35">
      <c r="A12">
        <v>30</v>
      </c>
      <c r="B12" t="s">
        <v>6</v>
      </c>
      <c r="C12" t="s">
        <v>160</v>
      </c>
    </row>
    <row r="13" spans="1:3" x14ac:dyDescent="0.35">
      <c r="A13">
        <v>32</v>
      </c>
      <c r="B13" t="s">
        <v>6</v>
      </c>
      <c r="C13" t="s">
        <v>161</v>
      </c>
    </row>
    <row r="14" spans="1:3" x14ac:dyDescent="0.35">
      <c r="A14">
        <v>7</v>
      </c>
      <c r="B14" t="s">
        <v>6</v>
      </c>
      <c r="C14" t="s">
        <v>162</v>
      </c>
    </row>
    <row r="15" spans="1:3" x14ac:dyDescent="0.35">
      <c r="A15">
        <v>7</v>
      </c>
      <c r="B15" t="s">
        <v>6</v>
      </c>
      <c r="C15" t="s">
        <v>163</v>
      </c>
    </row>
    <row r="16" spans="1:3" x14ac:dyDescent="0.35">
      <c r="A16">
        <v>4</v>
      </c>
      <c r="B16" t="s">
        <v>6</v>
      </c>
      <c r="C16" t="s">
        <v>164</v>
      </c>
    </row>
    <row r="17" spans="1:3" x14ac:dyDescent="0.35">
      <c r="A17">
        <v>6</v>
      </c>
      <c r="B17" t="s">
        <v>7</v>
      </c>
      <c r="C17" t="s">
        <v>160</v>
      </c>
    </row>
    <row r="18" spans="1:3" x14ac:dyDescent="0.35">
      <c r="A18">
        <v>14</v>
      </c>
      <c r="B18" t="s">
        <v>7</v>
      </c>
      <c r="C18" t="s">
        <v>161</v>
      </c>
    </row>
    <row r="19" spans="1:3" x14ac:dyDescent="0.35">
      <c r="A19">
        <v>23</v>
      </c>
      <c r="B19" t="s">
        <v>7</v>
      </c>
      <c r="C19" t="s">
        <v>162</v>
      </c>
    </row>
    <row r="20" spans="1:3" x14ac:dyDescent="0.35">
      <c r="A20">
        <v>20</v>
      </c>
      <c r="B20" t="s">
        <v>7</v>
      </c>
      <c r="C20" t="s">
        <v>163</v>
      </c>
    </row>
    <row r="21" spans="1:3" x14ac:dyDescent="0.35">
      <c r="A21" s="2">
        <v>25</v>
      </c>
      <c r="B21" s="2" t="s">
        <v>7</v>
      </c>
      <c r="C21" s="2" t="s">
        <v>164</v>
      </c>
    </row>
    <row r="22" spans="1:3" x14ac:dyDescent="0.35">
      <c r="A22" s="2">
        <v>1</v>
      </c>
      <c r="B22" s="2" t="s">
        <v>132</v>
      </c>
      <c r="C22" s="2" t="s">
        <v>160</v>
      </c>
    </row>
    <row r="23" spans="1:3" x14ac:dyDescent="0.35">
      <c r="A23" s="2">
        <v>1</v>
      </c>
      <c r="B23" s="2" t="s">
        <v>132</v>
      </c>
      <c r="C23" s="2" t="s">
        <v>161</v>
      </c>
    </row>
    <row r="24" spans="1:3" x14ac:dyDescent="0.35">
      <c r="A24" s="2">
        <v>1</v>
      </c>
      <c r="B24" s="2" t="s">
        <v>132</v>
      </c>
      <c r="C24" s="2" t="s">
        <v>162</v>
      </c>
    </row>
    <row r="25" spans="1:3" x14ac:dyDescent="0.35">
      <c r="A25" s="2">
        <v>1</v>
      </c>
      <c r="B25" s="2" t="s">
        <v>132</v>
      </c>
      <c r="C25" s="2" t="s">
        <v>163</v>
      </c>
    </row>
    <row r="26" spans="1:3" x14ac:dyDescent="0.35">
      <c r="A26" s="2">
        <v>1</v>
      </c>
      <c r="B26" s="2" t="s">
        <v>132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453125" bestFit="1" customWidth="1"/>
    <col min="2" max="2" width="8.26953125" bestFit="1" customWidth="1"/>
    <col min="3" max="3" width="13.81640625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2603</v>
      </c>
      <c r="C2" t="s">
        <v>34</v>
      </c>
    </row>
    <row r="3" spans="1:3" x14ac:dyDescent="0.35">
      <c r="A3" t="s">
        <v>112</v>
      </c>
      <c r="B3">
        <v>10321</v>
      </c>
      <c r="C3" t="s">
        <v>34</v>
      </c>
    </row>
    <row r="4" spans="1:3" x14ac:dyDescent="0.35">
      <c r="A4" t="s">
        <v>113</v>
      </c>
      <c r="B4">
        <v>718</v>
      </c>
      <c r="C4" t="s">
        <v>34</v>
      </c>
    </row>
    <row r="5" spans="1:3" x14ac:dyDescent="0.35">
      <c r="A5" t="s">
        <v>30</v>
      </c>
      <c r="B5">
        <v>16294</v>
      </c>
      <c r="C5" t="s">
        <v>34</v>
      </c>
    </row>
    <row r="6" spans="1:3" x14ac:dyDescent="0.35">
      <c r="A6" t="s">
        <v>111</v>
      </c>
      <c r="B6">
        <v>17</v>
      </c>
      <c r="C6" t="s">
        <v>24</v>
      </c>
    </row>
    <row r="7" spans="1:3" x14ac:dyDescent="0.35">
      <c r="A7" t="s">
        <v>112</v>
      </c>
      <c r="B7">
        <v>109</v>
      </c>
      <c r="C7" t="s">
        <v>24</v>
      </c>
    </row>
    <row r="8" spans="1:3" x14ac:dyDescent="0.35">
      <c r="A8" t="s">
        <v>113</v>
      </c>
      <c r="B8">
        <v>19</v>
      </c>
      <c r="C8" t="s">
        <v>24</v>
      </c>
    </row>
    <row r="9" spans="1:3" x14ac:dyDescent="0.35">
      <c r="A9" t="s">
        <v>30</v>
      </c>
      <c r="B9">
        <v>523</v>
      </c>
      <c r="C9" t="s">
        <v>24</v>
      </c>
    </row>
    <row r="10" spans="1:3" x14ac:dyDescent="0.35">
      <c r="A10" t="s">
        <v>111</v>
      </c>
      <c r="B10">
        <v>51</v>
      </c>
      <c r="C10" t="s">
        <v>35</v>
      </c>
    </row>
    <row r="11" spans="1:3" x14ac:dyDescent="0.35">
      <c r="A11" t="s">
        <v>112</v>
      </c>
      <c r="B11">
        <v>483</v>
      </c>
      <c r="C11" t="s">
        <v>35</v>
      </c>
    </row>
    <row r="12" spans="1:3" x14ac:dyDescent="0.35">
      <c r="A12" t="s">
        <v>113</v>
      </c>
      <c r="B12">
        <v>57</v>
      </c>
      <c r="C12" t="s">
        <v>35</v>
      </c>
    </row>
    <row r="13" spans="1:3" x14ac:dyDescent="0.35">
      <c r="A13" t="s">
        <v>30</v>
      </c>
      <c r="B13">
        <v>906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26953125" bestFit="1" customWidth="1"/>
    <col min="2" max="2" width="43.26953125" bestFit="1" customWidth="1"/>
    <col min="3" max="3" width="17" bestFit="1" customWidth="1"/>
    <col min="4" max="4" width="5.2695312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336</v>
      </c>
      <c r="B2" t="s">
        <v>133</v>
      </c>
      <c r="C2" t="s">
        <v>3</v>
      </c>
      <c r="D2">
        <v>1</v>
      </c>
    </row>
    <row r="3" spans="1:4" x14ac:dyDescent="0.35">
      <c r="A3">
        <v>227</v>
      </c>
      <c r="B3" t="s">
        <v>133</v>
      </c>
      <c r="C3" t="s">
        <v>77</v>
      </c>
      <c r="D3">
        <v>1</v>
      </c>
    </row>
    <row r="4" spans="1:4" x14ac:dyDescent="0.35">
      <c r="A4">
        <v>43</v>
      </c>
      <c r="B4" t="s">
        <v>165</v>
      </c>
      <c r="C4" t="s">
        <v>3</v>
      </c>
      <c r="D4">
        <v>2</v>
      </c>
    </row>
    <row r="5" spans="1:4" x14ac:dyDescent="0.35">
      <c r="A5">
        <v>74</v>
      </c>
      <c r="B5" t="s">
        <v>165</v>
      </c>
      <c r="C5" t="s">
        <v>77</v>
      </c>
      <c r="D5">
        <v>2</v>
      </c>
    </row>
    <row r="6" spans="1:4" x14ac:dyDescent="0.35">
      <c r="A6">
        <v>22</v>
      </c>
      <c r="B6" t="s">
        <v>166</v>
      </c>
      <c r="C6" t="s">
        <v>3</v>
      </c>
      <c r="D6">
        <v>3</v>
      </c>
    </row>
    <row r="7" spans="1:4" x14ac:dyDescent="0.35">
      <c r="A7">
        <v>15</v>
      </c>
      <c r="B7" t="s">
        <v>166</v>
      </c>
      <c r="C7" t="s">
        <v>77</v>
      </c>
      <c r="D7">
        <v>3</v>
      </c>
    </row>
    <row r="8" spans="1:4" x14ac:dyDescent="0.35">
      <c r="A8">
        <v>5</v>
      </c>
      <c r="B8" t="s">
        <v>167</v>
      </c>
      <c r="C8" t="s">
        <v>3</v>
      </c>
      <c r="D8">
        <v>4</v>
      </c>
    </row>
    <row r="9" spans="1:4" x14ac:dyDescent="0.35">
      <c r="A9">
        <v>2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4.5" x14ac:dyDescent="0.35"/>
  <cols>
    <col min="1" max="1" width="20.453125" bestFit="1" customWidth="1"/>
    <col min="2" max="2" width="8.26953125" bestFit="1" customWidth="1"/>
    <col min="3" max="3" width="13.81640625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18870</v>
      </c>
      <c r="C2" t="s">
        <v>34</v>
      </c>
    </row>
    <row r="3" spans="1:3" x14ac:dyDescent="0.35">
      <c r="A3" t="s">
        <v>112</v>
      </c>
      <c r="B3">
        <v>77285</v>
      </c>
      <c r="C3" t="s">
        <v>34</v>
      </c>
    </row>
    <row r="4" spans="1:3" x14ac:dyDescent="0.35">
      <c r="A4" t="s">
        <v>113</v>
      </c>
      <c r="B4">
        <v>4461</v>
      </c>
      <c r="C4" t="s">
        <v>34</v>
      </c>
    </row>
    <row r="5" spans="1:3" x14ac:dyDescent="0.35">
      <c r="A5" t="s">
        <v>30</v>
      </c>
      <c r="B5">
        <v>120715</v>
      </c>
      <c r="C5" t="s">
        <v>34</v>
      </c>
    </row>
    <row r="6" spans="1:3" x14ac:dyDescent="0.35">
      <c r="A6" t="s">
        <v>111</v>
      </c>
      <c r="B6">
        <v>242</v>
      </c>
      <c r="C6" t="s">
        <v>24</v>
      </c>
    </row>
    <row r="7" spans="1:3" x14ac:dyDescent="0.35">
      <c r="A7" t="s">
        <v>112</v>
      </c>
      <c r="B7">
        <v>979</v>
      </c>
      <c r="C7" t="s">
        <v>24</v>
      </c>
    </row>
    <row r="8" spans="1:3" x14ac:dyDescent="0.35">
      <c r="A8" t="s">
        <v>113</v>
      </c>
      <c r="B8">
        <v>181</v>
      </c>
      <c r="C8" t="s">
        <v>24</v>
      </c>
    </row>
    <row r="9" spans="1:3" x14ac:dyDescent="0.35">
      <c r="A9" t="s">
        <v>30</v>
      </c>
      <c r="B9">
        <v>1948</v>
      </c>
      <c r="C9" t="s">
        <v>24</v>
      </c>
    </row>
    <row r="10" spans="1:3" x14ac:dyDescent="0.35">
      <c r="A10" t="s">
        <v>111</v>
      </c>
      <c r="B10">
        <v>991</v>
      </c>
      <c r="C10" t="s">
        <v>35</v>
      </c>
    </row>
    <row r="11" spans="1:3" x14ac:dyDescent="0.35">
      <c r="A11" t="s">
        <v>112</v>
      </c>
      <c r="B11">
        <v>5565</v>
      </c>
      <c r="C11" t="s">
        <v>35</v>
      </c>
    </row>
    <row r="12" spans="1:3" x14ac:dyDescent="0.35">
      <c r="A12" t="s">
        <v>113</v>
      </c>
      <c r="B12">
        <v>317</v>
      </c>
      <c r="C12" t="s">
        <v>35</v>
      </c>
    </row>
    <row r="13" spans="1:3" x14ac:dyDescent="0.35">
      <c r="A13" t="s">
        <v>30</v>
      </c>
      <c r="B13">
        <v>6251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4.5" x14ac:dyDescent="0.35"/>
  <cols>
    <col min="1" max="1" width="8.26953125" bestFit="1" customWidth="1"/>
    <col min="2" max="2" width="43.26953125" bestFit="1" customWidth="1"/>
    <col min="3" max="3" width="17" bestFit="1" customWidth="1"/>
    <col min="4" max="4" width="5.2695312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2093</v>
      </c>
      <c r="B2" t="s">
        <v>133</v>
      </c>
      <c r="C2" t="s">
        <v>3</v>
      </c>
      <c r="D2">
        <v>1</v>
      </c>
    </row>
    <row r="3" spans="1:4" x14ac:dyDescent="0.35">
      <c r="A3">
        <v>2200</v>
      </c>
      <c r="B3" t="s">
        <v>133</v>
      </c>
      <c r="C3" t="s">
        <v>77</v>
      </c>
      <c r="D3">
        <v>1</v>
      </c>
    </row>
    <row r="4" spans="1:4" x14ac:dyDescent="0.35">
      <c r="A4">
        <v>265</v>
      </c>
      <c r="B4" t="s">
        <v>165</v>
      </c>
      <c r="C4" t="s">
        <v>3</v>
      </c>
      <c r="D4">
        <v>2</v>
      </c>
    </row>
    <row r="5" spans="1:4" x14ac:dyDescent="0.35">
      <c r="A5">
        <v>613</v>
      </c>
      <c r="B5" t="s">
        <v>165</v>
      </c>
      <c r="C5" t="s">
        <v>77</v>
      </c>
      <c r="D5">
        <v>2</v>
      </c>
    </row>
    <row r="6" spans="1:4" x14ac:dyDescent="0.35">
      <c r="A6">
        <v>117</v>
      </c>
      <c r="B6" t="s">
        <v>166</v>
      </c>
      <c r="C6" t="s">
        <v>3</v>
      </c>
      <c r="D6">
        <v>3</v>
      </c>
    </row>
    <row r="7" spans="1:4" x14ac:dyDescent="0.35">
      <c r="A7">
        <v>165</v>
      </c>
      <c r="B7" t="s">
        <v>166</v>
      </c>
      <c r="C7" t="s">
        <v>77</v>
      </c>
      <c r="D7">
        <v>3</v>
      </c>
    </row>
    <row r="8" spans="1:4" x14ac:dyDescent="0.35">
      <c r="A8">
        <v>11</v>
      </c>
      <c r="B8" t="s">
        <v>167</v>
      </c>
      <c r="C8" t="s">
        <v>3</v>
      </c>
      <c r="D8">
        <v>4</v>
      </c>
    </row>
    <row r="9" spans="1:4" x14ac:dyDescent="0.35">
      <c r="A9">
        <v>9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.26953125" bestFit="1" customWidth="1"/>
    <col min="2" max="2" width="38.26953125" bestFit="1" customWidth="1"/>
    <col min="3" max="3" width="8.26953125" bestFit="1" customWidth="1"/>
    <col min="4" max="4" width="37.453125" bestFit="1" customWidth="1"/>
    <col min="5" max="5" width="9.7265625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9458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362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123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7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0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619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4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0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1702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93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23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1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422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2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1154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36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46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11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1186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57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17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4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25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335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23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13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90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38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68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9714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328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169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3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1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5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821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0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2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1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4.5" x14ac:dyDescent="0.35"/>
  <cols>
    <col min="1" max="1" width="5.26953125" bestFit="1" customWidth="1"/>
    <col min="2" max="2" width="8.26953125" bestFit="1" customWidth="1"/>
    <col min="3" max="3" width="35.54296875" bestFit="1" customWidth="1"/>
    <col min="4" max="4" width="16.8164062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7</v>
      </c>
      <c r="C2" t="s">
        <v>85</v>
      </c>
      <c r="D2" t="s">
        <v>3</v>
      </c>
    </row>
    <row r="3" spans="1:4" x14ac:dyDescent="0.35">
      <c r="A3">
        <v>2</v>
      </c>
      <c r="B3">
        <v>11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130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131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4.5" x14ac:dyDescent="0.35"/>
  <cols>
    <col min="1" max="1" width="5.26953125" bestFit="1" customWidth="1"/>
    <col min="2" max="2" width="14" bestFit="1" customWidth="1"/>
    <col min="3" max="3" width="9.81640625" bestFit="1" customWidth="1"/>
    <col min="4" max="4" width="9.7265625" bestFit="1" customWidth="1"/>
  </cols>
  <sheetData>
    <row r="1" spans="1:4" x14ac:dyDescent="0.35">
      <c r="A1" t="s">
        <v>95</v>
      </c>
      <c r="B1" t="s">
        <v>126</v>
      </c>
      <c r="C1" t="s">
        <v>30</v>
      </c>
      <c r="D1" t="s">
        <v>127</v>
      </c>
    </row>
    <row r="2" spans="1:4" x14ac:dyDescent="0.35">
      <c r="A2">
        <v>1</v>
      </c>
      <c r="B2" t="s">
        <v>128</v>
      </c>
      <c r="C2">
        <v>0</v>
      </c>
      <c r="D2">
        <v>0</v>
      </c>
    </row>
    <row r="3" spans="1:4" x14ac:dyDescent="0.35">
      <c r="A3">
        <v>2</v>
      </c>
      <c r="B3" t="s">
        <v>129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.26953125" bestFit="1" customWidth="1"/>
    <col min="2" max="2" width="17.81640625" bestFit="1" customWidth="1"/>
    <col min="3" max="3" width="13.7265625" bestFit="1" customWidth="1"/>
    <col min="4" max="4" width="7.453125" bestFit="1" customWidth="1"/>
    <col min="5" max="5" width="9" bestFit="1" customWidth="1"/>
    <col min="6" max="6" width="8.26953125" bestFit="1" customWidth="1"/>
    <col min="7" max="7" width="11.179687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123</v>
      </c>
      <c r="C2" t="s">
        <v>31</v>
      </c>
      <c r="D2" t="s">
        <v>30</v>
      </c>
      <c r="E2">
        <v>1</v>
      </c>
      <c r="F2">
        <v>3</v>
      </c>
      <c r="G2">
        <v>1</v>
      </c>
    </row>
    <row r="3" spans="1:7" x14ac:dyDescent="0.35">
      <c r="A3">
        <v>2</v>
      </c>
      <c r="B3" t="s">
        <v>122</v>
      </c>
      <c r="C3" t="s">
        <v>31</v>
      </c>
      <c r="D3" t="s">
        <v>30</v>
      </c>
      <c r="E3">
        <v>1</v>
      </c>
      <c r="F3">
        <v>6</v>
      </c>
      <c r="G3">
        <v>1</v>
      </c>
    </row>
    <row r="4" spans="1:7" x14ac:dyDescent="0.35">
      <c r="A4">
        <v>3</v>
      </c>
      <c r="B4" t="s">
        <v>134</v>
      </c>
      <c r="C4" t="s">
        <v>31</v>
      </c>
      <c r="D4" t="s">
        <v>30</v>
      </c>
      <c r="E4">
        <v>1</v>
      </c>
      <c r="F4">
        <v>1</v>
      </c>
      <c r="G4">
        <v>1</v>
      </c>
    </row>
    <row r="5" spans="1:7" x14ac:dyDescent="0.35">
      <c r="A5">
        <v>4</v>
      </c>
      <c r="B5" t="s">
        <v>154</v>
      </c>
      <c r="C5" t="s">
        <v>31</v>
      </c>
      <c r="D5" t="s">
        <v>30</v>
      </c>
      <c r="E5">
        <v>1</v>
      </c>
      <c r="F5">
        <v>7</v>
      </c>
      <c r="G5">
        <v>1</v>
      </c>
    </row>
    <row r="6" spans="1:7" x14ac:dyDescent="0.35">
      <c r="A6">
        <v>5</v>
      </c>
      <c r="B6" t="s">
        <v>135</v>
      </c>
      <c r="C6" t="s">
        <v>31</v>
      </c>
      <c r="D6" t="s">
        <v>30</v>
      </c>
      <c r="E6">
        <v>1</v>
      </c>
      <c r="F6">
        <v>2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16</v>
      </c>
      <c r="G7">
        <v>1</v>
      </c>
    </row>
    <row r="8" spans="1:7" x14ac:dyDescent="0.35">
      <c r="A8">
        <v>1</v>
      </c>
      <c r="B8" t="s">
        <v>123</v>
      </c>
      <c r="C8" t="s">
        <v>31</v>
      </c>
      <c r="D8" t="s">
        <v>10</v>
      </c>
      <c r="E8">
        <v>2</v>
      </c>
      <c r="F8">
        <v>3</v>
      </c>
      <c r="G8">
        <v>1</v>
      </c>
    </row>
    <row r="9" spans="1:7" x14ac:dyDescent="0.35">
      <c r="A9">
        <v>2</v>
      </c>
      <c r="B9" t="s">
        <v>122</v>
      </c>
      <c r="C9" t="s">
        <v>31</v>
      </c>
      <c r="D9" t="s">
        <v>10</v>
      </c>
      <c r="E9">
        <v>2</v>
      </c>
      <c r="F9">
        <v>9</v>
      </c>
      <c r="G9">
        <v>1</v>
      </c>
    </row>
    <row r="10" spans="1:7" x14ac:dyDescent="0.35">
      <c r="A10">
        <v>3</v>
      </c>
      <c r="B10" t="s">
        <v>134</v>
      </c>
      <c r="C10" t="s">
        <v>31</v>
      </c>
      <c r="D10" t="s">
        <v>10</v>
      </c>
      <c r="E10">
        <v>2</v>
      </c>
      <c r="F10">
        <v>1</v>
      </c>
      <c r="G10">
        <v>1</v>
      </c>
    </row>
    <row r="11" spans="1:7" x14ac:dyDescent="0.3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7</v>
      </c>
      <c r="G11">
        <v>1</v>
      </c>
    </row>
    <row r="12" spans="1:7" x14ac:dyDescent="0.35">
      <c r="A12">
        <v>5</v>
      </c>
      <c r="B12" t="s">
        <v>135</v>
      </c>
      <c r="C12" t="s">
        <v>31</v>
      </c>
      <c r="D12" t="s">
        <v>10</v>
      </c>
      <c r="E12">
        <v>2</v>
      </c>
      <c r="F12">
        <v>2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19</v>
      </c>
      <c r="G13">
        <v>1</v>
      </c>
    </row>
    <row r="14" spans="1:7" x14ac:dyDescent="0.3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41</v>
      </c>
      <c r="G14">
        <v>2</v>
      </c>
    </row>
    <row r="15" spans="1:7" x14ac:dyDescent="0.3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20</v>
      </c>
      <c r="G15">
        <v>2</v>
      </c>
    </row>
    <row r="16" spans="1:7" x14ac:dyDescent="0.35">
      <c r="A16">
        <v>3</v>
      </c>
      <c r="B16" t="s">
        <v>134</v>
      </c>
      <c r="C16" s="2" t="s">
        <v>55</v>
      </c>
      <c r="D16" t="s">
        <v>30</v>
      </c>
      <c r="E16">
        <v>1</v>
      </c>
      <c r="F16" s="2">
        <v>2</v>
      </c>
      <c r="G16">
        <v>2</v>
      </c>
    </row>
    <row r="17" spans="1:7" x14ac:dyDescent="0.3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8</v>
      </c>
      <c r="G17">
        <v>2</v>
      </c>
    </row>
    <row r="18" spans="1:7" x14ac:dyDescent="0.35">
      <c r="A18">
        <v>5</v>
      </c>
      <c r="B18" t="s">
        <v>135</v>
      </c>
      <c r="C18" s="2" t="s">
        <v>55</v>
      </c>
      <c r="D18" t="s">
        <v>30</v>
      </c>
      <c r="E18">
        <v>1</v>
      </c>
      <c r="F18" s="2">
        <v>4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26</v>
      </c>
      <c r="G19">
        <v>2</v>
      </c>
    </row>
    <row r="20" spans="1:7" x14ac:dyDescent="0.3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112</v>
      </c>
      <c r="G20">
        <v>2</v>
      </c>
    </row>
    <row r="21" spans="1:7" x14ac:dyDescent="0.3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38</v>
      </c>
      <c r="G21">
        <v>2</v>
      </c>
    </row>
    <row r="22" spans="1:7" x14ac:dyDescent="0.35">
      <c r="A22">
        <v>3</v>
      </c>
      <c r="B22" t="s">
        <v>134</v>
      </c>
      <c r="C22" s="2" t="s">
        <v>55</v>
      </c>
      <c r="D22" t="s">
        <v>10</v>
      </c>
      <c r="E22">
        <v>2</v>
      </c>
      <c r="F22" s="2">
        <v>8</v>
      </c>
      <c r="G22">
        <v>2</v>
      </c>
    </row>
    <row r="23" spans="1:7" x14ac:dyDescent="0.3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8</v>
      </c>
      <c r="G23">
        <v>2</v>
      </c>
    </row>
    <row r="24" spans="1:7" x14ac:dyDescent="0.35">
      <c r="A24">
        <v>5</v>
      </c>
      <c r="B24" t="s">
        <v>135</v>
      </c>
      <c r="C24" s="2" t="s">
        <v>55</v>
      </c>
      <c r="D24" t="s">
        <v>10</v>
      </c>
      <c r="E24">
        <v>2</v>
      </c>
      <c r="F24" s="2">
        <v>6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31</v>
      </c>
      <c r="G25">
        <v>2</v>
      </c>
    </row>
    <row r="26" spans="1:7" x14ac:dyDescent="0.3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3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134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135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3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7</v>
      </c>
      <c r="G32">
        <v>3</v>
      </c>
    </row>
    <row r="33" spans="1:7" x14ac:dyDescent="0.3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134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135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.26953125" bestFit="1" customWidth="1"/>
    <col min="2" max="2" width="17.81640625" bestFit="1" customWidth="1"/>
    <col min="3" max="3" width="13.7265625" bestFit="1" customWidth="1"/>
    <col min="4" max="4" width="7.453125" bestFit="1" customWidth="1"/>
    <col min="5" max="5" width="9" bestFit="1" customWidth="1"/>
    <col min="6" max="6" width="8.26953125" bestFit="1" customWidth="1"/>
    <col min="7" max="7" width="11.179687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123</v>
      </c>
      <c r="C2" t="s">
        <v>31</v>
      </c>
      <c r="D2" t="s">
        <v>30</v>
      </c>
      <c r="E2">
        <v>1</v>
      </c>
      <c r="F2">
        <v>138</v>
      </c>
      <c r="G2">
        <v>1</v>
      </c>
    </row>
    <row r="3" spans="1:7" x14ac:dyDescent="0.35">
      <c r="A3">
        <v>2</v>
      </c>
      <c r="B3" t="s">
        <v>122</v>
      </c>
      <c r="C3" t="s">
        <v>31</v>
      </c>
      <c r="D3" t="s">
        <v>30</v>
      </c>
      <c r="E3">
        <v>1</v>
      </c>
      <c r="F3">
        <v>38</v>
      </c>
      <c r="G3">
        <v>1</v>
      </c>
    </row>
    <row r="4" spans="1:7" x14ac:dyDescent="0.35">
      <c r="A4">
        <v>3</v>
      </c>
      <c r="B4" t="s">
        <v>136</v>
      </c>
      <c r="C4" t="s">
        <v>31</v>
      </c>
      <c r="D4" t="s">
        <v>30</v>
      </c>
      <c r="E4">
        <v>1</v>
      </c>
      <c r="F4">
        <v>10</v>
      </c>
      <c r="G4">
        <v>1</v>
      </c>
    </row>
    <row r="5" spans="1:7" x14ac:dyDescent="0.35">
      <c r="A5">
        <v>4</v>
      </c>
      <c r="B5" t="s">
        <v>155</v>
      </c>
      <c r="C5" t="s">
        <v>31</v>
      </c>
      <c r="D5" t="s">
        <v>30</v>
      </c>
      <c r="E5">
        <v>1</v>
      </c>
      <c r="F5">
        <v>18</v>
      </c>
      <c r="G5">
        <v>1</v>
      </c>
    </row>
    <row r="6" spans="1:7" x14ac:dyDescent="0.35">
      <c r="A6">
        <v>5</v>
      </c>
      <c r="B6" t="s">
        <v>135</v>
      </c>
      <c r="C6" t="s">
        <v>31</v>
      </c>
      <c r="D6" t="s">
        <v>30</v>
      </c>
      <c r="E6">
        <v>1</v>
      </c>
      <c r="F6">
        <v>8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118</v>
      </c>
      <c r="G7">
        <v>1</v>
      </c>
    </row>
    <row r="8" spans="1:7" x14ac:dyDescent="0.35">
      <c r="A8">
        <v>1</v>
      </c>
      <c r="B8" t="s">
        <v>123</v>
      </c>
      <c r="C8" t="s">
        <v>31</v>
      </c>
      <c r="D8" t="s">
        <v>10</v>
      </c>
      <c r="E8">
        <v>2</v>
      </c>
      <c r="F8">
        <v>391</v>
      </c>
      <c r="G8">
        <v>1</v>
      </c>
    </row>
    <row r="9" spans="1:7" x14ac:dyDescent="0.35">
      <c r="A9">
        <v>2</v>
      </c>
      <c r="B9" t="s">
        <v>122</v>
      </c>
      <c r="C9" t="s">
        <v>31</v>
      </c>
      <c r="D9" t="s">
        <v>10</v>
      </c>
      <c r="E9">
        <v>2</v>
      </c>
      <c r="F9">
        <v>43</v>
      </c>
      <c r="G9">
        <v>1</v>
      </c>
    </row>
    <row r="10" spans="1:7" x14ac:dyDescent="0.35">
      <c r="A10">
        <v>3</v>
      </c>
      <c r="B10" t="s">
        <v>136</v>
      </c>
      <c r="C10" t="s">
        <v>31</v>
      </c>
      <c r="D10" t="s">
        <v>10</v>
      </c>
      <c r="E10">
        <v>2</v>
      </c>
      <c r="F10">
        <v>30</v>
      </c>
      <c r="G10">
        <v>1</v>
      </c>
    </row>
    <row r="11" spans="1:7" x14ac:dyDescent="0.35">
      <c r="A11">
        <v>4</v>
      </c>
      <c r="B11" t="s">
        <v>155</v>
      </c>
      <c r="C11" t="s">
        <v>31</v>
      </c>
      <c r="D11" t="s">
        <v>10</v>
      </c>
      <c r="E11">
        <v>2</v>
      </c>
      <c r="F11">
        <v>30</v>
      </c>
      <c r="G11">
        <v>1</v>
      </c>
    </row>
    <row r="12" spans="1:7" x14ac:dyDescent="0.35">
      <c r="A12">
        <v>5</v>
      </c>
      <c r="B12" t="s">
        <v>135</v>
      </c>
      <c r="C12" t="s">
        <v>31</v>
      </c>
      <c r="D12" t="s">
        <v>10</v>
      </c>
      <c r="E12">
        <v>2</v>
      </c>
      <c r="F12">
        <v>11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143</v>
      </c>
      <c r="G13">
        <v>1</v>
      </c>
    </row>
    <row r="14" spans="1:7" x14ac:dyDescent="0.35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287</v>
      </c>
      <c r="G14">
        <v>2</v>
      </c>
    </row>
    <row r="15" spans="1:7" x14ac:dyDescent="0.3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93</v>
      </c>
      <c r="G15">
        <v>2</v>
      </c>
    </row>
    <row r="16" spans="1:7" x14ac:dyDescent="0.35">
      <c r="A16">
        <v>3</v>
      </c>
      <c r="B16" t="s">
        <v>136</v>
      </c>
      <c r="C16" s="2" t="s">
        <v>55</v>
      </c>
      <c r="D16" t="s">
        <v>30</v>
      </c>
      <c r="E16">
        <v>1</v>
      </c>
      <c r="F16" s="2">
        <v>20</v>
      </c>
      <c r="G16">
        <v>2</v>
      </c>
    </row>
    <row r="17" spans="1:7" x14ac:dyDescent="0.35">
      <c r="A17">
        <v>4</v>
      </c>
      <c r="B17" t="s">
        <v>155</v>
      </c>
      <c r="C17" s="2" t="s">
        <v>55</v>
      </c>
      <c r="D17" t="s">
        <v>30</v>
      </c>
      <c r="E17">
        <v>1</v>
      </c>
      <c r="F17" s="2">
        <v>19</v>
      </c>
      <c r="G17">
        <v>2</v>
      </c>
    </row>
    <row r="18" spans="1:7" x14ac:dyDescent="0.35">
      <c r="A18">
        <v>5</v>
      </c>
      <c r="B18" t="s">
        <v>135</v>
      </c>
      <c r="C18" s="2" t="s">
        <v>55</v>
      </c>
      <c r="D18" t="s">
        <v>30</v>
      </c>
      <c r="E18">
        <v>1</v>
      </c>
      <c r="F18" s="2">
        <v>17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156</v>
      </c>
      <c r="G19">
        <v>2</v>
      </c>
    </row>
    <row r="20" spans="1:7" x14ac:dyDescent="0.35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774</v>
      </c>
      <c r="G20">
        <v>2</v>
      </c>
    </row>
    <row r="21" spans="1:7" x14ac:dyDescent="0.3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133</v>
      </c>
      <c r="G21">
        <v>2</v>
      </c>
    </row>
    <row r="22" spans="1:7" x14ac:dyDescent="0.35">
      <c r="A22">
        <v>3</v>
      </c>
      <c r="B22" t="s">
        <v>136</v>
      </c>
      <c r="C22" s="2" t="s">
        <v>55</v>
      </c>
      <c r="D22" t="s">
        <v>10</v>
      </c>
      <c r="E22">
        <v>2</v>
      </c>
      <c r="F22" s="2">
        <v>58</v>
      </c>
      <c r="G22">
        <v>2</v>
      </c>
    </row>
    <row r="23" spans="1:7" x14ac:dyDescent="0.35">
      <c r="A23">
        <v>4</v>
      </c>
      <c r="B23" t="s">
        <v>155</v>
      </c>
      <c r="C23" s="2" t="s">
        <v>55</v>
      </c>
      <c r="D23" t="s">
        <v>10</v>
      </c>
      <c r="E23">
        <v>2</v>
      </c>
      <c r="F23" s="2">
        <v>34</v>
      </c>
      <c r="G23">
        <v>2</v>
      </c>
    </row>
    <row r="24" spans="1:7" x14ac:dyDescent="0.35">
      <c r="A24">
        <v>5</v>
      </c>
      <c r="B24" t="s">
        <v>135</v>
      </c>
      <c r="C24" s="2" t="s">
        <v>55</v>
      </c>
      <c r="D24" t="s">
        <v>10</v>
      </c>
      <c r="E24">
        <v>2</v>
      </c>
      <c r="F24" s="2">
        <v>29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207</v>
      </c>
      <c r="G25">
        <v>2</v>
      </c>
    </row>
    <row r="26" spans="1:7" x14ac:dyDescent="0.35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20</v>
      </c>
      <c r="G26">
        <v>3</v>
      </c>
    </row>
    <row r="27" spans="1:7" x14ac:dyDescent="0.3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11</v>
      </c>
      <c r="G27">
        <v>3</v>
      </c>
    </row>
    <row r="28" spans="1:7" x14ac:dyDescent="0.35">
      <c r="A28">
        <v>3</v>
      </c>
      <c r="B28" t="s">
        <v>136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155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135</v>
      </c>
      <c r="C30" t="s">
        <v>103</v>
      </c>
      <c r="D30" t="s">
        <v>30</v>
      </c>
      <c r="E30">
        <v>1</v>
      </c>
      <c r="F30">
        <v>3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7</v>
      </c>
      <c r="G31">
        <v>3</v>
      </c>
    </row>
    <row r="32" spans="1:7" x14ac:dyDescent="0.35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45</v>
      </c>
      <c r="G32">
        <v>3</v>
      </c>
    </row>
    <row r="33" spans="1:7" x14ac:dyDescent="0.3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11</v>
      </c>
      <c r="G33">
        <v>3</v>
      </c>
    </row>
    <row r="34" spans="1:7" x14ac:dyDescent="0.35">
      <c r="A34">
        <v>3</v>
      </c>
      <c r="B34" t="s">
        <v>136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155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135</v>
      </c>
      <c r="C36" t="s">
        <v>103</v>
      </c>
      <c r="D36" t="s">
        <v>10</v>
      </c>
      <c r="E36">
        <v>2</v>
      </c>
      <c r="F36">
        <v>5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.26953125" bestFit="1" customWidth="1"/>
    <col min="2" max="2" width="15.26953125" bestFit="1" customWidth="1"/>
    <col min="3" max="3" width="12.7265625" bestFit="1" customWidth="1"/>
    <col min="4" max="4" width="19.54296875" bestFit="1" customWidth="1"/>
    <col min="5" max="5" width="10.17968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124</v>
      </c>
      <c r="C2">
        <v>624</v>
      </c>
      <c r="D2">
        <v>583</v>
      </c>
      <c r="E2">
        <v>66</v>
      </c>
    </row>
    <row r="3" spans="1:5" x14ac:dyDescent="0.35">
      <c r="A3">
        <v>2</v>
      </c>
      <c r="B3" t="s">
        <v>125</v>
      </c>
      <c r="C3">
        <v>336</v>
      </c>
      <c r="D3">
        <v>280</v>
      </c>
      <c r="E3">
        <v>13</v>
      </c>
    </row>
    <row r="4" spans="1:5" x14ac:dyDescent="0.35">
      <c r="A4">
        <v>3</v>
      </c>
      <c r="B4" t="s">
        <v>138</v>
      </c>
      <c r="C4">
        <v>114</v>
      </c>
      <c r="D4">
        <v>91</v>
      </c>
      <c r="E4">
        <v>3</v>
      </c>
    </row>
    <row r="5" spans="1:5" x14ac:dyDescent="0.35">
      <c r="A5" s="2">
        <v>4</v>
      </c>
      <c r="B5" s="2" t="s">
        <v>139</v>
      </c>
      <c r="C5" s="2">
        <v>58</v>
      </c>
      <c r="D5" s="2">
        <v>46</v>
      </c>
      <c r="E5" s="2">
        <v>6</v>
      </c>
    </row>
    <row r="6" spans="1:5" x14ac:dyDescent="0.35">
      <c r="A6" s="2">
        <v>5</v>
      </c>
      <c r="B6" s="2" t="s">
        <v>156</v>
      </c>
      <c r="C6" s="2">
        <v>47</v>
      </c>
      <c r="D6" s="2">
        <v>41</v>
      </c>
      <c r="E6" s="2">
        <v>8</v>
      </c>
    </row>
    <row r="7" spans="1:5" x14ac:dyDescent="0.35">
      <c r="A7" s="2">
        <v>6</v>
      </c>
      <c r="B7" s="2" t="s">
        <v>102</v>
      </c>
      <c r="C7" s="2">
        <v>85</v>
      </c>
      <c r="D7" s="2">
        <v>58</v>
      </c>
      <c r="E7" s="2">
        <v>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.26953125" bestFit="1" customWidth="1"/>
    <col min="2" max="2" width="15.26953125" bestFit="1" customWidth="1"/>
    <col min="3" max="3" width="14.54296875" bestFit="1" customWidth="1"/>
    <col min="4" max="4" width="19.54296875" bestFit="1" customWidth="1"/>
    <col min="5" max="5" width="10.17968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124</v>
      </c>
      <c r="C2" s="2">
        <v>18</v>
      </c>
      <c r="D2" s="2">
        <v>19</v>
      </c>
      <c r="E2" s="2">
        <v>2</v>
      </c>
    </row>
    <row r="3" spans="1:5" x14ac:dyDescent="0.35">
      <c r="A3" s="2">
        <v>2</v>
      </c>
      <c r="B3" s="2" t="s">
        <v>125</v>
      </c>
      <c r="C3" s="2">
        <v>9</v>
      </c>
      <c r="D3" s="2">
        <v>8</v>
      </c>
      <c r="E3" s="2">
        <v>4</v>
      </c>
    </row>
    <row r="4" spans="1:5" x14ac:dyDescent="0.35">
      <c r="A4" s="2">
        <v>3</v>
      </c>
      <c r="B4" s="2" t="s">
        <v>157</v>
      </c>
      <c r="C4" s="2">
        <v>5</v>
      </c>
      <c r="D4" s="2">
        <v>0</v>
      </c>
      <c r="E4" s="2">
        <v>0</v>
      </c>
    </row>
    <row r="5" spans="1:5" x14ac:dyDescent="0.35">
      <c r="A5" s="2">
        <v>4</v>
      </c>
      <c r="B5" s="2" t="s">
        <v>158</v>
      </c>
      <c r="C5" s="2">
        <v>3</v>
      </c>
      <c r="D5" s="2">
        <v>1</v>
      </c>
      <c r="E5" s="2">
        <v>0</v>
      </c>
    </row>
    <row r="6" spans="1:5" x14ac:dyDescent="0.35">
      <c r="A6" s="2">
        <v>5</v>
      </c>
      <c r="B6" s="2" t="s">
        <v>159</v>
      </c>
      <c r="C6" s="2">
        <v>3</v>
      </c>
      <c r="D6" s="2">
        <v>1</v>
      </c>
      <c r="E6" s="2">
        <v>1</v>
      </c>
    </row>
    <row r="7" spans="1:5" x14ac:dyDescent="0.35">
      <c r="A7" s="2">
        <v>6</v>
      </c>
      <c r="B7" s="2" t="s">
        <v>102</v>
      </c>
      <c r="C7" s="2">
        <v>15</v>
      </c>
      <c r="D7" s="2">
        <v>10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726562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151</v>
      </c>
      <c r="B2" s="1" t="s">
        <v>152</v>
      </c>
      <c r="C2" s="1" t="s">
        <v>153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4.5" x14ac:dyDescent="0.35"/>
  <cols>
    <col min="1" max="1" width="8.26953125" bestFit="1" customWidth="1"/>
    <col min="2" max="2" width="11.26953125" bestFit="1" customWidth="1"/>
    <col min="3" max="3" width="22.1796875" bestFit="1" customWidth="1"/>
    <col min="4" max="4" width="5.2695312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0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2</v>
      </c>
      <c r="B9" t="s">
        <v>51</v>
      </c>
      <c r="C9" t="s">
        <v>89</v>
      </c>
      <c r="D9">
        <v>4</v>
      </c>
    </row>
    <row r="10" spans="1:4" x14ac:dyDescent="0.35">
      <c r="A10">
        <v>0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2020-11-09T11:27:08Z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