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filterPrivacy="1" codeName="Ten_skoroszyt"/>
  <xr:revisionPtr revIDLastSave="0" documentId="13_ncr:1_{FF6222D0-7EB2-42A4-BAD6-8C9B1C7CC146}" xr6:coauthVersionLast="36" xr6:coauthVersionMax="36" xr10:uidLastSave="{00000000-0000-0000-0000-000000000000}"/>
  <bookViews>
    <workbookView xWindow="0" yWindow="0" windowWidth="28800" windowHeight="11100" tabRatio="910" xr2:uid="{00000000-000D-0000-FFFF-FFFF00000000}"/>
  </bookViews>
  <sheets>
    <sheet name="Strona tytułowa" sheetId="136" r:id="rId1"/>
    <sheet name="Spis treści" sheetId="53" r:id="rId2"/>
    <sheet name="Uwagi wstępne" sheetId="55" r:id="rId3"/>
    <sheet name="Objaśnienia i skróty" sheetId="54" r:id="rId4"/>
    <sheet name="Tab 1" sheetId="105" r:id="rId5"/>
    <sheet name="Tab 2 i 3" sheetId="106" r:id="rId6"/>
    <sheet name="Tab 4 i 5" sheetId="139" r:id="rId7"/>
    <sheet name="Tab 6 i 7" sheetId="107" r:id="rId8"/>
    <sheet name="Tab 8 i 9" sheetId="108" r:id="rId9"/>
    <sheet name="Tab 10 i 11" sheetId="109" r:id="rId10"/>
    <sheet name="Tab 12" sheetId="110" r:id="rId11"/>
    <sheet name="Tab 1 (13)" sheetId="94" r:id="rId12"/>
    <sheet name="Tab 2 (14) i wykres 1" sheetId="135" r:id="rId13"/>
    <sheet name="Tab 3 (15) i wykres 2" sheetId="125" r:id="rId14"/>
    <sheet name="Tab 4 (16)" sheetId="95" r:id="rId15"/>
    <sheet name="Tab 5 (17)" sheetId="96" r:id="rId16"/>
    <sheet name="Wykres 3" sheetId="129" r:id="rId17"/>
    <sheet name="Tab 6 (18)" sheetId="97" r:id="rId18"/>
    <sheet name="Tab 7 (19)" sheetId="98" r:id="rId19"/>
    <sheet name="Tab 8 (20)" sheetId="99" r:id="rId20"/>
    <sheet name="Tab 9 (21) i 10 (22)" sheetId="101" r:id="rId21"/>
    <sheet name="Tab 11 (23) i 12 (24)" sheetId="102" r:id="rId22"/>
    <sheet name="Tab 1 (25)" sheetId="104" r:id="rId23"/>
    <sheet name="Tab 1 (26) i 2 (27)" sheetId="113" r:id="rId24"/>
    <sheet name="Wykres 4" sheetId="130" r:id="rId25"/>
    <sheet name="Tab 3 (28) i 4 (29)" sheetId="114" r:id="rId26"/>
    <sheet name="Wykres 5" sheetId="126" r:id="rId27"/>
    <sheet name="Tab 1 (30)" sheetId="115" r:id="rId28"/>
    <sheet name="Tab 2 (31) i 3 (32)" sheetId="117" r:id="rId29"/>
    <sheet name="Tab 4 (33)" sheetId="116" r:id="rId30"/>
    <sheet name="Tab 5 (34) i 6 (35)" sheetId="118" r:id="rId31"/>
    <sheet name="Tab 7 (36) i 8 (37)" sheetId="119" r:id="rId32"/>
    <sheet name="Tab 1 (38) i 2 (39)" sheetId="121" r:id="rId33"/>
    <sheet name="Strona końcowa" sheetId="138" r:id="rId34"/>
  </sheets>
  <definedNames>
    <definedName name="_xlnm.Print_Area" localSheetId="3">'Objaśnienia i skróty'!$A$1:$B$25</definedName>
    <definedName name="_xlnm.Print_Area" localSheetId="1">'Spis treści'!$A$1:$C$59</definedName>
    <definedName name="_xlnm.Print_Area" localSheetId="33">'Strona końcowa'!$A$1:$B$31</definedName>
    <definedName name="_xlnm.Print_Area" localSheetId="0">'Strona tytułowa'!$A$1:$B$34</definedName>
    <definedName name="_xlnm.Print_Area" localSheetId="4">'Tab 1'!$A$1:$F$27</definedName>
    <definedName name="_xlnm.Print_Area" localSheetId="11">'Tab 1 (13)'!$A$1:$F$29</definedName>
    <definedName name="_xlnm.Print_Area" localSheetId="22">'Tab 1 (25)'!$A$1:$F$61</definedName>
    <definedName name="_xlnm.Print_Area" localSheetId="23">'Tab 1 (26) i 2 (27)'!$A$1:$G$39</definedName>
    <definedName name="_xlnm.Print_Area" localSheetId="27">'Tab 1 (30)'!$A$1:$L$24</definedName>
    <definedName name="_xlnm.Print_Area" localSheetId="32">'Tab 1 (38) i 2 (39)'!$A$1:$M$34</definedName>
    <definedName name="_xlnm.Print_Area" localSheetId="9">'Tab 10 i 11'!$A$1:$F$25</definedName>
    <definedName name="_xlnm.Print_Area" localSheetId="21">'Tab 11 (23) i 12 (24)'!$A$1:$I$45</definedName>
    <definedName name="_xlnm.Print_Area" localSheetId="10">'Tab 12'!$A$1:$K$55</definedName>
    <definedName name="_xlnm.Print_Area" localSheetId="12">'Tab 2 (14) i wykres 1'!$A$1:$E$48</definedName>
    <definedName name="_xlnm.Print_Area" localSheetId="28">'Tab 2 (31) i 3 (32)'!$A$1:$H$29</definedName>
    <definedName name="_xlnm.Print_Area" localSheetId="5">'Tab 2 i 3'!$A$1:$F$40</definedName>
    <definedName name="_xlnm.Print_Area" localSheetId="13">'Tab 3 (15) i wykres 2'!$A$1:$E$49</definedName>
    <definedName name="_xlnm.Print_Area" localSheetId="25">'Tab 3 (28) i 4 (29)'!$A$1:$J$38</definedName>
    <definedName name="_xlnm.Print_Area" localSheetId="14">'Tab 4 (16)'!$A$1:$H$30</definedName>
    <definedName name="_xlnm.Print_Area" localSheetId="29">'Tab 4 (33)'!$A$1:$H$26</definedName>
    <definedName name="_xlnm.Print_Area" localSheetId="6">'Tab 4 i 5'!$A$1:$F$35</definedName>
    <definedName name="_xlnm.Print_Area" localSheetId="15">'Tab 5 (17)'!$A$1:$F$32</definedName>
    <definedName name="_xlnm.Print_Area" localSheetId="30">'Tab 5 (34) i 6 (35)'!$A$1:$D$47</definedName>
    <definedName name="_xlnm.Print_Area" localSheetId="17">'Tab 6 (18)'!$A$1:$H$32</definedName>
    <definedName name="_xlnm.Print_Area" localSheetId="7">'Tab 6 i 7'!$A$1:$G$34</definedName>
    <definedName name="_xlnm.Print_Area" localSheetId="18">'Tab 7 (19)'!$A$1:$F$32</definedName>
    <definedName name="_xlnm.Print_Area" localSheetId="31">'Tab 7 (36) i 8 (37)'!$A$1:$I$46</definedName>
    <definedName name="_xlnm.Print_Area" localSheetId="19">'Tab 8 (20)'!$A$1:$H$32</definedName>
    <definedName name="_xlnm.Print_Area" localSheetId="8">'Tab 8 i 9'!$A$1:$G$25</definedName>
    <definedName name="_xlnm.Print_Area" localSheetId="20">'Tab 9 (21) i 10 (22)'!$A$1:$F$30</definedName>
    <definedName name="_xlnm.Print_Area" localSheetId="2">'Uwagi wstępne'!$A$1:$B$135</definedName>
    <definedName name="_xlnm.Print_Area" localSheetId="16">'Wykres 3'!$A$1:$F$6</definedName>
    <definedName name="_xlnm.Print_Area" localSheetId="24">'Wykres 4'!$A$1:$G$33</definedName>
    <definedName name="_xlnm.Print_Area" localSheetId="26">'Wykres 5'!$B$1:$M$21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14" l="1"/>
  <c r="C19" i="135" l="1"/>
  <c r="C18" i="135"/>
  <c r="C17" i="135"/>
  <c r="C16" i="135"/>
  <c r="C15" i="135"/>
  <c r="C14" i="135"/>
  <c r="C13" i="135"/>
  <c r="C12" i="135"/>
  <c r="C11" i="135"/>
  <c r="C10" i="135"/>
  <c r="C9" i="135"/>
  <c r="C8" i="135"/>
  <c r="C7" i="135"/>
  <c r="C6" i="135"/>
  <c r="C5" i="135"/>
  <c r="C4" i="135"/>
  <c r="C23" i="135" s="1"/>
  <c r="B5" i="107" l="1"/>
  <c r="B5" i="108" s="1"/>
  <c r="B6" i="139"/>
  <c r="B18" i="139" s="1"/>
  <c r="F19" i="139" l="1"/>
  <c r="E19" i="139"/>
  <c r="D19" i="139"/>
  <c r="C19" i="139"/>
  <c r="B19" i="139"/>
  <c r="F24" i="106" l="1"/>
  <c r="E24" i="106"/>
  <c r="D24" i="106"/>
  <c r="C24" i="106" l="1"/>
  <c r="B24" i="106" l="1"/>
  <c r="F9" i="139" l="1"/>
  <c r="F7" i="139" s="1"/>
  <c r="E9" i="139"/>
  <c r="E7" i="139" s="1"/>
  <c r="D9" i="139"/>
  <c r="D7" i="139" s="1"/>
  <c r="C9" i="139"/>
  <c r="C7" i="139" s="1"/>
  <c r="B9" i="139"/>
  <c r="B7" i="139" s="1"/>
  <c r="A1" i="139"/>
  <c r="D20" i="126" l="1"/>
  <c r="E20" i="126"/>
  <c r="F20" i="126"/>
  <c r="G20" i="126"/>
  <c r="C32" i="130" l="1"/>
  <c r="B32" i="130"/>
  <c r="D8" i="102" l="1"/>
  <c r="D7" i="102"/>
  <c r="C8" i="102"/>
  <c r="C7" i="102"/>
  <c r="B8" i="102"/>
  <c r="B7" i="102"/>
  <c r="F29" i="117" l="1"/>
  <c r="E29" i="117"/>
  <c r="F28" i="117"/>
  <c r="E28" i="117"/>
  <c r="F27" i="117"/>
  <c r="E27" i="117"/>
  <c r="F25" i="117"/>
  <c r="E25" i="117"/>
  <c r="F24" i="117"/>
  <c r="E24" i="117"/>
  <c r="E23" i="117"/>
  <c r="F23" i="117"/>
  <c r="B5" i="117"/>
  <c r="B13" i="117"/>
  <c r="B12" i="117"/>
  <c r="B11" i="117"/>
  <c r="B10" i="117"/>
  <c r="B9" i="117"/>
  <c r="B8" i="117"/>
  <c r="H6" i="117"/>
  <c r="G6" i="117"/>
  <c r="F6" i="117"/>
  <c r="E6" i="117"/>
  <c r="D6" i="117"/>
  <c r="C6" i="117"/>
  <c r="G16" i="114"/>
  <c r="F16" i="114"/>
  <c r="G15" i="114"/>
  <c r="G14" i="114"/>
  <c r="F14" i="114"/>
  <c r="G13" i="114"/>
  <c r="F13" i="114"/>
  <c r="G11" i="114"/>
  <c r="F11" i="114"/>
  <c r="G10" i="114"/>
  <c r="F10" i="114"/>
  <c r="G9" i="114"/>
  <c r="F9" i="114"/>
  <c r="G8" i="114"/>
  <c r="F8" i="114"/>
  <c r="G7" i="114"/>
  <c r="F7" i="114"/>
  <c r="B21" i="114"/>
  <c r="J22" i="114"/>
  <c r="I22" i="114"/>
  <c r="H22" i="114"/>
  <c r="G22" i="114"/>
  <c r="F22" i="114"/>
  <c r="E22" i="114"/>
  <c r="C22" i="114"/>
  <c r="B22" i="114"/>
  <c r="F15" i="113"/>
  <c r="E15" i="113"/>
  <c r="F14" i="113"/>
  <c r="E14" i="113"/>
  <c r="F11" i="113"/>
  <c r="E11" i="113"/>
  <c r="F10" i="113"/>
  <c r="E10" i="113"/>
  <c r="F9" i="113"/>
  <c r="E9" i="113"/>
  <c r="F8" i="113"/>
  <c r="E8" i="113"/>
  <c r="B22" i="113"/>
  <c r="G23" i="113"/>
  <c r="F23" i="113"/>
  <c r="E23" i="113"/>
  <c r="D23" i="113"/>
  <c r="C23" i="113"/>
  <c r="B23" i="113"/>
  <c r="B6" i="117" l="1"/>
  <c r="F61" i="104" l="1"/>
  <c r="E61" i="104"/>
  <c r="F60" i="104"/>
  <c r="E60" i="104"/>
  <c r="F59" i="104"/>
  <c r="E59" i="104"/>
  <c r="F57" i="104"/>
  <c r="E57" i="104"/>
  <c r="F56" i="104"/>
  <c r="E56" i="104"/>
  <c r="F55" i="104"/>
  <c r="E55" i="104"/>
  <c r="F53" i="104"/>
  <c r="E53" i="104"/>
  <c r="F52" i="104"/>
  <c r="E52" i="104"/>
  <c r="F51" i="104"/>
  <c r="E51" i="104"/>
  <c r="F49" i="104"/>
  <c r="E49" i="104"/>
  <c r="F48" i="104"/>
  <c r="E48" i="104"/>
  <c r="F47" i="104"/>
  <c r="E47" i="104"/>
  <c r="F45" i="104"/>
  <c r="E45" i="104"/>
  <c r="F44" i="104"/>
  <c r="E44" i="104"/>
  <c r="F43" i="104"/>
  <c r="E43" i="104"/>
  <c r="F41" i="104"/>
  <c r="E41" i="104"/>
  <c r="F40" i="104"/>
  <c r="E40" i="104"/>
  <c r="F39" i="104"/>
  <c r="E39" i="104"/>
  <c r="F37" i="104"/>
  <c r="E37" i="104"/>
  <c r="F36" i="104"/>
  <c r="E36" i="104"/>
  <c r="F35" i="104"/>
  <c r="E35" i="104"/>
  <c r="F33" i="104"/>
  <c r="E33" i="104"/>
  <c r="F32" i="104"/>
  <c r="E32" i="104"/>
  <c r="F31" i="104"/>
  <c r="E31" i="104"/>
  <c r="F29" i="104"/>
  <c r="E29" i="104"/>
  <c r="F28" i="104"/>
  <c r="E28" i="104"/>
  <c r="F27" i="104"/>
  <c r="E27" i="104"/>
  <c r="F25" i="104"/>
  <c r="E25" i="104"/>
  <c r="F24" i="104"/>
  <c r="E24" i="104"/>
  <c r="F23" i="104"/>
  <c r="E23" i="104"/>
  <c r="F21" i="104"/>
  <c r="E21" i="104"/>
  <c r="F20" i="104"/>
  <c r="E20" i="104"/>
  <c r="F19" i="104"/>
  <c r="E19" i="104"/>
  <c r="F17" i="104"/>
  <c r="E17" i="104"/>
  <c r="F16" i="104"/>
  <c r="E16" i="104"/>
  <c r="F15" i="104"/>
  <c r="E15" i="104"/>
  <c r="F12" i="104"/>
  <c r="E12" i="104"/>
  <c r="F11" i="104"/>
  <c r="E11" i="104"/>
  <c r="F9" i="104"/>
  <c r="E9" i="104"/>
  <c r="F8" i="104"/>
  <c r="E8" i="104"/>
  <c r="F7" i="104"/>
  <c r="E7" i="104"/>
  <c r="F20" i="102"/>
  <c r="E20" i="102"/>
  <c r="F19" i="102"/>
  <c r="E19" i="102"/>
  <c r="F16" i="102"/>
  <c r="E16" i="102"/>
  <c r="F15" i="102"/>
  <c r="E15" i="102"/>
  <c r="F12" i="102"/>
  <c r="E12" i="102"/>
  <c r="F11" i="102"/>
  <c r="E11" i="102"/>
  <c r="F8" i="102"/>
  <c r="E8" i="102"/>
  <c r="F7" i="102"/>
  <c r="E7" i="102"/>
  <c r="B28" i="102"/>
  <c r="C45" i="102"/>
  <c r="B45" i="102"/>
  <c r="C44" i="102"/>
  <c r="B44" i="102"/>
  <c r="C43" i="102"/>
  <c r="B43" i="102"/>
  <c r="C42" i="102"/>
  <c r="B42" i="102"/>
  <c r="C41" i="102"/>
  <c r="B41" i="102"/>
  <c r="C40" i="102"/>
  <c r="B40" i="102"/>
  <c r="C39" i="102"/>
  <c r="B39" i="102"/>
  <c r="C38" i="102"/>
  <c r="B38" i="102"/>
  <c r="C37" i="102"/>
  <c r="B37" i="102"/>
  <c r="C36" i="102"/>
  <c r="B36" i="102"/>
  <c r="C35" i="102"/>
  <c r="B35" i="102"/>
  <c r="C34" i="102"/>
  <c r="B34" i="102"/>
  <c r="C33" i="102"/>
  <c r="B33" i="102"/>
  <c r="C32" i="102"/>
  <c r="B32" i="102"/>
  <c r="C31" i="102"/>
  <c r="B31" i="102"/>
  <c r="C30" i="102"/>
  <c r="C29" i="102" s="1"/>
  <c r="B30" i="102"/>
  <c r="B29" i="102" s="1"/>
  <c r="I29" i="102"/>
  <c r="H29" i="102"/>
  <c r="G29" i="102"/>
  <c r="F29" i="102"/>
  <c r="E29" i="102"/>
  <c r="D29" i="102"/>
  <c r="F8" i="101" l="1"/>
  <c r="E8" i="101"/>
  <c r="F7" i="101"/>
  <c r="E7" i="101"/>
  <c r="F31" i="98" l="1"/>
  <c r="E31" i="98"/>
  <c r="F30" i="98"/>
  <c r="E30" i="98"/>
  <c r="F29" i="98"/>
  <c r="E29" i="98"/>
  <c r="F28" i="98"/>
  <c r="E28" i="98"/>
  <c r="F27" i="98"/>
  <c r="E27" i="98"/>
  <c r="F26" i="98"/>
  <c r="E26" i="98"/>
  <c r="F25" i="98"/>
  <c r="E25" i="98"/>
  <c r="F24" i="98"/>
  <c r="E24" i="98"/>
  <c r="F23" i="98"/>
  <c r="E23" i="98"/>
  <c r="F22" i="98"/>
  <c r="E22" i="98"/>
  <c r="F21" i="98"/>
  <c r="E21" i="98"/>
  <c r="F20" i="98"/>
  <c r="E20" i="98"/>
  <c r="F19" i="98"/>
  <c r="E19" i="98"/>
  <c r="F17" i="98"/>
  <c r="E17" i="98"/>
  <c r="F16" i="98"/>
  <c r="E16" i="98"/>
  <c r="F15" i="98"/>
  <c r="E15" i="98"/>
  <c r="F14" i="98"/>
  <c r="E14" i="98"/>
  <c r="F13" i="98"/>
  <c r="E13" i="98"/>
  <c r="F11" i="98"/>
  <c r="E11" i="98"/>
  <c r="F10" i="98"/>
  <c r="E10" i="98"/>
  <c r="F9" i="98"/>
  <c r="E9" i="98"/>
  <c r="F31" i="96"/>
  <c r="E31" i="96"/>
  <c r="F30" i="96"/>
  <c r="E30" i="96"/>
  <c r="F29" i="96"/>
  <c r="E29" i="96"/>
  <c r="F28" i="96"/>
  <c r="E28" i="96"/>
  <c r="F27" i="96"/>
  <c r="E27" i="96"/>
  <c r="F25" i="96"/>
  <c r="E25" i="96"/>
  <c r="F24" i="96"/>
  <c r="E24" i="96"/>
  <c r="F23" i="96"/>
  <c r="E23" i="96"/>
  <c r="F22" i="96"/>
  <c r="E22" i="96"/>
  <c r="F21" i="96"/>
  <c r="E21" i="96"/>
  <c r="F17" i="96"/>
  <c r="E17" i="96"/>
  <c r="F16" i="96"/>
  <c r="E16" i="96"/>
  <c r="F15" i="96"/>
  <c r="E15" i="96"/>
  <c r="F14" i="96"/>
  <c r="E14" i="96"/>
  <c r="C5" i="96"/>
  <c r="C5" i="98" s="1"/>
  <c r="D5" i="96"/>
  <c r="D5" i="98" s="1"/>
  <c r="B5" i="96"/>
  <c r="B5" i="98" s="1"/>
  <c r="F29" i="94"/>
  <c r="E29" i="94"/>
  <c r="F28" i="94"/>
  <c r="E28" i="94"/>
  <c r="F27" i="94"/>
  <c r="E27" i="94"/>
  <c r="F26" i="94"/>
  <c r="E26" i="94"/>
  <c r="F25" i="94"/>
  <c r="E25" i="94"/>
  <c r="F24" i="94"/>
  <c r="E24" i="94"/>
  <c r="F23" i="94"/>
  <c r="E23" i="94"/>
  <c r="F22" i="94"/>
  <c r="E22" i="94"/>
  <c r="F21" i="94"/>
  <c r="E21" i="94"/>
  <c r="F20" i="94"/>
  <c r="E20" i="94"/>
  <c r="F19" i="94"/>
  <c r="E19" i="94"/>
  <c r="F18" i="94"/>
  <c r="E18" i="94"/>
  <c r="F17" i="94"/>
  <c r="E17" i="94"/>
  <c r="F15" i="94"/>
  <c r="E15" i="94"/>
  <c r="F14" i="94"/>
  <c r="E14" i="94"/>
  <c r="F13" i="94"/>
  <c r="E13" i="94"/>
  <c r="F12" i="94"/>
  <c r="E12" i="94"/>
  <c r="F11" i="94"/>
  <c r="E11" i="94"/>
  <c r="F9" i="94"/>
  <c r="E9" i="94"/>
  <c r="F8" i="94"/>
  <c r="E8" i="94"/>
  <c r="F7" i="94"/>
  <c r="E7" i="94"/>
  <c r="C4" i="94" l="1"/>
  <c r="D4" i="94"/>
  <c r="B4" i="94"/>
  <c r="F18" i="106" l="1"/>
  <c r="E18" i="106"/>
  <c r="F17" i="106"/>
  <c r="E17" i="106"/>
  <c r="F15" i="106"/>
  <c r="E15" i="106"/>
  <c r="F14" i="106"/>
  <c r="E14" i="106"/>
  <c r="F12" i="106"/>
  <c r="E12" i="106"/>
  <c r="F11" i="106"/>
  <c r="E11" i="106"/>
  <c r="F9" i="106"/>
  <c r="E9" i="106"/>
  <c r="F8" i="106"/>
  <c r="E8" i="106"/>
  <c r="F27" i="105"/>
  <c r="E27" i="105"/>
  <c r="F25" i="105"/>
  <c r="E25" i="105"/>
  <c r="F24" i="105"/>
  <c r="E24" i="105"/>
  <c r="F23" i="105"/>
  <c r="E23" i="105"/>
  <c r="F21" i="105"/>
  <c r="E21" i="105"/>
  <c r="F20" i="105"/>
  <c r="E20" i="105"/>
  <c r="F19" i="105"/>
  <c r="E19" i="105"/>
  <c r="F18" i="105"/>
  <c r="E18" i="105"/>
  <c r="F17" i="105"/>
  <c r="E17" i="105"/>
  <c r="F15" i="105"/>
  <c r="E15" i="105"/>
  <c r="F14" i="105"/>
  <c r="E14" i="105"/>
  <c r="F13" i="105"/>
  <c r="E13" i="105"/>
  <c r="F11" i="105"/>
  <c r="E11" i="105"/>
  <c r="F10" i="105"/>
  <c r="E10" i="105"/>
  <c r="F9" i="105"/>
  <c r="E9" i="105"/>
  <c r="F8" i="105"/>
  <c r="E8" i="105"/>
  <c r="F7" i="105"/>
  <c r="E7" i="105"/>
  <c r="A1" i="98" l="1"/>
  <c r="C34" i="107" l="1"/>
  <c r="C33" i="107"/>
  <c r="C32" i="107"/>
  <c r="C31" i="107"/>
  <c r="C30" i="107"/>
  <c r="C29" i="107"/>
  <c r="C28" i="107"/>
  <c r="C27" i="107"/>
  <c r="C26" i="107"/>
  <c r="C25" i="107"/>
  <c r="C24" i="107"/>
  <c r="C23" i="107"/>
  <c r="C22" i="107"/>
  <c r="C21" i="107"/>
  <c r="C20" i="107"/>
  <c r="C19" i="107"/>
  <c r="B5" i="125" l="1"/>
  <c r="B13" i="101" l="1"/>
  <c r="D4" i="106" l="1"/>
  <c r="D3" i="94" s="1"/>
  <c r="D4" i="96" s="1"/>
  <c r="D4" i="98" s="1"/>
  <c r="D4" i="101" s="1"/>
  <c r="D3" i="102" s="1"/>
  <c r="D3" i="104" s="1"/>
  <c r="D4" i="113" s="1"/>
  <c r="D19" i="117" s="1"/>
  <c r="B4" i="106"/>
  <c r="B3" i="94" s="1"/>
  <c r="B4" i="96" s="1"/>
  <c r="B4" i="98" s="1"/>
  <c r="B4" i="101" s="1"/>
  <c r="B3" i="102" s="1"/>
  <c r="B3" i="104" s="1"/>
  <c r="B4" i="113" s="1"/>
  <c r="B19" i="117" s="1"/>
  <c r="F6" i="96"/>
  <c r="F6" i="98" s="1"/>
  <c r="F6" i="101" s="1"/>
  <c r="F5" i="102" s="1"/>
  <c r="F6" i="113" s="1"/>
  <c r="F21" i="117" s="1"/>
  <c r="E6" i="96"/>
  <c r="E6" i="98" s="1"/>
  <c r="E6" i="101" s="1"/>
  <c r="E5" i="102" s="1"/>
  <c r="E6" i="113" s="1"/>
  <c r="E21" i="117" s="1"/>
  <c r="B34" i="107" l="1"/>
  <c r="B33" i="107"/>
  <c r="B32" i="107"/>
  <c r="B31" i="107"/>
  <c r="B30" i="107"/>
  <c r="B29" i="107"/>
  <c r="B28" i="107"/>
  <c r="B27" i="107"/>
  <c r="B26" i="107"/>
  <c r="B25" i="107"/>
  <c r="B24" i="107"/>
  <c r="B23" i="107"/>
  <c r="B22" i="107"/>
  <c r="B21" i="107"/>
  <c r="B20" i="107"/>
  <c r="B19" i="107"/>
  <c r="B12" i="107"/>
  <c r="B11" i="107"/>
  <c r="B10" i="107"/>
  <c r="B9" i="107"/>
  <c r="B8" i="107"/>
  <c r="B7" i="107"/>
  <c r="F8" i="108" l="1"/>
  <c r="E8" i="108"/>
  <c r="D8" i="108"/>
  <c r="C8" i="108"/>
  <c r="B8" i="108"/>
  <c r="B8" i="109" l="1"/>
  <c r="C8" i="109"/>
  <c r="D8" i="109"/>
  <c r="E8" i="109"/>
  <c r="F8" i="109"/>
  <c r="A1" i="117" l="1"/>
  <c r="A1" i="116"/>
  <c r="A1" i="135"/>
  <c r="A1" i="125" s="1"/>
  <c r="A1" i="106" l="1"/>
  <c r="A1" i="107" s="1"/>
  <c r="A1" i="108" s="1"/>
  <c r="A1" i="109" s="1"/>
  <c r="A1" i="110" s="1"/>
  <c r="F21" i="109" l="1"/>
  <c r="F19" i="109" s="1"/>
  <c r="E21" i="109"/>
  <c r="E19" i="109" s="1"/>
  <c r="D21" i="109"/>
  <c r="D19" i="109" s="1"/>
  <c r="C21" i="109"/>
  <c r="C19" i="109" s="1"/>
  <c r="B21" i="109"/>
  <c r="B19" i="109" s="1"/>
  <c r="B22" i="121" l="1"/>
  <c r="B21" i="121" l="1"/>
  <c r="B20" i="121"/>
  <c r="B19" i="121"/>
  <c r="B18" i="121"/>
  <c r="B17" i="121"/>
  <c r="B16" i="121"/>
  <c r="B15" i="121"/>
  <c r="B14" i="121"/>
  <c r="B13" i="121"/>
  <c r="B12" i="121"/>
  <c r="B11" i="121"/>
  <c r="B10" i="121"/>
  <c r="B9" i="121"/>
  <c r="B8" i="121"/>
  <c r="B7" i="121"/>
  <c r="B46" i="118" l="1"/>
  <c r="B45" i="118"/>
  <c r="B44" i="118"/>
  <c r="B43" i="118"/>
  <c r="B42" i="118"/>
  <c r="B41" i="118"/>
  <c r="B40" i="118"/>
  <c r="B39" i="118"/>
  <c r="B38" i="118"/>
  <c r="B37" i="118"/>
  <c r="B36" i="118"/>
  <c r="B35" i="118"/>
  <c r="B34" i="118"/>
  <c r="B33" i="118"/>
  <c r="B32" i="118"/>
  <c r="B31" i="118"/>
  <c r="B23" i="118"/>
  <c r="B22" i="118"/>
  <c r="B21" i="118"/>
  <c r="B20" i="118"/>
  <c r="B19" i="118"/>
  <c r="B18" i="118"/>
  <c r="B17" i="118"/>
  <c r="B16" i="118"/>
  <c r="B15" i="118"/>
  <c r="B14" i="118"/>
  <c r="B13" i="118"/>
  <c r="B12" i="118"/>
  <c r="B11" i="118"/>
  <c r="B10" i="118"/>
  <c r="B9" i="118"/>
  <c r="B8" i="118"/>
  <c r="B24" i="116" l="1"/>
  <c r="B23" i="116"/>
  <c r="B22" i="116"/>
  <c r="B21" i="116"/>
  <c r="B20" i="116"/>
  <c r="B19" i="116"/>
  <c r="B18" i="116"/>
  <c r="B17" i="116"/>
  <c r="B16" i="116"/>
  <c r="B15" i="116"/>
  <c r="B14" i="116"/>
  <c r="B13" i="116"/>
  <c r="B12" i="116"/>
  <c r="B11" i="116"/>
  <c r="B10" i="116"/>
  <c r="B9" i="116"/>
  <c r="B7" i="116" l="1"/>
  <c r="B24" i="115"/>
  <c r="B23" i="115"/>
  <c r="B22" i="115"/>
  <c r="B21" i="115"/>
  <c r="B20" i="115"/>
  <c r="B19" i="115"/>
  <c r="B18" i="115"/>
  <c r="B17" i="115"/>
  <c r="B16" i="115"/>
  <c r="B15" i="115"/>
  <c r="B14" i="115"/>
  <c r="B13" i="115"/>
  <c r="B12" i="115"/>
  <c r="B11" i="115"/>
  <c r="B10" i="115"/>
  <c r="B9" i="115"/>
  <c r="L8" i="115"/>
  <c r="K8" i="115"/>
  <c r="J8" i="115"/>
  <c r="I8" i="115"/>
  <c r="H8" i="115"/>
  <c r="G8" i="115"/>
  <c r="F8" i="115"/>
  <c r="E8" i="115"/>
  <c r="D8" i="115"/>
  <c r="C8" i="115"/>
  <c r="B6" i="118" l="1"/>
  <c r="B29" i="118" s="1"/>
  <c r="B8" i="115"/>
  <c r="F12" i="113" l="1"/>
  <c r="C12" i="113"/>
  <c r="B12" i="113"/>
  <c r="E12" i="113" l="1"/>
  <c r="D16" i="113"/>
  <c r="F16" i="113" s="1"/>
  <c r="C16" i="113"/>
  <c r="B16" i="113"/>
  <c r="E16" i="113" s="1"/>
  <c r="C13" i="104" l="1"/>
  <c r="B13" i="104"/>
  <c r="D13" i="104"/>
  <c r="F13" i="104" s="1"/>
  <c r="E13" i="104" l="1"/>
  <c r="B30" i="95"/>
  <c r="B29" i="95"/>
  <c r="B28" i="95"/>
  <c r="E6" i="109" l="1"/>
  <c r="D6" i="109"/>
  <c r="C6" i="109"/>
  <c r="B6" i="109"/>
  <c r="F6" i="109"/>
  <c r="D6" i="108" l="1"/>
  <c r="C6" i="108"/>
  <c r="B6" i="108"/>
  <c r="F6" i="108"/>
  <c r="E6" i="108"/>
  <c r="B17" i="107" l="1"/>
  <c r="B18" i="108" s="1"/>
  <c r="B5" i="109" l="1"/>
  <c r="B18" i="109" s="1"/>
  <c r="B6" i="110" s="1"/>
  <c r="B5" i="119" s="1"/>
  <c r="B9" i="97" l="1"/>
  <c r="B9" i="99" s="1"/>
  <c r="D32" i="130"/>
  <c r="B33" i="130" s="1"/>
  <c r="B29" i="119" l="1"/>
  <c r="C33" i="130"/>
  <c r="D33" i="130"/>
  <c r="D30" i="101" l="1"/>
  <c r="D29" i="101"/>
  <c r="D28" i="101"/>
  <c r="D27" i="101"/>
  <c r="D26" i="101"/>
  <c r="D25" i="101"/>
  <c r="D24" i="101"/>
  <c r="D23" i="101"/>
  <c r="D22" i="101"/>
  <c r="D21" i="101"/>
  <c r="D20" i="101"/>
  <c r="D19" i="101"/>
  <c r="D18" i="101"/>
  <c r="D17" i="101"/>
  <c r="D16" i="101"/>
  <c r="D15" i="101"/>
  <c r="C14" i="101"/>
  <c r="A1" i="95" l="1"/>
  <c r="A1" i="96" s="1"/>
  <c r="A1" i="129"/>
  <c r="C30" i="121" l="1"/>
  <c r="M6" i="121"/>
  <c r="L6" i="121"/>
  <c r="K6" i="121"/>
  <c r="J6" i="121"/>
  <c r="I6" i="121"/>
  <c r="H6" i="121"/>
  <c r="G6" i="121"/>
  <c r="F6" i="121"/>
  <c r="E6" i="121"/>
  <c r="D6" i="121"/>
  <c r="C6" i="121"/>
  <c r="B6" i="121"/>
  <c r="C30" i="119"/>
  <c r="B30" i="119"/>
  <c r="B23" i="119"/>
  <c r="H23" i="119" s="1"/>
  <c r="B22" i="119"/>
  <c r="B21" i="119"/>
  <c r="H21" i="119" s="1"/>
  <c r="B20" i="119"/>
  <c r="B19" i="119"/>
  <c r="B18" i="119"/>
  <c r="B17" i="119"/>
  <c r="B16" i="119"/>
  <c r="B15" i="119"/>
  <c r="H15" i="119" s="1"/>
  <c r="B14" i="119"/>
  <c r="B13" i="119"/>
  <c r="H13" i="119" s="1"/>
  <c r="B12" i="119"/>
  <c r="H12" i="119" s="1"/>
  <c r="B11" i="119"/>
  <c r="B10" i="119"/>
  <c r="H10" i="119" s="1"/>
  <c r="B9" i="119"/>
  <c r="B8" i="119"/>
  <c r="I7" i="119"/>
  <c r="G7" i="119"/>
  <c r="F7" i="119"/>
  <c r="D7" i="119"/>
  <c r="C7" i="119"/>
  <c r="D30" i="118"/>
  <c r="C30" i="118"/>
  <c r="B30" i="118"/>
  <c r="D7" i="118"/>
  <c r="C7" i="118"/>
  <c r="B7" i="118"/>
  <c r="H8" i="116"/>
  <c r="G8" i="116"/>
  <c r="F8" i="116"/>
  <c r="E8" i="116"/>
  <c r="D8" i="116"/>
  <c r="C8" i="116"/>
  <c r="B8" i="116"/>
  <c r="A1" i="118"/>
  <c r="A1" i="119" s="1"/>
  <c r="C20" i="126"/>
  <c r="C24" i="108"/>
  <c r="B24" i="108" s="1"/>
  <c r="C23" i="108"/>
  <c r="B23" i="108" s="1"/>
  <c r="C22" i="108"/>
  <c r="B22" i="108" s="1"/>
  <c r="C21" i="108"/>
  <c r="B21" i="108" s="1"/>
  <c r="C20" i="108"/>
  <c r="B20" i="108" s="1"/>
  <c r="G19" i="108"/>
  <c r="F19" i="108"/>
  <c r="E19" i="108"/>
  <c r="D19" i="108"/>
  <c r="F34" i="107"/>
  <c r="F33" i="107"/>
  <c r="F31" i="107"/>
  <c r="F30" i="107"/>
  <c r="F29" i="107"/>
  <c r="F27" i="107"/>
  <c r="F26" i="107"/>
  <c r="F25" i="107"/>
  <c r="F23" i="107"/>
  <c r="F22" i="107"/>
  <c r="F21" i="107"/>
  <c r="F19" i="107"/>
  <c r="G18" i="107"/>
  <c r="E18" i="107"/>
  <c r="D18" i="107"/>
  <c r="F11" i="107"/>
  <c r="F10" i="107"/>
  <c r="F8" i="107"/>
  <c r="F7" i="107"/>
  <c r="G6" i="107"/>
  <c r="E6" i="107"/>
  <c r="D6" i="107"/>
  <c r="D21" i="102"/>
  <c r="F21" i="102" s="1"/>
  <c r="C21" i="102"/>
  <c r="B21" i="102"/>
  <c r="D17" i="102"/>
  <c r="F17" i="102" s="1"/>
  <c r="C17" i="102"/>
  <c r="B17" i="102"/>
  <c r="D13" i="102"/>
  <c r="F13" i="102" s="1"/>
  <c r="C13" i="102"/>
  <c r="B13" i="102"/>
  <c r="D9" i="102"/>
  <c r="C9" i="102"/>
  <c r="B9" i="102"/>
  <c r="B14" i="101"/>
  <c r="D14" i="101" s="1"/>
  <c r="D9" i="101"/>
  <c r="F9" i="101" s="1"/>
  <c r="C9" i="101"/>
  <c r="B9" i="101"/>
  <c r="B31" i="99"/>
  <c r="B30" i="99"/>
  <c r="B29" i="99"/>
  <c r="B28" i="99"/>
  <c r="A1" i="99"/>
  <c r="A1" i="101" s="1"/>
  <c r="A1" i="102" s="1"/>
  <c r="B31" i="97"/>
  <c r="B30" i="97"/>
  <c r="B29" i="97"/>
  <c r="C28" i="97"/>
  <c r="C11" i="97" s="1"/>
  <c r="B27" i="97"/>
  <c r="B26" i="97"/>
  <c r="B25" i="97"/>
  <c r="B24" i="97"/>
  <c r="B23" i="97"/>
  <c r="B22" i="97"/>
  <c r="B21" i="97"/>
  <c r="B20" i="97"/>
  <c r="B19" i="97"/>
  <c r="B18" i="97"/>
  <c r="B17" i="97"/>
  <c r="B16" i="97"/>
  <c r="B15" i="97"/>
  <c r="B14" i="97"/>
  <c r="B13" i="97"/>
  <c r="B12" i="97"/>
  <c r="H11" i="97"/>
  <c r="G11" i="97"/>
  <c r="F11" i="97"/>
  <c r="E11" i="97"/>
  <c r="A1" i="97"/>
  <c r="D26" i="96"/>
  <c r="C26" i="96"/>
  <c r="B26" i="96"/>
  <c r="D20" i="96"/>
  <c r="C20" i="96"/>
  <c r="B20" i="96"/>
  <c r="D13" i="96"/>
  <c r="C13" i="96"/>
  <c r="B13" i="96"/>
  <c r="B27" i="95"/>
  <c r="F20" i="96" l="1"/>
  <c r="C5" i="129"/>
  <c r="F13" i="96"/>
  <c r="B5" i="129"/>
  <c r="F26" i="96"/>
  <c r="D5" i="129"/>
  <c r="E21" i="102"/>
  <c r="E17" i="102"/>
  <c r="E13" i="102"/>
  <c r="E9" i="101"/>
  <c r="E26" i="96"/>
  <c r="E20" i="96"/>
  <c r="E13" i="96"/>
  <c r="F9" i="102"/>
  <c r="E9" i="102"/>
  <c r="B28" i="97"/>
  <c r="B11" i="97" s="1"/>
  <c r="B10" i="96"/>
  <c r="C10" i="96"/>
  <c r="C6" i="107"/>
  <c r="F6" i="107" s="1"/>
  <c r="C19" i="108"/>
  <c r="B19" i="108" s="1"/>
  <c r="H20" i="126"/>
  <c r="E21" i="126" s="1"/>
  <c r="H8" i="119"/>
  <c r="H14" i="119"/>
  <c r="H16" i="119"/>
  <c r="H18" i="119"/>
  <c r="H20" i="119"/>
  <c r="H9" i="119"/>
  <c r="H11" i="119"/>
  <c r="H22" i="119"/>
  <c r="H17" i="119"/>
  <c r="H19" i="119"/>
  <c r="C19" i="96"/>
  <c r="D10" i="96"/>
  <c r="D19" i="96"/>
  <c r="B19" i="96"/>
  <c r="E7" i="119"/>
  <c r="B7" i="119"/>
  <c r="F9" i="107"/>
  <c r="F20" i="107"/>
  <c r="F24" i="107"/>
  <c r="F28" i="107"/>
  <c r="F32" i="107"/>
  <c r="C18" i="107"/>
  <c r="F18" i="107" s="1"/>
  <c r="D11" i="97"/>
  <c r="F19" i="96" l="1"/>
  <c r="F10" i="96"/>
  <c r="E19" i="96"/>
  <c r="E10" i="96"/>
  <c r="D21" i="126"/>
  <c r="F21" i="126"/>
  <c r="C21" i="126"/>
  <c r="G21" i="126"/>
  <c r="B11" i="96"/>
  <c r="C11" i="96"/>
  <c r="B6" i="107"/>
  <c r="H21" i="126"/>
  <c r="H7" i="119"/>
  <c r="D11" i="96"/>
  <c r="F11" i="96" s="1"/>
  <c r="B18" i="107"/>
  <c r="E11" i="96" l="1"/>
  <c r="B9" i="96"/>
  <c r="C9" i="96"/>
  <c r="D9" i="96"/>
  <c r="F9" i="96" s="1"/>
  <c r="F5" i="129"/>
  <c r="D6" i="129" s="1"/>
  <c r="E9" i="96" l="1"/>
  <c r="B6" i="129"/>
  <c r="C6" i="129"/>
  <c r="F6" i="129"/>
  <c r="E6" i="129"/>
</calcChain>
</file>

<file path=xl/sharedStrings.xml><?xml version="1.0" encoding="utf-8"?>
<sst xmlns="http://schemas.openxmlformats.org/spreadsheetml/2006/main" count="1378" uniqueCount="671">
  <si>
    <t>SPIS TREŚCI</t>
  </si>
  <si>
    <t>I.</t>
  </si>
  <si>
    <t>II.</t>
  </si>
  <si>
    <t>III.</t>
  </si>
  <si>
    <t>IV.</t>
  </si>
  <si>
    <t>V.</t>
  </si>
  <si>
    <t>VI.</t>
  </si>
  <si>
    <t>WYPADKI PRZY PRACY ROLNICZEJ</t>
  </si>
  <si>
    <t>UWAGI WSTĘPNE</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</si>
  <si>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</si>
  <si>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 liczby wydanych decyzji o podleganiu i ustaniu ubezpieczenia społecznego rolników.</t>
  </si>
  <si>
    <t>„w tym”</t>
  </si>
  <si>
    <t>"z tego"</t>
  </si>
  <si>
    <t>Wyszczególnienie</t>
  </si>
  <si>
    <t>porównanie (wzrost/spadek)</t>
  </si>
  <si>
    <t>EMERYTURY I RENTY ogółem</t>
  </si>
  <si>
    <t>Renty</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</si>
  <si>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</si>
  <si>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</si>
  <si>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</si>
  <si>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</si>
  <si>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</si>
  <si>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</si>
  <si>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</si>
  <si>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</si>
  <si>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</si>
  <si>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</si>
  <si>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</si>
  <si>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</si>
  <si>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</si>
  <si>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</si>
  <si>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</si>
  <si>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</si>
  <si>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</si>
  <si>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</si>
  <si>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t>z tego:</t>
  </si>
  <si>
    <t>renty razem</t>
  </si>
  <si>
    <t>z tytułu niezdolności 
do pracy</t>
  </si>
  <si>
    <t>rodzinne</t>
  </si>
  <si>
    <t>ogółem</t>
  </si>
  <si>
    <t xml:space="preserve"> w tym wypadkowe</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</si>
  <si>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</si>
  <si>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</si>
  <si>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</si>
  <si>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</si>
  <si>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</si>
  <si>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</si>
  <si>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</si>
  <si>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</si>
  <si>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</si>
  <si>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</si>
  <si>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</si>
  <si>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</si>
  <si>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</si>
  <si>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</si>
  <si>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</si>
  <si>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</si>
  <si>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</si>
  <si>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</si>
  <si>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MON</t>
  </si>
  <si>
    <t>MSWiA</t>
  </si>
  <si>
    <t>MS</t>
  </si>
  <si>
    <t>EMERYTURY I RENTY z tego:</t>
  </si>
  <si>
    <t xml:space="preserve">EMERYTURY RAZEM </t>
  </si>
  <si>
    <t xml:space="preserve">RENTY </t>
  </si>
  <si>
    <t>RENTY RAZEM z tego:</t>
  </si>
  <si>
    <t xml:space="preserve">     w tym renty rodzinne wypadkowe</t>
  </si>
  <si>
    <t>Renty rodzinne nie związane 
z przekazaniem gospodarstwa rolnego</t>
  </si>
  <si>
    <t>OGÓŁEM</t>
  </si>
  <si>
    <t>Renty rolnicze z tytułu niezdolności 
do pracy</t>
  </si>
  <si>
    <t xml:space="preserve">    </t>
  </si>
  <si>
    <t>w tym:</t>
  </si>
  <si>
    <t>z tytułu niezdolności do pracy</t>
  </si>
  <si>
    <t xml:space="preserve">OGÓŁEM </t>
  </si>
  <si>
    <t xml:space="preserve">Przeciętna miesięczna liczba świadczeń </t>
  </si>
  <si>
    <t xml:space="preserve">Liczba świadczeń </t>
  </si>
  <si>
    <t>Kwota wypłat w zł</t>
  </si>
  <si>
    <t xml:space="preserve">Przeciętne świadczenie w zł </t>
  </si>
  <si>
    <t>Liczba 
świadczeń</t>
  </si>
  <si>
    <t xml:space="preserve">ZASIŁKI POGRZEBOWE PO EMERYTACH  I  RENCISTACH </t>
  </si>
  <si>
    <t>ZASIŁKI POGRZEBOWE PO UBEZPIECZONYCH</t>
  </si>
  <si>
    <t>ZASIŁKI POGRZEBOWE PO  CZŁONKACH  RODZIN</t>
  </si>
  <si>
    <t>Zasiłki pogrzebowe</t>
  </si>
  <si>
    <t xml:space="preserve">po emerytach, rencistach </t>
  </si>
  <si>
    <t>po ubezpieczonych</t>
  </si>
  <si>
    <t>po członkach rodzin</t>
  </si>
  <si>
    <t>Liczba świadczeń</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</si>
  <si>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</si>
  <si>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</si>
  <si>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</si>
  <si>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</si>
  <si>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</si>
  <si>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</si>
  <si>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</si>
  <si>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</si>
  <si>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</si>
  <si>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</si>
  <si>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</si>
  <si>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</si>
  <si>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</si>
  <si>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t xml:space="preserve">Wysokość świadczenia w zł </t>
  </si>
  <si>
    <t xml:space="preserve"> RENTY SOCJALNE</t>
  </si>
  <si>
    <t>ŚWIADCZENIE UZUPEŁNIAJĄCE DLA OSÓB NIEZDOLNYCH DO SAMODZIELNEJ EGZYSTENCJI</t>
  </si>
  <si>
    <t xml:space="preserve">Kwota wypłat w zł  </t>
  </si>
  <si>
    <t xml:space="preserve">Przeciętne świadczenie w zł  </t>
  </si>
  <si>
    <t xml:space="preserve">RENTY Z TYTUŁU NIEZDOLNOŚCI DO PRACY </t>
  </si>
  <si>
    <t>Przeciętne świadczenie w zł</t>
  </si>
  <si>
    <t>EMERYTURY</t>
  </si>
  <si>
    <t xml:space="preserve">                 RENTY RODZINNE</t>
  </si>
  <si>
    <t>Razem</t>
  </si>
  <si>
    <t>w tym 
po terminie ustawowym</t>
  </si>
  <si>
    <t>Emerytury razem</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</si>
  <si>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</si>
  <si>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</si>
  <si>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</si>
  <si>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</si>
  <si>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</si>
  <si>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</si>
  <si>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</si>
  <si>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</si>
  <si>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</si>
  <si>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</si>
  <si>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</si>
  <si>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</si>
  <si>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</si>
  <si>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</si>
  <si>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</si>
  <si>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</si>
  <si>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</si>
  <si>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</si>
  <si>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</si>
  <si>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</si>
  <si>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</si>
  <si>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</si>
  <si>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</si>
  <si>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</si>
  <si>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</si>
  <si>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</si>
  <si>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</si>
  <si>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</si>
  <si>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</si>
  <si>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</si>
  <si>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</si>
  <si>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</si>
  <si>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</si>
  <si>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</si>
  <si>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</si>
  <si>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</si>
  <si>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</si>
  <si>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</si>
  <si>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</si>
  <si>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</si>
  <si>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</si>
  <si>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</si>
  <si>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</si>
  <si>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</si>
  <si>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</si>
  <si>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</si>
  <si>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</si>
  <si>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</si>
  <si>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</si>
  <si>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</si>
  <si>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</si>
  <si>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</si>
  <si>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</si>
  <si>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</si>
  <si>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</si>
  <si>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</si>
  <si>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</si>
  <si>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</si>
  <si>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</si>
  <si>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</si>
  <si>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</si>
  <si>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</si>
  <si>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Kanada</t>
  </si>
  <si>
    <t>Quebec</t>
  </si>
  <si>
    <t>Macedonia</t>
  </si>
  <si>
    <t>Mołdawia</t>
  </si>
  <si>
    <t>Mongolia</t>
  </si>
  <si>
    <t>Ukraina</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</si>
  <si>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</si>
  <si>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</si>
  <si>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</si>
  <si>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</si>
  <si>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</si>
  <si>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</si>
  <si>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</si>
  <si>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</si>
  <si>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</si>
  <si>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</si>
  <si>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</si>
  <si>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</si>
  <si>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</si>
  <si>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</si>
  <si>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</si>
  <si>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</si>
  <si>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</si>
  <si>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</si>
  <si>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</si>
  <si>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</si>
  <si>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</si>
  <si>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</si>
  <si>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</si>
  <si>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</si>
  <si>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</si>
  <si>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</si>
  <si>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</si>
  <si>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</si>
  <si>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</si>
  <si>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</si>
  <si>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</si>
  <si>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</si>
  <si>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</si>
  <si>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t xml:space="preserve">Fundusz Składkowy 
(ubezpieczenie wypadkowe, chorobowe 
i macierzyńskie na wniosek) </t>
  </si>
  <si>
    <t>w tym ubezpieczeni 
na wniosek</t>
  </si>
  <si>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</si>
  <si>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</si>
  <si>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</si>
  <si>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</si>
  <si>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</si>
  <si>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</si>
  <si>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</si>
  <si>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</si>
  <si>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</si>
  <si>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</si>
  <si>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</si>
  <si>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LICZBA PŁATNIKÓW</t>
  </si>
  <si>
    <t>Fundusz Składkowy</t>
  </si>
  <si>
    <t>Fundusz Emerytalno-Rentowy</t>
  </si>
  <si>
    <t>LICZBA UBEZPIECZONYCH</t>
  </si>
  <si>
    <t xml:space="preserve">Fundusz Składkowy </t>
  </si>
  <si>
    <t>rolnicy/współmałżonkowie</t>
  </si>
  <si>
    <t>domownicy</t>
  </si>
  <si>
    <t>Przypis należności z tytułu składek</t>
  </si>
  <si>
    <t>Wpływy z tytułu należności składkowych</t>
  </si>
  <si>
    <t>Wskaźnik ściągalności (wpływy ogółem/przypis ogółem)</t>
  </si>
  <si>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</si>
  <si>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</si>
  <si>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</si>
  <si>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</si>
  <si>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</si>
  <si>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</si>
  <si>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</si>
  <si>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</si>
  <si>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</si>
  <si>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</si>
  <si>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t xml:space="preserve">     w tym renty z tytułu niezdolności 
     do pracy wypadkowe</t>
  </si>
  <si>
    <t xml:space="preserve">    w tym świadczenia zbiegowe
    pracownicze</t>
  </si>
  <si>
    <t xml:space="preserve">    w tym renty z tytułu niezdolności 
    do pracy wypadkowe</t>
  </si>
  <si>
    <t xml:space="preserve">Ogółem </t>
  </si>
  <si>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</si>
  <si>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</si>
  <si>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</si>
  <si>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t xml:space="preserve">Fundusz Emerytalno-Rentowy </t>
  </si>
  <si>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</si>
  <si>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t>razem</t>
  </si>
  <si>
    <t>w tym</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</si>
  <si>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</si>
  <si>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</si>
  <si>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</si>
  <si>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</si>
  <si>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</si>
  <si>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</si>
  <si>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</si>
  <si>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</si>
  <si>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</si>
  <si>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</si>
  <si>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t>w  Funduszu Składkowym
(wyłącznie ubezpieczenie wypadkowe, chorobowe i macierzyńskie)</t>
  </si>
  <si>
    <t xml:space="preserve">Fundusz Emerytalno-Rentowy 
(ubezpieczenie emerytalno-rentowe na wniosek) </t>
  </si>
  <si>
    <t>Pochwycenie, uderzenie przez części ruchome maszyn i urządzeń</t>
  </si>
  <si>
    <t xml:space="preserve">                         </t>
  </si>
  <si>
    <t>ŚWIADCZENIA WYRÓWNAWCZE DLA DZIAŁACZY OPOZYCJI ANTYKOMUNISTYCZNEJ ORAZ OSÓB REPRESJONOWANYCH Z POWODÓW POLITYCZNYCH</t>
  </si>
  <si>
    <t>Przeciętna miesięczna liczba emerytur i rent według rodzajów świadczeń</t>
  </si>
  <si>
    <t>Wnioski o przyznanie emerytur i rent według rodzajów świadczeń</t>
  </si>
  <si>
    <t>Zasiłki chorobowe i jednorazowe odszkodowania</t>
  </si>
  <si>
    <t>Wypadki przy pracy rolniczej i choroby zawodowe rolników</t>
  </si>
  <si>
    <t xml:space="preserve">Wypadki i choroby zawodowe, z tytułu których przyznano jednorazowe odszkodowania według województw </t>
  </si>
  <si>
    <t>Wypadki przy pracy rolniczej</t>
  </si>
  <si>
    <t>Struktura wydatków na świadczenia finansowane z Funduszu Emerytalno-Rentowego</t>
  </si>
  <si>
    <t>Struktura wydatków na świadczenia finansowane z Funduszu Składkowego</t>
  </si>
  <si>
    <t>SPIS WYKRESÓW</t>
  </si>
  <si>
    <t>Uwagi wstępne</t>
  </si>
  <si>
    <t>Objaśnienia znaków umownych</t>
  </si>
  <si>
    <t>Str.</t>
  </si>
  <si>
    <t>SPIS TABLIC STATYSTYCZNYCH</t>
  </si>
  <si>
    <t>Nr</t>
  </si>
  <si>
    <t>x</t>
  </si>
  <si>
    <t>Symbol</t>
  </si>
  <si>
    <t>Opis</t>
  </si>
  <si>
    <t>Kreska (-)</t>
  </si>
  <si>
    <t>Zero (0)</t>
  </si>
  <si>
    <t>Zero (0,0)</t>
  </si>
  <si>
    <t>Kropka (.)</t>
  </si>
  <si>
    <t>Znak (x)</t>
  </si>
  <si>
    <t>Znaczenie</t>
  </si>
  <si>
    <t>KRUS</t>
  </si>
  <si>
    <t>Kasa Rolniczego Ubezpieczenia Społecznego</t>
  </si>
  <si>
    <t>Ministerstwo Obrony Narodowej</t>
  </si>
  <si>
    <t>Ministerstwo Sprawiedliwości</t>
  </si>
  <si>
    <t>ZUS</t>
  </si>
  <si>
    <t>Zakład Ubezpieczeń Społecznych</t>
  </si>
  <si>
    <t xml:space="preserve">UE </t>
  </si>
  <si>
    <t>Unia Europejska</t>
  </si>
  <si>
    <t>EFTA</t>
  </si>
  <si>
    <t>Europejskie Stowarzyszenie Wolnego Handlu</t>
  </si>
  <si>
    <t>zł</t>
  </si>
  <si>
    <t>złoty</t>
  </si>
  <si>
    <t>Fundusz Składkowy Ubezpieczenia Społecznego Rolników</t>
  </si>
  <si>
    <t>Zakład Emerytalno-Rentowy Ministerstwa Spraw Wewnętrznych i Administracji</t>
  </si>
  <si>
    <t>Skrót</t>
  </si>
  <si>
    <t>NFZ</t>
  </si>
  <si>
    <t>Narodowy Fundusz Zdrowia</t>
  </si>
  <si>
    <t>Świadczenia pracownicze wypłacane przy świadczeniach rolniczych, finansowane są z Funduszu Ubezpieczeń Społecznych, którym dysponuje Zakład Ubezpieczeń Społecznych.</t>
  </si>
  <si>
    <t>- dodatków kombatanckich,</t>
  </si>
  <si>
    <t>- dodatków pieniężnych dla inwalidów wojennych,</t>
  </si>
  <si>
    <t>- ryczałtów energetycznych,</t>
  </si>
  <si>
    <t>- świadczeń pieniężnych dla żołnierzy zastępczej służby wojskowej,</t>
  </si>
  <si>
    <t>- świadczeń pieniężnych dla osób deportowanych do pracy przymusowej,</t>
  </si>
  <si>
    <t xml:space="preserve">- dodatków kompensacyjnych, </t>
  </si>
  <si>
    <t>- dodatków dla weterana poszkodowanego,</t>
  </si>
  <si>
    <t>- rodzicielskich świadczeń uzupełniających,</t>
  </si>
  <si>
    <t>- rent socjalnych,</t>
  </si>
  <si>
    <t>W ubezpieczeniu społecznym rolników występują dwa rodzaje ubezpieczeń:</t>
  </si>
  <si>
    <t>W ramach każdego z tych ubezpieczeń występuje ubezpieczenie z mocy ustawy (obowiązkowe) i ubezpieczenie na wniosek (dobrowolne).</t>
  </si>
  <si>
    <t>- świadczeń uzupełniających dla osób niezdolnych do samodzielnej egzystencji,</t>
  </si>
  <si>
    <t>Ze względu na zaokrąglenia danych, w niektórych przypadkach sumy składników mogą się różnić od podanych wielkości "ogółem".</t>
  </si>
  <si>
    <t>Ponadto Kasa realizuje zadania wynikające z zawartych umów dwustronnych o zabezpieczeniu społecznym. Zadania te realizuje Centrala KRUS, jako instytucja łącznikowa oraz Oddział Regionalny KRUS w Krakowie - Wydział Świadczeń Zagranicznych w Nowym Sączu, pełniący funkcje instytucji właściwej w postępowaniu międzynarodowym.</t>
  </si>
  <si>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Oddział Regionalny KRUS w Krakowie  – Wydział Świadczeń Zagranicznych w Nowym Sączu oraz Placówka Terenowa KRUS w Ostrowie Wielkopolskim.</t>
  </si>
  <si>
    <t>Wnioski o przyznanie emerytur i rent rolniczych rozpatrywane z zastosowaniem przepisów 
wspólnotowych UE</t>
  </si>
  <si>
    <t xml:space="preserve">Wnioski o przyznanie emerytur i rent rolniczych z zastosowaniem postanowień umów dwustronnych 
o zabezpieczeniu społecznym </t>
  </si>
  <si>
    <t>Kwota wypłat 
w zł</t>
  </si>
  <si>
    <t>IV. FUNDUSZ SKŁADKOWY</t>
  </si>
  <si>
    <t>V. UBEZPIECZENIE SPOŁECZNE ROLNIKÓW</t>
  </si>
  <si>
    <t>w Funduszu Składkowym 
i Emerytalno-Rentowym 
(łącznie ubezpieczenie wypadkowe, chorobowe i macierzyńskie oraz emerytalno-rentowe)</t>
  </si>
  <si>
    <t>w złotych</t>
  </si>
  <si>
    <t>VI. UBEZPIECZENIA ZDROWOTNE</t>
  </si>
  <si>
    <t>Świadczenia realizowane przez KRUS ogółem</t>
  </si>
  <si>
    <t>TABLICA 1. EMERYTURY I RENTY</t>
  </si>
  <si>
    <t>Emerytury i renty</t>
  </si>
  <si>
    <t>Zwiększenia do emerytur i rent finansowane z Funduszu Emerytalno-Rentowego, wypłacane przy świadczeniach pracowniczych</t>
  </si>
  <si>
    <t>Wydatki na świadczenia emerytalno-rentowe według rodzajów świadczeń</t>
  </si>
  <si>
    <t>Przeciętne miesięczne świadczenie emerytalno-rentowe według rodzajów świadczeń</t>
  </si>
  <si>
    <t>Zasiłki macierzyńskie według województw</t>
  </si>
  <si>
    <t>Zasiłki chorobowe i jednorazowe odszkodowania według województw</t>
  </si>
  <si>
    <t>Zasiłki pogrzebowe według województw</t>
  </si>
  <si>
    <t>Przypis i wpływy należności z tytułu składek na ubezpieczenie społeczne rolników według województw</t>
  </si>
  <si>
    <t xml:space="preserve">   - osiągnął wiek emerytalny - który wynosi 60 lat dla kobiety i 65 lat dla mężczyzny,</t>
  </si>
  <si>
    <t xml:space="preserve">   - podlegał ubezpieczeniu emerytalno-rentowemu przez okres co najmniej 25 lat.</t>
  </si>
  <si>
    <t xml:space="preserve">   - jest trwale lub okresowo całkowicie niezdolny do pracy w gospodarstwie rolnym,</t>
  </si>
  <si>
    <t>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t>
  </si>
  <si>
    <t>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</si>
  <si>
    <t xml:space="preserve">Zasiłek macierzyński od 1 stycznia 2016 r. jest świadczeniem z ubezpieczenia emerytalno-rentowego. </t>
  </si>
  <si>
    <t>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t>
  </si>
  <si>
    <t>Z mocy ustawy (obowiązkowo) obydwoma rodzajami ubezpieczenia obejmowany jest:</t>
  </si>
  <si>
    <t>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t>
  </si>
  <si>
    <t>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t>
  </si>
  <si>
    <t>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t>
  </si>
  <si>
    <t xml:space="preserve">3) nie jest pracownikiem i nie pozostaje w stosunku służbowym; </t>
  </si>
  <si>
    <t xml:space="preserve">4) nie ma ustalonego prawa do emerytury lub renty albo do świadczeń z ubezpieczeń społecznych. </t>
  </si>
  <si>
    <t>1) podlegali ubezpieczeniu społecznemu rolników w pełnym zakresie z mocy ustawy bezpośrednio przed dniem rozpoczęcia wykonywania wymienionych umów lub pełnienia funkcji w radzie nadzorczej,</t>
  </si>
  <si>
    <t>2) nie przekroczyli w rozliczeniu miesięcznym kwoty przychodu (limitu przychodu) osiąganego z tych tytułów, odpowiadającemu minimalnemu wynagrodzeniu za pracę, obowiązującego za dany okres.</t>
  </si>
  <si>
    <t>Z mocy ustawy (obowiązkowo) wyłącznie ubezpieczeniem emerytalno-rentowym obejmuje się:</t>
  </si>
  <si>
    <t>-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t>
  </si>
  <si>
    <t>-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</si>
  <si>
    <t>Dobrowolnie na wniosek  obydwoma rodzajami ubezpieczenia obejmowane są osoby, które:</t>
  </si>
  <si>
    <t>-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t>
  </si>
  <si>
    <t>Dobrowolnie ubezpieczeniem wyłącznie emerytalno-rentowym obejmowane są osoby, które:</t>
  </si>
  <si>
    <t>- pobierają rentę rolniczą z tytułu niezdolności do pracy jako rentę okresową,</t>
  </si>
  <si>
    <t>- pobierają rodzicielskie świadczenie uzupełniające, o którym mowa w ustawie z dnia 31 stycznia 2019 r. o rodzicielskim świadczeniu uzupełniającym – do uzyskania 25-letniego okresu ubezpieczenia emerytalno – rentowego.</t>
  </si>
  <si>
    <t>-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t>
  </si>
  <si>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t>
  </si>
  <si>
    <t>- rolnika i domownika podlegającego ubezpieczeniu emerytalno-rentowemu z mocy ustawy (czyli obowiązkowo) albo na wniosek (czyli dobrowolnie),</t>
  </si>
  <si>
    <t>- rolnika i domownika, który nie podlega ubezpieczeniu społecznemu rolników,</t>
  </si>
  <si>
    <t>- osobę będącą członkiem rodziny rolnika lub domownika, która nie spełnia warunków do podlegania ubezpieczeniu społecznemu rolników.</t>
  </si>
  <si>
    <t>• przypisu, wpływów należności z tytułu składek oraz wskaźnika ściągalności:</t>
  </si>
  <si>
    <t xml:space="preserve">- przypis należności z tytułu składek obejmuje składki, należne od składek odsetki za zwłokę i koszty upomnienia, </t>
  </si>
  <si>
    <t xml:space="preserve">- wpływy należności z tytułu składek obejmują opłacone składki, odsetki za zwłokę, koszty upomnienia, przeniesienia nadpłat przedawnionych na różne dochody, uznanie wypłat, zwrot świadczeń nienależnie pobranych, którymi pokryto należności. </t>
  </si>
  <si>
    <t>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t>
  </si>
  <si>
    <t>Wskaźnik ściągalności jest to stosunek procentowy wpływów należności ogółem do przypisu należności ogółem.</t>
  </si>
  <si>
    <t>Ubezpieczeniu zdrowotnemu podlegają:</t>
  </si>
  <si>
    <t>• pomocnicy rolnika w rozumieniu przepisów ustawy o ubezpieczeniu społecznym rolników,</t>
  </si>
  <si>
    <t>• rolnicy i ich domownicy, którzy nie podlegają ubezpieczeniu społecznemu rolników z mocy ustawy o ubezpieczeniu społecznym rolników, niepodlegający ubezpieczeniu zdrowotnemu z innego tytułu;</t>
  </si>
  <si>
    <t>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t>
  </si>
  <si>
    <t>Rolnik prowadzący dział specjalny produkcji rolnej opłaca składki zdrowotne na swoje ubezpieczenie od deklarowanej podstawy wymiaru składki odpowiadającej:</t>
  </si>
  <si>
    <t xml:space="preserve">- dochodowi ustalonemu dla opodatkowania podatkiem dochodowym od osób fizycznych, w kwocie nie niższej jednak niż kwota odpowiadająca wysokości minimalnego wynagrodzenia bądź, </t>
  </si>
  <si>
    <t>- minimalnemu wynagrodzeniu w przypadku prowadzenia działalności niepodlegającej opodatkowaniu podatkiem dochodowym od osób fizycznych.</t>
  </si>
  <si>
    <t>Składka na ubezpieczenie zdrowotne za domowników opłacana jest w zależności od zakresu prowadzonej przez rolnika działalności rolniczej:</t>
  </si>
  <si>
    <t>• w przypadku prowadzenia działów specjalnych łącznie z gospodarstwem rolnym o powierzchni użytków rolnych 6 i więcej hektarów przeliczeniowych rolnik opłaca składkę na ubezpieczenie zdrowotne od użytków rolnych (1 zł za 1 hektar przeliczeniowy),</t>
  </si>
  <si>
    <t>•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t>
  </si>
  <si>
    <t>• w przypadku prowadzenia działów specjalnych łącznie z gospodarstwem rolnym o powierzchni użytków rolnych poniżej 6 ha przeliczeniowych składka na ubezpieczenie zdrowotne opłacana jest z budżetu państwa.</t>
  </si>
  <si>
    <t>Składka na ubezpieczenie zdrowotne za pomocników rolnika wynosi 9 % podstawy wymiaru, który stanowi 33,4 % przeciętnego miesięcznego wynagrodzenia w sektorze przedsiębiorstw w czwartym kwartale roku poprzedniego, włącznie z wypłatami z zysku.</t>
  </si>
  <si>
    <t>Składka na ubezpieczenie zdrowotne jest miesięczna i niepodzielna. Opłacana jest tylko z jednego tytułu, np.:</t>
  </si>
  <si>
    <t>•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t>
  </si>
  <si>
    <t>•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t>
  </si>
  <si>
    <t>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</si>
  <si>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r>
      <t xml:space="preserve">• </t>
    </r>
    <r>
      <rPr>
        <b/>
        <sz val="8"/>
        <color theme="1"/>
        <rFont val="Arial"/>
        <family val="2"/>
        <charset val="238"/>
      </rPr>
      <t>emerytura rolnicza</t>
    </r>
    <r>
      <rPr>
        <sz val="8"/>
        <color theme="1"/>
        <rFont val="Arial"/>
        <family val="2"/>
        <charset val="238"/>
      </rPr>
      <t xml:space="preserve"> przysługuje ubezpieczonemu (rolnikowi, domownikowi), który spełnia łącznie następujące warunki:</t>
    </r>
  </si>
  <si>
    <r>
      <rPr>
        <b/>
        <sz val="8"/>
        <color theme="1"/>
        <rFont val="Arial"/>
        <family val="2"/>
        <charset val="238"/>
      </rPr>
      <t>• renta rolnicza z tytułu niezdolności do pracy</t>
    </r>
    <r>
      <rPr>
        <sz val="8"/>
        <color theme="1"/>
        <rFont val="Arial"/>
        <family val="2"/>
        <charset val="238"/>
      </rPr>
      <t xml:space="preserve"> przysługuje ubezpieczonemu (rolnikowi, domownikowi), który spełnia łącznie następujące warunki:</t>
    </r>
  </si>
  <si>
    <r>
      <t>• dodatek pielęgnacyjny</t>
    </r>
    <r>
      <rPr>
        <sz val="8"/>
        <color theme="1"/>
        <rFont val="Arial"/>
        <family val="2"/>
        <charset val="238"/>
      </rPr>
      <t xml:space="preserve"> przysługuje osobie uprawnionej do emerytury lub renty, jeżeli osoba ta została uznana za całkowicie niezdolną do pracy oraz do samodzielnej egzystencji albo ukończyła 75 lat.</t>
    </r>
  </si>
  <si>
    <r>
      <t>• dodatek dla sieroty zupełnej</t>
    </r>
    <r>
      <rPr>
        <sz val="8"/>
        <color theme="1"/>
        <rFont val="Arial"/>
        <family val="2"/>
        <charset val="238"/>
      </rPr>
      <t xml:space="preserve"> przysługuje osobie uprawnionej do renty rodzinnej, której oboje rodzice nie żyją.</t>
    </r>
  </si>
  <si>
    <r>
      <t xml:space="preserve">• pozostałe dodatki do emerytur i rent, </t>
    </r>
    <r>
      <rPr>
        <sz val="8"/>
        <color theme="1"/>
        <rFont val="Arial"/>
        <family val="2"/>
        <charset val="238"/>
      </rPr>
      <t>świadczenia pieniężne, ryczałt energetyczny przyznaje się z tytułu działalności kombatanckiej oraz osobom poszkodowanym w trakcie działań wojennych i represji okresu powojennego.</t>
    </r>
  </si>
  <si>
    <r>
      <rPr>
        <b/>
        <sz val="8"/>
        <color theme="1"/>
        <rFont val="Arial"/>
        <family val="2"/>
        <charset val="238"/>
      </rPr>
      <t>• jednorazowe odszkodowanie</t>
    </r>
    <r>
      <rPr>
        <sz val="8"/>
        <color theme="1"/>
        <rFont val="Arial"/>
        <family val="2"/>
        <charset val="238"/>
      </rPr>
      <t xml:space="preserve"> 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t>
    </r>
  </si>
  <si>
    <r>
      <rPr>
        <b/>
        <sz val="8"/>
        <color theme="1"/>
        <rFont val="Arial"/>
        <family val="2"/>
        <charset val="238"/>
      </rPr>
      <t>• rolnik</t>
    </r>
    <r>
      <rPr>
        <sz val="8"/>
        <color theme="1"/>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</si>
  <si>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rPr>
        <b/>
        <sz val="8"/>
        <color theme="1"/>
        <rFont val="Arial"/>
        <family val="2"/>
        <charset val="238"/>
      </rPr>
      <t>• małżonek rolnika</t>
    </r>
    <r>
      <rPr>
        <sz val="8"/>
        <color theme="1"/>
        <rFont val="Arial"/>
        <family val="2"/>
        <charset val="238"/>
      </rPr>
      <t>, jeśli pracuje w gospodarstwie rolnym lub w gospodarstwie domowym bezpośrednio związanym z tym gospodarstwem rolnym,</t>
    </r>
  </si>
  <si>
    <t>W przypadku pomocnika rolnika za wypadek przy pracy rolniczej uznaje się nagłe zdarzenie wywołane przyczyną zewnętrzną, która nastąpiła podczas wykonywania przez pomocnika rolnika czynności określonych w umowie o pomocy przy zbiorach.</t>
  </si>
  <si>
    <r>
      <rPr>
        <b/>
        <sz val="8"/>
        <color theme="1"/>
        <rFont val="Arial"/>
        <family val="2"/>
        <charset val="238"/>
      </rPr>
      <t xml:space="preserve">Dział Fundusz Emerytalno-Rentowy
</t>
    </r>
    <r>
      <rPr>
        <sz val="8"/>
        <color theme="1"/>
        <rFont val="Arial"/>
        <family val="2"/>
        <charset val="238"/>
      </rPr>
      <t>zawiera informacje dotyczące świadczeń pieniężnych z ubezpieczenia emerytalno-rentowego, finansowanych z funduszu emerytalno-rentowego, tj.:</t>
    </r>
  </si>
  <si>
    <t>- świadczeń wyrównawczych dla działaczy opozycji antykomunistycznej oraz osób represjonowanych z powodów politycznych.</t>
  </si>
  <si>
    <t>- świadczeń pieniężnych dla cywilnych niewidomych ofiar działań wojennych,</t>
  </si>
  <si>
    <r>
      <rPr>
        <b/>
        <sz val="8"/>
        <color theme="1"/>
        <rFont val="Arial"/>
        <family val="2"/>
        <charset val="238"/>
      </rPr>
      <t xml:space="preserve">Dział Fundusz Składkowy Ubezpieczenia Społecznego Rolników 
</t>
    </r>
    <r>
      <rPr>
        <sz val="8"/>
        <color theme="1"/>
        <rFont val="Arial"/>
        <family val="2"/>
        <charset val="238"/>
      </rPr>
      <t>zawiera informacje dotyczące świadczeń pieniężnych z ubezpieczenia wypadkowego, chorobowego i macierzyńskiego tj.:</t>
    </r>
  </si>
  <si>
    <r>
      <rPr>
        <b/>
        <sz val="8"/>
        <color theme="1"/>
        <rFont val="Arial"/>
        <family val="2"/>
        <charset val="238"/>
      </rPr>
      <t>• zasiłek chorobowy</t>
    </r>
    <r>
      <rPr>
        <sz val="8"/>
        <color theme="1"/>
        <rFont val="Arial"/>
        <family val="2"/>
        <charset val="238"/>
      </rPr>
      <t xml:space="preserve"> przysługujący 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t>
    </r>
  </si>
  <si>
    <r>
      <rPr>
        <b/>
        <sz val="8"/>
        <color theme="1"/>
        <rFont val="Arial"/>
        <family val="2"/>
        <charset val="238"/>
      </rPr>
      <t xml:space="preserve">Dział Ubezpieczenie Społeczne Rolników
</t>
    </r>
    <r>
      <rPr>
        <sz val="8"/>
        <color theme="1"/>
        <rFont val="Arial"/>
        <family val="2"/>
        <charset val="238"/>
      </rPr>
      <t xml:space="preserve">zawiera informacje dotyczące:
 </t>
    </r>
  </si>
  <si>
    <r>
      <rPr>
        <b/>
        <sz val="8"/>
        <color theme="1"/>
        <rFont val="Arial"/>
        <family val="2"/>
        <charset val="238"/>
      </rPr>
      <t>• liczby ubezpieczonych,</t>
    </r>
    <r>
      <rPr>
        <sz val="8"/>
        <color theme="1"/>
        <rFont val="Arial"/>
        <family val="2"/>
        <charset val="238"/>
      </rPr>
      <t xml:space="preserve"> tj. rolników / 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</si>
  <si>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t xml:space="preserve">-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t>
  </si>
  <si>
    <t>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t>
  </si>
  <si>
    <t>Kwartalna Informacja Statystyczna zawiera podstawowe dane, zagregowane tematycznie, dotyczące realizacji zadań wynikających                z ustawy z dnia 20 grudnia 1990 r. o ubezpieczeniu społecznym rolników oraz zadań zleconych do wypłaty Kasie Rolniczego Ubezpieczenia Społecznego.</t>
  </si>
  <si>
    <r>
      <rPr>
        <b/>
        <sz val="8"/>
        <color theme="1"/>
        <rFont val="Arial"/>
        <family val="2"/>
        <charset val="238"/>
      </rPr>
      <t>• zasiłek pogrzebowy</t>
    </r>
    <r>
      <rPr>
        <sz val="8"/>
        <color theme="1"/>
        <rFont val="Arial"/>
        <family val="2"/>
        <charset val="238"/>
      </rPr>
      <t xml:space="preserve"> 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t>
    </r>
  </si>
  <si>
    <t>- zasiłków pogrzebowych wypłaconych po osobach pobierających wyżej wymienione świadczenia i po członkach ich rodzin,</t>
  </si>
  <si>
    <t xml:space="preserve"> ŚWIADCZENIA PIENIĘŻNE DLA INWALIDÓW WOJENNYCH, WOJSKOWYCH I OSÓB REPRESJONOWANYCH</t>
  </si>
  <si>
    <t>- świadczeń pieniężnych dla inwalidów wojennych, wojskowych i osób represjonowanych,</t>
  </si>
  <si>
    <t>Jednorazowe odszkodowanie dla ubezpieczonego z tytułu wypadku przy pracy rolniczej lub rolniczej choroby zawodowej ustala się               w wysokości proporcjonalnej do określonego procentowo stałego lub długotrwałego uszczerbku na zdrowiu.</t>
  </si>
  <si>
    <r>
      <rPr>
        <b/>
        <sz val="8"/>
        <color theme="1"/>
        <rFont val="Arial"/>
        <family val="2"/>
        <charset val="238"/>
      </rPr>
      <t xml:space="preserve">Dział Ubezpieczenie Zdrowotne
</t>
    </r>
    <r>
      <rPr>
        <sz val="8"/>
        <color theme="1"/>
        <rFont val="Arial"/>
        <family val="2"/>
        <charset val="238"/>
      </rPr>
      <t>zawiera dane statystyczne dotyczące realizowanych przez KRUS zadań na podstawie ustawy z dnia 27 sierpnia 2004 r.                              o świadczeniach opieki zdrowotnej finansowanych ze środków publicznych.</t>
    </r>
  </si>
  <si>
    <t>• osoby spełniające warunki do objęcia ubezpieczeniem społecznym rolników, które są rolnikami, małżonkami lub domownikami                    w rozumieniu przepisów ustawy o ubezpieczeniu społecznym rolników,</t>
  </si>
  <si>
    <r>
      <t xml:space="preserve">Przeciętna miesięczna liczba świadczeniobiorców </t>
    </r>
    <r>
      <rPr>
        <vertAlign val="superscript"/>
        <sz val="8"/>
        <rFont val="Arial"/>
        <family val="2"/>
        <charset val="238"/>
      </rPr>
      <t xml:space="preserve"> </t>
    </r>
  </si>
  <si>
    <r>
      <t xml:space="preserve">Przeciętne świadczenie w zł </t>
    </r>
    <r>
      <rPr>
        <vertAlign val="superscript"/>
        <sz val="8"/>
        <rFont val="Arial"/>
        <family val="2"/>
        <charset val="238"/>
      </rPr>
      <t xml:space="preserve"> </t>
    </r>
  </si>
  <si>
    <t>Kwoty wypłat emerytur i rent wykazywane są łącznie z:</t>
  </si>
  <si>
    <t>- wypłatami dokonywanymi w związku z zatrudnieniem poza rolnictwem, czynną służbą wojskową i działalnością kombatancką na podstawie art. 25 ust. 2a ustawy o ubezpieczeniu społecznym rolników,</t>
  </si>
  <si>
    <t>Ponadto:</t>
  </si>
  <si>
    <t>- renty prezentowane są łącznie z rentami socjalnymi.</t>
  </si>
  <si>
    <t>RENTY RODZINNE</t>
  </si>
  <si>
    <r>
      <t>Przeciętna miesięczna liczba osób</t>
    </r>
    <r>
      <rPr>
        <vertAlign val="superscript"/>
        <sz val="8"/>
        <rFont val="Arial"/>
        <family val="2"/>
        <charset val="238"/>
      </rPr>
      <t xml:space="preserve"> </t>
    </r>
  </si>
  <si>
    <r>
      <t xml:space="preserve">Płatne pro rata temporis </t>
    </r>
    <r>
      <rPr>
        <vertAlign val="superscript"/>
        <sz val="8"/>
        <color theme="1"/>
        <rFont val="Arial"/>
        <family val="2"/>
        <charset val="238"/>
      </rPr>
      <t>1)</t>
    </r>
    <r>
      <rPr>
        <sz val="8"/>
        <color theme="1"/>
        <rFont val="Arial"/>
        <family val="2"/>
        <charset val="238"/>
      </rPr>
      <t xml:space="preserve">
</t>
    </r>
  </si>
  <si>
    <t>Kwota nie obejmuje należnych świadczeń z innych systemów ubezpieczeniowych, wypłacanych w tzw. zbiegu z emeryturą lub rentą rolną.</t>
  </si>
  <si>
    <r>
      <t>EMERYTURY RAZEM</t>
    </r>
    <r>
      <rPr>
        <b/>
        <vertAlign val="superscript"/>
        <sz val="8"/>
        <rFont val="Arial"/>
        <family val="2"/>
        <charset val="238"/>
      </rPr>
      <t xml:space="preserve"> </t>
    </r>
  </si>
  <si>
    <r>
      <t>OGÓŁEM</t>
    </r>
    <r>
      <rPr>
        <b/>
        <vertAlign val="superscript"/>
        <sz val="8"/>
        <rFont val="Arial"/>
        <family val="2"/>
        <charset val="238"/>
      </rPr>
      <t xml:space="preserve"> </t>
    </r>
  </si>
  <si>
    <t>emerytury</t>
  </si>
  <si>
    <t xml:space="preserve">Kwota wypłat świadczeń emerytalno-rentowych prezentowana jest łącznie z:
</t>
  </si>
  <si>
    <t>- zaliczką na podatek dochodowy oraz składką na ubezpieczenie zdrowotne ,</t>
  </si>
  <si>
    <r>
      <t>rodzinne</t>
    </r>
    <r>
      <rPr>
        <vertAlign val="superscript"/>
        <sz val="8"/>
        <rFont val="Arial"/>
        <family val="2"/>
        <charset val="238"/>
      </rPr>
      <t xml:space="preserve"> </t>
    </r>
  </si>
  <si>
    <t>Przeciętne świadczenie</t>
  </si>
  <si>
    <t>w tym: renty z tytułu niezdolności do pracy wypadkowe</t>
  </si>
  <si>
    <t xml:space="preserve">Dane do wykresu nr 3 </t>
  </si>
  <si>
    <t>Liczba płatników ogółem</t>
  </si>
  <si>
    <t>konta założone w związku 
z art. 16c</t>
  </si>
  <si>
    <r>
      <t xml:space="preserve">Ogółem </t>
    </r>
    <r>
      <rPr>
        <vertAlign val="superscript"/>
        <sz val="8"/>
        <color theme="1"/>
        <rFont val="Arial"/>
        <family val="2"/>
        <charset val="238"/>
      </rPr>
      <t>1) 2)</t>
    </r>
  </si>
  <si>
    <r>
      <t xml:space="preserve">Fundusz Składkowy (ubezpieczenie wypadkowe, chorobowe 
i macierzyńskie z mocy ustawy w zakresie ograniczonym) </t>
    </r>
    <r>
      <rPr>
        <vertAlign val="superscript"/>
        <sz val="8"/>
        <color theme="1"/>
        <rFont val="Arial"/>
        <family val="2"/>
        <charset val="238"/>
      </rPr>
      <t>1)</t>
    </r>
  </si>
  <si>
    <r>
      <t>Fundusz Emerytalno-Rentowy 
(ubezpieczenie emerytalno-rentowe 
z mocy ustawy)</t>
    </r>
    <r>
      <rPr>
        <vertAlign val="superscript"/>
        <sz val="8"/>
        <color theme="1"/>
        <rFont val="Arial"/>
        <family val="2"/>
        <charset val="238"/>
      </rPr>
      <t>2)</t>
    </r>
  </si>
  <si>
    <r>
      <t xml:space="preserve">Ogółem </t>
    </r>
    <r>
      <rPr>
        <vertAlign val="superscript"/>
        <sz val="8"/>
        <color theme="1"/>
        <rFont val="Arial"/>
        <family val="2"/>
        <charset val="238"/>
      </rPr>
      <t>1) 2) 3)</t>
    </r>
  </si>
  <si>
    <r>
      <t xml:space="preserve">Fundusz Składkowy (ubezpieczenie wypadkowe, chorobowe
i macierzyńskie
z mocy ustawy
 w zakresie ograniczonym) </t>
    </r>
    <r>
      <rPr>
        <vertAlign val="superscript"/>
        <sz val="8"/>
        <color theme="1"/>
        <rFont val="Arial"/>
        <family val="2"/>
        <charset val="238"/>
      </rPr>
      <t>1)</t>
    </r>
  </si>
  <si>
    <r>
      <t xml:space="preserve">Fundusz Emerytalno-Rentowy 
(ubezpieczenie emerytalno-rentowe
z mocy ustawy) </t>
    </r>
    <r>
      <rPr>
        <vertAlign val="superscript"/>
        <sz val="8"/>
        <color theme="1"/>
        <rFont val="Arial"/>
        <family val="2"/>
        <charset val="238"/>
      </rPr>
      <t>2)</t>
    </r>
  </si>
  <si>
    <r>
      <t xml:space="preserve">Liczba członków rodzin sprawujących opiekę nad dzieckiem </t>
    </r>
    <r>
      <rPr>
        <vertAlign val="superscript"/>
        <sz val="8"/>
        <color theme="1"/>
        <rFont val="Arial"/>
        <family val="2"/>
        <charset val="238"/>
      </rPr>
      <t>3)</t>
    </r>
  </si>
  <si>
    <r>
      <t xml:space="preserve">Składki finansowane 
z budżetu państwa na ubezpieczenie emerytalno-rentowe za osoby sprawujące opiekę nad dzieckiem </t>
    </r>
    <r>
      <rPr>
        <vertAlign val="superscript"/>
        <sz val="8"/>
        <rFont val="Arial"/>
        <family val="2"/>
        <charset val="238"/>
      </rPr>
      <t>1)</t>
    </r>
  </si>
  <si>
    <r>
      <t xml:space="preserve">członkowie rodzin 
rolników 
i 
domowników </t>
    </r>
    <r>
      <rPr>
        <vertAlign val="superscript"/>
        <sz val="8"/>
        <color theme="1"/>
        <rFont val="Arial"/>
        <family val="2"/>
        <charset val="238"/>
      </rPr>
      <t>4)</t>
    </r>
  </si>
  <si>
    <r>
      <t xml:space="preserve">członkowie rodzin emerytów 
i rencistów </t>
    </r>
    <r>
      <rPr>
        <vertAlign val="superscript"/>
        <sz val="8"/>
        <color theme="1"/>
        <rFont val="Arial"/>
        <family val="2"/>
        <charset val="238"/>
      </rPr>
      <t>4)</t>
    </r>
  </si>
  <si>
    <r>
      <t xml:space="preserve">rolnicy prowadzący gospodarstwo rolne i dział specjalny produkcji rolnej </t>
    </r>
    <r>
      <rPr>
        <vertAlign val="superscript"/>
        <sz val="8"/>
        <color theme="1"/>
        <rFont val="Arial"/>
        <family val="2"/>
        <charset val="238"/>
      </rPr>
      <t>2)</t>
    </r>
  </si>
  <si>
    <r>
      <t xml:space="preserve">rolnicy prowadzący wyłącznie działy specjalne produkcji rolnej </t>
    </r>
    <r>
      <rPr>
        <vertAlign val="superscript"/>
        <sz val="8"/>
        <color theme="1"/>
        <rFont val="Arial"/>
        <family val="2"/>
        <charset val="238"/>
      </rPr>
      <t>2)</t>
    </r>
  </si>
  <si>
    <r>
      <t xml:space="preserve">domownicy rolników pracujący wyłącznie w działach specjalnych produkcji rolnej </t>
    </r>
    <r>
      <rPr>
        <vertAlign val="superscript"/>
        <sz val="8"/>
        <color theme="1"/>
        <rFont val="Arial"/>
        <family val="2"/>
        <charset val="238"/>
      </rPr>
      <t>2)</t>
    </r>
  </si>
  <si>
    <r>
      <t xml:space="preserve">pomocnicy rolników </t>
    </r>
    <r>
      <rPr>
        <vertAlign val="superscript"/>
        <sz val="8"/>
        <color theme="1"/>
        <rFont val="Arial"/>
        <family val="2"/>
        <charset val="238"/>
      </rPr>
      <t>3)</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</si>
  <si>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 o ubezpieczeniu społecznym rolników.</t>
    </r>
  </si>
  <si>
    <t>składka za pomocników rolnika</t>
  </si>
  <si>
    <t>składka za rolników i domowników</t>
  </si>
  <si>
    <t xml:space="preserve">składka od emerytów i rencistów </t>
  </si>
  <si>
    <r>
      <t>domownicy rolników pracujący w gospodarstwach rolnych poniżej 
6 ha przelicz.</t>
    </r>
    <r>
      <rPr>
        <vertAlign val="superscript"/>
        <sz val="8"/>
        <color theme="1"/>
        <rFont val="Arial"/>
        <family val="2"/>
        <charset val="238"/>
      </rPr>
      <t>1)</t>
    </r>
  </si>
  <si>
    <t>I. EMERYTURY I RENTY REALIZOWANE PRZEZ KRUS</t>
  </si>
  <si>
    <t>II. FUNDUSZ EMERYTALNO-RENTOWY</t>
  </si>
  <si>
    <t>1. EMERYTURY I RENTY</t>
  </si>
  <si>
    <t>IV. FUNDUSZ SKŁADKOWY UBEZPIECZENIA SPOŁECZNEGO ROLNIKÓW</t>
  </si>
  <si>
    <t>VI. UBEZPIECZENIE ZDROWOTNE</t>
  </si>
  <si>
    <t>pobierających renty 
strukturalne</t>
  </si>
  <si>
    <t xml:space="preserve"> I. EMERYTURY I RENTY REALIZOWANE PRZEZ KRUS</t>
  </si>
  <si>
    <t>Przeciętne i wskaźniki obliczono z reguły na podstawie danych liczbowych, wyrażonych z większą dokładnością niż podano w tablicach.</t>
  </si>
  <si>
    <r>
      <t xml:space="preserve">Dział Emerytury i renty realizowane przez KRUS
</t>
    </r>
    <r>
      <rPr>
        <sz val="8"/>
        <rFont val="Arial"/>
        <family val="2"/>
        <charset val="238"/>
      </rPr>
      <t xml:space="preserve">zawiera informacje dotyczące m.in. przyznawania i wypłat świadczeń emerytalno-rentowych. 
</t>
    </r>
  </si>
  <si>
    <r>
      <t xml:space="preserve">• </t>
    </r>
    <r>
      <rPr>
        <b/>
        <sz val="8"/>
        <rFont val="Arial"/>
        <family val="2"/>
        <charset val="238"/>
      </rPr>
      <t>liczby płatników składek</t>
    </r>
    <r>
      <rPr>
        <sz val="8"/>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t>
    </r>
  </si>
  <si>
    <r>
      <t xml:space="preserve">1) </t>
    </r>
    <r>
      <rPr>
        <sz val="8"/>
        <rFont val="Arial"/>
        <family val="2"/>
        <charset val="238"/>
      </rPr>
      <t>Kwota nie obejmuje należnych świadczeń z innych systemów ubezpieczeniowych, wypłacanych w tzw. zbiegu z emeryturą lub rentą rolną.</t>
    </r>
  </si>
  <si>
    <t xml:space="preserve">2. ZASIŁKI </t>
  </si>
  <si>
    <t>Objaśnienia skrótów</t>
  </si>
  <si>
    <t xml:space="preserve">FER </t>
  </si>
  <si>
    <t>Renty z tytułu niezdolności do pracy 
za przekazane gospodarstwo rolne Państwu</t>
  </si>
  <si>
    <t>Renty z tytułu niezdolności do pracy 
za przekazane gospodarstwo rolne następcy</t>
  </si>
  <si>
    <t>ZASIŁKI POGRZEBOWE OGÓŁEM</t>
  </si>
  <si>
    <t>Przeciętna miesięczna liczba osób</t>
  </si>
  <si>
    <t>Przeciętna miesięczna liczba świadczeń</t>
  </si>
  <si>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</si>
  <si>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Decyzje i postępowania umorzone w sprawach o emerytury i renty według województw</t>
  </si>
  <si>
    <t>Decyzje i postępowania umorzone w sprawach o emerytury i renty według rodzajów świadczeń</t>
  </si>
  <si>
    <t>Decyzje w sprawach wniosków o przyznanie emerytur i rent rolniczych z zastosowaniem przepisów wspólnotowych UE</t>
  </si>
  <si>
    <t>Decyzje w sprawach wniosków o przyznanie emerytur i rent rolniczych z zastosowaniem postanowień umów dwustronnych o zabezpieczeniu społecznym</t>
  </si>
  <si>
    <t>Zasiłki macierzyńskie</t>
  </si>
  <si>
    <t>Liczba płatników składek według województw</t>
  </si>
  <si>
    <t>Liczba ubezpieczonych według statusu ubezpieczonego</t>
  </si>
  <si>
    <t>Liczba ubezpieczonych i płatników składek</t>
  </si>
  <si>
    <t>Liczba ubezpieczonych według województw</t>
  </si>
  <si>
    <t>Liczba ubezpieczonych z tytułu prowadzenia jednocześnie działalności rolniczej i pozarolniczej działalności gospodarczej według województw</t>
  </si>
  <si>
    <t>Decyzje o podleganiu i ustaniu ubezpieczenia społecznego rolników według województw</t>
  </si>
  <si>
    <t>Przypis składek na ubezpieczenie zdrowotne</t>
  </si>
  <si>
    <t>OBJAŚNIENIA ZNAKÓW UMOWNYCH</t>
  </si>
  <si>
    <t>OBJAŚNIENIA SKRÓTÓW</t>
  </si>
  <si>
    <t>Świadczenia rolne 
wypłacane z FER</t>
  </si>
  <si>
    <r>
      <t>OGÓŁEM</t>
    </r>
    <r>
      <rPr>
        <b/>
        <vertAlign val="superscript"/>
        <sz val="8"/>
        <rFont val="Arial"/>
        <family val="2"/>
        <charset val="238"/>
      </rPr>
      <t>1)</t>
    </r>
  </si>
  <si>
    <r>
      <t>Ogółem</t>
    </r>
    <r>
      <rPr>
        <vertAlign val="superscript"/>
        <sz val="8"/>
        <rFont val="Arial"/>
        <family val="2"/>
        <charset val="238"/>
      </rPr>
      <t>1)</t>
    </r>
  </si>
  <si>
    <t>-</t>
  </si>
  <si>
    <t>działy specjalne produkcji rolnej</t>
  </si>
  <si>
    <t>- wypłatami z innych systemów ubezpieczeniowych w przypadku zbiegu uprawnień do świadczeń z tych systemów z uprawnieniami           do świadczeń z funduszu emerytalno-rentowego,</t>
  </si>
  <si>
    <t>Renty strukturalne są przyznane i wypłacane przez Agencję Restrukturyzacji i Modernizacji Rolnictwa zgodnie z ustawą z dnia                28 listopada 2003 r. o wspieraniu rozwoju obszarów wiejskich ze środków pochodzących z Sekcji Gwarancji Europejskiego Funduszu Orientacji i Gwarancji Rolnej.</t>
  </si>
  <si>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t>
  </si>
  <si>
    <t>• członkowie rodzin wyżej wymienionych rolników i domowników, którzy nie podlegają ubezpieczeniu zdrowotnemu z innego tytułu            i zostali zgłoszeni do ubezpieczenia zdrowotnego w KRUS.</t>
  </si>
  <si>
    <t>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t>
  </si>
  <si>
    <t xml:space="preserve">    Renty z tytułu niezdolności do pracy </t>
  </si>
  <si>
    <t>Izrael</t>
  </si>
  <si>
    <t>Turcja</t>
  </si>
  <si>
    <t>Świadczenia emerytalno-rentowe transferowane do poszczególnych państw UE/EFTA i Wielkiej Brytanii oraz do innych państw na podstawie umów dwustronnych</t>
  </si>
  <si>
    <t xml:space="preserve">   - podlegał ubezpieczeniu emerytalno-rentowemu przez wymagany okres wynoszący od 1 roku do 5 lat w zależności od wieku, w jakim powstała całkowita niezdolność do pracy.</t>
  </si>
  <si>
    <t>Emerytury finansowane z Funduszu Emerytalno-Rentowego, a wypłacane przez MON, MSWiA i MS</t>
  </si>
  <si>
    <t>Fundusz Składkowy i Emerytalno-Rentowy 
(łącznie objętych ubezpieczeniem wypadkowym, chorobowym i macierzyńskim oraz ubezpieczeniem emerytalno-rentowym)</t>
  </si>
  <si>
    <t>Renty z tytułu niezdolności do pracy nie związane                     z przekazaniem gospodarstwa rolnego</t>
  </si>
  <si>
    <r>
      <t xml:space="preserve">• </t>
    </r>
    <r>
      <rPr>
        <b/>
        <sz val="8"/>
        <color theme="1"/>
        <rFont val="Arial"/>
        <family val="2"/>
        <charset val="238"/>
      </rPr>
      <t>renta rodzinna</t>
    </r>
    <r>
      <rPr>
        <sz val="8"/>
        <color theme="1"/>
        <rFont val="Arial"/>
        <family val="2"/>
        <charset val="238"/>
      </rPr>
      <t xml:space="preserve"> przysługuje uprawnionym członkom rodziny zmarłego emeryta/rencisty oraz ubezpieczonego, który w chwili śmierci spełniał warunki do uzyskania emerytury rolniczej lub renty rolniczej z tytułu niezdolności  do pracy.</t>
    </r>
  </si>
  <si>
    <t>Przeciętna miesięczna liczba emerytur i rent według województw oraz świadczeń emerytalnych wypłaconych przez MON, MSWiA i MS</t>
  </si>
  <si>
    <t>Wydatki na świadczenia emerytalno-rentowe według województw oraz świadczenia emerytalne wypłacone przez MON, MSWiA i MS</t>
  </si>
  <si>
    <t>Przeciętne miesięczne świadczenie emerytalno-rentowe według województw oraz przeciętne miesięczne świadczenie emerytalne wypłacone przez MON, MSWiA i MS</t>
  </si>
  <si>
    <t>WYKRES NR 1. PRZECIĘTNA MIESIĘCZNA LICZBA ŚWIADCZENIOBIORCÓW NA TLE LICZBY UBEZPIECZONYCH</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</si>
  <si>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</si>
  <si>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r>
      <t>• zasiłek macierzyński</t>
    </r>
    <r>
      <rPr>
        <sz val="8"/>
        <color theme="1"/>
        <rFont val="Arial"/>
        <family val="2"/>
        <charset val="238"/>
      </rPr>
      <t xml:space="preserve"> przysługuje osobie ubezpieczonej, która:</t>
    </r>
  </si>
  <si>
    <t>- jest matką albo ojcem dziecka,</t>
  </si>
  <si>
    <t>WYKRES NR 2. PRZECIĘTNE MIESIĘCZNE ŚWIADCZENIA ROLNE WYPŁACANE Z FER W ODNIESIENIU DO ŚWIADCZEŃ
                         REALIZOWANYCH PRZEZ KRUS OGÓŁEM</t>
  </si>
  <si>
    <t>Przeciętna miesięczna liczba świadczeniobiorców na tle liczby ubezpieczonych</t>
  </si>
  <si>
    <t>Przeciętne miesięczne świadczenia emerytalno-rentowe według województw</t>
  </si>
  <si>
    <t>Liczba osób podlegających ubezpieczeniu zdrowotnemu według województw</t>
  </si>
  <si>
    <t>zjawisko nie wystąpiło</t>
  </si>
  <si>
    <t>zjawisko istniało w wielkości mniejszej od 0,5</t>
  </si>
  <si>
    <t>zjawisko istniało w wielkości mniejszej od 0,05</t>
  </si>
  <si>
    <t>brak informacji albo brak informacji wiarygodnych</t>
  </si>
  <si>
    <t>wypełnienie pozycji jest niemożliwe lub niecelowe</t>
  </si>
  <si>
    <t>oznacza, że nie podaje się wszystkich składników sumy</t>
  </si>
  <si>
    <t>oznacza, że podaje się wszystkie składniki sumy</t>
  </si>
  <si>
    <r>
      <t xml:space="preserve">           </t>
    </r>
    <r>
      <rPr>
        <sz val="8"/>
        <color theme="1"/>
        <rFont val="Arial"/>
        <family val="2"/>
        <charset val="238"/>
      </rPr>
      <t>w tym renty z</t>
    </r>
    <r>
      <rPr>
        <sz val="8"/>
        <rFont val="Arial"/>
        <family val="2"/>
        <charset val="238"/>
      </rPr>
      <t xml:space="preserve"> tytułu niezdolności do
           pracy </t>
    </r>
    <r>
      <rPr>
        <sz val="8"/>
        <color theme="1"/>
        <rFont val="Arial"/>
        <family val="2"/>
        <charset val="238"/>
      </rPr>
      <t>wypadkowe</t>
    </r>
  </si>
  <si>
    <t>KASA ROLNICZEGO 
UBEZPIECZENIA SPOŁECZNEGO</t>
  </si>
  <si>
    <t xml:space="preserve">Australia </t>
  </si>
  <si>
    <t>Korea</t>
  </si>
  <si>
    <t>USA</t>
  </si>
  <si>
    <t xml:space="preserve">   w tym renty z tytułu niezdolności 
   do pracy wypadkowe</t>
  </si>
  <si>
    <t>2022 rok</t>
  </si>
  <si>
    <t>www.krus.gov.pl</t>
  </si>
  <si>
    <t>Opracowano w Biurze Statystyki
na podstawie danych statystycznych Kasy Rolniczego Ubezpieczenia Społecznego.</t>
  </si>
  <si>
    <t>Oddziały Regionalne 
Kasy Rolniczego Ubezpieczenia Społecznego</t>
  </si>
  <si>
    <r>
      <t>rolnicy prowadzący działalność rolniczą 
w gospodarstwach rolnych poniżej 6 ha przelicz.</t>
    </r>
    <r>
      <rPr>
        <vertAlign val="superscript"/>
        <sz val="8"/>
        <color theme="1"/>
        <rFont val="Arial"/>
        <family val="2"/>
        <charset val="238"/>
      </rPr>
      <t>1)</t>
    </r>
  </si>
  <si>
    <t>Powrót do spisu treści</t>
  </si>
  <si>
    <t xml:space="preserve">Przeciętne miesięczne świadczenia rolne wypłacane z FER w odniesieniu do świadczeń realizowanych przez KRUS ogółem </t>
  </si>
  <si>
    <t xml:space="preserve">- ubezpieczenie wypadkowe, chorobowe i macierzyńskie, </t>
  </si>
  <si>
    <r>
      <rPr>
        <b/>
        <sz val="8"/>
        <color theme="1"/>
        <rFont val="Arial"/>
        <family val="2"/>
        <charset val="238"/>
      </rPr>
      <t>- ubezpieczenie emerytalno-rentowe.</t>
    </r>
    <r>
      <rPr>
        <sz val="8"/>
        <color theme="1"/>
        <rFont val="Arial"/>
        <family val="2"/>
        <charset val="238"/>
      </rPr>
      <t xml:space="preserve"> 
</t>
    </r>
  </si>
  <si>
    <t>Białoruś</t>
  </si>
  <si>
    <t>Liczba ubezpieczonych w KRUS przy jednoczesnym objęciu ubezpieczeniem społecznym w ZUS z innego tytułu według województw</t>
  </si>
  <si>
    <t xml:space="preserve">1) pobierania świadczenia integracyjnego, pobierania stypendium w okresie odbywania szkolenia, stażu lub przygotowania zawodowego dorosłych oraz pobierania stypendium w okresie odbywania studiów podyplomowych, </t>
  </si>
  <si>
    <t xml:space="preserve">2) pełnienia czynnej służby wojskowej jako żołnierz niezawodowy lub odbywania służby zastępczej. </t>
  </si>
  <si>
    <t>Warszawa 2023 rok</t>
  </si>
  <si>
    <t>IV kwartał</t>
  </si>
  <si>
    <t>IV kwartał
(stan na dzień
 31 grudnia)</t>
  </si>
  <si>
    <r>
      <t xml:space="preserve">TABLICA 12. ŚWIADCZENIA EMERYTALNO-RENTOWE TRANSFEROWANE </t>
    </r>
    <r>
      <rPr>
        <b/>
        <sz val="9"/>
        <rFont val="Arial"/>
        <family val="2"/>
        <charset val="238"/>
      </rPr>
      <t>DO POSZCZEGÓLNYCH PAŃSTW UE/EFTA I WIELKIEJ BRYTANII 
                      ORAZ DO INNYCH PAŃSTW</t>
    </r>
    <r>
      <rPr>
        <b/>
        <sz val="9"/>
        <color theme="1"/>
        <rFont val="Arial"/>
        <family val="2"/>
        <charset val="238"/>
      </rPr>
      <t xml:space="preserve"> NA PODSTAWIE UMÓW DWUSTRONNYCH</t>
    </r>
  </si>
  <si>
    <t>TABLICA 10. WNIOSKI O PRZYZNANIE EMERYTUR I RENT ROLNICZYCH Z ZASTOSOWANIEM POSTANOWIEŃ UMÓW 
                    DWUSTRONNYCH O ZABEZPIECZENIU SPOŁECZNYM</t>
  </si>
  <si>
    <t>TABLICA 11. DECYZJE W SPRAWACH WNIOSKÓW O PRZYZNANIE EMERYTUR I RENT ROLNICZYCH Z ZASTOSOWANIEM 
                    POSTANOWIEŃ UMÓW DWUSTRONNYCH O ZABEZPIECZENIU SPOŁECZNYM</t>
  </si>
  <si>
    <t>TABLICA 8. WNIOSKI O PRZYZNANIE EMERYTUR I RENT ROLNICZYCH ROZPATRYWANE Z ZASTOSOWANIEM PRZEPISÓW 
                    WSPÓLNOTOWYCH UE</t>
  </si>
  <si>
    <t>TABLICA 9. DECYZJE W SPRAWACH WNIOSKÓW O PRZYZNANIE EMERYTUR I RENT ROLNICZYCH Z ZASTOSOWANIEM 
                    PRZEPISÓW WSPÓLNOTOWYCH UE</t>
  </si>
  <si>
    <t>2023 rok</t>
  </si>
  <si>
    <t>I kwartał</t>
  </si>
  <si>
    <t xml:space="preserve">I kwartału 
2023 r. 
z 
I kwartałem 
2022 r. </t>
  </si>
  <si>
    <t xml:space="preserve">I kwartału 
2023 r. 
z 
IV kwartałem 
2022 r. </t>
  </si>
  <si>
    <t>I KWARTAŁ 2023 R.</t>
  </si>
  <si>
    <t xml:space="preserve">Liczba ubezpieczonych
stan na 31 marca 2023 r.
</t>
  </si>
  <si>
    <t>Przeciętna miesięczna 
liczba świadczeniobiorców 
w I kwartale 2023 r.</t>
  </si>
  <si>
    <t xml:space="preserve">I kwartału 2023 r. 
z I kwartałem 
2022 r. </t>
  </si>
  <si>
    <t xml:space="preserve">I kwartału 2023 r. 
z IV kwartałem 
2022 r. </t>
  </si>
  <si>
    <t>STAN NA DZIEŃ 31 MARCA 2023 R.</t>
  </si>
  <si>
    <t>I kwartał
(stan na dzień
 31 marca)</t>
  </si>
  <si>
    <t>III. POZOSTAŁE ŚWIADCZENIA</t>
  </si>
  <si>
    <t>Świadczenia zlecone do wypłaty Kasie Rolniczego Ubezpieczenia Społecznego</t>
  </si>
  <si>
    <t>TABLICA 3. WNIOSKI I DECYZJE W SPRAWACH O PRZYZNANIE RODZICIELSKICH ŚWIADCZEŃ UZUPEŁNIJĄCYCH 
                    WEDŁUG WOJEWÓDZTW</t>
  </si>
  <si>
    <t>Liczba wniosków załatwionych 
w okresie sprawozdawczym</t>
  </si>
  <si>
    <t>w tym po terminie ustawowym</t>
  </si>
  <si>
    <t>Liczba decyzji pierwszorazowych odmownych</t>
  </si>
  <si>
    <t xml:space="preserve">I kwartału 
2023 r. 
z I kwartałem 
2022 r. </t>
  </si>
  <si>
    <t xml:space="preserve">I kwartału 
2023 r. 
z IV kwartałem 
2022 r. </t>
  </si>
  <si>
    <t>Liczba wniosków złożonych 
w okresie sprawozdawczym</t>
  </si>
  <si>
    <t>Liczba decyzji pierwszorazowych przyznających</t>
  </si>
  <si>
    <t>TABLICA 2. ZWIĘKSZENIA DO EMERYTUR I RENT FINANSOWANE Z FUNDUSZU EMERYTALNO-RENTOWEGO,
                     WYPŁACANE PRZY ŚWIADCZENIACH PRACOWNICZYCH</t>
  </si>
  <si>
    <t xml:space="preserve">TABLICA 4. WNIOSKI O PRZYZNANIE EMERYTUR I RENT WEDŁUG RODZAJÓW ŚWIADCZEŃ </t>
  </si>
  <si>
    <t>TABLICA 5. WNIOSKI O PRZYZNANIE EMERYTUR I RENT WEDŁUG WOJEWÓDZTW</t>
  </si>
  <si>
    <t>Liczba wniosków pozostałych 
z poprzedniego okresu</t>
  </si>
  <si>
    <t>Liczba zarejestrowanych wniosków</t>
  </si>
  <si>
    <t>Liczba załatwionych wniosków</t>
  </si>
  <si>
    <t>Liczba wniosków pozostałych 
do załatwienia 
w następnym okresie</t>
  </si>
  <si>
    <t>TABLICA 7. DECYZJE I POSTĘPOWANIA UMORZONE W SPRAWACH O EMERYTURY I RENTY WEDŁUG WOJEWÓDZTW</t>
  </si>
  <si>
    <t>TABLICA 6. DECYZJE I POSTĘPOWANIA UMORZONE W SPRAWACH O EMERYTURY I RENTY WEDŁUG 
                    RODZAJÓW ŚWIADCZEŃ</t>
  </si>
  <si>
    <t>TABLICA 1 (13). PRZECIĘTNA MIESIĘCZNA LICZBA EMERYTUR I RENT WEDŁUG RODZAJÓW ŚWIADCZEŃ</t>
  </si>
  <si>
    <t>TABLICA 3 (15). PRZECIĘTNE MIESIĘCZNE ŚWIADCZENIA EMERYTALNO-RENTOWE
                          WEDŁUG WOJEWÓDZTW</t>
  </si>
  <si>
    <t>TABLICA 4 (16). PRZECIĘTNA MIESIĘCZNA LICZBA EMERYTUR I RENT WEDŁUG WOJEWÓDZTW ORAZ ŚWIADCZEŃ
                            EMERYTALNYCH WYPŁACONYCH PRZEZ MON, MSWiA i MS</t>
  </si>
  <si>
    <t>TABLICA 5 (17). WYDATKI NA ŚWIADCZENIA EMERYTALNO-RENTOWE WEDŁUG RODZAJÓW ŚWIADCZEŃ</t>
  </si>
  <si>
    <t>TABLICA 6 (18). WYDATKI NA ŚWIADCZENIA EMERYTALNO-RENTOWE WEDŁUG WOJEWÓDZTW ORAZ ŚWIADCZENIA EMERYTALNE
                            WYPŁACONE PRZEZ MON, MSWiA i MS</t>
  </si>
  <si>
    <t>TABLICA 7 (19). PRZECIĘTNE MIESIĘCZNE ŚWIADCZENIE EMERYTALNO-RENTOWE WEDŁUG RODZAJÓW ŚWIADCZEŃ</t>
  </si>
  <si>
    <t>TABLICA 8 (20). PRZECIĘTNE MIESIĘCZNE ŚWIADCZENIE EMERYTALNO-RENTOWE WEDŁUG WOJEWÓDZTW ORAZ PRZECIĘTNE 
                            MIESIĘCZNE ŚWIADCZENIE EMERYTALNE WYPŁACONE PRZEZ MON, MSWiA i MS</t>
  </si>
  <si>
    <t>TABLICA 9 (21). ZASIŁKI MACIERZYŃSKIE</t>
  </si>
  <si>
    <t>TABLICA 10 (22). ZASIŁKI MACIERZYŃSKIE WEDŁUG WOJEWÓDZTW</t>
  </si>
  <si>
    <t>TABLICA 11 (23). ZASIŁKI POGRZEBOWE</t>
  </si>
  <si>
    <t>TABLICA 12 (24). ZASIŁKI POGRZEBOWE WEDŁUG WOJEWÓDZTW</t>
  </si>
  <si>
    <t>TABLICA 1 (25). ŚWIADCZENIA ZLECONE DO WYPŁATY KASIE ROLNICZEGO UBEZPIECZENIA SPOŁECZNEGO</t>
  </si>
  <si>
    <t xml:space="preserve">TABLICA 1 (26). ZASIŁKI CHOROBOWE I JEDNORAZOWE ODSZKODOWANIA </t>
  </si>
  <si>
    <t>TABLICA 2 (27). ZASIŁKI CHOROBOWE I JEDNORAZOWE ODSZKODOWANIA WEDŁUG WOJEWÓDZTW</t>
  </si>
  <si>
    <t>TABLICA 3 (28). WYPADKI PRZY PRACY ROLNICZEJ I CHOROBY ZAWODOWE ROLNIKÓW</t>
  </si>
  <si>
    <t>TABLICA 4 (29). WYPADKI I CHOROBY ZAWODOWE, Z TYTUŁU KTÓRYCH PRZYZNANO JEDNORAZOWE ODSZKODOWANIA WEDŁUG WOJEWÓDZTW</t>
  </si>
  <si>
    <t>TABLICA 1 (30). LICZBA PŁATNIKÓW SKŁADEK WEDŁUG WOJEWÓDZTW</t>
  </si>
  <si>
    <t>TABLICA 2 (31). LICZBA UBEZPIECZONYCH WEDŁUG STATUSU UBEZPIECZONEGO</t>
  </si>
  <si>
    <t>TABLICA 3 (32). LICZBA UBEZPIECZONYCH I PŁATNIKÓW SKŁADEK</t>
  </si>
  <si>
    <t>TABLICA 4 (33). LICZBA UBEZPIECZONYCH WEDŁUG WOJEWÓDZTW</t>
  </si>
  <si>
    <t>TABLICA 5 (34). LICZBA UBEZPIECZONYCH Z TYTUŁU PROWADZENIA JEDNOCZEŚNIE DZIAŁALNOŚCI ROLNICZEJ
                           I POZAROLNICZEJ DZIAŁALNOŚCI GOSPODARCZEJ WEDŁUG WOJEWÓDZTW</t>
  </si>
  <si>
    <r>
      <t xml:space="preserve">TABLICA 6 (35). LICZBA UBEZPIECZONYCH W KRUS PRZY JEDNOCZESNYM OBJĘCIU UBEZPIECZENIEM
                         SPOŁECZNYM W ZUS Z INNEGO TYTUŁU </t>
    </r>
    <r>
      <rPr>
        <b/>
        <vertAlign val="superscript"/>
        <sz val="9"/>
        <rFont val="Arial"/>
        <family val="2"/>
        <charset val="238"/>
      </rPr>
      <t>1)</t>
    </r>
    <r>
      <rPr>
        <b/>
        <sz val="9"/>
        <rFont val="Arial"/>
        <family val="2"/>
        <charset val="238"/>
      </rPr>
      <t xml:space="preserve">  WEDŁUG WOJEWÓDZTW                          </t>
    </r>
  </si>
  <si>
    <t>TABLICA 7 (36). PRZYPIS I WPŁYWY NALEŻNOŚCI Z TYTUŁU SKŁADEK NA UBEZPIECZENIE SPOŁECZNE ROLNIKÓW WEDŁUG WOJEWÓDZTW</t>
  </si>
  <si>
    <t>TABLICA 8 (37).
DECYZJE O PODLEGANIU I USTANIU UBEZPIECZENIA
SPOŁECZNEGO ROLNIKÓW WEDŁUG WOJEWÓDZTW</t>
  </si>
  <si>
    <t>TABLICA 1 (38). LICZBA OSÓB PODLEGAJĄCYCH UBEZPIECZENIU ZDROWOTNEMU WEDŁUG WOJEWÓDZTW</t>
  </si>
  <si>
    <t>TABLICA 2 (39). PRZYPIS SKŁADEK NA UBEZPIECZENIE ZDROWOTNE</t>
  </si>
  <si>
    <t>TABLICA 2 (14). PRZECIĘTNA MIESIĘCZNA LICZBA ŚWIADCZENIOBIORCÓW ORAZ LICZBA UBEZPIECZONYCH
                            WEDŁUG WOJEWÓDZTW</t>
  </si>
  <si>
    <t xml:space="preserve">Wnioski i decyzje w sprawach o przyznanie rodzicielskich świadczeń uzupełniających według województw </t>
  </si>
  <si>
    <t>Wnioski o przyznanie emerytur i rent według województw</t>
  </si>
  <si>
    <t>Przeciętna miesięczna liczba świadczeniobiorców oraz liczba ubezpieczonych według województw</t>
  </si>
  <si>
    <t>1 (13)</t>
  </si>
  <si>
    <t>2 (14)</t>
  </si>
  <si>
    <t>3 (15)</t>
  </si>
  <si>
    <t>4 (16)</t>
  </si>
  <si>
    <t>5 (17)</t>
  </si>
  <si>
    <t>6 (18)</t>
  </si>
  <si>
    <t>7 (19)</t>
  </si>
  <si>
    <t>8 (20)</t>
  </si>
  <si>
    <t>9 (21)</t>
  </si>
  <si>
    <t>10 (22)</t>
  </si>
  <si>
    <t>11 (23)</t>
  </si>
  <si>
    <t>12 (24)</t>
  </si>
  <si>
    <t>1 (25)</t>
  </si>
  <si>
    <t>1 (26)</t>
  </si>
  <si>
    <t>2 (27)</t>
  </si>
  <si>
    <t>3 (28)</t>
  </si>
  <si>
    <t>4 (29)</t>
  </si>
  <si>
    <t>1 (30)</t>
  </si>
  <si>
    <t>2 (31)</t>
  </si>
  <si>
    <t>3 (32)</t>
  </si>
  <si>
    <t>4 (33)</t>
  </si>
  <si>
    <t>5 (34)</t>
  </si>
  <si>
    <t>6 (35)</t>
  </si>
  <si>
    <t>7 (36)</t>
  </si>
  <si>
    <t>8 (37)</t>
  </si>
  <si>
    <t>1 (38)</t>
  </si>
  <si>
    <t>2 (39)</t>
  </si>
  <si>
    <t>W MARCU 2023 ROKU</t>
  </si>
  <si>
    <t>Emerytury finansowane
z funduszu emerytalno-rentowego, wypłacane przez MON, MSWiA, MS z tego:</t>
  </si>
  <si>
    <r>
      <t xml:space="preserve">- przysposobiła dziecko, w przypadku objęcia opieką dziecka w wieku do ukończenia </t>
    </r>
    <r>
      <rPr>
        <sz val="8"/>
        <rFont val="Arial"/>
        <family val="2"/>
        <charset val="238"/>
      </rPr>
      <t>14</t>
    </r>
    <r>
      <rPr>
        <sz val="8"/>
        <color rgb="FFFF0000"/>
        <rFont val="Arial"/>
        <family val="2"/>
        <charset val="238"/>
      </rPr>
      <t xml:space="preserve">. </t>
    </r>
    <r>
      <rPr>
        <sz val="8"/>
        <color theme="1"/>
        <rFont val="Arial"/>
        <family val="2"/>
        <charset val="238"/>
      </rPr>
      <t>roku życia,</t>
    </r>
  </si>
  <si>
    <t>- przyjęła na wychowanie dziecko i wystąpiła do sądu opiekuńczego z wnioskiem o wszczęcie postępowania w sprawie jego przysposobienia, w przypadku objęcia dziecka w wieku do ukończenia 14. roku życia,</t>
  </si>
  <si>
    <t>- dodatkami pielęgnacyjnymi, dla sierot zupełnych, z tytułu pracy przymusowej po 1 września 1939 r., z tytułu opołacania podwójnej lub dodatkowej składki na ubezpieczenie emerytalno-rentowe, a także obejmuje wypłaty wyrównawcze za okresy wsteczne,</t>
  </si>
  <si>
    <r>
      <rPr>
        <b/>
        <sz val="8"/>
        <color theme="1"/>
        <rFont val="Arial"/>
        <family val="2"/>
        <charset val="238"/>
      </rPr>
      <t xml:space="preserve">Dział Pozostałe świadczenia
</t>
    </r>
    <r>
      <rPr>
        <sz val="8"/>
        <color theme="1"/>
        <rFont val="Arial"/>
        <family val="2"/>
        <charset val="238"/>
      </rPr>
      <t xml:space="preserve">zawiera informacje dotyczące świadczeń zleconych do wypłaty Kasie Rolniczego Ubezpieczenia Społecznego, tj.:   </t>
    </r>
  </si>
  <si>
    <t>- jednorazowymi świadczeniami pieniężnymi.</t>
  </si>
  <si>
    <t>- przyjęła dziecko w wieku do 7 roku życia na wychowanie w ramach rodziny zastępczej, z wyjątkiem rodziny zastępczej zawodowej, 
a w przypadku dziecka, wobec którego podjęto decyzję o odroczeniu obowiązku szkolnego - do 10 roku życia.</t>
  </si>
  <si>
    <t>Dane do wykresu nr 4</t>
  </si>
  <si>
    <t>Dane do wykresu nr 5</t>
  </si>
  <si>
    <t>Emerytury prezentowane są łącznie z emeryturami rolnymi w wysokości 50% ze względu na uprawnienia do zbiegających się z nimi świadczeń pracowniczych,  ze świadczeniami zagranicznymi oraz z emeryturami finansowanymi z funduszu emerytalno-rentowego wypłaconymi przez MON, MSWiA i MS.</t>
  </si>
  <si>
    <t>- emerytury prezentowane są łącznie z rodzicielskimi świadczeniami uzupełniającymi, z emeryturami rolnymi w wysokości 50% ze względu na uprawnienia do zbiegających się z nimi świadczeń pracowniczych, ze świadczeniami zagranicznymi oraz z emeryturami finansowanymi z funduszu emerytalno-rentowego wypłaconymi przez MON, MSWiA, MS,</t>
  </si>
  <si>
    <t xml:space="preserve">   - całkowita niezdolność do pracy w gospodarstwie rolnym powstała w okresie podlegania ubezpieczeniu emerytalno-rentowemu lub nie później niż w ciągu 18 miesięcy od ustania tych okresów.</t>
  </si>
  <si>
    <t>Prawo do renty z tytułu niezdolności do pracy może uzyskać również osoba, która jest całkowicie niezdolna do pracy w gospodarstwie rolnym i podlegała ubezpieczeniu emerytalno-rentowemu przez okres co najmniej 25 lat.</t>
  </si>
  <si>
    <r>
      <t>• dodatek z tytułu opłacania podwójnej lub dodatkowej składki</t>
    </r>
    <r>
      <rPr>
        <sz val="8"/>
        <color theme="1"/>
        <rFont val="Arial"/>
        <family val="2"/>
        <charset val="238"/>
      </rPr>
      <t xml:space="preserve"> na ubezpieczenie emerytalno-rentowe przysługujący osobie pobierającej emeryturę rolniczą, która co najmniej przez jeden rok opłacała taką składkę,</t>
    </r>
  </si>
  <si>
    <r>
      <rPr>
        <b/>
        <sz val="8"/>
        <color theme="1"/>
        <rFont val="Arial"/>
        <family val="2"/>
        <charset val="238"/>
      </rPr>
      <t>• domownik</t>
    </r>
    <r>
      <rPr>
        <sz val="8"/>
        <color theme="1"/>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lub nie mają ustalonego prawa do emerytury lub renty albo nie mają ustalonego prawa do świadczeń z ubezpieczeń społecznych.</t>
    </r>
  </si>
  <si>
    <t>Zgodnie z art. 5c ustawy o ubezpieczeniu społecznym rolników, rolnik lub domownik nadal podlega ubezpieczeniu społecznemu rolników w pełnym zakresie z mocy ustawy mimo, że został objęty ubezpieczeniem społecznym w ZUS tytułu.:</t>
  </si>
  <si>
    <r>
      <rPr>
        <b/>
        <sz val="8"/>
        <color theme="1"/>
        <rFont val="Arial"/>
        <family val="2"/>
        <charset val="238"/>
      </rPr>
      <t>Z mocy ustawy (obowiązkowo) wyłącznie ubezpieczeniem wypadkowym, chorobowym i macierzyńskim w zakresie ograniczonym</t>
    </r>
    <r>
      <rPr>
        <sz val="8"/>
        <color theme="1"/>
        <rFont val="Arial"/>
        <family val="2"/>
        <charset val="238"/>
      </rPr>
      <t xml:space="preserve"> do jednorazowego odszkodowania z tytułu stałego lub długotrwałego uszczerbku na zdrowiu albo śmierci wskutek wypadku przy pracy rolniczej lub rolniczej choroby zawodowej </t>
    </r>
    <r>
      <rPr>
        <b/>
        <sz val="8"/>
        <color theme="1"/>
        <rFont val="Arial"/>
        <family val="2"/>
        <charset val="238"/>
      </rPr>
      <t>obejmuje się</t>
    </r>
    <r>
      <rPr>
        <sz val="8"/>
        <color theme="1"/>
        <rFont val="Arial"/>
        <family val="2"/>
        <charset val="238"/>
      </rPr>
      <t xml:space="preserve">  pomocnika rolnika, czyli pełnoletnią osobę świadczącą odpłatnie pomoc rolnikowi na podstawie zawartej z rolnikiem umowy o pomocy przy zbiorach.</t>
    </r>
  </si>
  <si>
    <t>- będąc rolnikiem przekazały grunty prowadzonego przez siebie gospodarstwa do zalesienia, jeżeli nie podlegają innemu ubezpieczeniu społecznemu lub nie mają ustalonego prawa do emerytury lub renty lub prawa do świadczeń z ubezpieczeń społecznych.</t>
  </si>
  <si>
    <r>
      <rPr>
        <b/>
        <sz val="8"/>
        <color theme="1"/>
        <rFont val="Arial"/>
        <family val="2"/>
        <charset val="238"/>
      </rPr>
      <t>Dobrowolnie na wniosek ubezpieczeniem wypadkowym, chorobowym i macierzyńskim</t>
    </r>
    <r>
      <rPr>
        <sz val="8"/>
        <color theme="1"/>
        <rFont val="Arial"/>
        <family val="2"/>
        <charset val="238"/>
      </rPr>
      <t xml:space="preserve">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 lub mające ustalone prawo do świadczeń z ubezpieczeń społecznych.</t>
    </r>
  </si>
  <si>
    <t xml:space="preserve">W przypadku rolników lub domowników, którzy, podlegając ubezpieczeniu społecznemu rolników w pełnym zakresie z mocy ustawy, zostali objęci innym ubezpieczeniem społecznym z tytułu wykonywania umowy zlecenia lub powołania do rady nadzorczej albo odbywania służby zastępczej, składka zdrowotna jest opłacana z każdego należnego tytułu, z wyjątkiem składek finansowanych z budżetu państwa. Wówczas składka ta nie jest opłacana przez KRUS.                                                                                                                                                                                                                                                                                                                        </t>
  </si>
  <si>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rolnikowi na podstawie umowy o pomocy przy zbiorach.</t>
    </r>
  </si>
  <si>
    <r>
      <rPr>
        <vertAlign val="superscript"/>
        <sz val="8"/>
        <rFont val="Arial"/>
        <family val="2"/>
        <charset val="238"/>
      </rPr>
      <t>1)</t>
    </r>
    <r>
      <rPr>
        <sz val="8"/>
        <rFont val="Arial"/>
        <family val="2"/>
        <charset val="238"/>
      </rPr>
      <t xml:space="preserve"> Liczba pomocników rolnika świadczących pomoc rolnikowi na podstawie umowy o pomocy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</si>
  <si>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rPr>
        <vertAlign val="superscript"/>
        <sz val="8"/>
        <color theme="1"/>
        <rFont val="Arial"/>
        <family val="2"/>
        <charset val="238"/>
      </rPr>
      <t>1)</t>
    </r>
    <r>
      <rPr>
        <sz val="8"/>
        <color theme="1"/>
        <rFont val="Arial"/>
        <family val="2"/>
        <charset val="238"/>
      </rPr>
      <t xml:space="preserve"> Liczba osób ubezpieczonych w KRUS objętych jednocześnie ubezpieczeniem społecznym w ZUS z tytułu pozarolniczych aktywności zawodowych, o których mowa w art. 5b i art. 5c ustawy o ubezpieczeniu społecznym rolników</t>
    </r>
  </si>
  <si>
    <t>Osoby, które spełniają warunki do jednoczesnego podlegania ubezpieczeniu społecznemu rolników oraz ubezpieczeniu społecznemu w ZUS z tytułów wymienionych w art. 5b i 5c, mają możliwość odstąpienia od ubezpieczenia społecznego rolników po  złożeniu oświadczenia w tej sprawie, nie wcześniej jednak niż od dnia, w którym takie oświadczenie zostało złożone w Kasie.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</si>
</sst>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 _z_ł_-;\-* #,##0\ _z_ł_-;_-* &quot;-&quot;\ _z_ł_-;_-@_-"/>
    <numFmt numFmtId="164" formatCode="0.0%"/>
    <numFmt numFmtId="165" formatCode="#,##0.0"/>
    <numFmt numFmtId="166" formatCode="0.0"/>
    <numFmt numFmtId="167" formatCode="#,##0\ _z_ł"/>
    <numFmt numFmtId="168" formatCode="#,##0_ ;\-#,##0\ "/>
    <numFmt numFmtId="169" formatCode="0.000%"/>
  </numFmts>
  <fonts count="57">
    <font>
      <sz val="11"/>
      <color theme="1"/>
      <name val="Corbel"/>
      <family val="2"/>
      <scheme val="minor"/>
    </font>
    <font>
      <sz val="11"/>
      <color theme="1"/>
      <name val="Arial"/>
      <family val="2"/>
      <charset val="238"/>
    </font>
    <font>
      <sz val="11"/>
      <color theme="1"/>
      <name val="Corbel"/>
      <family val="2"/>
      <charset val="238"/>
      <scheme val="minor"/>
    </font>
    <font>
      <sz val="10"/>
      <name val="Arial"/>
      <family val="2"/>
      <charset val="238"/>
    </font>
    <font>
      <b/>
      <sz val="11"/>
      <name val="Arial"/>
      <family val="2"/>
      <charset val="238"/>
    </font>
    <font>
      <b/>
      <sz val="10"/>
      <color theme="1"/>
      <name val="Arial"/>
      <family val="2"/>
      <charset val="238"/>
    </font>
    <font>
      <sz val="9"/>
      <color theme="1"/>
      <name val="Arial"/>
      <family val="2"/>
      <charset val="238"/>
    </font>
    <font>
      <b/>
      <sz val="9"/>
      <color theme="1"/>
      <name val="Arial"/>
      <family val="2"/>
      <charset val="238"/>
    </font>
    <font>
      <sz val="9"/>
      <name val="Arial"/>
      <family val="2"/>
      <charset val="238"/>
    </font>
    <font>
      <sz val="11"/>
      <color theme="1"/>
      <name val="Czcionka tekstu podstawowego"/>
      <family val="2"/>
      <charset val="238"/>
    </font>
    <font>
      <b/>
      <sz val="10"/>
      <name val="Arial"/>
      <family val="2"/>
      <charset val="238"/>
    </font>
    <font>
      <b/>
      <sz val="10"/>
      <color indexed="10"/>
      <name val="Arial"/>
      <family val="2"/>
      <charset val="238"/>
    </font>
    <font>
      <sz val="11"/>
      <name val="Arial"/>
      <family val="2"/>
      <charset val="238"/>
    </font>
    <font>
      <b/>
      <sz val="9"/>
      <name val="Arial"/>
      <family val="2"/>
      <charset val="238"/>
    </font>
    <font>
      <vertAlign val="superscript"/>
      <sz val="8"/>
      <name val="Arial"/>
      <family val="2"/>
      <charset val="238"/>
    </font>
    <font>
      <sz val="8"/>
      <name val="Arial"/>
      <family val="2"/>
      <charset val="238"/>
    </font>
    <font>
      <sz val="10"/>
      <name val="Arial CE"/>
      <charset val="238"/>
    </font>
    <font>
      <b/>
      <sz val="9"/>
      <name val="Arial CE"/>
      <charset val="238"/>
    </font>
    <font>
      <sz val="11"/>
      <color indexed="8"/>
      <name val="Calibri"/>
      <family val="2"/>
      <charset val="238"/>
    </font>
    <font>
      <sz val="9"/>
      <color rgb="FFFF0000"/>
      <name val="Arial"/>
      <family val="2"/>
      <charset val="238"/>
    </font>
    <font>
      <sz val="10"/>
      <color indexed="12"/>
      <name val="Arial"/>
      <family val="2"/>
      <charset val="238"/>
    </font>
    <font>
      <sz val="12"/>
      <name val="Arial CE"/>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2"/>
      <name val="Arial"/>
      <family val="2"/>
      <charset val="238"/>
    </font>
    <font>
      <b/>
      <sz val="12"/>
      <name val="Arial"/>
      <family val="2"/>
      <charset val="238"/>
    </font>
    <font>
      <sz val="8"/>
      <name val="Arial CE"/>
      <charset val="238"/>
    </font>
    <font>
      <sz val="11"/>
      <color theme="1"/>
      <name val="Corbel"/>
      <family val="2"/>
      <scheme val="minor"/>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b/>
      <sz val="12"/>
      <color rgb="FF008000"/>
      <name val="Arial"/>
      <family val="2"/>
      <charset val="238"/>
    </font>
    <font>
      <sz val="10"/>
      <name val="Times New Roman CE"/>
      <charset val="238"/>
    </font>
    <font>
      <b/>
      <sz val="11"/>
      <color theme="1"/>
      <name val="Corbel"/>
      <family val="2"/>
      <charset val="238"/>
      <scheme val="minor"/>
    </font>
    <font>
      <b/>
      <sz val="8"/>
      <color theme="1"/>
      <name val="Arial"/>
      <family val="2"/>
      <charset val="238"/>
    </font>
    <font>
      <sz val="8"/>
      <color theme="1"/>
      <name val="Corbel"/>
      <family val="2"/>
      <scheme val="minor"/>
    </font>
    <font>
      <b/>
      <sz val="8"/>
      <color theme="1"/>
      <name val="Corbel"/>
      <family val="2"/>
      <charset val="238"/>
      <scheme val="minor"/>
    </font>
    <font>
      <b/>
      <sz val="10"/>
      <color rgb="FF008000"/>
      <name val="Arial"/>
      <family val="2"/>
      <charset val="238"/>
    </font>
    <font>
      <b/>
      <sz val="8"/>
      <name val="Arial"/>
      <family val="2"/>
      <charset val="238"/>
    </font>
    <font>
      <b/>
      <vertAlign val="superscript"/>
      <sz val="8"/>
      <name val="Arial"/>
      <family val="2"/>
      <charset val="238"/>
    </font>
    <font>
      <i/>
      <sz val="8"/>
      <name val="Arial"/>
      <family val="2"/>
      <charset val="238"/>
    </font>
    <font>
      <i/>
      <sz val="8"/>
      <color theme="1"/>
      <name val="Arial"/>
      <family val="2"/>
      <charset val="238"/>
    </font>
    <font>
      <b/>
      <sz val="8"/>
      <name val="Arial CE"/>
      <charset val="238"/>
    </font>
    <font>
      <sz val="8"/>
      <name val="Arial CE"/>
      <family val="2"/>
      <charset val="238"/>
    </font>
    <font>
      <sz val="8"/>
      <name val="sansserif"/>
      <charset val="238"/>
    </font>
    <font>
      <sz val="8"/>
      <color indexed="8"/>
      <name val="Arial"/>
      <family val="2"/>
      <charset val="238"/>
    </font>
    <font>
      <b/>
      <sz val="8"/>
      <color indexed="8"/>
      <name val="Arial"/>
      <family val="2"/>
      <charset val="238"/>
    </font>
    <font>
      <b/>
      <sz val="22"/>
      <name val="Arial"/>
      <family val="2"/>
      <charset val="238"/>
    </font>
    <font>
      <vertAlign val="superscript"/>
      <sz val="8"/>
      <name val="Arial CE"/>
      <charset val="238"/>
    </font>
    <font>
      <b/>
      <sz val="11"/>
      <color theme="0"/>
      <name val="Arial"/>
      <family val="2"/>
      <charset val="238"/>
    </font>
    <font>
      <sz val="14"/>
      <name val="Arial"/>
      <family val="2"/>
      <charset val="238"/>
    </font>
    <font>
      <sz val="8"/>
      <color rgb="FFFF0000"/>
      <name val="Arial"/>
      <family val="2"/>
      <charset val="238"/>
    </font>
    <font>
      <b/>
      <vertAlign val="superscript"/>
      <sz val="9"/>
      <name val="Arial"/>
      <family val="2"/>
      <charset val="23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09B42"/>
        <bgColor indexed="64"/>
      </patternFill>
    </fill>
    <fill>
      <patternFill patternType="solid">
        <fgColor rgb="FFFFCD00"/>
        <bgColor indexed="64"/>
      </patternFill>
    </fill>
    <fill>
      <patternFill patternType="solid">
        <fgColor rgb="FF808080"/>
        <bgColor indexed="64"/>
      </patternFill>
    </fill>
    <fill>
      <patternFill patternType="solid">
        <fgColor rgb="FFE2E3E4"/>
        <bgColor indexed="64"/>
      </patternFill>
    </fill>
    <fill>
      <patternFill patternType="solid">
        <fgColor rgb="FF93FFAF"/>
        <bgColor indexed="64"/>
      </patternFill>
    </fill>
    <fill>
      <patternFill patternType="solid">
        <fgColor rgb="FFFFEEA7"/>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
      <left/>
      <right style="thin">
        <color auto="1"/>
      </right>
      <top style="thin">
        <color indexed="64"/>
      </top>
      <bottom/>
      <diagonal/>
    </border>
  </borders>
  <cellStyleXfs count="17">
    <xf numFmtId="0" fontId="0" fillId="0" borderId="0"/>
    <xf numFmtId="0" fontId="2" fillId="0" borderId="0"/>
    <xf numFmtId="0" fontId="3" fillId="0" borderId="0"/>
    <xf numFmtId="0" fontId="9" fillId="0" borderId="0"/>
    <xf numFmtId="9" fontId="2" fillId="0" borderId="0" applyFont="0" applyFill="0" applyBorder="0" applyAlignment="0" applyProtection="0"/>
    <xf numFmtId="0" fontId="16" fillId="0" borderId="0"/>
    <xf numFmtId="0" fontId="18" fillId="0" borderId="0"/>
    <xf numFmtId="0" fontId="3" fillId="0" borderId="0"/>
    <xf numFmtId="0" fontId="18" fillId="0" borderId="0"/>
    <xf numFmtId="0" fontId="3" fillId="0" borderId="0"/>
    <xf numFmtId="0" fontId="16" fillId="0" borderId="0"/>
    <xf numFmtId="9" fontId="29" fillId="0" borderId="0" applyFont="0" applyFill="0" applyBorder="0" applyAlignment="0" applyProtection="0"/>
    <xf numFmtId="0" fontId="31" fillId="0" borderId="0"/>
    <xf numFmtId="9" fontId="3" fillId="0" borderId="0" applyFont="0" applyFill="0" applyBorder="0" applyAlignment="0" applyProtection="0"/>
    <xf numFmtId="0" fontId="36" fillId="0" borderId="0"/>
    <xf numFmtId="0" fontId="8" fillId="0" borderId="0" applyNumberFormat="0" applyFill="0" applyBorder="0" applyAlignment="0" applyProtection="0"/>
    <xf numFmtId="0" fontId="6" fillId="0" borderId="0" applyNumberFormat="0" applyFill="0" applyBorder="0" applyAlignment="0" applyProtection="0"/>
  </cellStyleXfs>
  <cellXfs count="845">
    <xf numFmtId="0" fontId="0" fillId="0" borderId="0" xfId="0"/>
    <xf numFmtId="0" fontId="3" fillId="0" borderId="0" xfId="2"/>
    <xf numFmtId="0" fontId="11" fillId="0" borderId="0" xfId="2" applyFont="1"/>
    <xf numFmtId="0" fontId="12" fillId="0" borderId="0" xfId="2" applyFont="1"/>
    <xf numFmtId="10" fontId="3" fillId="0" borderId="0" xfId="2" applyNumberFormat="1"/>
    <xf numFmtId="0" fontId="10" fillId="0" borderId="0" xfId="2" applyFont="1"/>
    <xf numFmtId="0" fontId="14" fillId="2" borderId="0" xfId="2" applyFont="1" applyFill="1" applyAlignment="1"/>
    <xf numFmtId="0" fontId="15" fillId="2" borderId="0" xfId="2" applyFont="1" applyFill="1" applyAlignment="1"/>
    <xf numFmtId="0" fontId="3" fillId="0" borderId="0" xfId="2" applyFont="1"/>
    <xf numFmtId="0" fontId="4" fillId="0" borderId="0" xfId="2" applyFont="1" applyFill="1" applyAlignment="1">
      <alignment horizontal="center" vertical="center"/>
    </xf>
    <xf numFmtId="0" fontId="12" fillId="0" borderId="0" xfId="5" applyFont="1"/>
    <xf numFmtId="3" fontId="10" fillId="0" borderId="0" xfId="2" applyNumberFormat="1" applyFont="1"/>
    <xf numFmtId="3" fontId="3" fillId="0" borderId="0" xfId="2" applyNumberFormat="1"/>
    <xf numFmtId="0" fontId="3" fillId="0" borderId="0" xfId="2" applyFont="1" applyFill="1" applyBorder="1"/>
    <xf numFmtId="1" fontId="3" fillId="0" borderId="0" xfId="2" applyNumberFormat="1"/>
    <xf numFmtId="165" fontId="4" fillId="0" borderId="0" xfId="2" applyNumberFormat="1" applyFont="1" applyFill="1"/>
    <xf numFmtId="164" fontId="3" fillId="0" borderId="0" xfId="2" applyNumberFormat="1" applyFont="1"/>
    <xf numFmtId="166" fontId="10" fillId="0" borderId="0" xfId="2" applyNumberFormat="1" applyFont="1"/>
    <xf numFmtId="4" fontId="10" fillId="0" borderId="0" xfId="2" applyNumberFormat="1" applyFont="1"/>
    <xf numFmtId="165" fontId="10" fillId="0" borderId="0" xfId="2" applyNumberFormat="1" applyFont="1"/>
    <xf numFmtId="0" fontId="3" fillId="0" borderId="0" xfId="2" applyFill="1"/>
    <xf numFmtId="0" fontId="4" fillId="0" borderId="0" xfId="2" applyFont="1" applyFill="1" applyBorder="1" applyAlignment="1">
      <alignment horizontal="center" vertical="center"/>
    </xf>
    <xf numFmtId="0" fontId="12" fillId="0" borderId="0" xfId="5" applyFont="1" applyFill="1" applyBorder="1"/>
    <xf numFmtId="165" fontId="3" fillId="0" borderId="0" xfId="2" applyNumberFormat="1" applyFont="1" applyFill="1" applyBorder="1"/>
    <xf numFmtId="0" fontId="10" fillId="0" borderId="0" xfId="2" applyFont="1" applyFill="1" applyBorder="1"/>
    <xf numFmtId="165" fontId="17" fillId="0" borderId="0" xfId="2" applyNumberFormat="1" applyFont="1" applyFill="1" applyBorder="1"/>
    <xf numFmtId="0" fontId="4" fillId="0" borderId="0" xfId="2" applyFont="1" applyFill="1" applyAlignment="1">
      <alignment vertical="center"/>
    </xf>
    <xf numFmtId="0" fontId="12" fillId="0" borderId="0" xfId="2" applyFont="1" applyFill="1"/>
    <xf numFmtId="0" fontId="3" fillId="0" borderId="0" xfId="2" applyBorder="1"/>
    <xf numFmtId="164" fontId="20" fillId="0" borderId="0" xfId="2" applyNumberFormat="1" applyFont="1"/>
    <xf numFmtId="165" fontId="20" fillId="0" borderId="0" xfId="2" applyNumberFormat="1" applyFont="1"/>
    <xf numFmtId="4" fontId="3" fillId="0" borderId="0" xfId="2" applyNumberFormat="1"/>
    <xf numFmtId="0" fontId="15" fillId="0" borderId="0" xfId="2" applyFont="1" applyBorder="1"/>
    <xf numFmtId="4" fontId="15" fillId="0" borderId="0" xfId="2" applyNumberFormat="1" applyFont="1"/>
    <xf numFmtId="0" fontId="15" fillId="0" borderId="0" xfId="2" applyFont="1"/>
    <xf numFmtId="0" fontId="10" fillId="0" borderId="0" xfId="2" applyFont="1" applyBorder="1"/>
    <xf numFmtId="4" fontId="20" fillId="0" borderId="0" xfId="2" applyNumberFormat="1" applyFont="1"/>
    <xf numFmtId="0" fontId="14" fillId="0" borderId="0" xfId="2" applyFont="1" applyFill="1" applyAlignment="1">
      <alignment horizontal="left" wrapText="1"/>
    </xf>
    <xf numFmtId="0" fontId="21" fillId="0" borderId="0" xfId="1" applyFont="1"/>
    <xf numFmtId="0" fontId="10" fillId="0" borderId="0" xfId="2" applyFont="1" applyFill="1" applyAlignment="1">
      <alignment horizontal="center" vertical="center"/>
    </xf>
    <xf numFmtId="0" fontId="3" fillId="0" borderId="0" xfId="2" applyFont="1" applyFill="1"/>
    <xf numFmtId="0" fontId="5" fillId="0" borderId="0" xfId="2" applyFont="1" applyAlignment="1"/>
    <xf numFmtId="167" fontId="3" fillId="0" borderId="0" xfId="2" applyNumberFormat="1"/>
    <xf numFmtId="0" fontId="3" fillId="0" borderId="0" xfId="2" applyFont="1" applyBorder="1"/>
    <xf numFmtId="3" fontId="3" fillId="0" borderId="0" xfId="2" applyNumberFormat="1" applyBorder="1"/>
    <xf numFmtId="165" fontId="3" fillId="0" borderId="0" xfId="2" applyNumberFormat="1" applyBorder="1"/>
    <xf numFmtId="4" fontId="3" fillId="0" borderId="0" xfId="2" applyNumberFormat="1" applyBorder="1"/>
    <xf numFmtId="4" fontId="10" fillId="0" borderId="0" xfId="2" applyNumberFormat="1" applyFont="1" applyBorder="1"/>
    <xf numFmtId="0" fontId="12" fillId="0" borderId="0" xfId="2" applyFont="1" applyBorder="1"/>
    <xf numFmtId="0" fontId="18" fillId="0" borderId="0" xfId="6"/>
    <xf numFmtId="0" fontId="3" fillId="0" borderId="0" xfId="6" applyFont="1"/>
    <xf numFmtId="0" fontId="22" fillId="0" borderId="0" xfId="6" applyFont="1"/>
    <xf numFmtId="165" fontId="18" fillId="0" borderId="0" xfId="6" applyNumberFormat="1"/>
    <xf numFmtId="4" fontId="18" fillId="0" borderId="0" xfId="6" applyNumberFormat="1"/>
    <xf numFmtId="0" fontId="18" fillId="0" borderId="0" xfId="6" applyFill="1"/>
    <xf numFmtId="0" fontId="23" fillId="0" borderId="0" xfId="6" applyFont="1"/>
    <xf numFmtId="0" fontId="18" fillId="0" borderId="0" xfId="6" applyBorder="1"/>
    <xf numFmtId="4" fontId="10" fillId="0" borderId="0" xfId="6" applyNumberFormat="1" applyFont="1"/>
    <xf numFmtId="0" fontId="11" fillId="0" borderId="0" xfId="6" applyFont="1"/>
    <xf numFmtId="164" fontId="3" fillId="0" borderId="0" xfId="4" applyNumberFormat="1" applyFont="1" applyBorder="1"/>
    <xf numFmtId="165" fontId="3" fillId="0" borderId="0" xfId="2" applyNumberFormat="1"/>
    <xf numFmtId="0" fontId="27" fillId="0" borderId="0" xfId="2" applyFont="1"/>
    <xf numFmtId="166" fontId="3" fillId="0" borderId="0" xfId="2" applyNumberFormat="1"/>
    <xf numFmtId="166" fontId="3" fillId="0" borderId="0" xfId="2" applyNumberFormat="1" applyBorder="1"/>
    <xf numFmtId="0" fontId="26" fillId="0" borderId="0" xfId="2" applyFont="1"/>
    <xf numFmtId="164" fontId="26" fillId="0" borderId="0" xfId="2" applyNumberFormat="1" applyFont="1"/>
    <xf numFmtId="164" fontId="3" fillId="0" borderId="0" xfId="2" applyNumberFormat="1"/>
    <xf numFmtId="0" fontId="6" fillId="0" borderId="18" xfId="0" applyFont="1" applyBorder="1"/>
    <xf numFmtId="0" fontId="25" fillId="0" borderId="0" xfId="0" applyFont="1"/>
    <xf numFmtId="4" fontId="6" fillId="0" borderId="6" xfId="0" applyNumberFormat="1" applyFont="1" applyBorder="1"/>
    <xf numFmtId="0" fontId="6" fillId="0" borderId="0" xfId="0" applyFont="1"/>
    <xf numFmtId="0" fontId="0" fillId="0" borderId="0" xfId="0" applyAlignment="1"/>
    <xf numFmtId="0" fontId="0" fillId="0" borderId="0" xfId="0" applyFill="1"/>
    <xf numFmtId="164" fontId="18" fillId="0" borderId="0" xfId="6" applyNumberFormat="1"/>
    <xf numFmtId="0" fontId="14" fillId="0" borderId="0" xfId="2" applyFont="1" applyFill="1" applyBorder="1" applyAlignment="1">
      <alignment horizontal="left" vertical="center" wrapText="1"/>
    </xf>
    <xf numFmtId="0" fontId="12" fillId="0" borderId="0" xfId="2" applyFont="1" applyAlignment="1">
      <alignment vertical="center"/>
    </xf>
    <xf numFmtId="0" fontId="25" fillId="0" borderId="0" xfId="0" applyFont="1" applyAlignment="1">
      <alignment vertical="top"/>
    </xf>
    <xf numFmtId="0" fontId="5" fillId="0" borderId="0" xfId="0" applyFont="1" applyAlignment="1">
      <alignment horizontal="left" vertical="center"/>
    </xf>
    <xf numFmtId="0" fontId="35" fillId="0" borderId="0" xfId="0" applyFont="1" applyAlignment="1">
      <alignment vertical="center"/>
    </xf>
    <xf numFmtId="0" fontId="0" fillId="0" borderId="0" xfId="0" applyAlignment="1">
      <alignment vertical="center"/>
    </xf>
    <xf numFmtId="49" fontId="3" fillId="0" borderId="0" xfId="3" applyNumberFormat="1" applyFont="1" applyAlignment="1">
      <alignment vertical="center"/>
    </xf>
    <xf numFmtId="49" fontId="3" fillId="0" borderId="0" xfId="3" applyNumberFormat="1" applyFont="1" applyBorder="1" applyAlignment="1">
      <alignment vertical="center"/>
    </xf>
    <xf numFmtId="0" fontId="7" fillId="0" borderId="0" xfId="0" applyFont="1" applyFill="1" applyAlignment="1">
      <alignment wrapText="1"/>
    </xf>
    <xf numFmtId="0" fontId="7" fillId="0" borderId="0" xfId="0" applyFont="1" applyAlignment="1">
      <alignment wrapText="1"/>
    </xf>
    <xf numFmtId="0" fontId="6" fillId="0" borderId="8" xfId="0" applyFont="1" applyBorder="1" applyAlignment="1">
      <alignment horizontal="center"/>
    </xf>
    <xf numFmtId="0" fontId="6" fillId="0" borderId="7" xfId="0" applyFont="1" applyBorder="1" applyAlignment="1">
      <alignment horizont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xf>
    <xf numFmtId="0" fontId="7" fillId="0" borderId="0" xfId="0" applyFont="1" applyFill="1" applyBorder="1" applyAlignment="1">
      <alignment horizontal="center"/>
    </xf>
    <xf numFmtId="0" fontId="6" fillId="0" borderId="0" xfId="0" applyFont="1" applyFill="1" applyBorder="1" applyAlignment="1">
      <alignment horizontal="center" vertical="center"/>
    </xf>
    <xf numFmtId="0" fontId="6" fillId="0" borderId="0" xfId="0" applyFont="1" applyBorder="1" applyAlignment="1">
      <alignment horizontal="center"/>
    </xf>
    <xf numFmtId="0" fontId="7" fillId="0" borderId="0" xfId="0" applyFont="1" applyBorder="1" applyAlignment="1">
      <alignment horizontal="center"/>
    </xf>
    <xf numFmtId="0" fontId="5" fillId="0" borderId="0" xfId="0" applyFont="1" applyAlignment="1">
      <alignment horizontal="left" wrapText="1"/>
    </xf>
    <xf numFmtId="4" fontId="0" fillId="0" borderId="0" xfId="0" applyNumberFormat="1"/>
    <xf numFmtId="4" fontId="7" fillId="0" borderId="18" xfId="0" applyNumberFormat="1" applyFont="1" applyBorder="1"/>
    <xf numFmtId="4" fontId="6" fillId="0" borderId="18" xfId="0" applyNumberFormat="1" applyFont="1" applyBorder="1"/>
    <xf numFmtId="0" fontId="1" fillId="0" borderId="0" xfId="2" applyFont="1" applyAlignment="1">
      <alignment vertical="center"/>
    </xf>
    <xf numFmtId="0" fontId="2" fillId="0" borderId="0" xfId="0" applyFont="1" applyAlignment="1">
      <alignment wrapText="1"/>
    </xf>
    <xf numFmtId="0" fontId="37" fillId="0" borderId="0" xfId="0" applyFont="1"/>
    <xf numFmtId="49" fontId="25" fillId="0" borderId="0" xfId="0" applyNumberFormat="1" applyFont="1" applyAlignment="1">
      <alignment vertical="top" wrapText="1"/>
    </xf>
    <xf numFmtId="49" fontId="25" fillId="0" borderId="0" xfId="0" applyNumberFormat="1" applyFont="1" applyAlignment="1">
      <alignment horizontal="justify" vertical="top" wrapText="1"/>
    </xf>
    <xf numFmtId="0" fontId="38" fillId="0" borderId="0" xfId="0" applyFont="1" applyAlignment="1">
      <alignment horizontal="right" vertical="top"/>
    </xf>
    <xf numFmtId="49" fontId="25" fillId="0" borderId="0" xfId="0" applyNumberFormat="1" applyFont="1" applyAlignment="1">
      <alignment horizontal="justify" vertical="top"/>
    </xf>
    <xf numFmtId="0" fontId="39" fillId="0" borderId="0" xfId="0" applyFont="1"/>
    <xf numFmtId="49" fontId="25" fillId="0" borderId="0" xfId="0" applyNumberFormat="1" applyFont="1" applyAlignment="1">
      <alignment vertical="top"/>
    </xf>
    <xf numFmtId="0" fontId="40" fillId="0" borderId="0" xfId="0" applyFont="1"/>
    <xf numFmtId="49" fontId="38" fillId="0" borderId="0" xfId="0" applyNumberFormat="1" applyFont="1" applyAlignment="1">
      <alignment vertical="top" wrapText="1"/>
    </xf>
    <xf numFmtId="49" fontId="38" fillId="0" borderId="0" xfId="0" applyNumberFormat="1" applyFont="1" applyAlignment="1">
      <alignment vertical="top"/>
    </xf>
    <xf numFmtId="0" fontId="38" fillId="0" borderId="0" xfId="0" applyFont="1" applyAlignment="1">
      <alignment vertical="top"/>
    </xf>
    <xf numFmtId="49" fontId="25" fillId="0" borderId="0" xfId="0" applyNumberFormat="1" applyFont="1" applyAlignment="1">
      <alignment horizontal="left" vertical="top" wrapText="1"/>
    </xf>
    <xf numFmtId="0" fontId="25" fillId="0" borderId="0" xfId="0" applyFont="1" applyAlignment="1">
      <alignment vertical="top" wrapText="1"/>
    </xf>
    <xf numFmtId="49" fontId="38" fillId="0" borderId="0" xfId="0" applyNumberFormat="1" applyFont="1" applyAlignment="1">
      <alignment horizontal="justify" vertical="top"/>
    </xf>
    <xf numFmtId="0" fontId="41" fillId="0" borderId="0" xfId="0" applyFont="1" applyAlignment="1">
      <alignment horizontal="center"/>
    </xf>
    <xf numFmtId="0" fontId="41" fillId="0" borderId="0" xfId="0" applyFont="1" applyAlignment="1">
      <alignment horizontal="center" vertical="center"/>
    </xf>
    <xf numFmtId="49" fontId="25" fillId="0" borderId="0" xfId="0" applyNumberFormat="1" applyFont="1" applyFill="1" applyAlignment="1">
      <alignment horizontal="justify" vertical="top" wrapText="1"/>
    </xf>
    <xf numFmtId="0" fontId="8" fillId="0" borderId="0" xfId="2" applyFont="1" applyBorder="1" applyAlignment="1">
      <alignment horizontal="center" vertical="center" wrapText="1"/>
    </xf>
    <xf numFmtId="0" fontId="42" fillId="3" borderId="8" xfId="0" applyFont="1" applyFill="1" applyBorder="1" applyAlignment="1">
      <alignment vertical="center"/>
    </xf>
    <xf numFmtId="0" fontId="42" fillId="3" borderId="0" xfId="0" applyFont="1" applyFill="1" applyAlignment="1">
      <alignment vertical="center"/>
    </xf>
    <xf numFmtId="49" fontId="15" fillId="0" borderId="8" xfId="3" applyNumberFormat="1" applyFont="1" applyBorder="1" applyAlignment="1">
      <alignment vertical="center"/>
    </xf>
    <xf numFmtId="49" fontId="15" fillId="0" borderId="0" xfId="3" applyNumberFormat="1" applyFont="1" applyAlignment="1">
      <alignment vertical="center"/>
    </xf>
    <xf numFmtId="49" fontId="15" fillId="0" borderId="0" xfId="3" applyNumberFormat="1" applyFont="1" applyAlignment="1">
      <alignment vertical="center" wrapText="1"/>
    </xf>
    <xf numFmtId="49" fontId="15" fillId="0" borderId="8" xfId="3" applyNumberFormat="1" applyFont="1" applyFill="1" applyBorder="1" applyAlignment="1">
      <alignment vertical="center"/>
    </xf>
    <xf numFmtId="0" fontId="15" fillId="0" borderId="9" xfId="6" applyFont="1" applyBorder="1" applyAlignment="1">
      <alignment vertical="center" wrapText="1"/>
    </xf>
    <xf numFmtId="3" fontId="15" fillId="0" borderId="1" xfId="6" applyNumberFormat="1" applyFont="1" applyBorder="1" applyAlignment="1">
      <alignment vertical="center"/>
    </xf>
    <xf numFmtId="164" fontId="15" fillId="0" borderId="1" xfId="4" applyNumberFormat="1" applyFont="1" applyBorder="1" applyAlignment="1">
      <alignment horizontal="center" vertical="center"/>
    </xf>
    <xf numFmtId="0" fontId="15" fillId="0" borderId="7" xfId="6" applyFont="1" applyBorder="1" applyAlignment="1">
      <alignment horizontal="left" vertical="center" wrapText="1"/>
    </xf>
    <xf numFmtId="3" fontId="15" fillId="0" borderId="18" xfId="6" applyNumberFormat="1" applyFont="1" applyBorder="1" applyAlignment="1">
      <alignment vertical="center"/>
    </xf>
    <xf numFmtId="164" fontId="15" fillId="0" borderId="18" xfId="4" applyNumberFormat="1" applyFont="1" applyBorder="1" applyAlignment="1">
      <alignment horizontal="center" vertical="center"/>
    </xf>
    <xf numFmtId="0" fontId="15" fillId="0" borderId="7" xfId="6" applyFont="1" applyBorder="1" applyAlignment="1">
      <alignment vertical="center" wrapText="1"/>
    </xf>
    <xf numFmtId="4" fontId="15" fillId="0" borderId="18" xfId="6" applyNumberFormat="1" applyFont="1" applyBorder="1" applyAlignment="1">
      <alignment vertical="center"/>
    </xf>
    <xf numFmtId="0" fontId="15" fillId="2" borderId="7" xfId="6" applyFont="1" applyFill="1" applyBorder="1" applyAlignment="1">
      <alignment vertical="center" wrapText="1"/>
    </xf>
    <xf numFmtId="4" fontId="15" fillId="2" borderId="18" xfId="6" applyNumberFormat="1" applyFont="1" applyFill="1" applyBorder="1" applyAlignment="1">
      <alignment vertical="center"/>
    </xf>
    <xf numFmtId="164" fontId="15" fillId="0" borderId="6" xfId="4" applyNumberFormat="1" applyFont="1" applyBorder="1" applyAlignment="1">
      <alignment horizontal="center" vertical="center"/>
    </xf>
    <xf numFmtId="3" fontId="15" fillId="2" borderId="7" xfId="6" applyNumberFormat="1" applyFont="1" applyFill="1" applyBorder="1" applyAlignment="1">
      <alignment vertical="center"/>
    </xf>
    <xf numFmtId="4" fontId="15" fillId="2" borderId="7" xfId="6" applyNumberFormat="1" applyFont="1" applyFill="1" applyBorder="1" applyAlignment="1">
      <alignment vertical="center"/>
    </xf>
    <xf numFmtId="4" fontId="15" fillId="2" borderId="7" xfId="6" applyNumberFormat="1" applyFont="1" applyFill="1" applyBorder="1" applyAlignment="1">
      <alignment horizontal="right" vertical="center"/>
    </xf>
    <xf numFmtId="4" fontId="15" fillId="0" borderId="7" xfId="6" applyNumberFormat="1" applyFont="1" applyBorder="1" applyAlignment="1">
      <alignment vertical="center"/>
    </xf>
    <xf numFmtId="4" fontId="15" fillId="0" borderId="7" xfId="6" applyNumberFormat="1" applyFont="1" applyBorder="1" applyAlignment="1">
      <alignment horizontal="right" vertical="center"/>
    </xf>
    <xf numFmtId="4" fontId="15" fillId="0" borderId="18" xfId="6" applyNumberFormat="1" applyFont="1" applyBorder="1" applyAlignment="1">
      <alignment horizontal="right" vertical="center"/>
    </xf>
    <xf numFmtId="0" fontId="15" fillId="0" borderId="10" xfId="6" applyFont="1" applyBorder="1" applyAlignment="1">
      <alignment vertical="center" wrapText="1"/>
    </xf>
    <xf numFmtId="4" fontId="15" fillId="0" borderId="10" xfId="6" applyNumberFormat="1" applyFont="1" applyBorder="1" applyAlignment="1">
      <alignment vertical="center"/>
    </xf>
    <xf numFmtId="4" fontId="15" fillId="0" borderId="6" xfId="6" applyNumberFormat="1" applyFont="1" applyBorder="1" applyAlignment="1">
      <alignment horizontal="right" vertical="center"/>
    </xf>
    <xf numFmtId="4" fontId="15" fillId="0" borderId="10" xfId="6" applyNumberFormat="1" applyFont="1" applyBorder="1" applyAlignment="1">
      <alignment horizontal="right" vertical="center"/>
    </xf>
    <xf numFmtId="0" fontId="15" fillId="0" borderId="2" xfId="6" applyFont="1" applyBorder="1" applyAlignment="1">
      <alignment vertical="center" wrapText="1"/>
    </xf>
    <xf numFmtId="4" fontId="15" fillId="0" borderId="2" xfId="6" applyNumberFormat="1" applyFont="1" applyBorder="1" applyAlignment="1">
      <alignment vertical="center"/>
    </xf>
    <xf numFmtId="4" fontId="15" fillId="0" borderId="5" xfId="6" applyNumberFormat="1" applyFont="1" applyBorder="1" applyAlignment="1">
      <alignment horizontal="right" vertical="center"/>
    </xf>
    <xf numFmtId="4" fontId="15" fillId="0" borderId="2" xfId="6" applyNumberFormat="1" applyFont="1" applyBorder="1" applyAlignment="1">
      <alignment horizontal="right" vertical="center"/>
    </xf>
    <xf numFmtId="164" fontId="15" fillId="0" borderId="5" xfId="4" applyNumberFormat="1" applyFont="1" applyBorder="1" applyAlignment="1">
      <alignment horizontal="center" vertical="center"/>
    </xf>
    <xf numFmtId="164" fontId="15" fillId="0" borderId="12" xfId="4" applyNumberFormat="1" applyFont="1" applyBorder="1" applyAlignment="1">
      <alignment horizontal="center" vertical="center"/>
    </xf>
    <xf numFmtId="164" fontId="15" fillId="0" borderId="14" xfId="4" applyNumberFormat="1" applyFont="1" applyBorder="1" applyAlignment="1">
      <alignment horizontal="center" vertical="center"/>
    </xf>
    <xf numFmtId="4" fontId="15" fillId="0" borderId="18" xfId="6" applyNumberFormat="1" applyFont="1" applyFill="1" applyBorder="1" applyAlignment="1">
      <alignment vertical="center"/>
    </xf>
    <xf numFmtId="4" fontId="15" fillId="0" borderId="6" xfId="6" applyNumberFormat="1" applyFont="1" applyBorder="1" applyAlignment="1">
      <alignment vertical="center"/>
    </xf>
    <xf numFmtId="0" fontId="42" fillId="0" borderId="7" xfId="2" applyFont="1" applyBorder="1" applyAlignment="1">
      <alignment horizontal="left" vertical="center" wrapText="1"/>
    </xf>
    <xf numFmtId="0" fontId="15" fillId="0" borderId="7" xfId="2" applyFont="1" applyFill="1" applyBorder="1" applyAlignment="1">
      <alignment vertical="center" wrapText="1"/>
    </xf>
    <xf numFmtId="3" fontId="15" fillId="0" borderId="18" xfId="6" applyNumberFormat="1" applyFont="1" applyBorder="1" applyAlignment="1" applyProtection="1">
      <alignment vertical="center"/>
      <protection locked="0"/>
    </xf>
    <xf numFmtId="0" fontId="15" fillId="0" borderId="10" xfId="6" applyFont="1" applyFill="1" applyBorder="1" applyAlignment="1">
      <alignment horizontal="justify" vertical="center" wrapText="1"/>
    </xf>
    <xf numFmtId="0" fontId="44" fillId="4" borderId="5" xfId="6" applyFont="1" applyFill="1" applyBorder="1" applyAlignment="1">
      <alignment horizontal="center" vertical="center" wrapText="1"/>
    </xf>
    <xf numFmtId="0" fontId="15" fillId="0" borderId="0" xfId="2" applyFont="1" applyBorder="1" applyAlignment="1">
      <alignment horizontal="center" vertical="center" wrapText="1"/>
    </xf>
    <xf numFmtId="3" fontId="42" fillId="0" borderId="18" xfId="2" applyNumberFormat="1" applyFont="1" applyBorder="1" applyAlignment="1">
      <alignment horizontal="right" vertical="center"/>
    </xf>
    <xf numFmtId="3" fontId="42" fillId="0" borderId="0" xfId="2" applyNumberFormat="1" applyFont="1" applyBorder="1" applyAlignment="1" applyProtection="1">
      <alignment horizontal="right" vertical="center"/>
      <protection locked="0"/>
    </xf>
    <xf numFmtId="3" fontId="42" fillId="0" borderId="18" xfId="2" applyNumberFormat="1" applyFont="1" applyBorder="1" applyAlignment="1" applyProtection="1">
      <alignment horizontal="right" vertical="center"/>
      <protection locked="0"/>
    </xf>
    <xf numFmtId="3" fontId="15" fillId="0" borderId="18" xfId="2" applyNumberFormat="1" applyFont="1" applyFill="1" applyBorder="1" applyAlignment="1">
      <alignment horizontal="right" vertical="center"/>
    </xf>
    <xf numFmtId="3" fontId="15" fillId="0" borderId="0" xfId="2" applyNumberFormat="1" applyFont="1" applyFill="1" applyBorder="1" applyAlignment="1">
      <alignment horizontal="right" vertical="center"/>
    </xf>
    <xf numFmtId="3" fontId="15" fillId="0" borderId="18" xfId="2" applyNumberFormat="1" applyFont="1" applyBorder="1" applyAlignment="1">
      <alignment horizontal="right" vertical="center"/>
    </xf>
    <xf numFmtId="3" fontId="15" fillId="0" borderId="18" xfId="2" applyNumberFormat="1" applyFont="1" applyFill="1" applyBorder="1" applyAlignment="1" applyProtection="1">
      <alignment horizontal="right" vertical="center"/>
      <protection locked="0"/>
    </xf>
    <xf numFmtId="3" fontId="15" fillId="0" borderId="0" xfId="2" applyNumberFormat="1" applyFont="1" applyFill="1" applyBorder="1" applyAlignment="1" applyProtection="1">
      <alignment horizontal="right" vertical="center"/>
      <protection locked="0"/>
    </xf>
    <xf numFmtId="3" fontId="15" fillId="0" borderId="18" xfId="2" applyNumberFormat="1" applyFont="1" applyBorder="1" applyAlignment="1" applyProtection="1">
      <alignment horizontal="right" vertical="center"/>
      <protection locked="0"/>
    </xf>
    <xf numFmtId="41" fontId="15" fillId="0" borderId="6" xfId="2" applyNumberFormat="1" applyFont="1" applyFill="1" applyBorder="1" applyAlignment="1">
      <alignment horizontal="right" vertical="center"/>
    </xf>
    <xf numFmtId="0" fontId="42" fillId="0" borderId="7" xfId="5" applyFont="1" applyBorder="1" applyAlignment="1">
      <alignment vertical="center"/>
    </xf>
    <xf numFmtId="0" fontId="15" fillId="0" borderId="7" xfId="5" applyFont="1" applyFill="1" applyBorder="1" applyAlignment="1">
      <alignment vertical="center"/>
    </xf>
    <xf numFmtId="0" fontId="15" fillId="0" borderId="10" xfId="5" applyFont="1" applyBorder="1" applyAlignment="1">
      <alignment vertical="center"/>
    </xf>
    <xf numFmtId="3" fontId="15" fillId="0" borderId="6" xfId="2" applyNumberFormat="1" applyFont="1" applyBorder="1" applyAlignment="1" applyProtection="1">
      <alignment horizontal="right" vertical="center"/>
      <protection locked="0"/>
    </xf>
    <xf numFmtId="3" fontId="15" fillId="0" borderId="6" xfId="2" applyNumberFormat="1" applyFont="1" applyBorder="1" applyAlignment="1">
      <alignment horizontal="right" vertical="center"/>
    </xf>
    <xf numFmtId="3" fontId="15" fillId="0" borderId="13" xfId="2" applyNumberFormat="1" applyFont="1" applyBorder="1" applyAlignment="1" applyProtection="1">
      <alignment horizontal="right" vertical="center"/>
      <protection locked="0"/>
    </xf>
    <xf numFmtId="0" fontId="25" fillId="4" borderId="5" xfId="2" applyFont="1" applyFill="1" applyBorder="1" applyAlignment="1">
      <alignment vertical="center" wrapText="1"/>
    </xf>
    <xf numFmtId="0" fontId="38" fillId="0" borderId="18" xfId="0" applyFont="1" applyBorder="1" applyAlignment="1">
      <alignment vertical="center"/>
    </xf>
    <xf numFmtId="0" fontId="25" fillId="0" borderId="18" xfId="0" applyFont="1" applyBorder="1" applyAlignment="1">
      <alignment vertical="center"/>
    </xf>
    <xf numFmtId="41" fontId="25" fillId="0" borderId="18" xfId="0" applyNumberFormat="1" applyFont="1" applyBorder="1" applyAlignment="1">
      <alignment vertical="center"/>
    </xf>
    <xf numFmtId="0" fontId="25" fillId="0" borderId="18" xfId="0" applyFont="1" applyBorder="1" applyAlignment="1">
      <alignment vertical="center" wrapText="1"/>
    </xf>
    <xf numFmtId="0" fontId="25" fillId="0" borderId="6" xfId="0" applyFont="1" applyBorder="1" applyAlignment="1">
      <alignment vertical="center"/>
    </xf>
    <xf numFmtId="0" fontId="25" fillId="4" borderId="5" xfId="0" applyFont="1" applyFill="1" applyBorder="1" applyAlignment="1">
      <alignment horizontal="center" vertical="center" wrapText="1"/>
    </xf>
    <xf numFmtId="0" fontId="15" fillId="0" borderId="0" xfId="6" applyFont="1" applyFill="1" applyBorder="1" applyAlignment="1">
      <alignment horizontal="justify" vertical="center" wrapText="1"/>
    </xf>
    <xf numFmtId="168" fontId="15" fillId="0" borderId="0" xfId="2" applyNumberFormat="1" applyFont="1" applyFill="1" applyBorder="1" applyAlignment="1">
      <alignment horizontal="right" vertical="center"/>
    </xf>
    <xf numFmtId="41" fontId="15" fillId="0" borderId="0" xfId="2" applyNumberFormat="1" applyFont="1" applyFill="1" applyBorder="1" applyAlignment="1">
      <alignment horizontal="right" vertical="center"/>
    </xf>
    <xf numFmtId="41" fontId="25" fillId="0" borderId="6" xfId="0" applyNumberFormat="1" applyFont="1" applyBorder="1" applyAlignment="1">
      <alignment vertical="center"/>
    </xf>
    <xf numFmtId="0" fontId="38" fillId="0" borderId="1" xfId="0" applyFont="1" applyBorder="1" applyAlignment="1">
      <alignment vertical="center"/>
    </xf>
    <xf numFmtId="0" fontId="38" fillId="0" borderId="7" xfId="0" applyFont="1" applyBorder="1"/>
    <xf numFmtId="3" fontId="38" fillId="0" borderId="1" xfId="0" applyNumberFormat="1" applyFont="1" applyBorder="1" applyAlignment="1">
      <alignment vertical="center"/>
    </xf>
    <xf numFmtId="0" fontId="25" fillId="0" borderId="7" xfId="0" applyFont="1" applyBorder="1"/>
    <xf numFmtId="3" fontId="25" fillId="0" borderId="18" xfId="0" applyNumberFormat="1" applyFont="1" applyBorder="1" applyAlignment="1">
      <alignment vertical="center"/>
    </xf>
    <xf numFmtId="4" fontId="25" fillId="0" borderId="18" xfId="0" applyNumberFormat="1" applyFont="1" applyBorder="1" applyAlignment="1">
      <alignment vertical="center"/>
    </xf>
    <xf numFmtId="167" fontId="25" fillId="0" borderId="18" xfId="0" applyNumberFormat="1" applyFont="1" applyBorder="1" applyAlignment="1">
      <alignment vertical="center"/>
    </xf>
    <xf numFmtId="0" fontId="38" fillId="0" borderId="7" xfId="0" applyFont="1" applyBorder="1" applyAlignment="1">
      <alignment wrapText="1"/>
    </xf>
    <xf numFmtId="3" fontId="38" fillId="0" borderId="18" xfId="0" applyNumberFormat="1" applyFont="1" applyBorder="1" applyAlignment="1">
      <alignment vertical="center"/>
    </xf>
    <xf numFmtId="4" fontId="38" fillId="0" borderId="18" xfId="0" applyNumberFormat="1" applyFont="1" applyBorder="1" applyAlignment="1">
      <alignment vertical="center"/>
    </xf>
    <xf numFmtId="41" fontId="25" fillId="0" borderId="18" xfId="0" applyNumberFormat="1" applyFont="1" applyBorder="1" applyAlignment="1">
      <alignment horizontal="right" vertical="center"/>
    </xf>
    <xf numFmtId="41" fontId="38" fillId="0" borderId="18" xfId="0" applyNumberFormat="1" applyFont="1" applyBorder="1" applyAlignment="1">
      <alignment vertical="center"/>
    </xf>
    <xf numFmtId="0" fontId="25" fillId="0" borderId="10" xfId="0" applyFont="1" applyBorder="1"/>
    <xf numFmtId="3" fontId="25" fillId="0" borderId="6" xfId="0" applyNumberFormat="1" applyFont="1" applyBorder="1" applyAlignment="1">
      <alignment vertical="center"/>
    </xf>
    <xf numFmtId="4" fontId="25" fillId="0" borderId="6" xfId="0" applyNumberFormat="1" applyFont="1" applyBorder="1" applyAlignment="1">
      <alignment vertical="center"/>
    </xf>
    <xf numFmtId="0" fontId="42" fillId="0" borderId="7" xfId="2" applyFont="1" applyBorder="1" applyAlignment="1">
      <alignment horizontal="left"/>
    </xf>
    <xf numFmtId="3" fontId="42" fillId="0" borderId="18" xfId="2" applyNumberFormat="1" applyFont="1" applyBorder="1" applyAlignment="1"/>
    <xf numFmtId="164" fontId="42" fillId="0" borderId="18" xfId="2" applyNumberFormat="1" applyFont="1" applyBorder="1" applyAlignment="1">
      <alignment horizontal="center"/>
    </xf>
    <xf numFmtId="164" fontId="42" fillId="0" borderId="18" xfId="4" applyNumberFormat="1" applyFont="1" applyBorder="1" applyAlignment="1">
      <alignment horizontal="center"/>
    </xf>
    <xf numFmtId="0" fontId="15" fillId="0" borderId="7" xfId="2" applyFont="1" applyFill="1" applyBorder="1"/>
    <xf numFmtId="3" fontId="15" fillId="0" borderId="18" xfId="2" applyNumberFormat="1" applyFont="1" applyFill="1" applyBorder="1" applyAlignment="1"/>
    <xf numFmtId="164" fontId="15" fillId="0" borderId="18" xfId="2" applyNumberFormat="1" applyFont="1" applyBorder="1" applyAlignment="1">
      <alignment horizontal="center"/>
    </xf>
    <xf numFmtId="164" fontId="15" fillId="0" borderId="18" xfId="4" applyNumberFormat="1" applyFont="1" applyBorder="1" applyAlignment="1">
      <alignment horizontal="center"/>
    </xf>
    <xf numFmtId="0" fontId="15" fillId="0" borderId="7" xfId="2" applyFont="1" applyBorder="1"/>
    <xf numFmtId="3" fontId="15" fillId="0" borderId="18" xfId="2" applyNumberFormat="1" applyFont="1" applyBorder="1" applyAlignment="1"/>
    <xf numFmtId="0" fontId="42" fillId="0" borderId="9" xfId="2" applyFont="1" applyBorder="1" applyAlignment="1">
      <alignment wrapText="1"/>
    </xf>
    <xf numFmtId="3" fontId="42" fillId="0" borderId="9" xfId="2" applyNumberFormat="1" applyFont="1" applyBorder="1" applyAlignment="1">
      <alignment wrapText="1"/>
    </xf>
    <xf numFmtId="3" fontId="42" fillId="0" borderId="1" xfId="2" applyNumberFormat="1" applyFont="1" applyFill="1" applyBorder="1" applyAlignment="1"/>
    <xf numFmtId="0" fontId="15" fillId="0" borderId="7" xfId="2" applyFont="1" applyBorder="1" applyAlignment="1">
      <alignment wrapText="1"/>
    </xf>
    <xf numFmtId="3" fontId="15" fillId="0" borderId="7" xfId="2" applyNumberFormat="1" applyFont="1" applyBorder="1" applyAlignment="1">
      <alignment wrapText="1"/>
    </xf>
    <xf numFmtId="0" fontId="15" fillId="0" borderId="7" xfId="2" applyFont="1" applyBorder="1" applyAlignment="1"/>
    <xf numFmtId="0" fontId="15" fillId="0" borderId="7" xfId="2" applyFont="1" applyBorder="1" applyAlignment="1">
      <alignment horizontal="left" wrapText="1"/>
    </xf>
    <xf numFmtId="0" fontId="15" fillId="0" borderId="10" xfId="2" applyFont="1" applyBorder="1" applyAlignment="1">
      <alignment horizontal="left" wrapText="1"/>
    </xf>
    <xf numFmtId="3" fontId="15" fillId="0" borderId="10" xfId="2" applyNumberFormat="1" applyFont="1" applyBorder="1" applyAlignment="1">
      <alignment wrapText="1"/>
    </xf>
    <xf numFmtId="3" fontId="15" fillId="0" borderId="6" xfId="2" applyNumberFormat="1" applyFont="1" applyBorder="1" applyAlignment="1"/>
    <xf numFmtId="0" fontId="42" fillId="0" borderId="7" xfId="2" applyFont="1" applyBorder="1" applyAlignment="1">
      <alignment wrapText="1"/>
    </xf>
    <xf numFmtId="3" fontId="42" fillId="0" borderId="7" xfId="2" applyNumberFormat="1" applyFont="1" applyBorder="1" applyAlignment="1">
      <alignment wrapText="1"/>
    </xf>
    <xf numFmtId="0" fontId="15" fillId="0" borderId="10" xfId="2" applyFont="1" applyBorder="1" applyAlignment="1">
      <alignment wrapText="1"/>
    </xf>
    <xf numFmtId="164" fontId="15" fillId="0" borderId="6" xfId="2" applyNumberFormat="1" applyFont="1" applyBorder="1" applyAlignment="1">
      <alignment horizontal="center"/>
    </xf>
    <xf numFmtId="164" fontId="15" fillId="0" borderId="6" xfId="4" applyNumberFormat="1" applyFont="1" applyBorder="1" applyAlignment="1">
      <alignment horizontal="center"/>
    </xf>
    <xf numFmtId="0" fontId="38" fillId="0" borderId="6" xfId="0" applyFont="1" applyFill="1" applyBorder="1" applyAlignment="1">
      <alignment vertical="center"/>
    </xf>
    <xf numFmtId="3" fontId="38" fillId="0" borderId="6" xfId="0" applyNumberFormat="1" applyFont="1" applyFill="1" applyBorder="1" applyAlignment="1">
      <alignment vertical="center"/>
    </xf>
    <xf numFmtId="0" fontId="25" fillId="0" borderId="1" xfId="0" applyFont="1" applyBorder="1" applyAlignment="1">
      <alignment vertical="center"/>
    </xf>
    <xf numFmtId="3" fontId="25" fillId="0" borderId="1" xfId="0" applyNumberFormat="1" applyFont="1" applyBorder="1" applyAlignment="1">
      <alignment vertical="center"/>
    </xf>
    <xf numFmtId="0" fontId="38" fillId="0" borderId="0" xfId="0" applyFont="1" applyFill="1" applyBorder="1" applyAlignment="1">
      <alignment vertical="center"/>
    </xf>
    <xf numFmtId="3" fontId="38" fillId="0" borderId="0" xfId="0" applyNumberFormat="1" applyFont="1" applyFill="1" applyBorder="1" applyAlignment="1">
      <alignment vertical="center"/>
    </xf>
    <xf numFmtId="0" fontId="42" fillId="0" borderId="18" xfId="5" applyFont="1" applyBorder="1"/>
    <xf numFmtId="3" fontId="42" fillId="2" borderId="8" xfId="2" applyNumberFormat="1" applyFont="1" applyFill="1" applyBorder="1"/>
    <xf numFmtId="3" fontId="46" fillId="0" borderId="18" xfId="2" applyNumberFormat="1" applyFont="1" applyFill="1" applyBorder="1" applyAlignment="1">
      <alignment horizontal="right"/>
    </xf>
    <xf numFmtId="3" fontId="46" fillId="0" borderId="7" xfId="2" applyNumberFormat="1" applyFont="1" applyFill="1" applyBorder="1" applyAlignment="1">
      <alignment horizontal="right"/>
    </xf>
    <xf numFmtId="3" fontId="46" fillId="2" borderId="7" xfId="2" applyNumberFormat="1" applyFont="1" applyFill="1" applyBorder="1"/>
    <xf numFmtId="3" fontId="46" fillId="2" borderId="18" xfId="2" applyNumberFormat="1" applyFont="1" applyFill="1" applyBorder="1"/>
    <xf numFmtId="0" fontId="15" fillId="0" borderId="18" xfId="5" applyFont="1" applyFill="1" applyBorder="1"/>
    <xf numFmtId="3" fontId="47" fillId="2" borderId="0" xfId="2" applyNumberFormat="1" applyFont="1" applyFill="1" applyBorder="1"/>
    <xf numFmtId="3" fontId="28" fillId="0" borderId="18" xfId="2" applyNumberFormat="1" applyFont="1" applyFill="1" applyBorder="1"/>
    <xf numFmtId="3" fontId="28" fillId="0" borderId="7" xfId="2" applyNumberFormat="1" applyFont="1" applyFill="1" applyBorder="1" applyAlignment="1">
      <alignment horizontal="right"/>
    </xf>
    <xf numFmtId="3" fontId="28" fillId="2" borderId="7" xfId="2" applyNumberFormat="1" applyFont="1" applyFill="1" applyBorder="1"/>
    <xf numFmtId="3" fontId="28" fillId="2" borderId="18" xfId="2" applyNumberFormat="1" applyFont="1" applyFill="1" applyBorder="1"/>
    <xf numFmtId="3" fontId="47" fillId="0" borderId="18" xfId="2" applyNumberFormat="1" applyFont="1" applyFill="1" applyBorder="1"/>
    <xf numFmtId="3" fontId="47" fillId="0" borderId="7" xfId="2" applyNumberFormat="1" applyFont="1" applyFill="1" applyBorder="1" applyAlignment="1">
      <alignment horizontal="right"/>
    </xf>
    <xf numFmtId="3" fontId="47" fillId="2" borderId="7" xfId="2" applyNumberFormat="1" applyFont="1" applyFill="1" applyBorder="1"/>
    <xf numFmtId="3" fontId="47" fillId="2" borderId="18" xfId="2" applyNumberFormat="1" applyFont="1" applyFill="1" applyBorder="1"/>
    <xf numFmtId="0" fontId="15" fillId="0" borderId="18" xfId="5" applyFont="1" applyBorder="1"/>
    <xf numFmtId="3" fontId="28" fillId="0" borderId="7" xfId="2" applyNumberFormat="1" applyFont="1" applyFill="1" applyBorder="1"/>
    <xf numFmtId="3" fontId="15" fillId="0" borderId="2" xfId="2" applyNumberFormat="1" applyFont="1" applyFill="1" applyBorder="1" applyAlignment="1">
      <alignment vertical="center"/>
    </xf>
    <xf numFmtId="41" fontId="15" fillId="0" borderId="2" xfId="6" applyNumberFormat="1" applyFont="1" applyFill="1" applyBorder="1" applyAlignment="1">
      <alignment horizontal="right" vertical="center"/>
    </xf>
    <xf numFmtId="41" fontId="15" fillId="0" borderId="5" xfId="6" applyNumberFormat="1" applyFont="1" applyFill="1" applyBorder="1" applyAlignment="1">
      <alignment horizontal="right" vertical="center"/>
    </xf>
    <xf numFmtId="0" fontId="15" fillId="0" borderId="7" xfId="5" applyFont="1" applyFill="1" applyBorder="1" applyAlignment="1"/>
    <xf numFmtId="3" fontId="15" fillId="0" borderId="18" xfId="2" applyNumberFormat="1" applyFont="1" applyFill="1" applyBorder="1"/>
    <xf numFmtId="41" fontId="15" fillId="0" borderId="7" xfId="6" applyNumberFormat="1" applyFont="1" applyFill="1" applyBorder="1" applyAlignment="1">
      <alignment horizontal="right"/>
    </xf>
    <xf numFmtId="41" fontId="15" fillId="0" borderId="18" xfId="6" applyNumberFormat="1" applyFont="1" applyFill="1" applyBorder="1" applyAlignment="1">
      <alignment horizontal="right"/>
    </xf>
    <xf numFmtId="0" fontId="15" fillId="0" borderId="10" xfId="5" applyFont="1" applyFill="1" applyBorder="1" applyAlignment="1"/>
    <xf numFmtId="3" fontId="15" fillId="0" borderId="6" xfId="2" applyNumberFormat="1" applyFont="1" applyFill="1" applyBorder="1"/>
    <xf numFmtId="41" fontId="15" fillId="0" borderId="10" xfId="6" applyNumberFormat="1" applyFont="1" applyFill="1" applyBorder="1" applyAlignment="1">
      <alignment horizontal="right"/>
    </xf>
    <xf numFmtId="41" fontId="15" fillId="0" borderId="6" xfId="6" applyNumberFormat="1" applyFont="1" applyFill="1" applyBorder="1" applyAlignment="1">
      <alignment horizontal="right"/>
    </xf>
    <xf numFmtId="4" fontId="42" fillId="0" borderId="18" xfId="2" applyNumberFormat="1" applyFont="1" applyBorder="1" applyAlignment="1">
      <alignment horizontal="right"/>
    </xf>
    <xf numFmtId="4" fontId="42" fillId="0" borderId="18" xfId="2" applyNumberFormat="1" applyFont="1" applyFill="1" applyBorder="1" applyAlignment="1">
      <alignment horizontal="right"/>
    </xf>
    <xf numFmtId="4" fontId="15" fillId="0" borderId="18" xfId="2" applyNumberFormat="1" applyFont="1" applyBorder="1" applyAlignment="1"/>
    <xf numFmtId="4" fontId="15" fillId="0" borderId="18" xfId="2" applyNumberFormat="1" applyFont="1" applyFill="1" applyBorder="1" applyAlignment="1"/>
    <xf numFmtId="4" fontId="42" fillId="0" borderId="7" xfId="2" applyNumberFormat="1" applyFont="1" applyBorder="1" applyAlignment="1">
      <alignment wrapText="1"/>
    </xf>
    <xf numFmtId="4" fontId="42" fillId="0" borderId="18" xfId="2" applyNumberFormat="1" applyFont="1" applyFill="1" applyBorder="1" applyAlignment="1"/>
    <xf numFmtId="4" fontId="15" fillId="0" borderId="18" xfId="2" applyNumberFormat="1" applyFont="1" applyFill="1" applyBorder="1" applyAlignment="1">
      <alignment horizontal="right"/>
    </xf>
    <xf numFmtId="4" fontId="15" fillId="0" borderId="7" xfId="2" applyNumberFormat="1" applyFont="1" applyBorder="1" applyAlignment="1">
      <alignment wrapText="1"/>
    </xf>
    <xf numFmtId="4" fontId="42" fillId="0" borderId="1" xfId="2" applyNumberFormat="1" applyFont="1" applyBorder="1" applyAlignment="1"/>
    <xf numFmtId="4" fontId="42" fillId="0" borderId="1" xfId="2" applyNumberFormat="1" applyFont="1" applyFill="1" applyBorder="1" applyAlignment="1"/>
    <xf numFmtId="164" fontId="42" fillId="0" borderId="1" xfId="2" applyNumberFormat="1" applyFont="1" applyBorder="1" applyAlignment="1">
      <alignment horizontal="center"/>
    </xf>
    <xf numFmtId="164" fontId="42" fillId="0" borderId="1" xfId="4" applyNumberFormat="1" applyFont="1" applyBorder="1" applyAlignment="1">
      <alignment horizontal="center"/>
    </xf>
    <xf numFmtId="49" fontId="15" fillId="0" borderId="7" xfId="2" applyNumberFormat="1" applyFont="1" applyBorder="1" applyAlignment="1">
      <alignment wrapText="1"/>
    </xf>
    <xf numFmtId="4" fontId="15" fillId="0" borderId="10" xfId="2" applyNumberFormat="1" applyFont="1" applyBorder="1" applyAlignment="1">
      <alignment wrapText="1"/>
    </xf>
    <xf numFmtId="4" fontId="15" fillId="0" borderId="6" xfId="2" applyNumberFormat="1" applyFont="1" applyFill="1" applyBorder="1" applyAlignment="1"/>
    <xf numFmtId="0" fontId="38" fillId="0" borderId="5" xfId="0" applyFont="1" applyBorder="1" applyAlignment="1">
      <alignment vertical="center"/>
    </xf>
    <xf numFmtId="4" fontId="25" fillId="0" borderId="5" xfId="0" applyNumberFormat="1" applyFont="1" applyBorder="1" applyAlignment="1">
      <alignment vertical="center"/>
    </xf>
    <xf numFmtId="10" fontId="25" fillId="0" borderId="5" xfId="11" applyNumberFormat="1" applyFont="1" applyBorder="1" applyAlignment="1">
      <alignment vertical="center"/>
    </xf>
    <xf numFmtId="0" fontId="25" fillId="4" borderId="5" xfId="0" applyFont="1" applyFill="1" applyBorder="1" applyAlignment="1">
      <alignment horizontal="center" vertical="center" wrapText="1"/>
    </xf>
    <xf numFmtId="0" fontId="42" fillId="0" borderId="7" xfId="5" applyFont="1" applyFill="1" applyBorder="1"/>
    <xf numFmtId="4" fontId="42" fillId="2" borderId="7" xfId="5" applyNumberFormat="1" applyFont="1" applyFill="1" applyBorder="1" applyAlignment="1">
      <alignment horizontal="right"/>
    </xf>
    <xf numFmtId="4" fontId="42" fillId="2" borderId="18" xfId="5" applyNumberFormat="1" applyFont="1" applyFill="1" applyBorder="1" applyAlignment="1">
      <alignment horizontal="right"/>
    </xf>
    <xf numFmtId="0" fontId="15" fillId="0" borderId="7" xfId="5" applyFont="1" applyFill="1" applyBorder="1"/>
    <xf numFmtId="4" fontId="15" fillId="2" borderId="7" xfId="2" applyNumberFormat="1" applyFont="1" applyFill="1" applyBorder="1"/>
    <xf numFmtId="4" fontId="28" fillId="0" borderId="7" xfId="2" applyNumberFormat="1" applyFont="1" applyFill="1" applyBorder="1" applyAlignment="1">
      <alignment horizontal="right"/>
    </xf>
    <xf numFmtId="4" fontId="15" fillId="2" borderId="18" xfId="2" applyNumberFormat="1" applyFont="1" applyFill="1" applyBorder="1"/>
    <xf numFmtId="4" fontId="15" fillId="0" borderId="2" xfId="2" applyNumberFormat="1" applyFont="1" applyFill="1" applyBorder="1" applyAlignment="1">
      <alignment vertical="center"/>
    </xf>
    <xf numFmtId="0" fontId="15" fillId="4" borderId="2" xfId="5" applyFont="1" applyFill="1" applyBorder="1" applyAlignment="1">
      <alignment vertical="center" wrapText="1"/>
    </xf>
    <xf numFmtId="0" fontId="15" fillId="4" borderId="4" xfId="5" applyFont="1" applyFill="1" applyBorder="1" applyAlignment="1">
      <alignment vertical="center" wrapText="1"/>
    </xf>
    <xf numFmtId="0" fontId="15" fillId="4" borderId="3" xfId="5" applyFont="1" applyFill="1" applyBorder="1" applyAlignment="1">
      <alignment vertical="center" wrapText="1"/>
    </xf>
    <xf numFmtId="0" fontId="15" fillId="0" borderId="9" xfId="2" applyFont="1" applyFill="1" applyBorder="1" applyAlignment="1">
      <alignment vertical="center" wrapText="1"/>
    </xf>
    <xf numFmtId="3" fontId="15" fillId="0" borderId="1" xfId="2" applyNumberFormat="1" applyFont="1" applyFill="1" applyBorder="1" applyAlignment="1">
      <alignment horizontal="right" vertical="center"/>
    </xf>
    <xf numFmtId="3" fontId="15" fillId="0" borderId="1" xfId="2" applyNumberFormat="1" applyFont="1" applyFill="1" applyBorder="1" applyAlignment="1">
      <alignment vertical="center"/>
    </xf>
    <xf numFmtId="0" fontId="15" fillId="0" borderId="18" xfId="2" applyFont="1" applyFill="1" applyBorder="1" applyAlignment="1">
      <alignment vertical="center" wrapText="1"/>
    </xf>
    <xf numFmtId="4" fontId="15" fillId="0" borderId="18" xfId="2" applyNumberFormat="1" applyFont="1" applyFill="1" applyBorder="1" applyAlignment="1">
      <alignment horizontal="right" vertical="center"/>
    </xf>
    <xf numFmtId="4" fontId="15" fillId="0" borderId="18" xfId="2" applyNumberFormat="1" applyFont="1" applyFill="1" applyBorder="1" applyAlignment="1">
      <alignment vertical="center"/>
    </xf>
    <xf numFmtId="164" fontId="15" fillId="0" borderId="8" xfId="4" applyNumberFormat="1" applyFont="1" applyBorder="1" applyAlignment="1">
      <alignment horizontal="center" vertical="center"/>
    </xf>
    <xf numFmtId="0" fontId="15" fillId="0" borderId="10" xfId="2" applyFont="1" applyFill="1" applyBorder="1" applyAlignment="1">
      <alignment vertical="center" wrapText="1"/>
    </xf>
    <xf numFmtId="4" fontId="15" fillId="0" borderId="6" xfId="2" applyNumberFormat="1" applyFont="1" applyFill="1" applyBorder="1" applyAlignment="1">
      <alignment horizontal="right" vertical="center"/>
    </xf>
    <xf numFmtId="4" fontId="15" fillId="0" borderId="6" xfId="2" applyNumberFormat="1" applyFont="1" applyFill="1" applyBorder="1" applyAlignment="1">
      <alignment vertical="center"/>
    </xf>
    <xf numFmtId="4" fontId="42" fillId="0" borderId="8" xfId="2" applyNumberFormat="1" applyFont="1" applyBorder="1" applyAlignment="1">
      <alignment vertical="center"/>
    </xf>
    <xf numFmtId="4" fontId="15" fillId="0" borderId="8" xfId="2" applyNumberFormat="1" applyFont="1" applyBorder="1" applyAlignment="1">
      <alignment vertical="center"/>
    </xf>
    <xf numFmtId="4" fontId="15" fillId="0" borderId="14" xfId="2" applyNumberFormat="1" applyFont="1" applyBorder="1" applyAlignment="1">
      <alignment vertical="center"/>
    </xf>
    <xf numFmtId="4" fontId="15" fillId="0" borderId="6" xfId="2" applyNumberFormat="1" applyFont="1" applyBorder="1" applyAlignment="1">
      <alignment vertical="center"/>
    </xf>
    <xf numFmtId="0" fontId="42" fillId="0" borderId="7" xfId="5" applyFont="1" applyBorder="1"/>
    <xf numFmtId="4" fontId="42" fillId="0" borderId="18" xfId="5" applyNumberFormat="1" applyFont="1" applyBorder="1"/>
    <xf numFmtId="4" fontId="42" fillId="0" borderId="0" xfId="5" applyNumberFormat="1" applyFont="1" applyFill="1" applyBorder="1" applyAlignment="1">
      <alignment horizontal="right"/>
    </xf>
    <xf numFmtId="4" fontId="46" fillId="0" borderId="7" xfId="2" applyNumberFormat="1" applyFont="1" applyFill="1" applyBorder="1" applyAlignment="1">
      <alignment horizontal="right"/>
    </xf>
    <xf numFmtId="4" fontId="42" fillId="0" borderId="0" xfId="5" applyNumberFormat="1" applyFont="1" applyFill="1" applyBorder="1"/>
    <xf numFmtId="4" fontId="42" fillId="0" borderId="8" xfId="5" applyNumberFormat="1" applyFont="1" applyBorder="1" applyAlignment="1">
      <alignment horizontal="right"/>
    </xf>
    <xf numFmtId="4" fontId="47" fillId="0" borderId="18" xfId="2" applyNumberFormat="1" applyFont="1" applyBorder="1"/>
    <xf numFmtId="4" fontId="47" fillId="0" borderId="0" xfId="2" applyNumberFormat="1" applyFont="1" applyFill="1" applyBorder="1"/>
    <xf numFmtId="4" fontId="47" fillId="0" borderId="0" xfId="2" applyNumberFormat="1" applyFont="1" applyBorder="1"/>
    <xf numFmtId="4" fontId="47" fillId="0" borderId="8" xfId="2" applyNumberFormat="1" applyFont="1" applyBorder="1"/>
    <xf numFmtId="4" fontId="47" fillId="0" borderId="18" xfId="2" applyNumberFormat="1" applyFont="1" applyFill="1" applyBorder="1"/>
    <xf numFmtId="4" fontId="28" fillId="0" borderId="18" xfId="2" applyNumberFormat="1" applyFont="1" applyFill="1" applyBorder="1"/>
    <xf numFmtId="4" fontId="28" fillId="0" borderId="0" xfId="2" applyNumberFormat="1" applyFont="1" applyFill="1" applyBorder="1"/>
    <xf numFmtId="4" fontId="28" fillId="0" borderId="8" xfId="2" applyNumberFormat="1" applyFont="1" applyFill="1" applyBorder="1"/>
    <xf numFmtId="4" fontId="47" fillId="0" borderId="8" xfId="2" applyNumberFormat="1" applyFont="1" applyBorder="1" applyAlignment="1">
      <alignment horizontal="right"/>
    </xf>
    <xf numFmtId="0" fontId="15" fillId="0" borderId="7" xfId="5" applyFont="1" applyBorder="1"/>
    <xf numFmtId="0" fontId="13" fillId="0" borderId="0" xfId="2" applyFont="1" applyBorder="1" applyAlignment="1">
      <alignment vertical="center"/>
    </xf>
    <xf numFmtId="3" fontId="8" fillId="0" borderId="0" xfId="2" applyNumberFormat="1" applyFont="1" applyBorder="1" applyAlignment="1">
      <alignment vertical="center" wrapText="1"/>
    </xf>
    <xf numFmtId="4" fontId="8" fillId="0" borderId="0" xfId="2" applyNumberFormat="1" applyFont="1" applyFill="1" applyBorder="1" applyAlignment="1">
      <alignment vertical="center" wrapText="1"/>
    </xf>
    <xf numFmtId="4" fontId="8" fillId="0" borderId="0" xfId="2" applyNumberFormat="1" applyFont="1" applyFill="1" applyBorder="1" applyAlignment="1">
      <alignment vertical="center"/>
    </xf>
    <xf numFmtId="3" fontId="8" fillId="0" borderId="0" xfId="2" applyNumberFormat="1" applyFont="1" applyBorder="1" applyAlignment="1">
      <alignment vertical="center"/>
    </xf>
    <xf numFmtId="4" fontId="8" fillId="0" borderId="0" xfId="2" applyNumberFormat="1" applyFont="1" applyBorder="1" applyAlignment="1">
      <alignment vertical="center"/>
    </xf>
    <xf numFmtId="0" fontId="8" fillId="0" borderId="0" xfId="2" applyFont="1" applyBorder="1" applyAlignment="1">
      <alignment vertical="center" wrapText="1"/>
    </xf>
    <xf numFmtId="0" fontId="8" fillId="0" borderId="0" xfId="2" applyFont="1" applyFill="1" applyBorder="1" applyAlignment="1">
      <alignment vertical="center" wrapText="1"/>
    </xf>
    <xf numFmtId="164" fontId="8" fillId="0" borderId="0" xfId="4" applyNumberFormat="1" applyFont="1" applyBorder="1" applyAlignment="1">
      <alignment horizontal="center" vertical="center"/>
    </xf>
    <xf numFmtId="10" fontId="8" fillId="0" borderId="0" xfId="4" applyNumberFormat="1" applyFont="1" applyBorder="1" applyAlignment="1">
      <alignment horizontal="center" vertical="center"/>
    </xf>
    <xf numFmtId="0" fontId="15" fillId="0" borderId="7" xfId="2" applyFont="1" applyBorder="1" applyAlignment="1">
      <alignment vertical="center" wrapText="1"/>
    </xf>
    <xf numFmtId="3" fontId="15" fillId="0" borderId="7" xfId="2" applyNumberFormat="1" applyFont="1" applyBorder="1" applyAlignment="1">
      <alignment vertical="center" wrapText="1"/>
    </xf>
    <xf numFmtId="4" fontId="15" fillId="0" borderId="7" xfId="2" applyNumberFormat="1" applyFont="1" applyFill="1" applyBorder="1" applyAlignment="1">
      <alignment vertical="center" wrapText="1"/>
    </xf>
    <xf numFmtId="4" fontId="15" fillId="0" borderId="7" xfId="2" applyNumberFormat="1" applyFont="1" applyFill="1" applyBorder="1" applyAlignment="1">
      <alignment vertical="center"/>
    </xf>
    <xf numFmtId="3" fontId="15" fillId="0" borderId="9" xfId="2" applyNumberFormat="1" applyFont="1" applyBorder="1" applyAlignment="1">
      <alignment vertical="center" wrapText="1"/>
    </xf>
    <xf numFmtId="3" fontId="15" fillId="0" borderId="7" xfId="2" applyNumberFormat="1" applyFont="1" applyBorder="1" applyAlignment="1">
      <alignment vertical="center"/>
    </xf>
    <xf numFmtId="4" fontId="15" fillId="0" borderId="7" xfId="2" applyNumberFormat="1" applyFont="1" applyBorder="1" applyAlignment="1">
      <alignment vertical="center" wrapText="1"/>
    </xf>
    <xf numFmtId="4" fontId="15" fillId="0" borderId="7" xfId="2" applyNumberFormat="1" applyFont="1" applyBorder="1" applyAlignment="1">
      <alignment vertical="center"/>
    </xf>
    <xf numFmtId="4" fontId="15" fillId="0" borderId="10" xfId="2" applyNumberFormat="1" applyFont="1" applyBorder="1" applyAlignment="1">
      <alignment vertical="center" wrapText="1"/>
    </xf>
    <xf numFmtId="0" fontId="15" fillId="0" borderId="10" xfId="2" applyFont="1" applyBorder="1" applyAlignment="1">
      <alignment vertical="center" wrapText="1"/>
    </xf>
    <xf numFmtId="4" fontId="15" fillId="0" borderId="10" xfId="2" applyNumberFormat="1" applyFont="1" applyBorder="1" applyAlignment="1">
      <alignment vertical="center"/>
    </xf>
    <xf numFmtId="0" fontId="7" fillId="0" borderId="0" xfId="2" applyFont="1" applyAlignment="1"/>
    <xf numFmtId="3" fontId="42" fillId="0" borderId="18" xfId="5" applyNumberFormat="1" applyFont="1" applyBorder="1" applyAlignment="1">
      <alignment vertical="center"/>
    </xf>
    <xf numFmtId="4" fontId="42" fillId="0" borderId="0" xfId="5" applyNumberFormat="1" applyFont="1" applyBorder="1" applyAlignment="1">
      <alignment vertical="center"/>
    </xf>
    <xf numFmtId="3" fontId="42" fillId="0" borderId="18" xfId="2" applyNumberFormat="1" applyFont="1" applyBorder="1" applyAlignment="1">
      <alignment vertical="center"/>
    </xf>
    <xf numFmtId="4" fontId="42" fillId="0" borderId="18" xfId="2" applyNumberFormat="1" applyFont="1" applyBorder="1" applyAlignment="1">
      <alignment vertical="center"/>
    </xf>
    <xf numFmtId="3" fontId="15" fillId="0" borderId="18" xfId="5" applyNumberFormat="1" applyFont="1" applyFill="1" applyBorder="1" applyAlignment="1">
      <alignment vertical="center"/>
    </xf>
    <xf numFmtId="4" fontId="15" fillId="0" borderId="0" xfId="5" applyNumberFormat="1" applyFont="1" applyFill="1" applyBorder="1" applyAlignment="1">
      <alignment vertical="center"/>
    </xf>
    <xf numFmtId="3" fontId="15" fillId="0" borderId="18" xfId="2" applyNumberFormat="1" applyFont="1" applyBorder="1" applyAlignment="1">
      <alignment vertical="center"/>
    </xf>
    <xf numFmtId="4" fontId="15" fillId="0" borderId="18" xfId="2" applyNumberFormat="1" applyFont="1" applyBorder="1" applyAlignment="1">
      <alignment vertical="center"/>
    </xf>
    <xf numFmtId="3" fontId="15" fillId="0" borderId="8" xfId="2" applyNumberFormat="1" applyFont="1" applyBorder="1" applyAlignment="1">
      <alignment vertical="center"/>
    </xf>
    <xf numFmtId="3" fontId="15" fillId="0" borderId="6" xfId="5" applyNumberFormat="1" applyFont="1" applyFill="1" applyBorder="1" applyAlignment="1">
      <alignment vertical="center"/>
    </xf>
    <xf numFmtId="4" fontId="15" fillId="0" borderId="13" xfId="5" applyNumberFormat="1" applyFont="1" applyFill="1" applyBorder="1" applyAlignment="1">
      <alignment vertical="center"/>
    </xf>
    <xf numFmtId="3" fontId="15" fillId="0" borderId="6" xfId="2" applyNumberFormat="1" applyFont="1" applyBorder="1" applyAlignment="1">
      <alignment vertical="center"/>
    </xf>
    <xf numFmtId="3" fontId="15" fillId="0" borderId="14" xfId="2" applyNumberFormat="1" applyFont="1" applyBorder="1" applyAlignment="1">
      <alignment vertical="center"/>
    </xf>
    <xf numFmtId="3" fontId="15" fillId="0" borderId="18" xfId="6" applyNumberFormat="1" applyFont="1" applyFill="1" applyBorder="1" applyAlignment="1">
      <alignment vertical="center"/>
    </xf>
    <xf numFmtId="0" fontId="15" fillId="0" borderId="7" xfId="6" applyFont="1" applyFill="1" applyBorder="1" applyAlignment="1">
      <alignment vertical="center" wrapText="1"/>
    </xf>
    <xf numFmtId="4" fontId="15" fillId="0" borderId="8" xfId="6" applyNumberFormat="1" applyFont="1" applyFill="1" applyBorder="1" applyAlignment="1">
      <alignment vertical="center"/>
    </xf>
    <xf numFmtId="0" fontId="15" fillId="0" borderId="18" xfId="6" applyFont="1" applyFill="1" applyBorder="1" applyAlignment="1">
      <alignment vertical="center" wrapText="1"/>
    </xf>
    <xf numFmtId="10" fontId="15" fillId="0" borderId="18" xfId="4" applyNumberFormat="1" applyFont="1" applyBorder="1" applyAlignment="1">
      <alignment horizontal="center" vertical="center"/>
    </xf>
    <xf numFmtId="4" fontId="47" fillId="0" borderId="18" xfId="6" applyNumberFormat="1" applyFont="1" applyBorder="1" applyAlignment="1">
      <alignment vertical="center"/>
    </xf>
    <xf numFmtId="2" fontId="47" fillId="0" borderId="18" xfId="6" applyNumberFormat="1" applyFont="1" applyBorder="1" applyAlignment="1">
      <alignment vertical="center"/>
    </xf>
    <xf numFmtId="3" fontId="15" fillId="0" borderId="9" xfId="6" applyNumberFormat="1" applyFont="1" applyFill="1" applyBorder="1" applyAlignment="1">
      <alignment horizontal="right" vertical="center"/>
    </xf>
    <xf numFmtId="3" fontId="15" fillId="0" borderId="9" xfId="6" applyNumberFormat="1" applyFont="1" applyFill="1" applyBorder="1" applyAlignment="1">
      <alignment vertical="center"/>
    </xf>
    <xf numFmtId="164" fontId="15" fillId="0" borderId="1" xfId="6" applyNumberFormat="1" applyFont="1" applyFill="1" applyBorder="1" applyAlignment="1">
      <alignment horizontal="center" vertical="center"/>
    </xf>
    <xf numFmtId="4" fontId="15" fillId="0" borderId="7" xfId="6" applyNumberFormat="1" applyFont="1" applyFill="1" applyBorder="1" applyAlignment="1">
      <alignment horizontal="right" vertical="center"/>
    </xf>
    <xf numFmtId="4" fontId="15" fillId="0" borderId="18" xfId="6" applyNumberFormat="1" applyFont="1" applyFill="1" applyBorder="1" applyAlignment="1">
      <alignment horizontal="right" vertical="center"/>
    </xf>
    <xf numFmtId="4" fontId="15" fillId="0" borderId="7" xfId="6" applyNumberFormat="1" applyFont="1" applyFill="1" applyBorder="1" applyAlignment="1">
      <alignment vertical="center"/>
    </xf>
    <xf numFmtId="164" fontId="15" fillId="0" borderId="18" xfId="6" applyNumberFormat="1" applyFont="1" applyFill="1" applyBorder="1" applyAlignment="1">
      <alignment horizontal="center" vertical="center"/>
    </xf>
    <xf numFmtId="0" fontId="15" fillId="0" borderId="10" xfId="6" applyFont="1" applyFill="1" applyBorder="1" applyAlignment="1">
      <alignment vertical="center" wrapText="1"/>
    </xf>
    <xf numFmtId="4" fontId="15" fillId="0" borderId="10" xfId="6" applyNumberFormat="1" applyFont="1" applyFill="1" applyBorder="1" applyAlignment="1">
      <alignment horizontal="right" vertical="center"/>
    </xf>
    <xf numFmtId="4" fontId="15" fillId="0" borderId="10" xfId="6" applyNumberFormat="1" applyFont="1" applyFill="1" applyBorder="1" applyAlignment="1">
      <alignment vertical="center"/>
    </xf>
    <xf numFmtId="164" fontId="15" fillId="0" borderId="6" xfId="6" applyNumberFormat="1" applyFont="1" applyFill="1" applyBorder="1" applyAlignment="1">
      <alignment horizontal="center" vertical="center"/>
    </xf>
    <xf numFmtId="2" fontId="15" fillId="0" borderId="18" xfId="6" applyNumberFormat="1" applyFont="1" applyFill="1" applyBorder="1" applyAlignment="1">
      <alignment vertical="center"/>
    </xf>
    <xf numFmtId="0" fontId="15" fillId="0" borderId="18" xfId="6" applyFont="1" applyFill="1" applyBorder="1" applyAlignment="1">
      <alignment horizontal="right" vertical="center" wrapText="1"/>
    </xf>
    <xf numFmtId="2" fontId="15" fillId="0" borderId="18" xfId="6" applyNumberFormat="1" applyFont="1" applyFill="1" applyBorder="1" applyAlignment="1">
      <alignment horizontal="right" vertical="center" wrapText="1"/>
    </xf>
    <xf numFmtId="4" fontId="15" fillId="0" borderId="18" xfId="6" applyNumberFormat="1" applyFont="1" applyFill="1" applyBorder="1" applyAlignment="1">
      <alignment horizontal="right" vertical="center" wrapText="1"/>
    </xf>
    <xf numFmtId="3" fontId="15" fillId="0" borderId="18" xfId="6" applyNumberFormat="1" applyFont="1" applyFill="1" applyBorder="1" applyAlignment="1">
      <alignment horizontal="right" vertical="center" wrapText="1"/>
    </xf>
    <xf numFmtId="164" fontId="15" fillId="0" borderId="18" xfId="4" applyNumberFormat="1" applyFont="1" applyFill="1" applyBorder="1" applyAlignment="1">
      <alignment horizontal="center" vertical="center"/>
    </xf>
    <xf numFmtId="49" fontId="15" fillId="0" borderId="10" xfId="6" applyNumberFormat="1" applyFont="1" applyFill="1" applyBorder="1" applyAlignment="1">
      <alignment horizontal="right" vertical="center"/>
    </xf>
    <xf numFmtId="4" fontId="15" fillId="0" borderId="6" xfId="6" applyNumberFormat="1" applyFont="1" applyFill="1" applyBorder="1" applyAlignment="1">
      <alignment vertical="center"/>
    </xf>
    <xf numFmtId="164" fontId="15" fillId="0" borderId="6" xfId="4" applyNumberFormat="1" applyFont="1" applyFill="1" applyBorder="1" applyAlignment="1">
      <alignment horizontal="center" vertical="center"/>
    </xf>
    <xf numFmtId="0" fontId="38" fillId="0" borderId="7" xfId="0" applyFont="1" applyBorder="1" applyAlignment="1">
      <alignment vertical="center"/>
    </xf>
    <xf numFmtId="164" fontId="25" fillId="0" borderId="18" xfId="0" applyNumberFormat="1" applyFont="1" applyBorder="1" applyAlignment="1">
      <alignment horizontal="center" vertical="center"/>
    </xf>
    <xf numFmtId="164" fontId="25" fillId="0" borderId="6" xfId="0" applyNumberFormat="1" applyFont="1" applyBorder="1" applyAlignment="1">
      <alignment horizontal="center" vertical="center"/>
    </xf>
    <xf numFmtId="0" fontId="38" fillId="0" borderId="18" xfId="0" applyFont="1" applyBorder="1"/>
    <xf numFmtId="3" fontId="38" fillId="0" borderId="18" xfId="0" applyNumberFormat="1" applyFont="1" applyBorder="1"/>
    <xf numFmtId="165" fontId="38" fillId="0" borderId="18" xfId="0" applyNumberFormat="1" applyFont="1" applyBorder="1"/>
    <xf numFmtId="0" fontId="25" fillId="0" borderId="18" xfId="0" applyFont="1" applyBorder="1"/>
    <xf numFmtId="3" fontId="25" fillId="0" borderId="18" xfId="0" applyNumberFormat="1" applyFont="1" applyBorder="1"/>
    <xf numFmtId="165" fontId="25" fillId="0" borderId="18" xfId="0" applyNumberFormat="1" applyFont="1" applyBorder="1"/>
    <xf numFmtId="41" fontId="25" fillId="0" borderId="18" xfId="0" applyNumberFormat="1" applyFont="1" applyBorder="1"/>
    <xf numFmtId="0" fontId="25" fillId="0" borderId="6" xfId="0" applyFont="1" applyBorder="1"/>
    <xf numFmtId="3" fontId="25" fillId="0" borderId="6" xfId="0" applyNumberFormat="1" applyFont="1" applyBorder="1"/>
    <xf numFmtId="165" fontId="25" fillId="0" borderId="6" xfId="0" applyNumberFormat="1" applyFont="1" applyBorder="1"/>
    <xf numFmtId="164" fontId="25" fillId="0" borderId="7" xfId="0" applyNumberFormat="1" applyFont="1" applyBorder="1" applyAlignment="1">
      <alignment horizontal="center" vertical="center"/>
    </xf>
    <xf numFmtId="41" fontId="25" fillId="0" borderId="7" xfId="0" applyNumberFormat="1" applyFont="1" applyBorder="1" applyAlignment="1">
      <alignment horizontal="center" vertical="center"/>
    </xf>
    <xf numFmtId="0" fontId="15" fillId="0" borderId="0" xfId="2" applyFont="1" applyBorder="1" applyAlignment="1">
      <alignment vertical="center" wrapText="1"/>
    </xf>
    <xf numFmtId="0" fontId="15" fillId="0" borderId="0" xfId="2" applyFont="1" applyFill="1" applyBorder="1" applyAlignment="1">
      <alignment vertical="center" wrapText="1"/>
    </xf>
    <xf numFmtId="0" fontId="38" fillId="0" borderId="0" xfId="0" applyFont="1" applyBorder="1" applyAlignment="1">
      <alignment vertical="center"/>
    </xf>
    <xf numFmtId="164" fontId="25" fillId="0" borderId="0" xfId="0" applyNumberFormat="1" applyFont="1" applyBorder="1" applyAlignment="1">
      <alignment horizontal="center" vertical="center"/>
    </xf>
    <xf numFmtId="41" fontId="25" fillId="0" borderId="0" xfId="0" applyNumberFormat="1" applyFont="1" applyBorder="1" applyAlignment="1">
      <alignment horizontal="center" vertical="center"/>
    </xf>
    <xf numFmtId="3" fontId="25" fillId="0" borderId="5" xfId="0" applyNumberFormat="1" applyFont="1" applyBorder="1" applyAlignment="1">
      <alignment vertical="center"/>
    </xf>
    <xf numFmtId="0" fontId="38" fillId="4" borderId="5" xfId="0" applyFont="1" applyFill="1" applyBorder="1" applyAlignment="1">
      <alignment horizontal="center" vertical="center" wrapText="1"/>
    </xf>
    <xf numFmtId="3" fontId="38" fillId="0" borderId="18" xfId="0" applyNumberFormat="1" applyFont="1" applyBorder="1" applyAlignment="1">
      <alignment horizontal="right"/>
    </xf>
    <xf numFmtId="41" fontId="38" fillId="0" borderId="18" xfId="0" applyNumberFormat="1" applyFont="1" applyBorder="1" applyAlignment="1">
      <alignment horizontal="right"/>
    </xf>
    <xf numFmtId="3" fontId="25" fillId="0" borderId="18" xfId="0" applyNumberFormat="1" applyFont="1" applyBorder="1" applyAlignment="1">
      <alignment horizontal="right"/>
    </xf>
    <xf numFmtId="41" fontId="25" fillId="0" borderId="18" xfId="0" applyNumberFormat="1" applyFont="1" applyBorder="1" applyAlignment="1">
      <alignment horizontal="right"/>
    </xf>
    <xf numFmtId="41" fontId="25" fillId="0" borderId="6" xfId="0" applyNumberFormat="1" applyFont="1" applyBorder="1" applyAlignment="1">
      <alignment horizontal="right"/>
    </xf>
    <xf numFmtId="0" fontId="25" fillId="0" borderId="6" xfId="0" applyFont="1" applyBorder="1" applyAlignment="1">
      <alignment vertical="center" wrapText="1"/>
    </xf>
    <xf numFmtId="0" fontId="25" fillId="3" borderId="5" xfId="0" applyFont="1" applyFill="1" applyBorder="1" applyAlignment="1">
      <alignment horizontal="center" vertical="center" wrapText="1"/>
    </xf>
    <xf numFmtId="164" fontId="38" fillId="0" borderId="0" xfId="0" applyNumberFormat="1" applyFont="1" applyBorder="1" applyAlignment="1">
      <alignment vertical="center"/>
    </xf>
    <xf numFmtId="164" fontId="25" fillId="0" borderId="0" xfId="0" applyNumberFormat="1" applyFont="1" applyBorder="1" applyAlignment="1">
      <alignment vertical="center"/>
    </xf>
    <xf numFmtId="3" fontId="45" fillId="4" borderId="5" xfId="0" applyNumberFormat="1" applyFont="1" applyFill="1" applyBorder="1" applyAlignment="1">
      <alignment horizontal="center" vertical="center" wrapText="1"/>
    </xf>
    <xf numFmtId="3" fontId="38" fillId="0" borderId="1" xfId="0" applyNumberFormat="1" applyFont="1" applyBorder="1"/>
    <xf numFmtId="0" fontId="25" fillId="4" borderId="3" xfId="0" applyFont="1" applyFill="1" applyBorder="1"/>
    <xf numFmtId="0" fontId="25" fillId="4" borderId="2" xfId="0" applyFont="1" applyFill="1" applyBorder="1" applyAlignment="1">
      <alignment vertical="center"/>
    </xf>
    <xf numFmtId="0" fontId="42" fillId="0" borderId="1" xfId="8" applyFont="1" applyBorder="1" applyAlignment="1">
      <alignment horizontal="left" vertical="center" wrapText="1"/>
    </xf>
    <xf numFmtId="4" fontId="42" fillId="0" borderId="1" xfId="8" applyNumberFormat="1" applyFont="1" applyBorder="1" applyAlignment="1">
      <alignment horizontal="right" vertical="center" wrapText="1"/>
    </xf>
    <xf numFmtId="4" fontId="42" fillId="0" borderId="16" xfId="8" applyNumberFormat="1" applyFont="1" applyBorder="1" applyAlignment="1">
      <alignment horizontal="right" vertical="center" wrapText="1"/>
    </xf>
    <xf numFmtId="4" fontId="42" fillId="0" borderId="17" xfId="8" applyNumberFormat="1" applyFont="1" applyBorder="1" applyAlignment="1">
      <alignment horizontal="right" vertical="center" wrapText="1"/>
    </xf>
    <xf numFmtId="10" fontId="42" fillId="0" borderId="17" xfId="8" applyNumberFormat="1" applyFont="1" applyBorder="1" applyAlignment="1">
      <alignment horizontal="right" vertical="center" wrapText="1"/>
    </xf>
    <xf numFmtId="4" fontId="42" fillId="0" borderId="15" xfId="8" applyNumberFormat="1" applyFont="1" applyBorder="1" applyAlignment="1">
      <alignment horizontal="right" vertical="center" wrapText="1"/>
    </xf>
    <xf numFmtId="0" fontId="15" fillId="0" borderId="18" xfId="8" applyFont="1" applyBorder="1" applyAlignment="1">
      <alignment horizontal="left" vertical="center"/>
    </xf>
    <xf numFmtId="4" fontId="15" fillId="0" borderId="18" xfId="8" applyNumberFormat="1" applyFont="1" applyBorder="1" applyAlignment="1">
      <alignment horizontal="right" vertical="center" wrapText="1"/>
    </xf>
    <xf numFmtId="4" fontId="28" fillId="0" borderId="18" xfId="8" applyNumberFormat="1" applyFont="1" applyBorder="1" applyAlignment="1">
      <alignment vertical="center"/>
    </xf>
    <xf numFmtId="4" fontId="48" fillId="0" borderId="18" xfId="8" applyNumberFormat="1" applyFont="1" applyBorder="1" applyAlignment="1">
      <alignment horizontal="right" vertical="center" wrapText="1"/>
    </xf>
    <xf numFmtId="4" fontId="15" fillId="0" borderId="18" xfId="8" applyNumberFormat="1" applyFont="1" applyBorder="1" applyAlignment="1">
      <alignment horizontal="right" vertical="center"/>
    </xf>
    <xf numFmtId="4" fontId="15" fillId="0" borderId="0" xfId="8" applyNumberFormat="1" applyFont="1" applyBorder="1" applyAlignment="1">
      <alignment horizontal="right" vertical="center"/>
    </xf>
    <xf numFmtId="4" fontId="15" fillId="0" borderId="7" xfId="8" applyNumberFormat="1" applyFont="1" applyBorder="1" applyAlignment="1">
      <alignment vertical="center"/>
    </xf>
    <xf numFmtId="10" fontId="15" fillId="0" borderId="7" xfId="4" applyNumberFormat="1" applyFont="1" applyBorder="1" applyAlignment="1">
      <alignment horizontal="right" vertical="center"/>
    </xf>
    <xf numFmtId="4" fontId="15" fillId="0" borderId="18" xfId="8" applyNumberFormat="1" applyFont="1" applyFill="1" applyBorder="1" applyAlignment="1">
      <alignment vertical="center"/>
    </xf>
    <xf numFmtId="4" fontId="15" fillId="0" borderId="18" xfId="8" applyNumberFormat="1" applyFont="1" applyBorder="1" applyAlignment="1">
      <alignment vertical="center"/>
    </xf>
    <xf numFmtId="4" fontId="28" fillId="0" borderId="18" xfId="8" applyNumberFormat="1" applyFont="1" applyFill="1" applyBorder="1" applyAlignment="1">
      <alignment vertical="center"/>
    </xf>
    <xf numFmtId="4" fontId="48" fillId="0" borderId="18" xfId="8" applyNumberFormat="1" applyFont="1" applyFill="1" applyBorder="1" applyAlignment="1">
      <alignment horizontal="right" vertical="center" wrapText="1"/>
    </xf>
    <xf numFmtId="0" fontId="15" fillId="0" borderId="18" xfId="8" applyFont="1" applyFill="1" applyBorder="1" applyAlignment="1">
      <alignment horizontal="left" vertical="center"/>
    </xf>
    <xf numFmtId="0" fontId="15" fillId="0" borderId="6" xfId="8" applyFont="1" applyFill="1" applyBorder="1" applyAlignment="1">
      <alignment horizontal="left" vertical="center"/>
    </xf>
    <xf numFmtId="4" fontId="15" fillId="0" borderId="6" xfId="8" applyNumberFormat="1" applyFont="1" applyBorder="1" applyAlignment="1">
      <alignment horizontal="right" vertical="center" wrapText="1"/>
    </xf>
    <xf numFmtId="4" fontId="28" fillId="0" borderId="6" xfId="8" applyNumberFormat="1" applyFont="1" applyFill="1" applyBorder="1" applyAlignment="1">
      <alignment vertical="center"/>
    </xf>
    <xf numFmtId="4" fontId="48" fillId="0" borderId="6" xfId="8" applyNumberFormat="1" applyFont="1" applyFill="1" applyBorder="1" applyAlignment="1">
      <alignment horizontal="right" vertical="center" wrapText="1"/>
    </xf>
    <xf numFmtId="4" fontId="15" fillId="0" borderId="6" xfId="8" applyNumberFormat="1" applyFont="1" applyBorder="1" applyAlignment="1">
      <alignment horizontal="right" vertical="center"/>
    </xf>
    <xf numFmtId="4" fontId="15" fillId="0" borderId="13" xfId="8" applyNumberFormat="1" applyFont="1" applyBorder="1" applyAlignment="1">
      <alignment horizontal="right" vertical="center"/>
    </xf>
    <xf numFmtId="4" fontId="15" fillId="0" borderId="10" xfId="8" applyNumberFormat="1" applyFont="1" applyBorder="1" applyAlignment="1">
      <alignment vertical="center"/>
    </xf>
    <xf numFmtId="10" fontId="15" fillId="0" borderId="10" xfId="4" applyNumberFormat="1" applyFont="1" applyBorder="1" applyAlignment="1">
      <alignment horizontal="right" vertical="center"/>
    </xf>
    <xf numFmtId="4" fontId="15" fillId="0" borderId="6" xfId="8" applyNumberFormat="1" applyFont="1" applyBorder="1" applyAlignment="1">
      <alignment vertical="center"/>
    </xf>
    <xf numFmtId="0" fontId="50" fillId="0" borderId="18" xfId="9" applyFont="1" applyBorder="1" applyAlignment="1">
      <alignment vertical="center"/>
    </xf>
    <xf numFmtId="0" fontId="49" fillId="0" borderId="18" xfId="9" applyFont="1" applyBorder="1" applyAlignment="1">
      <alignment vertical="center"/>
    </xf>
    <xf numFmtId="3" fontId="15" fillId="0" borderId="18" xfId="9" applyNumberFormat="1" applyFont="1" applyBorder="1" applyAlignment="1">
      <alignment vertical="center"/>
    </xf>
    <xf numFmtId="3" fontId="49" fillId="0" borderId="18" xfId="9" applyNumberFormat="1" applyFont="1" applyBorder="1" applyAlignment="1">
      <alignment vertical="center"/>
    </xf>
    <xf numFmtId="0" fontId="49" fillId="0" borderId="6" xfId="9" applyFont="1" applyBorder="1" applyAlignment="1">
      <alignment vertical="center"/>
    </xf>
    <xf numFmtId="3" fontId="15" fillId="0" borderId="6" xfId="9" applyNumberFormat="1" applyFont="1" applyBorder="1" applyAlignment="1">
      <alignment vertical="center"/>
    </xf>
    <xf numFmtId="3" fontId="49" fillId="0" borderId="6" xfId="9" applyNumberFormat="1" applyFont="1" applyBorder="1" applyAlignment="1">
      <alignment vertical="center"/>
    </xf>
    <xf numFmtId="0" fontId="15" fillId="4" borderId="5" xfId="8" applyFont="1" applyFill="1" applyBorder="1" applyAlignment="1">
      <alignment horizontal="center" vertical="center" wrapText="1"/>
    </xf>
    <xf numFmtId="0" fontId="15" fillId="4" borderId="3" xfId="8" applyFont="1" applyFill="1" applyBorder="1" applyAlignment="1">
      <alignment horizontal="center" vertical="center" wrapText="1"/>
    </xf>
    <xf numFmtId="0" fontId="49" fillId="4" borderId="6" xfId="9" applyNumberFormat="1" applyFont="1" applyFill="1" applyBorder="1" applyAlignment="1">
      <alignment horizontal="center" vertical="center" wrapText="1"/>
    </xf>
    <xf numFmtId="2" fontId="49" fillId="4" borderId="5" xfId="9" applyNumberFormat="1" applyFont="1" applyFill="1" applyBorder="1" applyAlignment="1">
      <alignment horizontal="center" vertical="center" wrapText="1"/>
    </xf>
    <xf numFmtId="49" fontId="14" fillId="0" borderId="0" xfId="8" applyNumberFormat="1" applyFont="1" applyFill="1" applyBorder="1" applyAlignment="1">
      <alignment horizontal="left" vertical="top" wrapText="1"/>
    </xf>
    <xf numFmtId="4" fontId="25" fillId="0" borderId="1" xfId="0" applyNumberFormat="1" applyFont="1" applyBorder="1" applyAlignment="1">
      <alignment vertical="center"/>
    </xf>
    <xf numFmtId="9" fontId="25" fillId="0" borderId="5" xfId="11" applyNumberFormat="1" applyFont="1" applyBorder="1" applyAlignment="1">
      <alignment vertical="center"/>
    </xf>
    <xf numFmtId="41" fontId="25" fillId="0" borderId="6" xfId="0" applyNumberFormat="1" applyFont="1" applyBorder="1"/>
    <xf numFmtId="0" fontId="3" fillId="0" borderId="0" xfId="9"/>
    <xf numFmtId="0" fontId="30" fillId="0" borderId="0" xfId="9" applyFont="1" applyAlignment="1">
      <alignment wrapText="1"/>
    </xf>
    <xf numFmtId="0" fontId="33" fillId="0" borderId="0" xfId="9" applyFont="1" applyAlignment="1">
      <alignment wrapText="1"/>
    </xf>
    <xf numFmtId="0" fontId="33" fillId="0" borderId="0" xfId="9" applyFont="1" applyAlignment="1"/>
    <xf numFmtId="0" fontId="32" fillId="0" borderId="0" xfId="9" applyFont="1" applyAlignment="1"/>
    <xf numFmtId="0" fontId="34" fillId="0" borderId="0" xfId="9" applyFont="1" applyBorder="1" applyAlignment="1">
      <alignment vertical="center"/>
    </xf>
    <xf numFmtId="0" fontId="26" fillId="0" borderId="0" xfId="9" applyFont="1"/>
    <xf numFmtId="0" fontId="26" fillId="0" borderId="0" xfId="9" applyFont="1" applyBorder="1"/>
    <xf numFmtId="4" fontId="26" fillId="0" borderId="0" xfId="9" applyNumberFormat="1" applyFont="1" applyBorder="1"/>
    <xf numFmtId="10" fontId="12" fillId="0" borderId="0" xfId="9" applyNumberFormat="1" applyFont="1" applyBorder="1" applyAlignment="1">
      <alignment horizontal="right" vertical="center"/>
    </xf>
    <xf numFmtId="0" fontId="45" fillId="4" borderId="5" xfId="0" applyFont="1" applyFill="1" applyBorder="1" applyAlignment="1">
      <alignment horizontal="center" vertical="center" wrapText="1"/>
    </xf>
    <xf numFmtId="3" fontId="25" fillId="4" borderId="5" xfId="0" applyNumberFormat="1" applyFont="1" applyFill="1" applyBorder="1" applyAlignment="1">
      <alignment horizontal="center" vertical="center"/>
    </xf>
    <xf numFmtId="49" fontId="15" fillId="0" borderId="0" xfId="0" applyNumberFormat="1" applyFont="1" applyAlignment="1">
      <alignment horizontal="justify" vertical="top"/>
    </xf>
    <xf numFmtId="49" fontId="42" fillId="0" borderId="0" xfId="0" applyNumberFormat="1" applyFont="1" applyAlignment="1">
      <alignment horizontal="justify" vertical="top" wrapText="1"/>
    </xf>
    <xf numFmtId="49" fontId="15" fillId="0" borderId="0" xfId="0" applyNumberFormat="1" applyFont="1" applyAlignment="1">
      <alignment horizontal="justify" vertical="top" wrapText="1"/>
    </xf>
    <xf numFmtId="0" fontId="6" fillId="0" borderId="8" xfId="0" applyFont="1" applyFill="1" applyBorder="1" applyAlignment="1">
      <alignment horizontal="center"/>
    </xf>
    <xf numFmtId="0" fontId="15" fillId="4" borderId="2" xfId="2" applyFont="1" applyFill="1" applyBorder="1" applyAlignment="1">
      <alignment horizontal="center" vertical="center" wrapText="1"/>
    </xf>
    <xf numFmtId="0" fontId="15" fillId="4" borderId="5" xfId="2" applyFont="1" applyFill="1" applyBorder="1" applyAlignment="1">
      <alignment horizontal="center" vertical="center" wrapText="1"/>
    </xf>
    <xf numFmtId="0" fontId="25" fillId="4" borderId="5" xfId="2" applyFont="1" applyFill="1" applyBorder="1" applyAlignment="1">
      <alignment horizontal="center" vertical="center" wrapText="1"/>
    </xf>
    <xf numFmtId="0" fontId="25" fillId="4" borderId="2" xfId="2" applyFont="1" applyFill="1" applyBorder="1" applyAlignment="1">
      <alignment horizontal="center" vertical="center" wrapText="1"/>
    </xf>
    <xf numFmtId="0" fontId="25" fillId="4" borderId="5" xfId="0" applyFont="1" applyFill="1" applyBorder="1" applyAlignment="1">
      <alignment horizontal="center" vertical="center" wrapText="1"/>
    </xf>
    <xf numFmtId="0" fontId="8" fillId="0" borderId="0" xfId="2" applyFont="1" applyBorder="1" applyAlignment="1">
      <alignment horizontal="center" vertical="center" wrapText="1"/>
    </xf>
    <xf numFmtId="0" fontId="6" fillId="0" borderId="0" xfId="0" applyFont="1" applyFill="1" applyAlignment="1">
      <alignment horizontal="center"/>
    </xf>
    <xf numFmtId="49" fontId="25" fillId="0" borderId="0" xfId="0" applyNumberFormat="1" applyFont="1" applyFill="1" applyAlignment="1">
      <alignment horizontal="justify" vertical="top"/>
    </xf>
    <xf numFmtId="3" fontId="42" fillId="0" borderId="18" xfId="9" applyNumberFormat="1" applyFont="1" applyBorder="1" applyAlignment="1">
      <alignment vertical="center"/>
    </xf>
    <xf numFmtId="164" fontId="42" fillId="0" borderId="7" xfId="2" applyNumberFormat="1" applyFont="1" applyBorder="1" applyAlignment="1">
      <alignment horizontal="center" vertical="center"/>
    </xf>
    <xf numFmtId="164" fontId="15" fillId="0" borderId="7" xfId="2" applyNumberFormat="1" applyFont="1" applyBorder="1" applyAlignment="1">
      <alignment horizontal="center" vertical="center"/>
    </xf>
    <xf numFmtId="164" fontId="42" fillId="0" borderId="18" xfId="2" applyNumberFormat="1" applyFont="1" applyBorder="1" applyAlignment="1">
      <alignment horizontal="center" vertical="center"/>
    </xf>
    <xf numFmtId="164" fontId="15" fillId="0" borderId="18" xfId="2" applyNumberFormat="1" applyFont="1" applyBorder="1" applyAlignment="1">
      <alignment horizontal="center" vertical="center"/>
    </xf>
    <xf numFmtId="164" fontId="15" fillId="0" borderId="6" xfId="2" applyNumberFormat="1" applyFont="1" applyBorder="1" applyAlignment="1">
      <alignment horizontal="center" vertical="center"/>
    </xf>
    <xf numFmtId="164" fontId="38" fillId="0" borderId="1" xfId="0" applyNumberFormat="1" applyFont="1" applyBorder="1" applyAlignment="1">
      <alignment horizontal="center" vertical="center"/>
    </xf>
    <xf numFmtId="0" fontId="15" fillId="2" borderId="10" xfId="6" applyFont="1" applyFill="1" applyBorder="1" applyAlignment="1">
      <alignment vertical="center" wrapText="1"/>
    </xf>
    <xf numFmtId="4" fontId="15" fillId="2" borderId="6" xfId="6" applyNumberFormat="1" applyFont="1" applyFill="1" applyBorder="1" applyAlignment="1">
      <alignment horizontal="right" vertical="center"/>
    </xf>
    <xf numFmtId="0" fontId="15" fillId="2" borderId="9" xfId="6" applyFont="1" applyFill="1" applyBorder="1" applyAlignment="1">
      <alignment vertical="center" wrapText="1"/>
    </xf>
    <xf numFmtId="3" fontId="15" fillId="2" borderId="9" xfId="6" applyNumberFormat="1" applyFont="1" applyFill="1" applyBorder="1" applyAlignment="1">
      <alignment vertical="center"/>
    </xf>
    <xf numFmtId="3" fontId="15" fillId="2" borderId="1" xfId="6" applyNumberFormat="1" applyFont="1" applyFill="1" applyBorder="1" applyAlignment="1">
      <alignment horizontal="right" vertical="center"/>
    </xf>
    <xf numFmtId="3" fontId="15" fillId="2" borderId="9" xfId="6" applyNumberFormat="1" applyFont="1" applyFill="1" applyBorder="1" applyAlignment="1">
      <alignment horizontal="right" vertical="center"/>
    </xf>
    <xf numFmtId="4" fontId="15" fillId="2" borderId="10" xfId="6" applyNumberFormat="1" applyFont="1" applyFill="1" applyBorder="1" applyAlignment="1">
      <alignment vertical="center"/>
    </xf>
    <xf numFmtId="4" fontId="15" fillId="2" borderId="10" xfId="6" applyNumberFormat="1" applyFont="1" applyFill="1" applyBorder="1" applyAlignment="1">
      <alignment horizontal="right" vertical="center"/>
    </xf>
    <xf numFmtId="3" fontId="15" fillId="0" borderId="9" xfId="6" applyNumberFormat="1" applyFont="1" applyBorder="1" applyAlignment="1">
      <alignment vertical="center"/>
    </xf>
    <xf numFmtId="4" fontId="15" fillId="0" borderId="18" xfId="1" applyNumberFormat="1" applyFont="1" applyBorder="1" applyAlignment="1">
      <alignment vertical="center"/>
    </xf>
    <xf numFmtId="3" fontId="18" fillId="0" borderId="0" xfId="6" applyNumberFormat="1"/>
    <xf numFmtId="41" fontId="15" fillId="0" borderId="6" xfId="2" applyNumberFormat="1" applyFont="1" applyFill="1" applyBorder="1" applyAlignment="1">
      <alignment horizontal="center" vertical="center"/>
    </xf>
    <xf numFmtId="0" fontId="6" fillId="4" borderId="5" xfId="0" applyFont="1" applyFill="1" applyBorder="1" applyAlignment="1">
      <alignment horizontal="center" vertical="center"/>
    </xf>
    <xf numFmtId="0" fontId="15" fillId="0" borderId="2" xfId="5" applyFont="1" applyFill="1" applyBorder="1" applyAlignment="1">
      <alignment vertical="center" wrapText="1"/>
    </xf>
    <xf numFmtId="49" fontId="38" fillId="0" borderId="0" xfId="0" applyNumberFormat="1" applyFont="1" applyFill="1" applyAlignment="1">
      <alignment vertical="top"/>
    </xf>
    <xf numFmtId="0" fontId="4" fillId="8" borderId="0" xfId="2" applyFont="1" applyFill="1" applyAlignment="1">
      <alignment vertical="center"/>
    </xf>
    <xf numFmtId="0" fontId="55" fillId="0" borderId="0" xfId="2" applyFont="1"/>
    <xf numFmtId="0" fontId="55" fillId="0" borderId="0" xfId="2" applyFont="1" applyFill="1" applyBorder="1"/>
    <xf numFmtId="0" fontId="55" fillId="0" borderId="0" xfId="0" applyFont="1"/>
    <xf numFmtId="0" fontId="55" fillId="0" borderId="0" xfId="6" applyFont="1"/>
    <xf numFmtId="0" fontId="25" fillId="0" borderId="7" xfId="0" applyFont="1" applyBorder="1" applyAlignment="1">
      <alignment vertical="center"/>
    </xf>
    <xf numFmtId="169" fontId="15" fillId="0" borderId="8" xfId="4" applyNumberFormat="1" applyFont="1" applyBorder="1" applyAlignment="1">
      <alignment horizontal="center" vertical="center"/>
    </xf>
    <xf numFmtId="4" fontId="42" fillId="0" borderId="7" xfId="2" applyNumberFormat="1" applyFont="1" applyBorder="1" applyAlignment="1">
      <alignment horizontal="right"/>
    </xf>
    <xf numFmtId="4" fontId="15" fillId="0" borderId="7" xfId="2" applyNumberFormat="1" applyFont="1" applyFill="1" applyBorder="1" applyAlignment="1"/>
    <xf numFmtId="0" fontId="42" fillId="0" borderId="7" xfId="2" applyFont="1" applyFill="1" applyBorder="1" applyAlignment="1">
      <alignment wrapText="1"/>
    </xf>
    <xf numFmtId="4" fontId="42" fillId="0" borderId="7" xfId="2" applyNumberFormat="1" applyFont="1" applyFill="1" applyBorder="1" applyAlignment="1">
      <alignment wrapText="1"/>
    </xf>
    <xf numFmtId="0" fontId="42" fillId="0" borderId="7" xfId="2" applyFont="1" applyFill="1" applyBorder="1" applyAlignment="1">
      <alignment vertical="center"/>
    </xf>
    <xf numFmtId="4" fontId="42" fillId="0" borderId="7" xfId="2" applyNumberFormat="1" applyFont="1" applyFill="1" applyBorder="1" applyAlignment="1"/>
    <xf numFmtId="3" fontId="42" fillId="0" borderId="18" xfId="6" applyNumberFormat="1" applyFont="1" applyBorder="1" applyAlignment="1" applyProtection="1">
      <alignment vertical="center"/>
    </xf>
    <xf numFmtId="164" fontId="15" fillId="0" borderId="1" xfId="4" applyNumberFormat="1" applyFont="1" applyBorder="1" applyAlignment="1" applyProtection="1">
      <alignment horizontal="center" vertical="center"/>
    </xf>
    <xf numFmtId="164" fontId="15" fillId="0" borderId="18" xfId="4" applyNumberFormat="1" applyFont="1" applyBorder="1" applyAlignment="1" applyProtection="1">
      <alignment horizontal="center" vertical="center"/>
    </xf>
    <xf numFmtId="164" fontId="15" fillId="0" borderId="6" xfId="4" applyNumberFormat="1" applyFont="1" applyBorder="1" applyAlignment="1" applyProtection="1">
      <alignment horizontal="center" vertical="center"/>
    </xf>
    <xf numFmtId="3" fontId="15" fillId="0" borderId="1" xfId="6" applyNumberFormat="1" applyFont="1" applyBorder="1" applyAlignment="1" applyProtection="1">
      <alignment vertical="center"/>
      <protection locked="0"/>
    </xf>
    <xf numFmtId="4" fontId="15" fillId="0" borderId="18" xfId="6" applyNumberFormat="1" applyFont="1" applyBorder="1" applyAlignment="1" applyProtection="1">
      <alignment vertical="center"/>
      <protection locked="0"/>
    </xf>
    <xf numFmtId="4" fontId="15" fillId="2" borderId="6" xfId="6" applyNumberFormat="1" applyFont="1" applyFill="1" applyBorder="1" applyAlignment="1" applyProtection="1">
      <alignment vertical="center"/>
      <protection locked="0"/>
    </xf>
    <xf numFmtId="4" fontId="15" fillId="2" borderId="6" xfId="6" applyNumberFormat="1" applyFont="1" applyFill="1" applyBorder="1" applyAlignment="1" applyProtection="1">
      <alignment horizontal="right" vertical="center"/>
      <protection locked="0"/>
    </xf>
    <xf numFmtId="0" fontId="8" fillId="0" borderId="0" xfId="2" applyFont="1" applyBorder="1" applyAlignment="1">
      <alignment horizontal="center" vertical="center" wrapText="1"/>
    </xf>
    <xf numFmtId="4" fontId="13" fillId="0" borderId="0" xfId="2" applyNumberFormat="1" applyFont="1" applyBorder="1" applyAlignment="1">
      <alignment horizontal="right" vertical="center"/>
    </xf>
    <xf numFmtId="4" fontId="8" fillId="0" borderId="0" xfId="2" applyNumberFormat="1" applyFont="1" applyBorder="1" applyAlignment="1">
      <alignment horizontal="right" vertical="center"/>
    </xf>
    <xf numFmtId="0" fontId="25" fillId="0" borderId="18" xfId="0" applyFont="1" applyBorder="1" applyAlignment="1" applyProtection="1">
      <alignment vertical="center"/>
      <protection locked="0"/>
    </xf>
    <xf numFmtId="0" fontId="25" fillId="0" borderId="6" xfId="0" applyFont="1" applyBorder="1" applyAlignment="1" applyProtection="1">
      <alignment vertical="center"/>
      <protection locked="0"/>
    </xf>
    <xf numFmtId="41" fontId="25" fillId="0" borderId="18" xfId="0" applyNumberFormat="1" applyFont="1" applyBorder="1" applyAlignment="1" applyProtection="1">
      <alignment vertical="center"/>
      <protection locked="0"/>
    </xf>
    <xf numFmtId="41" fontId="25" fillId="0" borderId="18" xfId="0" applyNumberFormat="1" applyFont="1" applyBorder="1" applyAlignment="1" applyProtection="1">
      <alignment horizontal="right" vertical="center"/>
      <protection locked="0"/>
    </xf>
    <xf numFmtId="41" fontId="25" fillId="0" borderId="6" xfId="0" applyNumberFormat="1" applyFont="1" applyBorder="1" applyAlignment="1" applyProtection="1">
      <alignment vertical="center"/>
      <protection locked="0"/>
    </xf>
    <xf numFmtId="164" fontId="15" fillId="0" borderId="19" xfId="4" applyNumberFormat="1" applyFont="1" applyBorder="1" applyAlignment="1">
      <alignment horizontal="center" vertical="center"/>
    </xf>
    <xf numFmtId="0" fontId="42" fillId="0" borderId="7" xfId="2" applyFont="1" applyFill="1" applyBorder="1" applyAlignment="1">
      <alignment vertical="center" wrapText="1"/>
    </xf>
    <xf numFmtId="0" fontId="42" fillId="0" borderId="0" xfId="2" applyFont="1" applyFill="1" applyBorder="1" applyAlignment="1">
      <alignment vertical="center" wrapText="1"/>
    </xf>
    <xf numFmtId="0" fontId="15" fillId="0" borderId="7"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42" fillId="0" borderId="0" xfId="2" applyFont="1" applyFill="1" applyBorder="1" applyAlignment="1">
      <alignment vertical="center"/>
    </xf>
    <xf numFmtId="164" fontId="15" fillId="0" borderId="7" xfId="4" applyNumberFormat="1" applyFont="1" applyFill="1" applyBorder="1" applyAlignment="1">
      <alignment horizontal="center" vertical="center"/>
    </xf>
    <xf numFmtId="164" fontId="15" fillId="0" borderId="0" xfId="4" applyNumberFormat="1" applyFont="1" applyFill="1" applyBorder="1" applyAlignment="1">
      <alignment horizontal="center" vertical="center"/>
    </xf>
    <xf numFmtId="10" fontId="15" fillId="0" borderId="7" xfId="4" applyNumberFormat="1" applyFont="1" applyFill="1" applyBorder="1" applyAlignment="1">
      <alignment horizontal="center" vertical="center"/>
    </xf>
    <xf numFmtId="10" fontId="15" fillId="0" borderId="0" xfId="4" applyNumberFormat="1" applyFont="1" applyFill="1" applyBorder="1" applyAlignment="1">
      <alignment horizontal="center" vertical="center"/>
    </xf>
    <xf numFmtId="169" fontId="15" fillId="0" borderId="0" xfId="4" applyNumberFormat="1" applyFont="1" applyFill="1" applyBorder="1" applyAlignment="1">
      <alignment horizontal="center" vertical="center"/>
    </xf>
    <xf numFmtId="169" fontId="15" fillId="0" borderId="7" xfId="4" applyNumberFormat="1" applyFont="1" applyFill="1" applyBorder="1" applyAlignment="1">
      <alignment horizontal="center" vertical="center"/>
    </xf>
    <xf numFmtId="0" fontId="38" fillId="0" borderId="7" xfId="0" applyFont="1" applyFill="1" applyBorder="1" applyAlignment="1">
      <alignment vertical="center"/>
    </xf>
    <xf numFmtId="164" fontId="25" fillId="0" borderId="7" xfId="0" applyNumberFormat="1" applyFont="1" applyFill="1" applyBorder="1" applyAlignment="1">
      <alignment horizontal="center" vertical="center"/>
    </xf>
    <xf numFmtId="164" fontId="38" fillId="0" borderId="7" xfId="0" applyNumberFormat="1" applyFont="1" applyFill="1" applyBorder="1" applyAlignment="1">
      <alignment horizontal="center" vertical="center"/>
    </xf>
    <xf numFmtId="164" fontId="38" fillId="0" borderId="0"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0" fontId="0" fillId="0" borderId="7" xfId="0" applyBorder="1"/>
    <xf numFmtId="0" fontId="8" fillId="0" borderId="0" xfId="15" applyAlignment="1">
      <alignment wrapText="1"/>
    </xf>
    <xf numFmtId="0" fontId="6" fillId="0" borderId="0" xfId="16" applyAlignment="1">
      <alignment wrapText="1"/>
    </xf>
    <xf numFmtId="0" fontId="6" fillId="0" borderId="8" xfId="16" applyBorder="1" applyAlignment="1">
      <alignment horizontal="center"/>
    </xf>
    <xf numFmtId="0" fontId="6" fillId="0" borderId="0" xfId="16" applyFill="1" applyAlignment="1">
      <alignment wrapText="1"/>
    </xf>
    <xf numFmtId="0" fontId="6" fillId="0" borderId="0" xfId="16"/>
    <xf numFmtId="41" fontId="15" fillId="0" borderId="18" xfId="6" applyNumberFormat="1" applyFont="1" applyBorder="1" applyAlignment="1" applyProtection="1">
      <alignment horizontal="right" vertical="center"/>
      <protection locked="0"/>
    </xf>
    <xf numFmtId="41" fontId="15" fillId="0" borderId="18" xfId="6" applyNumberFormat="1" applyFont="1" applyBorder="1" applyAlignment="1">
      <alignment horizontal="right" vertical="center"/>
    </xf>
    <xf numFmtId="41" fontId="15" fillId="0" borderId="6" xfId="6" applyNumberFormat="1" applyFont="1" applyBorder="1" applyAlignment="1" applyProtection="1">
      <alignment horizontal="right" vertical="center"/>
      <protection locked="0"/>
    </xf>
    <xf numFmtId="41" fontId="15" fillId="0" borderId="18" xfId="0" applyNumberFormat="1" applyFont="1" applyBorder="1" applyAlignment="1">
      <alignment vertical="center"/>
    </xf>
    <xf numFmtId="0" fontId="6" fillId="0" borderId="0" xfId="16" applyFill="1" applyAlignment="1">
      <alignment horizontal="left"/>
    </xf>
    <xf numFmtId="0" fontId="6" fillId="0" borderId="0" xfId="16" applyAlignment="1">
      <alignment horizontal="left"/>
    </xf>
    <xf numFmtId="0" fontId="15" fillId="4" borderId="2" xfId="2" applyFont="1" applyFill="1" applyBorder="1" applyAlignment="1">
      <alignment horizontal="center" vertical="center" wrapText="1"/>
    </xf>
    <xf numFmtId="0" fontId="15" fillId="0" borderId="18" xfId="2" applyNumberFormat="1" applyFont="1" applyFill="1" applyBorder="1" applyAlignment="1">
      <alignment horizontal="center" vertical="center"/>
    </xf>
    <xf numFmtId="0" fontId="15" fillId="4" borderId="5"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2" xfId="2" applyFont="1" applyFill="1" applyBorder="1" applyAlignment="1">
      <alignment horizontal="center" vertical="center" wrapText="1"/>
    </xf>
    <xf numFmtId="10" fontId="15" fillId="0" borderId="18" xfId="2" applyNumberFormat="1" applyFont="1" applyBorder="1" applyAlignment="1">
      <alignment horizontal="center"/>
    </xf>
    <xf numFmtId="49" fontId="15" fillId="0" borderId="0" xfId="0" applyNumberFormat="1" applyFont="1" applyFill="1" applyAlignment="1">
      <alignment horizontal="justify" vertical="top"/>
    </xf>
    <xf numFmtId="0" fontId="15" fillId="4" borderId="5"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6" fillId="0" borderId="0" xfId="0" applyFont="1" applyFill="1" applyBorder="1" applyAlignment="1">
      <alignment horizontal="center"/>
    </xf>
    <xf numFmtId="0" fontId="15" fillId="4" borderId="5"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25" fillId="4" borderId="5" xfId="0" applyFont="1" applyFill="1" applyBorder="1" applyAlignment="1">
      <alignment horizontal="center" vertical="center"/>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45" fillId="4" borderId="6" xfId="0" applyFont="1" applyFill="1" applyBorder="1" applyAlignment="1">
      <alignment horizontal="center" vertical="center" wrapText="1"/>
    </xf>
    <xf numFmtId="4" fontId="8" fillId="0" borderId="0" xfId="2" applyNumberFormat="1" applyFont="1" applyBorder="1" applyAlignment="1">
      <alignment vertical="center" wrapText="1"/>
    </xf>
    <xf numFmtId="49" fontId="7" fillId="4" borderId="5" xfId="0" applyNumberFormat="1" applyFont="1" applyFill="1" applyBorder="1" applyAlignment="1">
      <alignment horizontal="center" vertical="center"/>
    </xf>
    <xf numFmtId="41" fontId="25" fillId="0" borderId="6" xfId="0" applyNumberFormat="1" applyFont="1" applyBorder="1" applyAlignment="1" applyProtection="1">
      <alignment horizontal="right" vertical="center"/>
      <protection locked="0"/>
    </xf>
    <xf numFmtId="0" fontId="42" fillId="0" borderId="9" xfId="2" applyFont="1" applyBorder="1" applyAlignment="1">
      <alignment horizontal="left" wrapText="1"/>
    </xf>
    <xf numFmtId="10" fontId="15" fillId="0" borderId="8" xfId="4" applyNumberFormat="1" applyFont="1" applyBorder="1" applyAlignment="1">
      <alignment horizontal="center" vertical="center"/>
    </xf>
    <xf numFmtId="0" fontId="15" fillId="4" borderId="5" xfId="2" applyFont="1" applyFill="1" applyBorder="1" applyAlignment="1">
      <alignment horizontal="center" vertical="center" wrapText="1"/>
    </xf>
    <xf numFmtId="0" fontId="15" fillId="4" borderId="5" xfId="6" applyFont="1" applyFill="1" applyBorder="1" applyAlignment="1">
      <alignment horizontal="center" vertical="center" wrapText="1"/>
    </xf>
    <xf numFmtId="0" fontId="25" fillId="4" borderId="5" xfId="0" applyFont="1" applyFill="1" applyBorder="1" applyAlignment="1">
      <alignment horizontal="center" vertical="center" wrapText="1"/>
    </xf>
    <xf numFmtId="0" fontId="8" fillId="0" borderId="0" xfId="15" applyAlignment="1">
      <alignment horizontal="center"/>
    </xf>
    <xf numFmtId="0" fontId="44" fillId="4" borderId="5" xfId="2" applyFont="1" applyFill="1" applyBorder="1" applyAlignment="1">
      <alignment horizontal="center" vertical="center" wrapText="1"/>
    </xf>
    <xf numFmtId="41" fontId="15" fillId="0" borderId="18" xfId="2" applyNumberFormat="1" applyFont="1" applyBorder="1" applyAlignment="1">
      <alignment horizontal="right" vertical="center"/>
    </xf>
    <xf numFmtId="41" fontId="15" fillId="0" borderId="18" xfId="2" applyNumberFormat="1" applyFont="1" applyBorder="1" applyAlignment="1" applyProtection="1">
      <alignment horizontal="right" vertical="center"/>
      <protection locked="0"/>
    </xf>
    <xf numFmtId="41" fontId="15" fillId="0" borderId="6" xfId="2" applyNumberFormat="1" applyFont="1" applyBorder="1" applyAlignment="1" applyProtection="1">
      <alignment horizontal="right" vertical="center"/>
      <protection locked="0"/>
    </xf>
    <xf numFmtId="41" fontId="42" fillId="0" borderId="18" xfId="2" applyNumberFormat="1" applyFont="1" applyBorder="1" applyAlignment="1" applyProtection="1">
      <alignment horizontal="right" vertical="center"/>
      <protection locked="0"/>
    </xf>
    <xf numFmtId="0" fontId="8" fillId="0" borderId="0" xfId="15" applyAlignment="1">
      <alignment horizontal="center"/>
    </xf>
    <xf numFmtId="0" fontId="8" fillId="0" borderId="0" xfId="15" applyFill="1" applyAlignment="1">
      <alignment wrapText="1"/>
    </xf>
    <xf numFmtId="0" fontId="8" fillId="0" borderId="8" xfId="15" applyBorder="1" applyAlignment="1">
      <alignment horizontal="center"/>
    </xf>
    <xf numFmtId="0" fontId="8" fillId="0" borderId="0" xfId="15"/>
    <xf numFmtId="4" fontId="15" fillId="0" borderId="10" xfId="2" applyNumberFormat="1" applyFont="1" applyFill="1" applyBorder="1" applyAlignment="1"/>
    <xf numFmtId="0" fontId="8" fillId="0" borderId="0" xfId="15" applyAlignment="1">
      <alignment horizontal="center"/>
    </xf>
    <xf numFmtId="3" fontId="25" fillId="0" borderId="0" xfId="0" applyNumberFormat="1" applyFont="1" applyBorder="1" applyAlignment="1">
      <alignment vertical="center"/>
    </xf>
    <xf numFmtId="3" fontId="0" fillId="0" borderId="0" xfId="0" applyNumberFormat="1"/>
    <xf numFmtId="1" fontId="25" fillId="0" borderId="18" xfId="0" applyNumberFormat="1" applyFont="1" applyBorder="1" applyAlignment="1">
      <alignment vertical="center"/>
    </xf>
    <xf numFmtId="0" fontId="51" fillId="0" borderId="0" xfId="9" applyFont="1" applyAlignment="1">
      <alignment horizontal="center" vertical="center" wrapText="1"/>
    </xf>
    <xf numFmtId="0" fontId="33" fillId="0" borderId="0" xfId="9" applyFont="1" applyAlignment="1">
      <alignment horizontal="center" wrapText="1"/>
    </xf>
    <xf numFmtId="0" fontId="33" fillId="0" borderId="0" xfId="9" applyFont="1" applyAlignment="1">
      <alignment horizontal="center"/>
    </xf>
    <xf numFmtId="0" fontId="54" fillId="0" borderId="0" xfId="9" applyFont="1" applyBorder="1" applyAlignment="1">
      <alignment horizontal="center" vertical="center"/>
    </xf>
    <xf numFmtId="0" fontId="32" fillId="0" borderId="0" xfId="9" applyFont="1" applyAlignment="1">
      <alignment horizontal="left" wrapText="1"/>
    </xf>
    <xf numFmtId="0" fontId="19" fillId="4" borderId="0" xfId="0" applyFont="1" applyFill="1" applyAlignment="1">
      <alignment horizontal="left" vertical="top" wrapText="1"/>
    </xf>
    <xf numFmtId="0" fontId="41" fillId="0" borderId="0" xfId="0" applyFont="1" applyAlignment="1">
      <alignment horizontal="center" vertical="top"/>
    </xf>
    <xf numFmtId="0" fontId="41" fillId="0" borderId="0" xfId="0" applyFont="1" applyAlignment="1">
      <alignment horizontal="center" vertical="center"/>
    </xf>
    <xf numFmtId="0" fontId="41" fillId="0" borderId="0" xfId="0" applyFont="1" applyFill="1" applyAlignment="1">
      <alignment horizontal="center" vertical="center"/>
    </xf>
    <xf numFmtId="0" fontId="42" fillId="0" borderId="9" xfId="6" applyFont="1" applyBorder="1" applyAlignment="1">
      <alignment horizontal="center" vertical="center" wrapText="1"/>
    </xf>
    <xf numFmtId="0" fontId="42" fillId="0" borderId="11" xfId="6" applyFont="1" applyBorder="1" applyAlignment="1">
      <alignment horizontal="center" vertical="center" wrapText="1"/>
    </xf>
    <xf numFmtId="0" fontId="42" fillId="0" borderId="0" xfId="6" applyFont="1" applyBorder="1" applyAlignment="1">
      <alignment horizontal="center" vertical="center" wrapText="1"/>
    </xf>
    <xf numFmtId="0" fontId="42" fillId="0" borderId="8" xfId="6" applyFont="1" applyBorder="1" applyAlignment="1">
      <alignment horizontal="center" vertical="center" wrapText="1"/>
    </xf>
    <xf numFmtId="0" fontId="53" fillId="5" borderId="0" xfId="6" applyFont="1" applyFill="1" applyAlignment="1">
      <alignment horizontal="center" vertical="center" wrapText="1"/>
    </xf>
    <xf numFmtId="0" fontId="13" fillId="0" borderId="0" xfId="6" applyFont="1" applyAlignment="1">
      <alignment horizontal="left"/>
    </xf>
    <xf numFmtId="0" fontId="15" fillId="4" borderId="2" xfId="6" applyFont="1" applyFill="1" applyBorder="1" applyAlignment="1">
      <alignment horizontal="center" vertical="center" wrapText="1"/>
    </xf>
    <xf numFmtId="0" fontId="42" fillId="4" borderId="2" xfId="2" applyFont="1" applyFill="1" applyBorder="1" applyAlignment="1">
      <alignment horizontal="center" vertical="center" wrapText="1"/>
    </xf>
    <xf numFmtId="0" fontId="42" fillId="4" borderId="3" xfId="2" applyFont="1" applyFill="1" applyBorder="1" applyAlignment="1">
      <alignment horizontal="center" vertical="center" wrapText="1"/>
    </xf>
    <xf numFmtId="0" fontId="42" fillId="4" borderId="4" xfId="2"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42" fillId="0" borderId="2" xfId="6" applyFont="1" applyBorder="1" applyAlignment="1">
      <alignment horizontal="center" vertical="center"/>
    </xf>
    <xf numFmtId="0" fontId="42" fillId="0" borderId="4" xfId="6" applyFont="1" applyBorder="1" applyAlignment="1">
      <alignment horizontal="center" vertical="center"/>
    </xf>
    <xf numFmtId="0" fontId="42" fillId="0" borderId="11" xfId="6" applyFont="1" applyBorder="1" applyAlignment="1">
      <alignment horizontal="center" vertical="center"/>
    </xf>
    <xf numFmtId="0" fontId="42" fillId="0" borderId="19" xfId="6" applyFont="1" applyBorder="1" applyAlignment="1">
      <alignment horizontal="center" vertical="center"/>
    </xf>
    <xf numFmtId="0" fontId="42" fillId="2" borderId="7" xfId="6" applyFont="1" applyFill="1" applyBorder="1" applyAlignment="1">
      <alignment horizontal="center" vertical="center" wrapText="1"/>
    </xf>
    <xf numFmtId="0" fontId="42" fillId="2" borderId="0" xfId="6" applyFont="1" applyFill="1" applyBorder="1" applyAlignment="1">
      <alignment horizontal="center" vertical="center" wrapText="1"/>
    </xf>
    <xf numFmtId="0" fontId="42" fillId="2" borderId="8" xfId="6" applyFont="1" applyFill="1" applyBorder="1" applyAlignment="1">
      <alignment horizontal="center" vertical="center" wrapText="1"/>
    </xf>
    <xf numFmtId="0" fontId="42" fillId="0" borderId="7" xfId="6" applyFont="1" applyBorder="1" applyAlignment="1">
      <alignment horizontal="center" vertical="center" wrapText="1"/>
    </xf>
    <xf numFmtId="0" fontId="42" fillId="0" borderId="3" xfId="6" applyFont="1" applyBorder="1" applyAlignment="1">
      <alignment horizontal="center" vertical="center"/>
    </xf>
    <xf numFmtId="0" fontId="42" fillId="0" borderId="2" xfId="6" applyFont="1" applyBorder="1" applyAlignment="1">
      <alignment horizontal="center" vertical="center" wrapText="1"/>
    </xf>
    <xf numFmtId="0" fontId="42" fillId="0" borderId="4" xfId="6" applyFont="1" applyBorder="1" applyAlignment="1">
      <alignment horizontal="center" vertical="center" wrapText="1"/>
    </xf>
    <xf numFmtId="0" fontId="42" fillId="0" borderId="3" xfId="6" applyFont="1" applyBorder="1" applyAlignment="1">
      <alignment horizontal="center" vertical="center" wrapText="1"/>
    </xf>
    <xf numFmtId="0" fontId="15" fillId="4" borderId="1" xfId="2" applyFont="1" applyFill="1" applyBorder="1" applyAlignment="1">
      <alignment horizontal="center" vertical="center" wrapText="1"/>
    </xf>
    <xf numFmtId="0" fontId="15" fillId="4" borderId="18" xfId="2" applyFont="1" applyFill="1" applyBorder="1" applyAlignment="1">
      <alignment horizontal="center" vertical="center" wrapText="1"/>
    </xf>
    <xf numFmtId="0" fontId="15" fillId="4" borderId="6" xfId="2" applyFont="1" applyFill="1" applyBorder="1" applyAlignment="1">
      <alignment horizontal="center" vertical="center" wrapText="1"/>
    </xf>
    <xf numFmtId="0" fontId="25" fillId="4" borderId="5" xfId="2" applyFont="1" applyFill="1" applyBorder="1" applyAlignment="1">
      <alignment horizontal="center" vertical="center" wrapText="1"/>
    </xf>
    <xf numFmtId="0" fontId="13" fillId="0" borderId="13" xfId="6" applyFont="1" applyBorder="1" applyAlignment="1">
      <alignment horizontal="left" wrapText="1"/>
    </xf>
    <xf numFmtId="0" fontId="25" fillId="4" borderId="2" xfId="2" applyFont="1" applyFill="1" applyBorder="1" applyAlignment="1">
      <alignment horizontal="center" vertical="center" wrapText="1"/>
    </xf>
    <xf numFmtId="0" fontId="25" fillId="4" borderId="3"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7" fillId="0" borderId="13" xfId="6" applyFont="1" applyBorder="1" applyAlignment="1">
      <alignment horizontal="left" wrapText="1"/>
    </xf>
    <xf numFmtId="0" fontId="15" fillId="4" borderId="1" xfId="6" applyFont="1" applyFill="1" applyBorder="1" applyAlignment="1">
      <alignment horizontal="center" vertical="center" wrapText="1"/>
    </xf>
    <xf numFmtId="0" fontId="15" fillId="4" borderId="18" xfId="6" applyFont="1" applyFill="1" applyBorder="1" applyAlignment="1">
      <alignment horizontal="center" vertical="center" wrapText="1"/>
    </xf>
    <xf numFmtId="0" fontId="15" fillId="4" borderId="6" xfId="6" applyFont="1" applyFill="1" applyBorder="1" applyAlignment="1">
      <alignment horizontal="center" vertical="center" wrapText="1"/>
    </xf>
    <xf numFmtId="0" fontId="15" fillId="4" borderId="5" xfId="6" applyFont="1" applyFill="1" applyBorder="1" applyAlignment="1">
      <alignment horizontal="center" vertical="center" wrapText="1"/>
    </xf>
    <xf numFmtId="0" fontId="15" fillId="4" borderId="19" xfId="6" applyFont="1" applyFill="1" applyBorder="1" applyAlignment="1">
      <alignment horizontal="center" vertical="center" wrapText="1"/>
    </xf>
    <xf numFmtId="0" fontId="15" fillId="4" borderId="14" xfId="6" applyFont="1" applyFill="1" applyBorder="1" applyAlignment="1">
      <alignment horizontal="center" vertical="center" wrapText="1"/>
    </xf>
    <xf numFmtId="0" fontId="42" fillId="4" borderId="2" xfId="6" applyFont="1" applyFill="1" applyBorder="1" applyAlignment="1">
      <alignment horizontal="center" vertical="center" wrapText="1"/>
    </xf>
    <xf numFmtId="0" fontId="42" fillId="4" borderId="4" xfId="6" applyFont="1" applyFill="1" applyBorder="1" applyAlignment="1">
      <alignment horizontal="center" vertical="center" wrapText="1"/>
    </xf>
    <xf numFmtId="0" fontId="42" fillId="4" borderId="3" xfId="6" applyFont="1" applyFill="1" applyBorder="1" applyAlignment="1">
      <alignment horizontal="center" vertical="center" wrapText="1"/>
    </xf>
    <xf numFmtId="0" fontId="15" fillId="4" borderId="3" xfId="6" applyFont="1" applyFill="1" applyBorder="1" applyAlignment="1">
      <alignment horizontal="center" vertical="center" wrapText="1"/>
    </xf>
    <xf numFmtId="0" fontId="7" fillId="0" borderId="0" xfId="2" applyFont="1" applyAlignment="1">
      <alignment horizontal="left" wrapText="1"/>
    </xf>
    <xf numFmtId="0" fontId="25" fillId="4" borderId="4" xfId="2" applyFont="1" applyFill="1" applyBorder="1" applyAlignment="1">
      <alignment horizontal="center" vertical="center" wrapText="1"/>
    </xf>
    <xf numFmtId="0" fontId="53" fillId="5" borderId="0" xfId="2" applyFont="1" applyFill="1" applyAlignment="1">
      <alignment horizontal="center" vertical="center" wrapText="1"/>
    </xf>
    <xf numFmtId="0" fontId="25" fillId="4" borderId="1" xfId="2" applyFont="1" applyFill="1" applyBorder="1" applyAlignment="1">
      <alignment horizontal="center" vertical="center" wrapText="1"/>
    </xf>
    <xf numFmtId="0" fontId="25" fillId="4" borderId="6" xfId="2" applyFont="1" applyFill="1" applyBorder="1" applyAlignment="1">
      <alignment horizontal="center" vertical="center" wrapText="1"/>
    </xf>
    <xf numFmtId="0" fontId="25" fillId="0" borderId="0" xfId="0" applyFont="1" applyAlignment="1">
      <alignment horizontal="left" vertical="top" wrapText="1"/>
    </xf>
    <xf numFmtId="0" fontId="7" fillId="0" borderId="0" xfId="0" applyFont="1" applyAlignment="1">
      <alignment wrapText="1"/>
    </xf>
    <xf numFmtId="0" fontId="25" fillId="4" borderId="5" xfId="0" applyFont="1" applyFill="1" applyBorder="1" applyAlignment="1">
      <alignment horizontal="center" vertical="center"/>
    </xf>
    <xf numFmtId="0" fontId="25" fillId="4" borderId="5" xfId="0" applyFont="1" applyFill="1" applyBorder="1" applyAlignment="1">
      <alignment horizontal="left" vertical="center" wrapText="1"/>
    </xf>
    <xf numFmtId="0" fontId="25" fillId="4" borderId="5" xfId="0" applyFont="1" applyFill="1" applyBorder="1" applyAlignment="1">
      <alignment horizontal="center" vertical="center" wrapText="1"/>
    </xf>
    <xf numFmtId="0" fontId="7" fillId="0" borderId="13" xfId="0" applyFont="1" applyBorder="1" applyAlignment="1">
      <alignment horizontal="left" wrapText="1"/>
    </xf>
    <xf numFmtId="0" fontId="25" fillId="4" borderId="1" xfId="0" applyFont="1" applyFill="1" applyBorder="1" applyAlignment="1">
      <alignment horizontal="center" vertical="center"/>
    </xf>
    <xf numFmtId="0" fontId="25" fillId="4" borderId="6" xfId="0" applyFont="1" applyFill="1" applyBorder="1" applyAlignment="1">
      <alignment horizontal="center" vertical="center"/>
    </xf>
    <xf numFmtId="0" fontId="38" fillId="4" borderId="2"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25" fillId="4" borderId="18" xfId="0" applyFont="1" applyFill="1" applyBorder="1" applyAlignment="1">
      <alignment horizontal="center" vertical="center"/>
    </xf>
    <xf numFmtId="0" fontId="38" fillId="4" borderId="2" xfId="0" applyFont="1" applyFill="1" applyBorder="1" applyAlignment="1">
      <alignment horizontal="center" vertical="center"/>
    </xf>
    <xf numFmtId="0" fontId="38" fillId="4" borderId="4" xfId="0" applyFont="1" applyFill="1" applyBorder="1" applyAlignment="1">
      <alignment horizontal="center" vertical="center"/>
    </xf>
    <xf numFmtId="0" fontId="38" fillId="4" borderId="3" xfId="0" applyFont="1" applyFill="1" applyBorder="1" applyAlignment="1">
      <alignment horizontal="center" vertical="center"/>
    </xf>
    <xf numFmtId="0" fontId="7" fillId="0" borderId="0" xfId="0" applyFont="1" applyAlignment="1">
      <alignment horizontal="left" wrapText="1"/>
    </xf>
    <xf numFmtId="0" fontId="45" fillId="4" borderId="5" xfId="0" applyFont="1" applyFill="1" applyBorder="1" applyAlignment="1">
      <alignment horizontal="center" vertical="center" wrapText="1"/>
    </xf>
    <xf numFmtId="0" fontId="14" fillId="0" borderId="0" xfId="2" applyFont="1" applyAlignment="1">
      <alignment horizontal="left" wrapText="1"/>
    </xf>
    <xf numFmtId="0" fontId="4" fillId="6" borderId="0" xfId="2" applyFont="1" applyFill="1" applyAlignment="1">
      <alignment horizontal="center" vertical="center"/>
    </xf>
    <xf numFmtId="0" fontId="13" fillId="0" borderId="0" xfId="2" applyFont="1" applyAlignment="1">
      <alignment horizontal="left" wrapText="1"/>
    </xf>
    <xf numFmtId="0" fontId="8" fillId="0" borderId="0" xfId="2" applyFont="1" applyAlignment="1">
      <alignment horizontal="left" wrapText="1"/>
    </xf>
    <xf numFmtId="0" fontId="42" fillId="0" borderId="2" xfId="2" applyFont="1" applyBorder="1" applyAlignment="1">
      <alignment horizontal="center" vertical="center"/>
    </xf>
    <xf numFmtId="0" fontId="42" fillId="0" borderId="4" xfId="2" applyFont="1" applyBorder="1" applyAlignment="1">
      <alignment horizontal="center" vertical="center"/>
    </xf>
    <xf numFmtId="0" fontId="42" fillId="0" borderId="3" xfId="2" applyFont="1" applyBorder="1" applyAlignment="1">
      <alignment horizontal="center" vertical="center"/>
    </xf>
    <xf numFmtId="0" fontId="7" fillId="0" borderId="0" xfId="0" applyFont="1" applyBorder="1" applyAlignment="1">
      <alignment horizontal="left" wrapText="1"/>
    </xf>
    <xf numFmtId="0" fontId="7" fillId="0" borderId="0" xfId="0" applyFont="1" applyFill="1" applyBorder="1" applyAlignment="1">
      <alignment horizontal="left"/>
    </xf>
    <xf numFmtId="0" fontId="7" fillId="0" borderId="0" xfId="0" applyFont="1" applyFill="1" applyBorder="1" applyAlignment="1">
      <alignment horizontal="left" wrapText="1"/>
    </xf>
    <xf numFmtId="0" fontId="25" fillId="4" borderId="1" xfId="0" applyFont="1" applyFill="1" applyBorder="1" applyAlignment="1">
      <alignment horizontal="center" vertical="center" wrapText="1"/>
    </xf>
    <xf numFmtId="0" fontId="25" fillId="4" borderId="18"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15" fillId="4" borderId="5" xfId="5" applyFont="1" applyFill="1" applyBorder="1" applyAlignment="1">
      <alignment horizontal="center" vertical="center" wrapText="1"/>
    </xf>
    <xf numFmtId="0" fontId="44" fillId="4" borderId="5" xfId="5" applyFont="1" applyFill="1" applyBorder="1" applyAlignment="1">
      <alignment horizontal="center" vertical="center" wrapText="1"/>
    </xf>
    <xf numFmtId="0" fontId="15" fillId="4" borderId="1" xfId="5" applyFont="1" applyFill="1" applyBorder="1" applyAlignment="1">
      <alignment horizontal="center" vertical="center" wrapText="1"/>
    </xf>
    <xf numFmtId="0" fontId="15" fillId="4" borderId="6" xfId="5" applyFont="1" applyFill="1" applyBorder="1" applyAlignment="1">
      <alignment horizontal="center" vertical="center" wrapText="1"/>
    </xf>
    <xf numFmtId="0" fontId="14" fillId="2" borderId="0" xfId="2" applyFont="1" applyFill="1" applyAlignment="1">
      <alignment horizontal="left" wrapText="1"/>
    </xf>
    <xf numFmtId="0" fontId="3" fillId="2" borderId="0" xfId="2" applyFont="1" applyFill="1" applyAlignment="1"/>
    <xf numFmtId="0" fontId="42" fillId="4" borderId="2" xfId="5" applyFont="1" applyFill="1" applyBorder="1" applyAlignment="1">
      <alignment horizontal="center" vertical="center" wrapText="1"/>
    </xf>
    <xf numFmtId="0" fontId="42" fillId="4" borderId="4" xfId="5" applyFont="1" applyFill="1" applyBorder="1" applyAlignment="1">
      <alignment horizontal="center" vertical="center" wrapText="1"/>
    </xf>
    <xf numFmtId="0" fontId="42" fillId="4" borderId="3" xfId="5" applyFont="1" applyFill="1" applyBorder="1" applyAlignment="1">
      <alignment horizontal="center" vertical="center" wrapText="1"/>
    </xf>
    <xf numFmtId="0" fontId="2" fillId="6" borderId="0" xfId="1" applyFill="1" applyAlignment="1">
      <alignment horizontal="center" vertical="center"/>
    </xf>
    <xf numFmtId="0" fontId="15" fillId="4" borderId="18" xfId="5" applyFont="1" applyFill="1" applyBorder="1" applyAlignment="1">
      <alignment horizontal="center" vertical="center" wrapText="1"/>
    </xf>
    <xf numFmtId="0" fontId="44" fillId="4" borderId="2" xfId="5" applyFont="1" applyFill="1" applyBorder="1" applyAlignment="1">
      <alignment horizontal="left" vertical="center" wrapText="1"/>
    </xf>
    <xf numFmtId="0" fontId="44" fillId="4" borderId="4" xfId="5" applyFont="1" applyFill="1" applyBorder="1" applyAlignment="1">
      <alignment horizontal="left" vertical="center" wrapText="1"/>
    </xf>
    <xf numFmtId="0" fontId="44" fillId="4" borderId="3" xfId="5" applyFont="1" applyFill="1" applyBorder="1" applyAlignment="1">
      <alignment horizontal="left" vertical="center" wrapText="1"/>
    </xf>
    <xf numFmtId="0" fontId="15" fillId="4" borderId="2" xfId="5" applyFont="1" applyFill="1" applyBorder="1" applyAlignment="1">
      <alignment horizontal="left" vertical="center" wrapText="1"/>
    </xf>
    <xf numFmtId="0" fontId="15" fillId="4" borderId="4" xfId="5" applyFont="1" applyFill="1" applyBorder="1" applyAlignment="1">
      <alignment horizontal="left" vertical="center" wrapText="1"/>
    </xf>
    <xf numFmtId="0" fontId="15" fillId="4" borderId="3" xfId="5" applyFont="1" applyFill="1" applyBorder="1" applyAlignment="1">
      <alignment horizontal="left" vertical="center" wrapText="1"/>
    </xf>
    <xf numFmtId="0" fontId="15" fillId="4" borderId="2" xfId="5" applyFont="1" applyFill="1" applyBorder="1" applyAlignment="1">
      <alignment horizontal="center" vertical="center" wrapText="1"/>
    </xf>
    <xf numFmtId="0" fontId="15" fillId="4" borderId="3" xfId="5" applyFont="1" applyFill="1" applyBorder="1" applyAlignment="1">
      <alignment horizontal="center" vertical="center" wrapText="1"/>
    </xf>
    <xf numFmtId="0" fontId="42" fillId="0" borderId="9" xfId="2" applyFont="1" applyBorder="1" applyAlignment="1">
      <alignment horizontal="center" vertical="center" wrapText="1"/>
    </xf>
    <xf numFmtId="0" fontId="42" fillId="0" borderId="11" xfId="2" applyFont="1" applyBorder="1" applyAlignment="1">
      <alignment horizontal="center" vertical="center" wrapText="1"/>
    </xf>
    <xf numFmtId="0" fontId="42" fillId="0" borderId="12" xfId="2" applyFont="1" applyBorder="1" applyAlignment="1">
      <alignment horizontal="center" vertical="center" wrapText="1"/>
    </xf>
    <xf numFmtId="4" fontId="14" fillId="0" borderId="0" xfId="2" applyNumberFormat="1" applyFont="1" applyAlignment="1">
      <alignment horizontal="left" vertical="top" wrapText="1"/>
    </xf>
    <xf numFmtId="0" fontId="14" fillId="0" borderId="0" xfId="2" applyFont="1" applyAlignment="1">
      <alignment horizontal="left" vertical="top" wrapText="1"/>
    </xf>
    <xf numFmtId="0" fontId="13" fillId="0" borderId="0" xfId="2" applyNumberFormat="1" applyFont="1" applyAlignment="1">
      <alignment horizontal="left" wrapText="1"/>
    </xf>
    <xf numFmtId="0" fontId="15" fillId="4" borderId="2" xfId="2" applyFont="1" applyFill="1" applyBorder="1" applyAlignment="1">
      <alignment horizontal="center" vertical="center"/>
    </xf>
    <xf numFmtId="0" fontId="15" fillId="4" borderId="4" xfId="2" applyFont="1" applyFill="1" applyBorder="1" applyAlignment="1">
      <alignment horizontal="center" vertical="center"/>
    </xf>
    <xf numFmtId="0" fontId="38" fillId="0" borderId="13" xfId="0" applyFont="1" applyBorder="1" applyAlignment="1">
      <alignment horizontal="left" wrapText="1"/>
    </xf>
    <xf numFmtId="4" fontId="14" fillId="0" borderId="11" xfId="2" applyNumberFormat="1" applyFont="1" applyBorder="1" applyAlignment="1">
      <alignment horizontal="left" vertical="top" wrapText="1"/>
    </xf>
    <xf numFmtId="0" fontId="13" fillId="0" borderId="0" xfId="2" applyFont="1" applyFill="1" applyBorder="1" applyAlignment="1">
      <alignment horizontal="left" wrapText="1"/>
    </xf>
    <xf numFmtId="0" fontId="44" fillId="4" borderId="1" xfId="5" applyFont="1" applyFill="1" applyBorder="1" applyAlignment="1">
      <alignment horizontal="center" vertical="center" wrapText="1"/>
    </xf>
    <xf numFmtId="0" fontId="44" fillId="4" borderId="6" xfId="5" applyFont="1" applyFill="1" applyBorder="1" applyAlignment="1">
      <alignment horizontal="center" vertical="center" wrapText="1"/>
    </xf>
    <xf numFmtId="4" fontId="15" fillId="4" borderId="2" xfId="5" applyNumberFormat="1" applyFont="1" applyFill="1" applyBorder="1" applyAlignment="1">
      <alignment horizontal="center" vertical="center"/>
    </xf>
    <xf numFmtId="4" fontId="15" fillId="4" borderId="4" xfId="5" applyNumberFormat="1" applyFont="1" applyFill="1" applyBorder="1" applyAlignment="1">
      <alignment horizontal="center" vertical="center"/>
    </xf>
    <xf numFmtId="4" fontId="15" fillId="4" borderId="3" xfId="5" applyNumberFormat="1" applyFont="1" applyFill="1" applyBorder="1" applyAlignment="1">
      <alignment horizontal="center" vertical="center"/>
    </xf>
    <xf numFmtId="0" fontId="42" fillId="0" borderId="2" xfId="2" applyFont="1" applyFill="1" applyBorder="1" applyAlignment="1">
      <alignment horizontal="center" vertical="center"/>
    </xf>
    <xf numFmtId="0" fontId="42" fillId="0" borderId="4" xfId="2" applyFont="1" applyFill="1" applyBorder="1" applyAlignment="1">
      <alignment horizontal="center" vertical="center"/>
    </xf>
    <xf numFmtId="0" fontId="42" fillId="0" borderId="3" xfId="2" applyFont="1" applyFill="1" applyBorder="1" applyAlignment="1">
      <alignment horizontal="center" vertical="center"/>
    </xf>
    <xf numFmtId="0" fontId="42" fillId="0" borderId="2" xfId="2" applyFont="1" applyBorder="1" applyAlignment="1">
      <alignment horizontal="center" vertical="center" wrapText="1"/>
    </xf>
    <xf numFmtId="0" fontId="42" fillId="0" borderId="4" xfId="2" applyFont="1" applyBorder="1" applyAlignment="1">
      <alignment horizontal="center" vertical="center" wrapText="1"/>
    </xf>
    <xf numFmtId="0" fontId="42" fillId="0" borderId="3" xfId="2" applyFont="1" applyBorder="1" applyAlignment="1">
      <alignment horizontal="center" vertical="center" wrapText="1"/>
    </xf>
    <xf numFmtId="0" fontId="10" fillId="0" borderId="0" xfId="2" applyFont="1" applyAlignment="1">
      <alignment horizontal="center"/>
    </xf>
    <xf numFmtId="0" fontId="14" fillId="0" borderId="0" xfId="2" applyFont="1" applyAlignment="1">
      <alignment horizontal="justify" vertical="top" wrapText="1"/>
    </xf>
    <xf numFmtId="0" fontId="15" fillId="4" borderId="4" xfId="5" applyFont="1" applyFill="1" applyBorder="1" applyAlignment="1">
      <alignment horizontal="center" vertical="center" wrapText="1"/>
    </xf>
    <xf numFmtId="0" fontId="7" fillId="0" borderId="13" xfId="2" applyFont="1" applyBorder="1" applyAlignment="1">
      <alignment horizontal="left" wrapText="1"/>
    </xf>
    <xf numFmtId="0" fontId="15" fillId="4" borderId="18" xfId="2" applyFont="1" applyFill="1" applyBorder="1" applyAlignment="1">
      <alignment vertical="center"/>
    </xf>
    <xf numFmtId="0" fontId="15" fillId="4" borderId="6" xfId="2" applyFont="1" applyFill="1" applyBorder="1" applyAlignment="1">
      <alignment vertical="center"/>
    </xf>
    <xf numFmtId="0" fontId="13" fillId="0" borderId="13" xfId="2" applyFont="1" applyBorder="1" applyAlignment="1">
      <alignment horizontal="left"/>
    </xf>
    <xf numFmtId="0" fontId="8" fillId="0" borderId="0" xfId="2" applyFont="1" applyBorder="1" applyAlignment="1">
      <alignment horizontal="center" vertical="center" wrapText="1"/>
    </xf>
    <xf numFmtId="0" fontId="13" fillId="0" borderId="13" xfId="2" applyFont="1" applyBorder="1" applyAlignment="1">
      <alignment horizontal="left" wrapText="1"/>
    </xf>
    <xf numFmtId="0" fontId="15" fillId="4" borderId="7" xfId="2" applyFont="1" applyFill="1" applyBorder="1" applyAlignment="1">
      <alignment horizontal="center" vertical="center" wrapText="1"/>
    </xf>
    <xf numFmtId="0" fontId="15" fillId="4" borderId="0" xfId="2" applyFont="1" applyFill="1" applyBorder="1" applyAlignment="1">
      <alignment horizontal="center" vertical="center" wrapText="1"/>
    </xf>
    <xf numFmtId="0" fontId="15" fillId="4" borderId="10" xfId="2" applyFont="1" applyFill="1" applyBorder="1" applyAlignment="1">
      <alignment horizontal="center" vertical="center" wrapText="1"/>
    </xf>
    <xf numFmtId="0" fontId="15" fillId="4" borderId="13" xfId="2" applyFont="1" applyFill="1" applyBorder="1" applyAlignment="1">
      <alignment horizontal="center" vertical="center" wrapText="1"/>
    </xf>
    <xf numFmtId="0" fontId="15" fillId="4" borderId="2" xfId="2" applyFont="1" applyFill="1" applyBorder="1" applyAlignment="1">
      <alignment horizontal="left" vertical="center" wrapText="1"/>
    </xf>
    <xf numFmtId="0" fontId="15" fillId="4" borderId="4" xfId="2" applyFont="1" applyFill="1" applyBorder="1" applyAlignment="1">
      <alignment horizontal="left" vertical="center" wrapText="1"/>
    </xf>
    <xf numFmtId="0" fontId="15" fillId="4" borderId="3" xfId="2" applyFont="1" applyFill="1" applyBorder="1" applyAlignment="1">
      <alignment horizontal="left" vertical="center" wrapText="1"/>
    </xf>
    <xf numFmtId="0" fontId="15" fillId="0" borderId="0" xfId="6" applyFont="1" applyAlignment="1">
      <alignment horizontal="left" vertical="top" wrapText="1"/>
    </xf>
    <xf numFmtId="0" fontId="53" fillId="7" borderId="0" xfId="6" applyFont="1" applyFill="1" applyAlignment="1">
      <alignment horizontal="center" vertical="center"/>
    </xf>
    <xf numFmtId="0" fontId="13" fillId="0" borderId="0" xfId="6" applyFont="1" applyBorder="1" applyAlignment="1">
      <alignment horizontal="left" wrapText="1"/>
    </xf>
    <xf numFmtId="0" fontId="4" fillId="8" borderId="0" xfId="2" applyFont="1" applyFill="1" applyAlignment="1">
      <alignment horizontal="center" vertical="center"/>
    </xf>
    <xf numFmtId="0" fontId="45" fillId="4" borderId="5" xfId="0" applyFont="1" applyFill="1" applyBorder="1" applyAlignment="1">
      <alignment horizontal="left" vertical="center" wrapText="1"/>
    </xf>
    <xf numFmtId="0" fontId="25" fillId="4" borderId="5" xfId="0" applyFont="1" applyFill="1" applyBorder="1" applyAlignment="1">
      <alignment horizont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3" xfId="0" applyFont="1" applyBorder="1" applyAlignment="1">
      <alignment horizontal="center" vertical="center"/>
    </xf>
    <xf numFmtId="0" fontId="13" fillId="0" borderId="0" xfId="2" applyFont="1" applyAlignment="1">
      <alignment horizontal="left"/>
    </xf>
    <xf numFmtId="0" fontId="25" fillId="4" borderId="5" xfId="0" applyFont="1" applyFill="1" applyBorder="1" applyAlignment="1">
      <alignment horizontal="left" vertical="center"/>
    </xf>
    <xf numFmtId="0" fontId="25" fillId="0" borderId="6" xfId="0" applyFont="1" applyBorder="1" applyAlignment="1">
      <alignment horizontal="left" vertical="center"/>
    </xf>
    <xf numFmtId="0" fontId="25" fillId="0" borderId="18" xfId="0" applyFont="1" applyBorder="1" applyAlignment="1">
      <alignment horizontal="left" vertical="center" wrapText="1"/>
    </xf>
    <xf numFmtId="0" fontId="25" fillId="0" borderId="18" xfId="0" applyFont="1" applyBorder="1" applyAlignment="1">
      <alignment horizontal="left" vertical="center"/>
    </xf>
    <xf numFmtId="0" fontId="13" fillId="0" borderId="0" xfId="6" applyFont="1" applyAlignment="1">
      <alignment horizontal="left" wrapText="1"/>
    </xf>
    <xf numFmtId="0" fontId="15" fillId="0" borderId="0" xfId="2" applyFont="1" applyFill="1" applyBorder="1" applyAlignment="1">
      <alignment horizontal="justify" vertical="top" wrapText="1"/>
    </xf>
    <xf numFmtId="0" fontId="45" fillId="4" borderId="1"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4" borderId="3" xfId="0" applyFont="1" applyFill="1" applyBorder="1" applyAlignment="1">
      <alignment horizontal="center" vertical="center" wrapText="1"/>
    </xf>
    <xf numFmtId="0" fontId="4" fillId="9" borderId="0" xfId="2" applyFont="1" applyFill="1" applyAlignment="1">
      <alignment horizontal="center" vertical="center"/>
    </xf>
    <xf numFmtId="0" fontId="25" fillId="4" borderId="5" xfId="0" applyFont="1" applyFill="1" applyBorder="1" applyAlignment="1">
      <alignment horizontal="left"/>
    </xf>
    <xf numFmtId="0" fontId="25" fillId="4" borderId="4" xfId="0" applyFont="1" applyFill="1" applyBorder="1" applyAlignment="1">
      <alignment horizontal="center" vertical="center" wrapText="1"/>
    </xf>
    <xf numFmtId="0" fontId="14" fillId="0" borderId="0" xfId="7" applyFont="1" applyFill="1" applyBorder="1" applyAlignment="1">
      <alignment horizontal="left" vertical="top" wrapText="1"/>
    </xf>
    <xf numFmtId="0" fontId="28" fillId="0" borderId="0" xfId="2" applyFont="1" applyAlignment="1">
      <alignment horizontal="left" vertical="top" wrapText="1"/>
    </xf>
    <xf numFmtId="0" fontId="28" fillId="0" borderId="11" xfId="2" applyFont="1" applyBorder="1" applyAlignment="1">
      <alignment horizontal="left" vertical="top" wrapText="1"/>
    </xf>
    <xf numFmtId="0" fontId="25" fillId="4" borderId="2" xfId="0" applyFont="1" applyFill="1" applyBorder="1" applyAlignment="1">
      <alignment horizontal="left"/>
    </xf>
    <xf numFmtId="0" fontId="25" fillId="4" borderId="4" xfId="0" applyFont="1" applyFill="1" applyBorder="1" applyAlignment="1">
      <alignment horizontal="left"/>
    </xf>
    <xf numFmtId="0" fontId="25" fillId="4" borderId="3" xfId="0" applyFont="1" applyFill="1" applyBorder="1" applyAlignment="1">
      <alignment horizontal="left"/>
    </xf>
    <xf numFmtId="0" fontId="15" fillId="0" borderId="0" xfId="2" applyFont="1" applyAlignment="1">
      <alignment horizontal="justify" vertical="top" wrapText="1"/>
    </xf>
    <xf numFmtId="0" fontId="14" fillId="0" borderId="0" xfId="2" applyFont="1" applyFill="1" applyBorder="1" applyAlignment="1">
      <alignment horizontal="justify" vertical="top" wrapText="1"/>
    </xf>
    <xf numFmtId="2" fontId="13" fillId="0" borderId="0" xfId="2" applyNumberFormat="1" applyFont="1" applyAlignment="1">
      <alignment horizontal="left" wrapText="1"/>
    </xf>
    <xf numFmtId="3" fontId="25" fillId="4" borderId="5" xfId="0" applyNumberFormat="1" applyFont="1" applyFill="1" applyBorder="1" applyAlignment="1">
      <alignment horizontal="center" vertical="center"/>
    </xf>
    <xf numFmtId="3" fontId="25" fillId="4" borderId="5" xfId="0" applyNumberFormat="1" applyFont="1" applyFill="1" applyBorder="1" applyAlignment="1">
      <alignment horizontal="left"/>
    </xf>
    <xf numFmtId="3" fontId="25" fillId="4" borderId="5" xfId="0" applyNumberFormat="1" applyFont="1" applyFill="1" applyBorder="1" applyAlignment="1">
      <alignment horizontal="center" vertical="center" wrapText="1"/>
    </xf>
    <xf numFmtId="3" fontId="25" fillId="4" borderId="1" xfId="0" applyNumberFormat="1" applyFont="1" applyFill="1" applyBorder="1" applyAlignment="1">
      <alignment horizontal="center" vertical="center"/>
    </xf>
    <xf numFmtId="3" fontId="25" fillId="4" borderId="18" xfId="0" applyNumberFormat="1" applyFont="1" applyFill="1" applyBorder="1" applyAlignment="1">
      <alignment horizontal="center" vertical="center"/>
    </xf>
    <xf numFmtId="3" fontId="25" fillId="4" borderId="6" xfId="0" applyNumberFormat="1" applyFont="1" applyFill="1" applyBorder="1" applyAlignment="1">
      <alignment horizontal="center" vertical="center"/>
    </xf>
    <xf numFmtId="3" fontId="38" fillId="4" borderId="2" xfId="0" applyNumberFormat="1" applyFont="1" applyFill="1" applyBorder="1" applyAlignment="1">
      <alignment horizontal="center" vertical="center"/>
    </xf>
    <xf numFmtId="3" fontId="38" fillId="4" borderId="4" xfId="0" applyNumberFormat="1" applyFont="1" applyFill="1" applyBorder="1" applyAlignment="1">
      <alignment horizontal="center" vertical="center"/>
    </xf>
    <xf numFmtId="3" fontId="38" fillId="4" borderId="3" xfId="0" applyNumberFormat="1" applyFont="1" applyFill="1" applyBorder="1" applyAlignment="1">
      <alignment horizontal="center" vertical="center"/>
    </xf>
    <xf numFmtId="49" fontId="25" fillId="0" borderId="11" xfId="0" applyNumberFormat="1" applyFont="1" applyFill="1" applyBorder="1" applyAlignment="1">
      <alignment horizontal="left" vertical="top" wrapText="1"/>
    </xf>
    <xf numFmtId="0" fontId="13" fillId="0" borderId="0" xfId="8" applyFont="1" applyAlignment="1">
      <alignment horizontal="left" wrapText="1"/>
    </xf>
    <xf numFmtId="0" fontId="38" fillId="4" borderId="5" xfId="0" applyFont="1" applyFill="1" applyBorder="1" applyAlignment="1">
      <alignment horizontal="center" vertical="center"/>
    </xf>
    <xf numFmtId="0" fontId="38" fillId="4" borderId="1" xfId="0" applyFont="1" applyFill="1" applyBorder="1" applyAlignment="1">
      <alignment horizontal="center" vertical="center"/>
    </xf>
    <xf numFmtId="0" fontId="38" fillId="4" borderId="18" xfId="0" applyFont="1" applyFill="1" applyBorder="1" applyAlignment="1">
      <alignment horizontal="center" vertical="center"/>
    </xf>
    <xf numFmtId="0" fontId="38" fillId="4" borderId="6" xfId="0" applyFont="1" applyFill="1" applyBorder="1" applyAlignment="1">
      <alignment horizontal="center" vertical="center"/>
    </xf>
    <xf numFmtId="49" fontId="14" fillId="0" borderId="11" xfId="8" applyNumberFormat="1" applyFont="1" applyFill="1" applyBorder="1" applyAlignment="1">
      <alignment horizontal="justify" vertical="top" wrapText="1"/>
    </xf>
    <xf numFmtId="2" fontId="49" fillId="4" borderId="2" xfId="9" applyNumberFormat="1" applyFont="1" applyFill="1" applyBorder="1" applyAlignment="1">
      <alignment horizontal="center" vertical="center"/>
    </xf>
    <xf numFmtId="2" fontId="49" fillId="4" borderId="3" xfId="9" applyNumberFormat="1" applyFont="1" applyFill="1" applyBorder="1" applyAlignment="1">
      <alignment horizontal="center" vertical="center"/>
    </xf>
    <xf numFmtId="0" fontId="4" fillId="9" borderId="0" xfId="8" applyFont="1" applyFill="1" applyAlignment="1">
      <alignment horizontal="center" vertical="center"/>
    </xf>
    <xf numFmtId="0" fontId="13" fillId="0" borderId="13" xfId="8" applyFont="1" applyBorder="1" applyAlignment="1">
      <alignment horizontal="left" wrapText="1"/>
    </xf>
    <xf numFmtId="0" fontId="15" fillId="4" borderId="1" xfId="8" applyFont="1" applyFill="1" applyBorder="1" applyAlignment="1">
      <alignment horizontal="center" vertical="center" wrapText="1"/>
    </xf>
    <xf numFmtId="0" fontId="15" fillId="4" borderId="18" xfId="8" applyFont="1" applyFill="1" applyBorder="1" applyAlignment="1">
      <alignment horizontal="center" vertical="center" wrapText="1"/>
    </xf>
    <xf numFmtId="0" fontId="15" fillId="4" borderId="6" xfId="8" applyFont="1" applyFill="1" applyBorder="1" applyAlignment="1">
      <alignment horizontal="center" vertical="center" wrapText="1"/>
    </xf>
    <xf numFmtId="0" fontId="15" fillId="4" borderId="2" xfId="8" applyFont="1" applyFill="1" applyBorder="1" applyAlignment="1">
      <alignment horizontal="center" vertical="center" wrapText="1"/>
    </xf>
    <xf numFmtId="0" fontId="15" fillId="4" borderId="4" xfId="8" applyFont="1" applyFill="1" applyBorder="1" applyAlignment="1">
      <alignment horizontal="center" vertical="center" wrapText="1"/>
    </xf>
    <xf numFmtId="0" fontId="15" fillId="4" borderId="3" xfId="8" applyFont="1" applyFill="1" applyBorder="1" applyAlignment="1">
      <alignment horizontal="center" vertical="center" wrapText="1"/>
    </xf>
    <xf numFmtId="4" fontId="15" fillId="4" borderId="2" xfId="8" applyNumberFormat="1" applyFont="1" applyFill="1" applyBorder="1" applyAlignment="1">
      <alignment horizontal="center" vertical="center" wrapText="1"/>
    </xf>
    <xf numFmtId="4" fontId="15" fillId="4" borderId="4" xfId="8" applyNumberFormat="1" applyFont="1" applyFill="1" applyBorder="1" applyAlignment="1">
      <alignment horizontal="center" vertical="center" wrapText="1"/>
    </xf>
    <xf numFmtId="4" fontId="15" fillId="4" borderId="3" xfId="8" applyNumberFormat="1" applyFont="1" applyFill="1" applyBorder="1" applyAlignment="1">
      <alignment horizontal="center" vertical="center" wrapText="1"/>
    </xf>
    <xf numFmtId="0" fontId="13" fillId="0" borderId="0" xfId="9" applyFont="1" applyBorder="1" applyAlignment="1">
      <alignment horizontal="left" wrapText="1"/>
    </xf>
    <xf numFmtId="0" fontId="49" fillId="4" borderId="1" xfId="9" applyFont="1" applyFill="1" applyBorder="1" applyAlignment="1">
      <alignment horizontal="center" vertical="center"/>
    </xf>
    <xf numFmtId="0" fontId="49" fillId="4" borderId="18" xfId="9" applyFont="1" applyFill="1" applyBorder="1" applyAlignment="1">
      <alignment horizontal="center" vertical="center"/>
    </xf>
    <xf numFmtId="0" fontId="49" fillId="4" borderId="6" xfId="9" applyFont="1" applyFill="1" applyBorder="1" applyAlignment="1">
      <alignment horizontal="center" vertical="center"/>
    </xf>
    <xf numFmtId="0" fontId="50" fillId="4" borderId="2" xfId="9" applyNumberFormat="1" applyFont="1" applyFill="1" applyBorder="1" applyAlignment="1">
      <alignment horizontal="center" vertical="center" wrapText="1"/>
    </xf>
    <xf numFmtId="0" fontId="50" fillId="4" borderId="3" xfId="9" applyNumberFormat="1" applyFont="1" applyFill="1" applyBorder="1" applyAlignment="1">
      <alignment horizontal="center" vertical="center" wrapText="1"/>
    </xf>
    <xf numFmtId="0" fontId="42" fillId="4" borderId="2" xfId="8" applyFont="1" applyFill="1" applyBorder="1" applyAlignment="1">
      <alignment horizontal="center" vertical="center" wrapText="1"/>
    </xf>
    <xf numFmtId="0" fontId="42" fillId="4" borderId="4" xfId="8" applyFont="1" applyFill="1" applyBorder="1" applyAlignment="1">
      <alignment horizontal="center" vertical="center" wrapText="1"/>
    </xf>
    <xf numFmtId="0" fontId="42" fillId="4" borderId="3" xfId="8" applyFont="1" applyFill="1" applyBorder="1" applyAlignment="1">
      <alignment horizontal="center" vertical="center" wrapText="1"/>
    </xf>
    <xf numFmtId="0" fontId="7" fillId="0" borderId="18" xfId="0" applyFont="1" applyBorder="1" applyAlignment="1">
      <alignment horizontal="left"/>
    </xf>
    <xf numFmtId="0" fontId="6" fillId="0" borderId="6" xfId="0" applyFont="1" applyBorder="1" applyAlignment="1">
      <alignment horizontal="left"/>
    </xf>
    <xf numFmtId="0" fontId="25" fillId="0" borderId="11" xfId="0" applyFont="1" applyBorder="1" applyAlignment="1">
      <alignment horizontal="left" vertical="top"/>
    </xf>
    <xf numFmtId="0" fontId="25" fillId="0" borderId="0" xfId="0" applyFont="1" applyBorder="1" applyAlignment="1">
      <alignment horizontal="left" vertical="top"/>
    </xf>
    <xf numFmtId="0" fontId="6" fillId="4" borderId="9"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4" xfId="0" applyFont="1" applyFill="1" applyBorder="1" applyAlignment="1">
      <alignment horizontal="center" vertical="center"/>
    </xf>
    <xf numFmtId="17" fontId="38" fillId="4" borderId="2" xfId="0" applyNumberFormat="1" applyFont="1" applyFill="1" applyBorder="1" applyAlignment="1">
      <alignment horizontal="center" vertical="center"/>
    </xf>
    <xf numFmtId="0" fontId="10" fillId="0" borderId="0" xfId="10" applyFont="1" applyBorder="1" applyAlignment="1">
      <alignment horizontal="left" wrapText="1"/>
    </xf>
    <xf numFmtId="0" fontId="4" fillId="10" borderId="0" xfId="2" applyFont="1" applyFill="1" applyAlignment="1">
      <alignment horizontal="center" vertical="center"/>
    </xf>
    <xf numFmtId="0" fontId="13" fillId="0" borderId="0" xfId="10" applyFont="1" applyAlignment="1">
      <alignment horizontal="left" wrapText="1"/>
    </xf>
    <xf numFmtId="0" fontId="25" fillId="4" borderId="2" xfId="0" applyFont="1" applyFill="1" applyBorder="1" applyAlignment="1">
      <alignment horizontal="left" vertical="center" wrapText="1"/>
    </xf>
    <xf numFmtId="0" fontId="25" fillId="4" borderId="4" xfId="0" applyFont="1" applyFill="1" applyBorder="1" applyAlignment="1">
      <alignment horizontal="left" vertical="center" wrapText="1"/>
    </xf>
    <xf numFmtId="0" fontId="25" fillId="4" borderId="3" xfId="0" applyFont="1" applyFill="1" applyBorder="1" applyAlignment="1">
      <alignment horizontal="left" vertical="center" wrapText="1"/>
    </xf>
    <xf numFmtId="0" fontId="34" fillId="0" borderId="0" xfId="9" applyFont="1" applyAlignment="1">
      <alignment horizontal="center" wrapText="1"/>
    </xf>
    <xf numFmtId="0" fontId="34" fillId="0" borderId="0" xfId="9" applyFont="1" applyAlignment="1">
      <alignment horizontal="center"/>
    </xf>
    <xf numFmtId="0" fontId="8" fillId="0" borderId="0" xfId="9" applyFont="1" applyBorder="1" applyAlignment="1">
      <alignment horizontal="center" wrapText="1"/>
    </xf>
    <xf numFmtId="0" fontId="26" fillId="0" borderId="0" xfId="9" applyFont="1" applyAlignment="1">
      <alignment horizontal="center" wrapText="1"/>
    </xf>
    <xf numFmtId="0" fontId="8" fillId="0" borderId="0" xfId="15" applyAlignment="1">
      <alignment horizontal="center"/>
    </xf>
    <xf numFmtId="0" fontId="26" fillId="0" borderId="0" xfId="9" applyFont="1" applyAlignment="1">
      <alignment horizontal="center"/>
    </xf>
  </cellXfs>
  <cellStyles count="17">
    <cellStyle name="Hiperłącze" xfId="15" builtinId="8" customBuiltin="1"/>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4" xr:uid="{00000000-0005-0000-0000-000005000000}"/>
    <cellStyle name="Normalny 2 5" xfId="8" xr:uid="{00000000-0005-0000-0000-000006000000}"/>
    <cellStyle name="Normalny 3" xfId="12" xr:uid="{00000000-0005-0000-0000-000007000000}"/>
    <cellStyle name="Normalny 3 3" xfId="9" xr:uid="{00000000-0005-0000-0000-000008000000}"/>
    <cellStyle name="Normalny 6" xfId="3" xr:uid="{00000000-0005-0000-0000-000009000000}"/>
    <cellStyle name="Normalny_TAB 3_3" xfId="5" xr:uid="{00000000-0005-0000-0000-00000A000000}"/>
    <cellStyle name="Normalny_tab do kwartalnika-NFZ" xfId="10" xr:uid="{00000000-0005-0000-0000-00000B000000}"/>
    <cellStyle name="Odwiedzone hiperłącze" xfId="16" builtinId="9" customBuiltin="1"/>
    <cellStyle name="Procentowy" xfId="11" builtinId="5"/>
    <cellStyle name="Procentowy 2" xfId="4" xr:uid="{00000000-0005-0000-0000-00000D000000}"/>
    <cellStyle name="Procentowy 3" xfId="13" xr:uid="{00000000-0005-0000-0000-00000E000000}"/>
  </cellStyles>
  <dxfs count="0"/>
  <tableStyles count="0" defaultTableStyle="TableStyleMedium2" defaultPivotStyle="PivotStyleLight16"/>
  <colors>
    <mruColors>
      <color rgb="FF0066FF"/>
      <color rgb="FFE7CF3D"/>
      <color rgb="FFE2DE42"/>
      <color rgb="FFE4E43C"/>
      <color rgb="FFB8DC44"/>
      <color rgb="FF33CC33"/>
      <color rgb="FF00CC00"/>
      <color rgb="FFFCF004"/>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50"/>
      <c:rAngAx val="0"/>
      <c:perspective val="200"/>
    </c:view3D>
    <c:floor>
      <c:thickness val="0"/>
      <c:spPr>
        <a:solidFill>
          <a:schemeClr val="lt1">
            <a:lumMod val="95000"/>
          </a:schemeClr>
        </a:solidFill>
        <a:ln>
          <a:noFill/>
        </a:ln>
        <a:effectLst/>
        <a:sp3d/>
      </c:spPr>
    </c:floor>
    <c:sideWall>
      <c:thickness val="0"/>
      <c:spPr>
        <a:noFill/>
        <a:ln>
          <a:noFill/>
        </a:ln>
        <a:effectLst/>
        <a:sp3d/>
      </c:spPr>
    </c:sideWall>
    <c:backWall>
      <c:thickness val="0"/>
      <c:spPr>
        <a:gradFill>
          <a:gsLst>
            <a:gs pos="0">
              <a:schemeClr val="bg1">
                <a:lumMod val="8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a:sp3d/>
      </c:spPr>
    </c:backWall>
    <c:plotArea>
      <c:layout>
        <c:manualLayout>
          <c:layoutTarget val="inner"/>
          <c:xMode val="edge"/>
          <c:yMode val="edge"/>
          <c:x val="7.0219330107960484E-2"/>
          <c:y val="1.5388664950371594E-2"/>
          <c:w val="0.92978071248322891"/>
          <c:h val="0.66778976060831174"/>
        </c:manualLayout>
      </c:layout>
      <c:bar3DChart>
        <c:barDir val="col"/>
        <c:grouping val="clustered"/>
        <c:varyColors val="0"/>
        <c:ser>
          <c:idx val="1"/>
          <c:order val="0"/>
          <c:tx>
            <c:strRef>
              <c:f>'Tab 2 (14) i wykres 1'!$B$3</c:f>
              <c:strCache>
                <c:ptCount val="1"/>
                <c:pt idx="0">
                  <c:v>Przeciętna miesięczna 
liczba świadczeniobiorców 
w I kwartale 2023 r.</c:v>
                </c:pt>
              </c:strCache>
            </c:strRef>
          </c:tx>
          <c:spPr>
            <a:solidFill>
              <a:srgbClr val="00B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'Tab 2 (14)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(14) i wykres 1'!$B$4:$B$22</c:f>
              <c:numCache>
                <c:formatCode>#,##0</c:formatCode>
                <c:ptCount val="19"/>
                <c:pt idx="0">
                  <c:v>36581</c:v>
                </c:pt>
                <c:pt idx="1">
                  <c:v>66575</c:v>
                </c:pt>
                <c:pt idx="2">
                  <c:v>124607</c:v>
                </c:pt>
                <c:pt idx="3">
                  <c:v>12931</c:v>
                </c:pt>
                <c:pt idx="4">
                  <c:v>82885</c:v>
                </c:pt>
                <c:pt idx="5">
                  <c:v>84988</c:v>
                </c:pt>
                <c:pt idx="6">
                  <c:v>150785</c:v>
                </c:pt>
                <c:pt idx="7">
                  <c:v>19443</c:v>
                </c:pt>
                <c:pt idx="8">
                  <c:v>55695</c:v>
                </c:pt>
                <c:pt idx="9">
                  <c:v>69538</c:v>
                </c:pt>
                <c:pt idx="10">
                  <c:v>32169</c:v>
                </c:pt>
                <c:pt idx="11">
                  <c:v>27461</c:v>
                </c:pt>
                <c:pt idx="12">
                  <c:v>53083</c:v>
                </c:pt>
                <c:pt idx="13">
                  <c:v>35735</c:v>
                </c:pt>
                <c:pt idx="14">
                  <c:v>104734</c:v>
                </c:pt>
                <c:pt idx="15">
                  <c:v>20973</c:v>
                </c:pt>
                <c:pt idx="16">
                  <c:v>78</c:v>
                </c:pt>
                <c:pt idx="17">
                  <c:v>370</c:v>
                </c:pt>
                <c:pt idx="18">
                  <c:v>38</c:v>
                </c:pt>
              </c:numCache>
            </c:numRef>
          </c:val>
          <c:shape val="cylinder"/>
          <c:extLst>
            <c:ext xmlns:c16="http://schemas.microsoft.com/office/drawing/2014/chart" uri="{C3380CC4-5D6E-409C-BE32-E72D297353CC}">
              <c16:uniqueId val="{00000001-2E20-43E4-AD31-1A707B7B6B08}"/>
            </c:ext>
          </c:extLst>
        </c:ser>
        <c:ser>
          <c:idx val="0"/>
          <c:order val="1"/>
          <c:tx>
            <c:strRef>
              <c:f>'Tab 2 (14) i wykres 1'!$C$3</c:f>
              <c:strCache>
                <c:ptCount val="1"/>
                <c:pt idx="0">
                  <c:v>Liczba ubezpieczonych
stan na 31 marca 2023 r.
</c:v>
                </c:pt>
              </c:strCache>
            </c:strRef>
          </c:tx>
          <c:spPr>
            <a:solidFill>
              <a:srgbClr val="E7CF3D"/>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'Tab 2 (14)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(14) i wykres 1'!$C$4:$C$22</c:f>
              <c:numCache>
                <c:formatCode>#,##0</c:formatCode>
                <c:ptCount val="19"/>
                <c:pt idx="0">
                  <c:v>36540</c:v>
                </c:pt>
                <c:pt idx="1">
                  <c:v>57841</c:v>
                </c:pt>
                <c:pt idx="2">
                  <c:v>138373</c:v>
                </c:pt>
                <c:pt idx="3">
                  <c:v>12708</c:v>
                </c:pt>
                <c:pt idx="4">
                  <c:v>85591</c:v>
                </c:pt>
                <c:pt idx="5">
                  <c:v>129371</c:v>
                </c:pt>
                <c:pt idx="6">
                  <c:v>152594</c:v>
                </c:pt>
                <c:pt idx="7">
                  <c:v>23379</c:v>
                </c:pt>
                <c:pt idx="8">
                  <c:v>79938</c:v>
                </c:pt>
                <c:pt idx="9">
                  <c:v>76490</c:v>
                </c:pt>
                <c:pt idx="10">
                  <c:v>36212</c:v>
                </c:pt>
                <c:pt idx="11">
                  <c:v>29968</c:v>
                </c:pt>
                <c:pt idx="12">
                  <c:v>60459</c:v>
                </c:pt>
                <c:pt idx="13">
                  <c:v>38110</c:v>
                </c:pt>
                <c:pt idx="14">
                  <c:v>105135</c:v>
                </c:pt>
                <c:pt idx="15">
                  <c:v>21567</c:v>
                </c:pt>
              </c:numCache>
            </c:numRef>
          </c:val>
          <c:shape val="cylinder"/>
          <c:extLst>
            <c:ext xmlns:c16="http://schemas.microsoft.com/office/drawing/2014/chart" uri="{C3380CC4-5D6E-409C-BE32-E72D297353CC}">
              <c16:uniqueId val="{00000000-2E20-43E4-AD31-1A707B7B6B08}"/>
            </c:ext>
          </c:extLst>
        </c:ser>
        <c:dLbls>
          <c:showLegendKey val="0"/>
          <c:showVal val="0"/>
          <c:showCatName val="0"/>
          <c:showSerName val="0"/>
          <c:showPercent val="0"/>
          <c:showBubbleSize val="0"/>
        </c:dLbls>
        <c:gapWidth val="65"/>
        <c:shape val="box"/>
        <c:axId val="142105231"/>
        <c:axId val="1209563439"/>
        <c:axId val="0"/>
      </c:bar3DChart>
      <c:catAx>
        <c:axId val="142105231"/>
        <c:scaling>
          <c:orientation val="minMax"/>
        </c:scaling>
        <c:delete val="0"/>
        <c:axPos val="b"/>
        <c:numFmt formatCode="General" sourceLinked="1"/>
        <c:majorTickMark val="none"/>
        <c:minorTickMark val="none"/>
        <c:tickLblPos val="low"/>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none"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ax val="180000"/>
          <c:min val="0"/>
        </c:scaling>
        <c:delete val="0"/>
        <c:axPos val="l"/>
        <c:majorGridlines>
          <c:spPr>
            <a:ln w="9525" cap="flat" cmpd="sng" algn="ctr">
              <a:solidFill>
                <a:schemeClr val="bg1">
                  <a:lumMod val="50000"/>
                </a:schemeClr>
              </a:solidFill>
              <a:round/>
            </a:ln>
            <a:effectLst>
              <a:outerShdw blurRad="50800" dist="38100" algn="l" rotWithShape="0">
                <a:prstClr val="black">
                  <a:alpha val="40000"/>
                </a:prstClr>
              </a:outerShdw>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majorUnit val="10000"/>
        <c:minorUnit val="2000"/>
      </c:valAx>
      <c:spPr>
        <a:noFill/>
        <a:ln>
          <a:noFill/>
        </a:ln>
        <a:effectLst>
          <a:glow rad="241300">
            <a:schemeClr val="accent1">
              <a:satMod val="175000"/>
              <a:alpha val="40000"/>
            </a:schemeClr>
          </a:glow>
          <a:outerShdw blurRad="50800" algn="ctr" rotWithShape="0">
            <a:srgbClr val="000000">
              <a:alpha val="43137"/>
            </a:srgbClr>
          </a:outerShdw>
        </a:effectLst>
      </c:spPr>
    </c:plotArea>
    <c:legend>
      <c:legendPos val="b"/>
      <c:layout>
        <c:manualLayout>
          <c:xMode val="edge"/>
          <c:yMode val="edge"/>
          <c:x val="0.23403343951378111"/>
          <c:y val="0.87778611108336491"/>
          <c:w val="0.45910461823775239"/>
          <c:h val="0.1049123029981410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08238051062082E-2"/>
          <c:y val="3.050382621444225E-2"/>
          <c:w val="0.91504573706199932"/>
          <c:h val="0.67302483922872158"/>
        </c:manualLayout>
      </c:layout>
      <c:barChart>
        <c:barDir val="col"/>
        <c:grouping val="clustered"/>
        <c:varyColors val="0"/>
        <c:ser>
          <c:idx val="1"/>
          <c:order val="1"/>
          <c:tx>
            <c:strRef>
              <c:f>'Tab 3 (15) i wykres 2'!$B$3</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a:scene3d>
              <a:camera prst="orthographicFront"/>
              <a:lightRig rig="threePt" dir="t"/>
            </a:scene3d>
            <a:sp3d>
              <a:bevelB/>
            </a:sp3d>
          </c:spPr>
          <c:invertIfNegative val="0"/>
          <c:cat>
            <c:strRef>
              <c:f>'Tab 3 (15)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(15) i wykres 2'!$B$6:$B$24</c:f>
              <c:numCache>
                <c:formatCode>#,##0.00</c:formatCode>
                <c:ptCount val="19"/>
                <c:pt idx="0">
                  <c:v>1541.03</c:v>
                </c:pt>
                <c:pt idx="1">
                  <c:v>1594.22</c:v>
                </c:pt>
                <c:pt idx="2">
                  <c:v>1563.25</c:v>
                </c:pt>
                <c:pt idx="3">
                  <c:v>1501.97</c:v>
                </c:pt>
                <c:pt idx="4">
                  <c:v>1576.43</c:v>
                </c:pt>
                <c:pt idx="5">
                  <c:v>1538.19</c:v>
                </c:pt>
                <c:pt idx="6">
                  <c:v>1574.32</c:v>
                </c:pt>
                <c:pt idx="7">
                  <c:v>1573.38</c:v>
                </c:pt>
                <c:pt idx="8">
                  <c:v>1561.39</c:v>
                </c:pt>
                <c:pt idx="9">
                  <c:v>1587.33</c:v>
                </c:pt>
                <c:pt idx="10">
                  <c:v>1574.39</c:v>
                </c:pt>
                <c:pt idx="11">
                  <c:v>1498.19</c:v>
                </c:pt>
                <c:pt idx="12">
                  <c:v>1560.63</c:v>
                </c:pt>
                <c:pt idx="13">
                  <c:v>1585.52</c:v>
                </c:pt>
                <c:pt idx="14">
                  <c:v>1530.09</c:v>
                </c:pt>
                <c:pt idx="15">
                  <c:v>1576.24</c:v>
                </c:pt>
                <c:pt idx="16">
                  <c:v>762.13</c:v>
                </c:pt>
                <c:pt idx="17">
                  <c:v>637.82000000000005</c:v>
                </c:pt>
                <c:pt idx="18">
                  <c:v>641.78</c:v>
                </c:pt>
              </c:numCache>
            </c:numRef>
          </c:val>
          <c:extLst>
            <c:ext xmlns:c16="http://schemas.microsoft.com/office/drawing/2014/chart" uri="{C3380CC4-5D6E-409C-BE32-E72D297353CC}">
              <c16:uniqueId val="{00000000-B088-4575-BBFB-7AB32AFF3753}"/>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'Tab 3 (15) i wykres 2'!$C$3</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'Tab 3 (15)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(15) i wykres 2'!$C$6:$C$24</c:f>
              <c:numCache>
                <c:formatCode>#,##0.00</c:formatCode>
                <c:ptCount val="19"/>
                <c:pt idx="0">
                  <c:v>1696.81</c:v>
                </c:pt>
                <c:pt idx="1">
                  <c:v>1663.47</c:v>
                </c:pt>
                <c:pt idx="2">
                  <c:v>1652.85</c:v>
                </c:pt>
                <c:pt idx="3">
                  <c:v>1766.63</c:v>
                </c:pt>
                <c:pt idx="4">
                  <c:v>1648.57</c:v>
                </c:pt>
                <c:pt idx="5">
                  <c:v>1613.51</c:v>
                </c:pt>
                <c:pt idx="6">
                  <c:v>1630.37</c:v>
                </c:pt>
                <c:pt idx="7">
                  <c:v>1677.48</c:v>
                </c:pt>
                <c:pt idx="8">
                  <c:v>1641.67</c:v>
                </c:pt>
                <c:pt idx="9">
                  <c:v>1642.65</c:v>
                </c:pt>
                <c:pt idx="10">
                  <c:v>1671.78</c:v>
                </c:pt>
                <c:pt idx="11">
                  <c:v>1773.62</c:v>
                </c:pt>
                <c:pt idx="12">
                  <c:v>1635.31</c:v>
                </c:pt>
                <c:pt idx="13">
                  <c:v>1675.16</c:v>
                </c:pt>
                <c:pt idx="14">
                  <c:v>1611.18</c:v>
                </c:pt>
                <c:pt idx="15">
                  <c:v>1712.35</c:v>
                </c:pt>
                <c:pt idx="16">
                  <c:v>762.13</c:v>
                </c:pt>
                <c:pt idx="17">
                  <c:v>637.82000000000005</c:v>
                </c:pt>
                <c:pt idx="18">
                  <c:v>641.78</c:v>
                </c:pt>
              </c:numCache>
            </c:numRef>
          </c:val>
          <c:smooth val="0"/>
          <c:extLst>
            <c:ext xmlns:c16="http://schemas.microsoft.com/office/drawing/2014/chart" uri="{C3380CC4-5D6E-409C-BE32-E72D297353CC}">
              <c16:uniqueId val="{00000001-B088-4575-BBFB-7AB32AFF3753}"/>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ax val="1800"/>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layout>
        <c:manualLayout>
          <c:xMode val="edge"/>
          <c:yMode val="edge"/>
          <c:x val="0.18757600774303237"/>
          <c:y val="0.91205338169587524"/>
          <c:w val="0.6248479845139352"/>
          <c:h val="7.877756551781563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WYKRES NR 3. STRUKTURA WYDATKÓW NA ŚWIADCZENIA FINANSOWANE </a:t>
            </a:r>
          </a:p>
          <a:p>
            <a:pPr>
              <a:defRPr sz="1000">
                <a:solidFill>
                  <a:sysClr val="windowText" lastClr="000000"/>
                </a:solidFill>
                <a:latin typeface="Arial" panose="020B0604020202020204" pitchFamily="34" charset="0"/>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 </a:t>
            </a:r>
            <a:br>
              <a:rPr lang="pl-PL" sz="1000" baseline="0">
                <a:solidFill>
                  <a:sysClr val="windowText" lastClr="000000"/>
                </a:solidFill>
                <a:latin typeface="Arial" panose="020B0604020202020204" pitchFamily="34" charset="0"/>
                <a:cs typeface="Arial" panose="020B0604020202020204" pitchFamily="34" charset="0"/>
              </a:rPr>
            </a:br>
            <a:r>
              <a:rPr lang="pl-PL" sz="1000" baseline="0">
                <a:solidFill>
                  <a:sysClr val="windowText" lastClr="000000"/>
                </a:solidFill>
                <a:latin typeface="Arial" panose="020B0604020202020204" pitchFamily="34" charset="0"/>
                <a:cs typeface="Arial" panose="020B0604020202020204" pitchFamily="34" charset="0"/>
              </a:rPr>
              <a:t>Z FUNDUSZU EMERYTALNO-RENTOWEGO </a:t>
            </a:r>
          </a:p>
        </c:rich>
      </c:tx>
      <c:layout>
        <c:manualLayout>
          <c:xMode val="edge"/>
          <c:yMode val="edge"/>
          <c:x val="0.25385757316774082"/>
          <c:y val="1.5405025638259002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302681992337167E-3"/>
          <c:y val="0.11278685846976949"/>
          <c:w val="0.98927203065134106"/>
          <c:h val="0.88721314153023045"/>
        </c:manualLayout>
      </c:layout>
      <c:pie3DChart>
        <c:varyColors val="1"/>
        <c:ser>
          <c:idx val="0"/>
          <c:order val="0"/>
          <c:explosion val="22"/>
          <c:dPt>
            <c:idx val="0"/>
            <c:bubble3D val="0"/>
            <c:explosion val="1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719-48CC-A436-BE2122243FBC}"/>
              </c:ext>
            </c:extLst>
          </c:dPt>
          <c:dPt>
            <c:idx val="1"/>
            <c:bubble3D val="0"/>
            <c:explosion val="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719-48CC-A436-BE2122243FBC}"/>
              </c:ext>
            </c:extLst>
          </c:dPt>
          <c:dLbls>
            <c:dLbl>
              <c:idx val="0"/>
              <c:layout>
                <c:manualLayout>
                  <c:x val="-2.5891502052736454E-2"/>
                  <c:y val="4.6088835049464968E-2"/>
                </c:manualLayout>
              </c:layout>
              <c:tx>
                <c:rich>
                  <a:bodyPr/>
                  <a:lstStyle/>
                  <a:p>
                    <a:fld id="{B38BC7CE-E3F8-4C41-AF16-B94983C1E998}" type="CELLRANGE">
                      <a:rPr lang="en-US"/>
                      <a:pPr/>
                      <a:t>[ZAKRES KOMÓREK]</a:t>
                    </a:fld>
                    <a:endParaRPr lang="en-US" baseline="0"/>
                  </a:p>
                  <a:p>
                    <a:fld id="{E19731A4-E90F-42F4-90FA-AD1BEFBD9776}"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644136427971167"/>
                      <c:h val="0.1024817008388338"/>
                    </c:manualLayout>
                  </c15:layout>
                  <c15:dlblFieldTable/>
                  <c15:showDataLabelsRange val="1"/>
                </c:ext>
                <c:ext xmlns:c16="http://schemas.microsoft.com/office/drawing/2014/chart" uri="{C3380CC4-5D6E-409C-BE32-E72D297353CC}">
                  <c16:uniqueId val="{00000001-7719-48CC-A436-BE2122243FBC}"/>
                </c:ext>
              </c:extLst>
            </c:dLbl>
            <c:dLbl>
              <c:idx val="1"/>
              <c:layout>
                <c:manualLayout>
                  <c:x val="-5.5920546311294311E-2"/>
                  <c:y val="-2.2606108667979755E-2"/>
                </c:manualLayout>
              </c:layout>
              <c:tx>
                <c:rich>
                  <a:bodyPr/>
                  <a:lstStyle/>
                  <a:p>
                    <a:fld id="{631F6613-DDE9-4823-9C0D-1D4D1D018AFC}" type="CELLRANGE">
                      <a:rPr lang="en-US"/>
                      <a:pPr/>
                      <a:t>[ZAKRES KOMÓREK]</a:t>
                    </a:fld>
                    <a:endParaRPr lang="en-US" baseline="0"/>
                  </a:p>
                  <a:p>
                    <a:fld id="{EDDD4726-76DE-4270-8CBE-0FE8B3D6E574}"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2343433159314252"/>
                      <c:h val="0.10197440572694698"/>
                    </c:manualLayout>
                  </c15:layout>
                  <c15:dlblFieldTable/>
                  <c15:showDataLabelsRange val="1"/>
                </c:ext>
                <c:ext xmlns:c16="http://schemas.microsoft.com/office/drawing/2014/chart" uri="{C3380CC4-5D6E-409C-BE32-E72D297353CC}">
                  <c16:uniqueId val="{00000003-7719-48CC-A436-BE2122243FBC}"/>
                </c:ext>
              </c:extLst>
            </c:dLbl>
            <c:dLbl>
              <c:idx val="2"/>
              <c:layout>
                <c:manualLayout>
                  <c:x val="-4.025280285213189E-3"/>
                  <c:y val="-2.652588019716684E-2"/>
                </c:manualLayout>
              </c:layout>
              <c:tx>
                <c:rich>
                  <a:bodyPr/>
                  <a:lstStyle/>
                  <a:p>
                    <a:fld id="{A726CD15-C052-4EDD-82C0-F8A4D6D3D028}" type="CELLRANGE">
                      <a:rPr lang="en-US"/>
                      <a:pPr/>
                      <a:t>[ZAKRES KOMÓREK]</a:t>
                    </a:fld>
                    <a:endParaRPr lang="en-US" baseline="0"/>
                  </a:p>
                  <a:p>
                    <a:fld id="{020E826B-1BF9-4E4E-AC5E-9AF3D0CE5F82}"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4519965933271312"/>
                      <c:h val="9.918860089913395E-2"/>
                    </c:manualLayout>
                  </c15:layout>
                  <c15:dlblFieldTable/>
                  <c15:showDataLabelsRange val="1"/>
                </c:ext>
                <c:ext xmlns:c16="http://schemas.microsoft.com/office/drawing/2014/chart" uri="{C3380CC4-5D6E-409C-BE32-E72D297353CC}">
                  <c16:uniqueId val="{00000005-7719-48CC-A436-BE2122243FBC}"/>
                </c:ext>
              </c:extLst>
            </c:dLbl>
            <c:dLbl>
              <c:idx val="3"/>
              <c:layout>
                <c:manualLayout>
                  <c:x val="0.27337025287785688"/>
                  <c:y val="4.4369144816915201E-2"/>
                </c:manualLayout>
              </c:layout>
              <c:tx>
                <c:rich>
                  <a:bodyPr/>
                  <a:lstStyle/>
                  <a:p>
                    <a:fld id="{A69BCE51-9732-40BE-803E-4CBFD40F5EFC}" type="CELLRANGE">
                      <a:rPr lang="en-US"/>
                      <a:pPr/>
                      <a:t>[ZAKRES KOMÓREK]</a:t>
                    </a:fld>
                    <a:endParaRPr lang="en-US" baseline="0"/>
                  </a:p>
                  <a:p>
                    <a:fld id="{79F3F91A-0D35-4BCF-BAE4-0028E0E0D79D}"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7198395216911503"/>
                      <c:h val="0.14171048925671187"/>
                    </c:manualLayout>
                  </c15:layout>
                  <c15:dlblFieldTable/>
                  <c15:showDataLabelsRange val="1"/>
                </c:ext>
                <c:ext xmlns:c16="http://schemas.microsoft.com/office/drawing/2014/chart" uri="{C3380CC4-5D6E-409C-BE32-E72D297353CC}">
                  <c16:uniqueId val="{00000007-7719-48CC-A436-BE2122243FBC}"/>
                </c:ext>
              </c:extLst>
            </c:dLbl>
            <c:spPr>
              <a:gradFill flip="none" rotWithShape="1">
                <a:gsLst>
                  <a:gs pos="0">
                    <a:srgbClr val="818183">
                      <a:lumMod val="5000"/>
                      <a:lumOff val="95000"/>
                    </a:srgbClr>
                  </a:gs>
                  <a:gs pos="74000">
                    <a:srgbClr val="818183">
                      <a:lumMod val="45000"/>
                      <a:lumOff val="55000"/>
                    </a:srgbClr>
                  </a:gs>
                  <a:gs pos="83000">
                    <a:srgbClr val="818183">
                      <a:lumMod val="45000"/>
                      <a:lumOff val="55000"/>
                    </a:srgbClr>
                  </a:gs>
                  <a:gs pos="100000">
                    <a:srgbClr val="818183">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oundRectCallout">
                    <a:avLst/>
                  </a:prstGeom>
                  <a:noFill/>
                  <a:ln>
                    <a:noFill/>
                  </a:ln>
                </c15:spPr>
                <c15:showDataLabelsRange val="1"/>
              </c:ext>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3'!$B$5:$E$5</c:f>
              <c:numCache>
                <c:formatCode>#,##0.00</c:formatCode>
                <c:ptCount val="4"/>
                <c:pt idx="0">
                  <c:v>3599232014.5000005</c:v>
                </c:pt>
                <c:pt idx="1">
                  <c:v>774007445.14000022</c:v>
                </c:pt>
                <c:pt idx="2">
                  <c:v>210850791.56000012</c:v>
                </c:pt>
                <c:pt idx="3">
                  <c:v>960120.86</c:v>
                </c:pt>
              </c:numCache>
            </c:numRef>
          </c:val>
          <c:extLst>
            <c:ext xmlns:c15="http://schemas.microsoft.com/office/drawing/2012/chart" uri="{02D57815-91ED-43cb-92C2-25804820EDAC}">
              <c15:datalabelsRange>
                <c15:f>'Wykres 3'!$B$6:$E$6</c15:f>
                <c15:dlblRangeCache>
                  <c:ptCount val="4"/>
                  <c:pt idx="0">
                    <c:v>78,50%</c:v>
                  </c:pt>
                  <c:pt idx="1">
                    <c:v>16,88%</c:v>
                  </c:pt>
                  <c:pt idx="2">
                    <c:v>4,60%</c:v>
                  </c:pt>
                  <c:pt idx="3">
                    <c:v>0,02%</c:v>
                  </c:pt>
                </c15:dlblRangeCache>
              </c15:datalabelsRange>
            </c:ext>
            <c:ext xmlns:c16="http://schemas.microsoft.com/office/drawing/2014/chart" uri="{C3380CC4-5D6E-409C-BE32-E72D297353CC}">
              <c16:uniqueId val="{00000008-7719-48CC-A436-BE2122243FB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719-48CC-A436-BE2122243FBC}"/>
              </c:ext>
            </c:extLst>
          </c:dPt>
          <c:dLbls>
            <c:delete val="1"/>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3'!$B$6:$E$6</c:f>
              <c:numCache>
                <c:formatCode>0.00%</c:formatCode>
                <c:ptCount val="4"/>
                <c:pt idx="0">
                  <c:v>0.78500000000000003</c:v>
                </c:pt>
                <c:pt idx="1">
                  <c:v>0.16880000000000001</c:v>
                </c:pt>
                <c:pt idx="2">
                  <c:v>4.5999999999999999E-2</c:v>
                </c:pt>
                <c:pt idx="3">
                  <c:v>2.0000000000000001E-4</c:v>
                </c:pt>
              </c:numCache>
            </c:numRef>
          </c:val>
          <c:extLst>
            <c:ext xmlns:c16="http://schemas.microsoft.com/office/drawing/2014/chart" uri="{C3380CC4-5D6E-409C-BE32-E72D297353CC}">
              <c16:uniqueId val="{00000011-7719-48CC-A436-BE2122243FBC}"/>
            </c:ext>
          </c:extLst>
        </c:ser>
        <c:dLbls>
          <c:dLblPos val="inEnd"/>
          <c:showLegendKey val="0"/>
          <c:showVal val="0"/>
          <c:showCatName val="0"/>
          <c:showSerName val="0"/>
          <c:showPercent val="1"/>
          <c:showBubbleSize val="0"/>
          <c:showLeaderLines val="0"/>
        </c:dLbls>
      </c:pie3DChart>
      <c:spPr>
        <a:gradFill flip="none" rotWithShape="1">
          <a:gsLst>
            <a:gs pos="0">
              <a:schemeClr val="bg1">
                <a:lumMod val="8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r>
              <a:rPr lang="en-US" sz="1000">
                <a:latin typeface="Arial" panose="020B0604020202020204" pitchFamily="34" charset="0"/>
                <a:cs typeface="Arial" panose="020B0604020202020204" pitchFamily="34" charset="0"/>
              </a:rPr>
              <a:t>W</a:t>
            </a:r>
            <a:r>
              <a:rPr lang="pl-PL" sz="1000">
                <a:latin typeface="Arial" panose="020B0604020202020204" pitchFamily="34" charset="0"/>
                <a:cs typeface="Arial" panose="020B0604020202020204" pitchFamily="34" charset="0"/>
              </a:rPr>
              <a:t>YKRES NR 4. STRUKTURA WYDATKÓW NA ŚWIADCZENIA FINANSOWANE</a:t>
            </a:r>
          </a:p>
          <a:p>
            <a:pPr>
              <a:defRPr sz="1000"/>
            </a:pPr>
            <a:r>
              <a:rPr lang="pl-PL" sz="1000">
                <a:latin typeface="Arial" panose="020B0604020202020204" pitchFamily="34" charset="0"/>
                <a:cs typeface="Arial" panose="020B0604020202020204" pitchFamily="34" charset="0"/>
              </a:rPr>
              <a:t> </a:t>
            </a:r>
            <a:br>
              <a:rPr lang="pl-PL" sz="1000">
                <a:latin typeface="Arial" panose="020B0604020202020204" pitchFamily="34" charset="0"/>
                <a:cs typeface="Arial" panose="020B0604020202020204" pitchFamily="34" charset="0"/>
              </a:rPr>
            </a:br>
            <a:r>
              <a:rPr lang="pl-PL" sz="1000">
                <a:latin typeface="Arial" panose="020B0604020202020204" pitchFamily="34" charset="0"/>
                <a:cs typeface="Arial" panose="020B0604020202020204" pitchFamily="34" charset="0"/>
              </a:rPr>
              <a:t>Z FUNDUSZU SKŁADKOWEGO</a:t>
            </a:r>
            <a:endParaRPr lang="en-US" sz="1000">
              <a:latin typeface="Arial" panose="020B0604020202020204" pitchFamily="34" charset="0"/>
              <a:cs typeface="Arial" panose="020B0604020202020204" pitchFamily="34" charset="0"/>
            </a:endParaRPr>
          </a:p>
        </c:rich>
      </c:tx>
      <c:layout>
        <c:manualLayout>
          <c:xMode val="edge"/>
          <c:yMode val="edge"/>
          <c:x val="0.11369449212799546"/>
          <c:y val="3.2389496551292821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B8A-4508-89C5-594A2D983123}"/>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B8A-4508-89C5-594A2D983123}"/>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8B8A-4508-89C5-594A2D983123}"/>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8B8A-4508-89C5-594A2D983123}"/>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'Wykres 4'!$B$31:$C$31</c:f>
              <c:strCache>
                <c:ptCount val="2"/>
                <c:pt idx="0">
                  <c:v>Zasiłki chorobowe</c:v>
                </c:pt>
                <c:pt idx="1">
                  <c:v>Jednorazowe odszkodowania</c:v>
                </c:pt>
              </c:strCache>
            </c:strRef>
          </c:cat>
          <c:val>
            <c:numRef>
              <c:f>'Wykres 4'!$B$32:$C$32</c:f>
              <c:numCache>
                <c:formatCode>#,##0.00</c:formatCode>
                <c:ptCount val="2"/>
                <c:pt idx="0">
                  <c:v>127942550</c:v>
                </c:pt>
                <c:pt idx="1">
                  <c:v>16680408</c:v>
                </c:pt>
              </c:numCache>
            </c:numRef>
          </c:val>
          <c:extLst>
            <c:ext xmlns:c16="http://schemas.microsoft.com/office/drawing/2014/chart" uri="{C3380CC4-5D6E-409C-BE32-E72D297353CC}">
              <c16:uniqueId val="{00000004-8B8A-4508-89C5-594A2D98312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B8A-4508-89C5-594A2D98312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B8A-4508-89C5-594A2D98312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'Wykres 4'!$B$31:$C$31</c:f>
              <c:strCache>
                <c:ptCount val="2"/>
                <c:pt idx="0">
                  <c:v>Zasiłki chorobowe</c:v>
                </c:pt>
                <c:pt idx="1">
                  <c:v>Jednorazowe odszkodowania</c:v>
                </c:pt>
              </c:strCache>
            </c:strRef>
          </c:cat>
          <c:val>
            <c:numRef>
              <c:f>'Wykres 4'!$B$33:$C$33</c:f>
              <c:numCache>
                <c:formatCode>0%</c:formatCode>
                <c:ptCount val="2"/>
                <c:pt idx="0">
                  <c:v>0.88466279330284481</c:v>
                </c:pt>
                <c:pt idx="1">
                  <c:v>0.11533720669715523</c:v>
                </c:pt>
              </c:numCache>
            </c:numRef>
          </c:val>
          <c:extLst>
            <c:ext xmlns:c16="http://schemas.microsoft.com/office/drawing/2014/chart" uri="{C3380CC4-5D6E-409C-BE32-E72D297353CC}">
              <c16:uniqueId val="{00000009-8B8A-4508-89C5-594A2D983123}"/>
            </c:ext>
          </c:extLst>
        </c:ser>
        <c:dLbls>
          <c:dLblPos val="ctr"/>
          <c:showLegendKey val="0"/>
          <c:showVal val="0"/>
          <c:showCatName val="1"/>
          <c:showSerName val="0"/>
          <c:showPercent val="0"/>
          <c:showBubbleSize val="0"/>
          <c:showLeaderLines val="0"/>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sz="1000" baseline="0">
                <a:solidFill>
                  <a:sysClr val="windowText" lastClr="000000"/>
                </a:solidFill>
                <a:latin typeface="Arial" panose="020B0604020202020204" pitchFamily="34" charset="0"/>
                <a:cs typeface="Arial" panose="020B0604020202020204" pitchFamily="34" charset="0"/>
              </a:rPr>
              <a:t>WYKRES NR </a:t>
            </a:r>
            <a:r>
              <a:rPr lang="pl-PL" sz="1000" baseline="0">
                <a:solidFill>
                  <a:sysClr val="windowText" lastClr="000000"/>
                </a:solidFill>
                <a:latin typeface="Arial" panose="020B0604020202020204" pitchFamily="34" charset="0"/>
                <a:cs typeface="Arial" panose="020B0604020202020204" pitchFamily="34" charset="0"/>
              </a:rPr>
              <a:t>5</a:t>
            </a:r>
            <a:r>
              <a:rPr lang="en-US" sz="1000" baseline="0">
                <a:solidFill>
                  <a:sysClr val="windowText" lastClr="000000"/>
                </a:solidFill>
                <a:latin typeface="Arial" panose="020B0604020202020204" pitchFamily="34" charset="0"/>
                <a:cs typeface="Arial" panose="020B0604020202020204" pitchFamily="34" charset="0"/>
              </a:rPr>
              <a:t>. </a:t>
            </a:r>
            <a:r>
              <a:rPr lang="pl-PL" sz="1000" baseline="0">
                <a:solidFill>
                  <a:sysClr val="windowText" lastClr="000000"/>
                </a:solidFill>
                <a:latin typeface="Arial" panose="020B0604020202020204" pitchFamily="34" charset="0"/>
                <a:cs typeface="Arial" panose="020B0604020202020204" pitchFamily="34" charset="0"/>
              </a:rPr>
              <a:t>W</a:t>
            </a:r>
            <a:r>
              <a:rPr lang="en-US" sz="1000" baseline="0">
                <a:solidFill>
                  <a:sysClr val="windowText" lastClr="000000"/>
                </a:solidFill>
                <a:latin typeface="Arial" panose="020B0604020202020204" pitchFamily="34" charset="0"/>
                <a:cs typeface="Arial" panose="020B0604020202020204" pitchFamily="34" charset="0"/>
              </a:rPr>
              <a:t>YPADKI PRZY PRACY ROLNICZEJ</a:t>
            </a:r>
            <a:r>
              <a:rPr lang="pl-PL" sz="1000" baseline="0">
                <a:solidFill>
                  <a:sysClr val="windowText" lastClr="000000"/>
                </a:solidFill>
                <a:latin typeface="Arial" panose="020B0604020202020204" pitchFamily="34" charset="0"/>
                <a:cs typeface="Arial" panose="020B0604020202020204" pitchFamily="34" charset="0"/>
              </a:rPr>
              <a:t> </a:t>
            </a:r>
            <a:endParaRPr lang="en-US" sz="1000" baseline="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2958253707841001"/>
          <c:y val="2.483824841354821E-2"/>
        </c:manualLayout>
      </c:layout>
      <c:overlay val="1"/>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842316484622166"/>
          <c:w val="1"/>
          <c:h val="0.89118508458649348"/>
        </c:manualLayout>
      </c:layout>
      <c:pie3DChart>
        <c:varyColors val="1"/>
        <c:ser>
          <c:idx val="0"/>
          <c:order val="0"/>
          <c:explosion val="46"/>
          <c:dPt>
            <c:idx val="0"/>
            <c:bubble3D val="0"/>
            <c:explosion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68A-4DA7-ABBB-17928848600B}"/>
              </c:ext>
            </c:extLst>
          </c:dPt>
          <c:dPt>
            <c:idx val="1"/>
            <c:bubble3D val="0"/>
            <c:explosion val="5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68A-4DA7-ABBB-17928848600B}"/>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68A-4DA7-ABBB-17928848600B}"/>
              </c:ext>
            </c:extLst>
          </c:dPt>
          <c:dPt>
            <c:idx val="3"/>
            <c:bubble3D val="0"/>
            <c:explosion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68A-4DA7-ABBB-17928848600B}"/>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068A-4DA7-ABBB-17928848600B}"/>
              </c:ext>
            </c:extLst>
          </c:dPt>
          <c:dLbls>
            <c:dLbl>
              <c:idx val="0"/>
              <c:layout>
                <c:manualLayout>
                  <c:x val="2.397559613756519E-2"/>
                  <c:y val="-0.25648020060753129"/>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1667886251749823"/>
                      <c:h val="7.1107816739673702E-2"/>
                    </c:manualLayout>
                  </c15:layout>
                </c:ext>
                <c:ext xmlns:c16="http://schemas.microsoft.com/office/drawing/2014/chart" uri="{C3380CC4-5D6E-409C-BE32-E72D297353CC}">
                  <c16:uniqueId val="{00000001-068A-4DA7-ABBB-17928848600B}"/>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A-4DA7-ABBB-17928848600B}"/>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A-4DA7-ABBB-17928848600B}"/>
                </c:ext>
              </c:extLst>
            </c:dLbl>
            <c:dLbl>
              <c:idx val="3"/>
              <c:layout>
                <c:manualLayout>
                  <c:x val="8.916988553592348E-3"/>
                  <c:y val="-0.3195147982208546"/>
                </c:manualLayout>
              </c:layout>
              <c:tx>
                <c:rich>
                  <a:bodyPr/>
                  <a:lstStyle/>
                  <a:p>
                    <a:fld id="{13E713F5-AE13-40AB-930D-D8F490BDEAC1}" type="CATEGORYNAME">
                      <a:rPr lang="en-US" baseline="0">
                        <a:solidFill>
                          <a:sysClr val="windowText" lastClr="000000"/>
                        </a:solidFill>
                      </a:rPr>
                      <a:pPr/>
                      <a:t>[NAZWA KATEGORII]</a:t>
                    </a:fld>
                    <a:r>
                      <a:rPr lang="en-US" baseline="0">
                        <a:solidFill>
                          <a:sysClr val="windowText" lastClr="000000"/>
                        </a:solidFill>
                      </a:rPr>
                      <a:t>
</a:t>
                    </a:r>
                    <a:fld id="{2D3BA567-C563-423F-8CCF-5A8E6C071579}" type="PERCENTAGE">
                      <a:rPr lang="en-US" baseline="0">
                        <a:solidFill>
                          <a:sysClr val="windowText" lastClr="000000"/>
                        </a:solidFill>
                      </a:rPr>
                      <a:pPr/>
                      <a:t>[PROCENTOWE]</a:t>
                    </a:fld>
                    <a:endParaRPr lang="en-US"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068A-4DA7-ABBB-17928848600B}"/>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068A-4DA7-ABBB-17928848600B}"/>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5'!$C$20:$G$20</c:f>
              <c:numCache>
                <c:formatCode>#,##0</c:formatCode>
                <c:ptCount val="5"/>
                <c:pt idx="0">
                  <c:v>1165</c:v>
                </c:pt>
                <c:pt idx="1">
                  <c:v>160</c:v>
                </c:pt>
                <c:pt idx="2">
                  <c:v>240</c:v>
                </c:pt>
                <c:pt idx="3">
                  <c:v>281</c:v>
                </c:pt>
                <c:pt idx="4">
                  <c:v>450</c:v>
                </c:pt>
              </c:numCache>
            </c:numRef>
          </c:val>
          <c:extLst>
            <c:ext xmlns:c16="http://schemas.microsoft.com/office/drawing/2014/chart" uri="{C3380CC4-5D6E-409C-BE32-E72D297353CC}">
              <c16:uniqueId val="{0000000A-068A-4DA7-ABBB-17928848600B}"/>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068A-4DA7-ABBB-17928848600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068A-4DA7-ABBB-17928848600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068A-4DA7-ABBB-17928848600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068A-4DA7-ABBB-17928848600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068A-4DA7-ABBB-17928848600B}"/>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5'!$C$21:$G$21</c:f>
              <c:numCache>
                <c:formatCode>0%</c:formatCode>
                <c:ptCount val="5"/>
                <c:pt idx="0">
                  <c:v>0.51</c:v>
                </c:pt>
                <c:pt idx="1">
                  <c:v>7.0000000000000007E-2</c:v>
                </c:pt>
                <c:pt idx="2">
                  <c:v>0.1</c:v>
                </c:pt>
                <c:pt idx="3">
                  <c:v>0.12</c:v>
                </c:pt>
                <c:pt idx="4">
                  <c:v>0.2</c:v>
                </c:pt>
              </c:numCache>
            </c:numRef>
          </c:val>
          <c:extLst>
            <c:ext xmlns:c16="http://schemas.microsoft.com/office/drawing/2014/chart" uri="{C3380CC4-5D6E-409C-BE32-E72D297353CC}">
              <c16:uniqueId val="{00000015-068A-4DA7-ABBB-17928848600B}"/>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57154</xdr:rowOff>
    </xdr:from>
    <xdr:to>
      <xdr:col>0</xdr:col>
      <xdr:colOff>1329036</xdr:colOff>
      <xdr:row>7</xdr:row>
      <xdr:rowOff>12229</xdr:rowOff>
    </xdr:to>
    <xdr:pic>
      <xdr:nvPicPr>
        <xdr:cNvPr id="6" name="Obraz 5">
          <a:extLst>
            <a:ext uri="{FF2B5EF4-FFF2-40B4-BE49-F238E27FC236}">
              <a16:creationId xmlns:a16="http://schemas.microsoft.com/office/drawing/2014/main" id="{B1E970E4-0617-4827-9B3D-17C668832C77}"/>
            </a:ext>
          </a:extLst>
        </xdr:cNvPr>
        <xdr:cNvPicPr>
          <a:picLocks noChangeAspect="1"/>
        </xdr:cNvPicPr>
      </xdr:nvPicPr>
      <xdr:blipFill>
        <a:blip xmlns:r="http://schemas.openxmlformats.org/officeDocument/2006/relationships" r:embed="rId1"/>
        <a:stretch>
          <a:fillRect/>
        </a:stretch>
      </xdr:blipFill>
      <xdr:spPr>
        <a:xfrm>
          <a:off x="85726" y="57154"/>
          <a:ext cx="1243310" cy="1260000"/>
        </a:xfrm>
        <a:prstGeom prst="rect">
          <a:avLst/>
        </a:prstGeom>
      </xdr:spPr>
    </xdr:pic>
    <xdr:clientData/>
  </xdr:twoCellAnchor>
  <xdr:twoCellAnchor editAs="oneCell">
    <xdr:from>
      <xdr:col>0</xdr:col>
      <xdr:colOff>0</xdr:colOff>
      <xdr:row>11</xdr:row>
      <xdr:rowOff>238125</xdr:rowOff>
    </xdr:from>
    <xdr:to>
      <xdr:col>1</xdr:col>
      <xdr:colOff>5162550</xdr:colOff>
      <xdr:row>32</xdr:row>
      <xdr:rowOff>19050</xdr:rowOff>
    </xdr:to>
    <xdr:pic>
      <xdr:nvPicPr>
        <xdr:cNvPr id="3" name="Obraz 2">
          <a:extLst>
            <a:ext uri="{FF2B5EF4-FFF2-40B4-BE49-F238E27FC236}">
              <a16:creationId xmlns:a16="http://schemas.microsoft.com/office/drawing/2014/main" id="{0C06FB87-08DE-4727-8EF5-B122D926D1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628900"/>
          <a:ext cx="6591300" cy="6429375"/>
        </a:xfrm>
        <a:prstGeom prst="rect">
          <a:avLst/>
        </a:prstGeom>
      </xdr:spPr>
    </xdr:pic>
    <xdr:clientData/>
  </xdr:twoCellAnchor>
  <xdr:oneCellAnchor>
    <xdr:from>
      <xdr:col>0</xdr:col>
      <xdr:colOff>1133475</xdr:colOff>
      <xdr:row>11</xdr:row>
      <xdr:rowOff>266699</xdr:rowOff>
    </xdr:from>
    <xdr:ext cx="4429125" cy="1457326"/>
    <xdr:sp macro="" textlink="">
      <xdr:nvSpPr>
        <xdr:cNvPr id="5" name="pole tekstowe 4">
          <a:extLst>
            <a:ext uri="{FF2B5EF4-FFF2-40B4-BE49-F238E27FC236}">
              <a16:creationId xmlns:a16="http://schemas.microsoft.com/office/drawing/2014/main" id="{4BC8226E-B719-49DC-80CE-25249CADE393}"/>
            </a:ext>
          </a:extLst>
        </xdr:cNvPr>
        <xdr:cNvSpPr txBox="1"/>
      </xdr:nvSpPr>
      <xdr:spPr>
        <a:xfrm>
          <a:off x="1133475" y="2657474"/>
          <a:ext cx="4429125" cy="1457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ct val="150000"/>
            </a:lnSpc>
          </a:pPr>
          <a:r>
            <a:rPr lang="pl-PL" sz="1600" b="1">
              <a:solidFill>
                <a:schemeClr val="tx1"/>
              </a:solidFill>
              <a:effectLst/>
              <a:latin typeface="Arial" panose="020B0604020202020204" pitchFamily="34" charset="0"/>
              <a:ea typeface="+mn-ea"/>
              <a:cs typeface="Arial" panose="020B0604020202020204" pitchFamily="34" charset="0"/>
            </a:rPr>
            <a:t>KWARTALNA </a:t>
          </a:r>
          <a:endParaRPr lang="pl-PL" sz="1600" b="1">
            <a:effectLst/>
            <a:latin typeface="Arial" panose="020B0604020202020204" pitchFamily="34" charset="0"/>
            <a:cs typeface="Arial" panose="020B0604020202020204" pitchFamily="34" charset="0"/>
          </a:endParaRPr>
        </a:p>
        <a:p>
          <a:pPr algn="ctr">
            <a:lnSpc>
              <a:spcPct val="150000"/>
            </a:lnSpc>
          </a:pPr>
          <a:r>
            <a:rPr lang="pl-PL" sz="1600" b="1">
              <a:solidFill>
                <a:schemeClr val="tx1"/>
              </a:solidFill>
              <a:effectLst/>
              <a:latin typeface="Arial" panose="020B0604020202020204" pitchFamily="34" charset="0"/>
              <a:ea typeface="+mn-ea"/>
              <a:cs typeface="Arial" panose="020B0604020202020204" pitchFamily="34" charset="0"/>
            </a:rPr>
            <a:t>INFORMACJA STATYSTYCZNA</a:t>
          </a:r>
        </a:p>
        <a:p>
          <a:pPr algn="ctr">
            <a:lnSpc>
              <a:spcPct val="150000"/>
            </a:lnSpc>
          </a:pPr>
          <a:endParaRPr lang="pl-PL" sz="1600" b="1">
            <a:effectLst/>
            <a:latin typeface="Arial" panose="020B0604020202020204" pitchFamily="34" charset="0"/>
            <a:cs typeface="Arial" panose="020B0604020202020204" pitchFamily="34" charset="0"/>
          </a:endParaRPr>
        </a:p>
        <a:p>
          <a:pPr algn="ctr">
            <a:lnSpc>
              <a:spcPct val="150000"/>
            </a:lnSpc>
          </a:pPr>
          <a:r>
            <a:rPr lang="pl-PL" sz="1600" b="1">
              <a:solidFill>
                <a:schemeClr val="tx1"/>
              </a:solidFill>
              <a:effectLst/>
              <a:latin typeface="Arial" panose="020B0604020202020204" pitchFamily="34" charset="0"/>
              <a:ea typeface="+mn-ea"/>
              <a:cs typeface="Arial" panose="020B0604020202020204" pitchFamily="34" charset="0"/>
            </a:rPr>
            <a:t>I KWARTAŁ 2023 R.</a:t>
          </a:r>
          <a:endParaRPr lang="pl-PL" sz="1600" b="1">
            <a:effectLst/>
            <a:latin typeface="Arial" panose="020B0604020202020204" pitchFamily="34" charset="0"/>
            <a:cs typeface="Arial" panose="020B0604020202020204" pitchFamily="34" charset="0"/>
          </a:endParaRPr>
        </a:p>
        <a:p>
          <a:endParaRPr lang="pl-PL"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10583</xdr:colOff>
      <xdr:row>25</xdr:row>
      <xdr:rowOff>28575</xdr:rowOff>
    </xdr:from>
    <xdr:to>
      <xdr:col>4</xdr:col>
      <xdr:colOff>838200</xdr:colOff>
      <xdr:row>47</xdr:row>
      <xdr:rowOff>542924</xdr:rowOff>
    </xdr:to>
    <xdr:graphicFrame macro="">
      <xdr:nvGraphicFramePr>
        <xdr:cNvPr id="2" name="Wykres 1">
          <a:extLst>
            <a:ext uri="{FF2B5EF4-FFF2-40B4-BE49-F238E27FC236}">
              <a16:creationId xmlns:a16="http://schemas.microsoft.com/office/drawing/2014/main" id="{5C0C0989-2676-490B-96EF-778A91C5A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47626</xdr:colOff>
      <xdr:row>27</xdr:row>
      <xdr:rowOff>23812</xdr:rowOff>
    </xdr:from>
    <xdr:to>
      <xdr:col>4</xdr:col>
      <xdr:colOff>797718</xdr:colOff>
      <xdr:row>48</xdr:row>
      <xdr:rowOff>178594</xdr:rowOff>
    </xdr:to>
    <xdr:graphicFrame macro="">
      <xdr:nvGraphicFramePr>
        <xdr:cNvPr id="2" name="Wykres 1">
          <a:extLst>
            <a:ext uri="{FF2B5EF4-FFF2-40B4-BE49-F238E27FC236}">
              <a16:creationId xmlns:a16="http://schemas.microsoft.com/office/drawing/2014/main" id="{B26AC939-6061-4436-B637-D14BBC5F1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xdr:colOff>
      <xdr:row>1</xdr:row>
      <xdr:rowOff>142873</xdr:rowOff>
    </xdr:from>
    <xdr:to>
      <xdr:col>5</xdr:col>
      <xdr:colOff>1404937</xdr:colOff>
      <xdr:row>2</xdr:row>
      <xdr:rowOff>202406</xdr:rowOff>
    </xdr:to>
    <xdr:graphicFrame macro="">
      <xdr:nvGraphicFramePr>
        <xdr:cNvPr id="2" name="Wykres 1">
          <a:extLst>
            <a:ext uri="{FF2B5EF4-FFF2-40B4-BE49-F238E27FC236}">
              <a16:creationId xmlns:a16="http://schemas.microsoft.com/office/drawing/2014/main" id="{9EDCFA93-D3B7-44F6-BA18-6DEA5737A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142875</xdr:rowOff>
    </xdr:from>
    <xdr:to>
      <xdr:col>6</xdr:col>
      <xdr:colOff>642936</xdr:colOff>
      <xdr:row>27</xdr:row>
      <xdr:rowOff>178594</xdr:rowOff>
    </xdr:to>
    <xdr:graphicFrame macro="">
      <xdr:nvGraphicFramePr>
        <xdr:cNvPr id="2" name="Wykres 1">
          <a:extLst>
            <a:ext uri="{FF2B5EF4-FFF2-40B4-BE49-F238E27FC236}">
              <a16:creationId xmlns:a16="http://schemas.microsoft.com/office/drawing/2014/main" id="{CE42AB8C-D4FA-484B-9AFF-680A5CBFE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35719</xdr:colOff>
      <xdr:row>1</xdr:row>
      <xdr:rowOff>226217</xdr:rowOff>
    </xdr:from>
    <xdr:to>
      <xdr:col>12</xdr:col>
      <xdr:colOff>654844</xdr:colOff>
      <xdr:row>17</xdr:row>
      <xdr:rowOff>83344</xdr:rowOff>
    </xdr:to>
    <xdr:graphicFrame macro="">
      <xdr:nvGraphicFramePr>
        <xdr:cNvPr id="2" name="Wykres 1">
          <a:extLst>
            <a:ext uri="{FF2B5EF4-FFF2-40B4-BE49-F238E27FC236}">
              <a16:creationId xmlns:a16="http://schemas.microsoft.com/office/drawing/2014/main" id="{2D4D032D-57C4-4000-9001-F67D4C05A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1390655</xdr:colOff>
      <xdr:row>27</xdr:row>
      <xdr:rowOff>85725</xdr:rowOff>
    </xdr:from>
    <xdr:to>
      <xdr:col>1</xdr:col>
      <xdr:colOff>2314258</xdr:colOff>
      <xdr:row>29</xdr:row>
      <xdr:rowOff>402600</xdr:rowOff>
    </xdr:to>
    <xdr:pic>
      <xdr:nvPicPr>
        <xdr:cNvPr id="3" name="Obraz 2">
          <a:extLst>
            <a:ext uri="{FF2B5EF4-FFF2-40B4-BE49-F238E27FC236}">
              <a16:creationId xmlns:a16="http://schemas.microsoft.com/office/drawing/2014/main" id="{270D8078-465D-4141-A344-9A9F95FE0135}"/>
            </a:ext>
          </a:extLst>
        </xdr:cNvPr>
        <xdr:cNvPicPr>
          <a:picLocks noChangeAspect="1"/>
        </xdr:cNvPicPr>
      </xdr:nvPicPr>
      <xdr:blipFill>
        <a:blip xmlns:r="http://schemas.openxmlformats.org/officeDocument/2006/relationships" r:embed="rId1"/>
        <a:stretch>
          <a:fillRect/>
        </a:stretch>
      </xdr:blipFill>
      <xdr:spPr>
        <a:xfrm>
          <a:off x="2876555" y="7715250"/>
          <a:ext cx="923603" cy="936000"/>
        </a:xfrm>
        <a:prstGeom prst="rect">
          <a:avLst/>
        </a:prstGeom>
      </xdr:spPr>
    </xdr:pic>
    <xdr:clientData/>
  </xdr:twoCellAnchor>
  <xdr:twoCellAnchor editAs="oneCell">
    <xdr:from>
      <xdr:col>0</xdr:col>
      <xdr:colOff>152401</xdr:colOff>
      <xdr:row>2</xdr:row>
      <xdr:rowOff>104775</xdr:rowOff>
    </xdr:from>
    <xdr:to>
      <xdr:col>1</xdr:col>
      <xdr:colOff>5019675</xdr:colOff>
      <xdr:row>25</xdr:row>
      <xdr:rowOff>62291</xdr:rowOff>
    </xdr:to>
    <xdr:pic>
      <xdr:nvPicPr>
        <xdr:cNvPr id="5" name="Obraz 4">
          <a:extLst>
            <a:ext uri="{FF2B5EF4-FFF2-40B4-BE49-F238E27FC236}">
              <a16:creationId xmlns:a16="http://schemas.microsoft.com/office/drawing/2014/main" id="{498A8A39-27A6-4EEB-9F80-E08E89DE8E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1" y="714375"/>
          <a:ext cx="6353174" cy="5767766"/>
        </a:xfrm>
        <a:prstGeom prst="rect">
          <a:avLst/>
        </a:prstGeom>
      </xdr:spPr>
    </xdr:pic>
    <xdr:clientData/>
  </xdr:twoCellAnchor>
</xdr:wsDr>
</file>

<file path=xl/theme/theme1.xml><?xml version="1.0" encoding="utf-8"?>
<a:theme xmlns:a="http://schemas.openxmlformats.org/drawingml/2006/main" name="Podstawa">
  <a:themeElements>
    <a:clrScheme name="Podstawa">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Podstawa">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Podstawa">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4.bin"/><Relationship Id="rId1" Type="http://schemas.openxmlformats.org/officeDocument/2006/relationships/hyperlink" Target="http://www.krus.gov.p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33CC33"/>
  </sheetPr>
  <dimension ref="A1:F36"/>
  <sheetViews>
    <sheetView showGridLines="0" tabSelected="1" view="pageBreakPreview" zoomScaleNormal="100" zoomScaleSheetLayoutView="100" workbookViewId="0">
      <selection activeCell="B1" sqref="B1"/>
    </sheetView>
  </sheetViews>
  <sheetFormatPr defaultRowHeight="15"/>
  <cols>
    <col min="1" max="1" width="18.75" style="467" customWidth="1"/>
    <col min="2" max="2" width="68.125" style="467" customWidth="1"/>
    <col min="3" max="3" width="16.125" style="467" customWidth="1"/>
    <col min="4" max="4" width="16" style="467" customWidth="1"/>
    <col min="5" max="5" width="14.5" style="467" customWidth="1"/>
    <col min="6" max="6" width="15.125" style="467" customWidth="1"/>
    <col min="7" max="7" width="13.625" style="467" customWidth="1"/>
    <col min="8" max="8" width="14" style="467" bestFit="1" customWidth="1"/>
    <col min="9" max="9" width="21.75" style="467" bestFit="1" customWidth="1"/>
    <col min="10" max="16384" width="9" style="467"/>
  </cols>
  <sheetData>
    <row r="1" spans="1:6" s="461" customFormat="1" ht="15" customHeight="1">
      <c r="B1" s="462"/>
    </row>
    <row r="2" spans="1:6" s="461" customFormat="1" ht="12.75" customHeight="1">
      <c r="B2" s="462"/>
    </row>
    <row r="3" spans="1:6" s="461" customFormat="1" ht="12.75" customHeight="1">
      <c r="B3" s="462"/>
    </row>
    <row r="4" spans="1:6" s="461" customFormat="1" ht="12.75" customHeight="1">
      <c r="B4" s="462"/>
    </row>
    <row r="5" spans="1:6" s="461" customFormat="1" ht="12.75" customHeight="1">
      <c r="B5" s="462"/>
    </row>
    <row r="6" spans="1:6" s="461" customFormat="1" ht="24" customHeight="1">
      <c r="B6" s="611" t="s">
        <v>533</v>
      </c>
    </row>
    <row r="7" spans="1:6" s="461" customFormat="1" ht="12.75" customHeight="1">
      <c r="B7" s="611"/>
    </row>
    <row r="8" spans="1:6" s="461" customFormat="1" ht="20.25" customHeight="1">
      <c r="A8" s="462" t="s">
        <v>270</v>
      </c>
      <c r="B8" s="462"/>
      <c r="C8" s="462"/>
      <c r="D8" s="462"/>
      <c r="E8" s="462"/>
      <c r="F8" s="462"/>
    </row>
    <row r="9" spans="1:6" s="461" customFormat="1" ht="21.75" customHeight="1"/>
    <row r="10" spans="1:6" s="461" customFormat="1" ht="21.75" customHeight="1"/>
    <row r="11" spans="1:6" s="461" customFormat="1" ht="21.75" customHeight="1"/>
    <row r="12" spans="1:6" s="461" customFormat="1" ht="21.75" customHeight="1"/>
    <row r="13" spans="1:6" s="461" customFormat="1" ht="21.75" customHeight="1"/>
    <row r="14" spans="1:6" s="461" customFormat="1" ht="21.75" customHeight="1"/>
    <row r="15" spans="1:6" s="461" customFormat="1" ht="86.25" customHeight="1">
      <c r="A15" s="607"/>
      <c r="B15" s="607"/>
      <c r="C15" s="463"/>
      <c r="F15" s="463"/>
    </row>
    <row r="16" spans="1:6" s="461" customFormat="1" ht="12.75"/>
    <row r="17" spans="1:6" s="461" customFormat="1" ht="41.25" customHeight="1">
      <c r="A17" s="608"/>
      <c r="B17" s="609"/>
      <c r="C17" s="464"/>
      <c r="F17" s="464"/>
    </row>
    <row r="18" spans="1:6" s="461" customFormat="1" ht="24" customHeight="1">
      <c r="A18" s="465"/>
      <c r="B18" s="465"/>
      <c r="C18" s="465"/>
      <c r="D18" s="465"/>
      <c r="E18" s="465"/>
      <c r="F18" s="465"/>
    </row>
    <row r="19" spans="1:6" s="461" customFormat="1" ht="21" customHeight="1"/>
    <row r="20" spans="1:6" s="461" customFormat="1" ht="21" customHeight="1"/>
    <row r="21" spans="1:6" s="461" customFormat="1" ht="21" customHeight="1"/>
    <row r="22" spans="1:6" s="461" customFormat="1" ht="21" customHeight="1"/>
    <row r="23" spans="1:6" s="461" customFormat="1" ht="21" customHeight="1"/>
    <row r="24" spans="1:6" s="461" customFormat="1" ht="21" customHeight="1"/>
    <row r="25" spans="1:6" s="461" customFormat="1" ht="21" customHeight="1"/>
    <row r="26" spans="1:6" s="461" customFormat="1" ht="21" customHeight="1"/>
    <row r="27" spans="1:6" s="461" customFormat="1" ht="21" customHeight="1"/>
    <row r="28" spans="1:6" s="461" customFormat="1" ht="21" customHeight="1"/>
    <row r="29" spans="1:6" s="461" customFormat="1" ht="21" customHeight="1"/>
    <row r="30" spans="1:6" s="461" customFormat="1" ht="21" customHeight="1"/>
    <row r="31" spans="1:6" s="461" customFormat="1" ht="21" customHeight="1"/>
    <row r="32" spans="1:6" s="461" customFormat="1" ht="21" customHeight="1"/>
    <row r="33" spans="1:6" s="461" customFormat="1" ht="21" customHeight="1"/>
    <row r="34" spans="1:6" s="461" customFormat="1" ht="21" customHeight="1">
      <c r="A34" s="610" t="s">
        <v>551</v>
      </c>
      <c r="B34" s="610"/>
      <c r="C34" s="466"/>
      <c r="D34" s="466"/>
      <c r="E34" s="466"/>
      <c r="F34" s="466"/>
    </row>
    <row r="35" spans="1:6" ht="14.25" customHeight="1">
      <c r="C35" s="468"/>
      <c r="D35" s="468"/>
      <c r="E35" s="468"/>
      <c r="F35" s="468"/>
    </row>
    <row r="36" spans="1:6">
      <c r="C36" s="469"/>
      <c r="D36" s="469"/>
      <c r="E36" s="470"/>
      <c r="F36" s="468"/>
    </row>
  </sheetData>
  <mergeCells count="4">
    <mergeCell ref="A15:B15"/>
    <mergeCell ref="A17:B17"/>
    <mergeCell ref="A34:B34"/>
    <mergeCell ref="B6:B7"/>
  </mergeCells>
  <pageMargins left="0.70866141732283472" right="0.55000000000000004" top="0.74803149606299213" bottom="0.74803149606299213" header="0.31496062992125984" footer="0.31496062992125984"/>
  <pageSetup paperSize="9" fitToWidth="2" orientation="portrait" horizontalDpi="4294967293" verticalDpi="4294967293" r:id="rId1"/>
  <headerFooter differentFirst="1"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22"/>
  <dimension ref="A1:G38"/>
  <sheetViews>
    <sheetView showGridLines="0" view="pageBreakPreview" zoomScale="90" zoomScaleNormal="100" zoomScaleSheetLayoutView="90" workbookViewId="0">
      <selection activeCell="B1" sqref="B1"/>
    </sheetView>
  </sheetViews>
  <sheetFormatPr defaultRowHeight="15"/>
  <cols>
    <col min="1" max="1" width="32.5" customWidth="1"/>
    <col min="2" max="2" width="14.125" customWidth="1"/>
    <col min="3" max="3" width="13.25" customWidth="1"/>
    <col min="4" max="4" width="13.375" customWidth="1"/>
    <col min="5" max="5" width="12.625" customWidth="1"/>
    <col min="6" max="6" width="12.75" customWidth="1"/>
  </cols>
  <sheetData>
    <row r="1" spans="1:7" ht="36" customHeight="1">
      <c r="A1" s="662" t="str">
        <f>'Tab 8 i 9'!A1:G1</f>
        <v xml:space="preserve"> I. EMERYTURY I RENTY REALIZOWANE PRZEZ KRUS</v>
      </c>
      <c r="B1" s="662"/>
      <c r="C1" s="662"/>
      <c r="D1" s="662"/>
      <c r="E1" s="662"/>
      <c r="F1" s="662"/>
    </row>
    <row r="2" spans="1:7" ht="30" customHeight="1">
      <c r="A2" s="93"/>
      <c r="B2" s="93"/>
      <c r="C2" s="93"/>
      <c r="D2" s="93"/>
      <c r="E2" s="93"/>
      <c r="F2" s="93"/>
      <c r="G2" s="554" t="s">
        <v>543</v>
      </c>
    </row>
    <row r="3" spans="1:7" ht="36" customHeight="1">
      <c r="A3" s="680" t="s">
        <v>555</v>
      </c>
      <c r="B3" s="680"/>
      <c r="C3" s="680"/>
      <c r="D3" s="680"/>
      <c r="E3" s="680"/>
      <c r="F3" s="680"/>
    </row>
    <row r="4" spans="1:7" ht="87" customHeight="1">
      <c r="A4" s="671" t="s">
        <v>13</v>
      </c>
      <c r="B4" s="481" t="s">
        <v>124</v>
      </c>
      <c r="C4" s="481" t="s">
        <v>125</v>
      </c>
      <c r="D4" s="481" t="s">
        <v>126</v>
      </c>
      <c r="E4" s="481" t="s">
        <v>127</v>
      </c>
      <c r="F4" s="481" t="s">
        <v>128</v>
      </c>
    </row>
    <row r="5" spans="1:7" ht="14.25" customHeight="1">
      <c r="A5" s="672"/>
      <c r="B5" s="673" t="str">
        <f>'Tab 8 i 9'!B18:G18</f>
        <v>I KWARTAŁ 2023 R.</v>
      </c>
      <c r="C5" s="674"/>
      <c r="D5" s="674"/>
      <c r="E5" s="674"/>
      <c r="F5" s="675"/>
    </row>
    <row r="6" spans="1:7" ht="21" customHeight="1">
      <c r="A6" s="176" t="s">
        <v>68</v>
      </c>
      <c r="B6" s="176">
        <f>B7+B8</f>
        <v>33</v>
      </c>
      <c r="C6" s="176">
        <f>C7+C8</f>
        <v>37</v>
      </c>
      <c r="D6" s="176">
        <f>D7+D8</f>
        <v>4</v>
      </c>
      <c r="E6" s="176">
        <f>E7+E8</f>
        <v>30</v>
      </c>
      <c r="F6" s="176">
        <f>F7+F8</f>
        <v>40</v>
      </c>
    </row>
    <row r="7" spans="1:7" ht="21" customHeight="1">
      <c r="A7" s="177" t="s">
        <v>111</v>
      </c>
      <c r="B7" s="531">
        <v>20</v>
      </c>
      <c r="C7" s="531">
        <v>31</v>
      </c>
      <c r="D7" s="531">
        <v>4</v>
      </c>
      <c r="E7" s="531">
        <v>19</v>
      </c>
      <c r="F7" s="531">
        <v>32</v>
      </c>
    </row>
    <row r="8" spans="1:7" ht="21" customHeight="1">
      <c r="A8" s="177" t="s">
        <v>112</v>
      </c>
      <c r="B8" s="177">
        <f>B9+B11</f>
        <v>13</v>
      </c>
      <c r="C8" s="177">
        <f t="shared" ref="C8:F8" si="0">C9+C11</f>
        <v>6</v>
      </c>
      <c r="D8" s="178">
        <f t="shared" si="0"/>
        <v>0</v>
      </c>
      <c r="E8" s="177">
        <f t="shared" si="0"/>
        <v>11</v>
      </c>
      <c r="F8" s="177">
        <f t="shared" si="0"/>
        <v>8</v>
      </c>
    </row>
    <row r="9" spans="1:7" ht="21" customHeight="1">
      <c r="A9" s="177" t="s">
        <v>113</v>
      </c>
      <c r="B9" s="531">
        <v>10</v>
      </c>
      <c r="C9" s="531">
        <v>6</v>
      </c>
      <c r="D9" s="534">
        <v>0</v>
      </c>
      <c r="E9" s="531">
        <v>9</v>
      </c>
      <c r="F9" s="531">
        <v>7</v>
      </c>
    </row>
    <row r="10" spans="1:7" ht="27" customHeight="1">
      <c r="A10" s="179" t="s">
        <v>114</v>
      </c>
      <c r="B10" s="533">
        <v>0</v>
      </c>
      <c r="C10" s="534">
        <v>0</v>
      </c>
      <c r="D10" s="534">
        <v>0</v>
      </c>
      <c r="E10" s="533">
        <v>0</v>
      </c>
      <c r="F10" s="534">
        <v>0</v>
      </c>
    </row>
    <row r="11" spans="1:7" ht="21" customHeight="1">
      <c r="A11" s="180" t="s">
        <v>115</v>
      </c>
      <c r="B11" s="532">
        <v>3</v>
      </c>
      <c r="C11" s="586">
        <v>0</v>
      </c>
      <c r="D11" s="535">
        <v>0</v>
      </c>
      <c r="E11" s="532">
        <v>2</v>
      </c>
      <c r="F11" s="532">
        <v>1</v>
      </c>
    </row>
    <row r="12" spans="1:7" ht="42" customHeight="1"/>
    <row r="13" spans="1:7" ht="45" customHeight="1">
      <c r="A13" s="680" t="s">
        <v>556</v>
      </c>
      <c r="B13" s="680"/>
      <c r="C13" s="680"/>
      <c r="D13" s="680"/>
      <c r="E13" s="680"/>
      <c r="F13" s="680"/>
    </row>
    <row r="14" spans="1:7" ht="24" customHeight="1">
      <c r="A14" s="671" t="s">
        <v>13</v>
      </c>
      <c r="B14" s="669" t="s">
        <v>118</v>
      </c>
      <c r="C14" s="669"/>
      <c r="D14" s="669"/>
      <c r="E14" s="669"/>
      <c r="F14" s="669"/>
    </row>
    <row r="15" spans="1:7" ht="24" customHeight="1">
      <c r="A15" s="676"/>
      <c r="B15" s="669" t="s">
        <v>120</v>
      </c>
      <c r="C15" s="669" t="s">
        <v>71</v>
      </c>
      <c r="D15" s="669"/>
      <c r="E15" s="669"/>
      <c r="F15" s="669" t="s">
        <v>129</v>
      </c>
    </row>
    <row r="16" spans="1:7" ht="24" customHeight="1">
      <c r="A16" s="676"/>
      <c r="B16" s="669"/>
      <c r="C16" s="669" t="s">
        <v>130</v>
      </c>
      <c r="D16" s="669"/>
      <c r="E16" s="669"/>
      <c r="F16" s="669"/>
    </row>
    <row r="17" spans="1:6" ht="56.25">
      <c r="A17" s="676"/>
      <c r="B17" s="669"/>
      <c r="C17" s="481" t="s">
        <v>109</v>
      </c>
      <c r="D17" s="481" t="s">
        <v>429</v>
      </c>
      <c r="E17" s="481" t="s">
        <v>132</v>
      </c>
      <c r="F17" s="669"/>
    </row>
    <row r="18" spans="1:6">
      <c r="A18" s="672"/>
      <c r="B18" s="673" t="str">
        <f>B5</f>
        <v>I KWARTAŁ 2023 R.</v>
      </c>
      <c r="C18" s="674"/>
      <c r="D18" s="674"/>
      <c r="E18" s="674"/>
      <c r="F18" s="675"/>
    </row>
    <row r="19" spans="1:6" ht="21" customHeight="1">
      <c r="A19" s="176" t="s">
        <v>68</v>
      </c>
      <c r="B19" s="176">
        <f>B20+B21</f>
        <v>27</v>
      </c>
      <c r="C19" s="176">
        <f>C20+C21</f>
        <v>20</v>
      </c>
      <c r="D19" s="176">
        <f>D20+D21</f>
        <v>7</v>
      </c>
      <c r="E19" s="176">
        <f>E20+E21</f>
        <v>13</v>
      </c>
      <c r="F19" s="176">
        <f>F20+F21</f>
        <v>7</v>
      </c>
    </row>
    <row r="20" spans="1:6" ht="21" customHeight="1">
      <c r="A20" s="177" t="s">
        <v>111</v>
      </c>
      <c r="B20" s="177">
        <v>16</v>
      </c>
      <c r="C20" s="177">
        <v>11</v>
      </c>
      <c r="D20" s="177">
        <v>6</v>
      </c>
      <c r="E20" s="177">
        <v>5</v>
      </c>
      <c r="F20" s="177">
        <v>5</v>
      </c>
    </row>
    <row r="21" spans="1:6" ht="21" customHeight="1">
      <c r="A21" s="177" t="s">
        <v>112</v>
      </c>
      <c r="B21" s="177">
        <f>B22+B24</f>
        <v>11</v>
      </c>
      <c r="C21" s="177">
        <f t="shared" ref="C21:F21" si="1">C22+C24</f>
        <v>9</v>
      </c>
      <c r="D21" s="177">
        <f t="shared" si="1"/>
        <v>1</v>
      </c>
      <c r="E21" s="177">
        <f t="shared" si="1"/>
        <v>8</v>
      </c>
      <c r="F21" s="177">
        <f t="shared" si="1"/>
        <v>2</v>
      </c>
    </row>
    <row r="22" spans="1:6" ht="21" customHeight="1">
      <c r="A22" s="177" t="s">
        <v>113</v>
      </c>
      <c r="B22" s="177">
        <v>9</v>
      </c>
      <c r="C22" s="177">
        <v>8</v>
      </c>
      <c r="D22" s="177">
        <v>1</v>
      </c>
      <c r="E22" s="177">
        <v>7</v>
      </c>
      <c r="F22" s="177">
        <v>1</v>
      </c>
    </row>
    <row r="23" spans="1:6" ht="31.5" customHeight="1">
      <c r="A23" s="179" t="s">
        <v>114</v>
      </c>
      <c r="B23" s="178">
        <v>0</v>
      </c>
      <c r="C23" s="178">
        <v>0</v>
      </c>
      <c r="D23" s="178">
        <v>0</v>
      </c>
      <c r="E23" s="178">
        <v>0</v>
      </c>
      <c r="F23" s="178">
        <v>0</v>
      </c>
    </row>
    <row r="24" spans="1:6" ht="21" customHeight="1">
      <c r="A24" s="180" t="s">
        <v>115</v>
      </c>
      <c r="B24" s="180">
        <v>2</v>
      </c>
      <c r="C24" s="180">
        <v>1</v>
      </c>
      <c r="D24" s="185">
        <v>0</v>
      </c>
      <c r="E24" s="180">
        <v>1</v>
      </c>
      <c r="F24" s="180">
        <v>1</v>
      </c>
    </row>
    <row r="25" spans="1:6" ht="35.25" customHeight="1">
      <c r="A25" s="665" t="s">
        <v>254</v>
      </c>
      <c r="B25" s="665"/>
      <c r="C25" s="665"/>
      <c r="D25" s="665"/>
      <c r="E25" s="665"/>
      <c r="F25" s="665"/>
    </row>
    <row r="38" spans="7:7">
      <c r="G38" s="510"/>
    </row>
  </sheetData>
  <mergeCells count="13">
    <mergeCell ref="A25:F25"/>
    <mergeCell ref="A1:F1"/>
    <mergeCell ref="A3:F3"/>
    <mergeCell ref="A13:F13"/>
    <mergeCell ref="B14:F14"/>
    <mergeCell ref="B15:B17"/>
    <mergeCell ref="C15:E15"/>
    <mergeCell ref="F15:F17"/>
    <mergeCell ref="C16:E16"/>
    <mergeCell ref="A4:A5"/>
    <mergeCell ref="B5:F5"/>
    <mergeCell ref="A14:A18"/>
    <mergeCell ref="B18:F18"/>
  </mergeCells>
  <hyperlinks>
    <hyperlink ref="G2" location="'Spis treści'!A1" display="Powrót do spisu" xr:uid="{8567D341-42D1-484F-AC09-F71DD0EE685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23"/>
  <dimension ref="A1:L55"/>
  <sheetViews>
    <sheetView showGridLines="0" view="pageBreakPreview" zoomScale="90" zoomScaleNormal="100" zoomScaleSheetLayoutView="90" workbookViewId="0">
      <selection activeCell="B1" sqref="B1"/>
    </sheetView>
  </sheetViews>
  <sheetFormatPr defaultRowHeight="15"/>
  <cols>
    <col min="1" max="1" width="19" customWidth="1"/>
    <col min="2" max="2" width="8.375" customWidth="1"/>
    <col min="3" max="3" width="9.375" customWidth="1"/>
    <col min="4" max="4" width="8.375" customWidth="1"/>
    <col min="5" max="5" width="9.5" customWidth="1"/>
    <col min="6" max="6" width="8.375" customWidth="1"/>
    <col min="7" max="7" width="9.5" customWidth="1"/>
    <col min="8" max="8" width="8.375" customWidth="1"/>
    <col min="9" max="9" width="9.5" customWidth="1"/>
    <col min="10" max="10" width="8.25" customWidth="1"/>
    <col min="11" max="11" width="9.5" customWidth="1"/>
  </cols>
  <sheetData>
    <row r="1" spans="1:12" ht="29.25" customHeight="1">
      <c r="A1" s="662" t="str">
        <f>'Tab 10 i 11'!A1:F1</f>
        <v xml:space="preserve"> I. EMERYTURY I RENTY REALIZOWANE PRZEZ KRUS</v>
      </c>
      <c r="B1" s="662"/>
      <c r="C1" s="662"/>
      <c r="D1" s="662"/>
      <c r="E1" s="662"/>
      <c r="F1" s="662"/>
      <c r="G1" s="662"/>
      <c r="H1" s="662"/>
      <c r="I1" s="662"/>
      <c r="J1" s="662"/>
      <c r="K1" s="662"/>
    </row>
    <row r="3" spans="1:12" ht="32.25" customHeight="1">
      <c r="A3" s="680" t="s">
        <v>554</v>
      </c>
      <c r="B3" s="680"/>
      <c r="C3" s="680"/>
      <c r="D3" s="680"/>
      <c r="E3" s="680"/>
      <c r="F3" s="680"/>
      <c r="G3" s="680"/>
      <c r="H3" s="680"/>
      <c r="I3" s="680"/>
      <c r="J3" s="680"/>
      <c r="K3" s="680"/>
      <c r="L3" s="554" t="s">
        <v>543</v>
      </c>
    </row>
    <row r="4" spans="1:12" ht="34.5" customHeight="1">
      <c r="A4" s="671" t="s">
        <v>13</v>
      </c>
      <c r="B4" s="669" t="s">
        <v>133</v>
      </c>
      <c r="C4" s="669"/>
      <c r="D4" s="669" t="s">
        <v>134</v>
      </c>
      <c r="E4" s="669"/>
      <c r="F4" s="669" t="s">
        <v>135</v>
      </c>
      <c r="G4" s="669"/>
      <c r="H4" s="681" t="s">
        <v>438</v>
      </c>
      <c r="I4" s="681"/>
      <c r="J4" s="669" t="s">
        <v>136</v>
      </c>
      <c r="K4" s="669"/>
    </row>
    <row r="5" spans="1:12" ht="36.75" customHeight="1">
      <c r="A5" s="676"/>
      <c r="B5" s="481" t="s">
        <v>138</v>
      </c>
      <c r="C5" s="481" t="s">
        <v>76</v>
      </c>
      <c r="D5" s="481" t="s">
        <v>137</v>
      </c>
      <c r="E5" s="481" t="s">
        <v>76</v>
      </c>
      <c r="F5" s="481" t="s">
        <v>138</v>
      </c>
      <c r="G5" s="481" t="s">
        <v>76</v>
      </c>
      <c r="H5" s="481" t="s">
        <v>139</v>
      </c>
      <c r="I5" s="481" t="s">
        <v>76</v>
      </c>
      <c r="J5" s="481" t="s">
        <v>138</v>
      </c>
      <c r="K5" s="481" t="s">
        <v>76</v>
      </c>
    </row>
    <row r="6" spans="1:12" ht="12" customHeight="1">
      <c r="A6" s="672"/>
      <c r="B6" s="673" t="str">
        <f>'Tab 10 i 11'!B18:F18</f>
        <v>I KWARTAŁ 2023 R.</v>
      </c>
      <c r="C6" s="674"/>
      <c r="D6" s="674"/>
      <c r="E6" s="674"/>
      <c r="F6" s="674"/>
      <c r="G6" s="674"/>
      <c r="H6" s="674"/>
      <c r="I6" s="674"/>
      <c r="J6" s="674"/>
      <c r="K6" s="675"/>
    </row>
    <row r="7" spans="1:12" ht="17.25" customHeight="1">
      <c r="A7" s="187" t="s">
        <v>68</v>
      </c>
      <c r="B7" s="194">
        <v>3896</v>
      </c>
      <c r="C7" s="195">
        <v>9990814.9300000016</v>
      </c>
      <c r="D7" s="194">
        <v>3204</v>
      </c>
      <c r="E7" s="195">
        <v>8044290.2000000011</v>
      </c>
      <c r="F7" s="194">
        <v>308</v>
      </c>
      <c r="G7" s="195">
        <v>934170.34000000008</v>
      </c>
      <c r="H7" s="194">
        <v>4</v>
      </c>
      <c r="I7" s="195">
        <v>19448.810000000001</v>
      </c>
      <c r="J7" s="194">
        <v>384</v>
      </c>
      <c r="K7" s="195">
        <v>1012354.3899999999</v>
      </c>
    </row>
    <row r="8" spans="1:12" ht="12" customHeight="1">
      <c r="A8" s="189" t="s">
        <v>71</v>
      </c>
      <c r="B8" s="190"/>
      <c r="C8" s="191"/>
      <c r="D8" s="190"/>
      <c r="E8" s="191"/>
      <c r="F8" s="190"/>
      <c r="G8" s="191"/>
      <c r="H8" s="190"/>
      <c r="I8" s="191"/>
      <c r="J8" s="190"/>
      <c r="K8" s="191"/>
    </row>
    <row r="9" spans="1:12" ht="17.25" customHeight="1">
      <c r="A9" s="512" t="s">
        <v>140</v>
      </c>
      <c r="B9" s="190">
        <v>41</v>
      </c>
      <c r="C9" s="191">
        <v>224197.14</v>
      </c>
      <c r="D9" s="190">
        <v>40</v>
      </c>
      <c r="E9" s="191">
        <v>218806.06</v>
      </c>
      <c r="F9" s="190">
        <v>1</v>
      </c>
      <c r="G9" s="191">
        <v>5391.08</v>
      </c>
      <c r="H9" s="178">
        <v>0</v>
      </c>
      <c r="I9" s="178">
        <v>0</v>
      </c>
      <c r="J9" s="178">
        <v>0</v>
      </c>
      <c r="K9" s="178">
        <v>0</v>
      </c>
    </row>
    <row r="10" spans="1:12" ht="12.75" customHeight="1">
      <c r="A10" s="189" t="s">
        <v>35</v>
      </c>
      <c r="B10" s="190"/>
      <c r="C10" s="191"/>
      <c r="D10" s="190"/>
      <c r="E10" s="191"/>
      <c r="F10" s="190"/>
      <c r="G10" s="191"/>
      <c r="H10" s="192"/>
      <c r="I10" s="192"/>
      <c r="J10" s="192"/>
      <c r="K10" s="192"/>
    </row>
    <row r="11" spans="1:12" ht="22.5" customHeight="1">
      <c r="A11" s="193" t="s">
        <v>141</v>
      </c>
      <c r="B11" s="194">
        <v>3623</v>
      </c>
      <c r="C11" s="195">
        <v>8772761.3200000022</v>
      </c>
      <c r="D11" s="194">
        <v>2955</v>
      </c>
      <c r="E11" s="195">
        <v>6931617.9300000016</v>
      </c>
      <c r="F11" s="194">
        <v>302</v>
      </c>
      <c r="G11" s="195">
        <v>902316.63000000012</v>
      </c>
      <c r="H11" s="194">
        <v>4</v>
      </c>
      <c r="I11" s="195">
        <v>19448.810000000001</v>
      </c>
      <c r="J11" s="194">
        <v>367</v>
      </c>
      <c r="K11" s="195">
        <v>938826.75999999989</v>
      </c>
    </row>
    <row r="12" spans="1:12" ht="17.25" customHeight="1">
      <c r="A12" s="189" t="s">
        <v>142</v>
      </c>
      <c r="B12" s="190">
        <v>96</v>
      </c>
      <c r="C12" s="191">
        <v>245431.32</v>
      </c>
      <c r="D12" s="190">
        <v>63</v>
      </c>
      <c r="E12" s="191">
        <v>148175.69</v>
      </c>
      <c r="F12" s="190">
        <v>26</v>
      </c>
      <c r="G12" s="191">
        <v>79504.72</v>
      </c>
      <c r="H12" s="178">
        <v>0</v>
      </c>
      <c r="I12" s="178">
        <v>0</v>
      </c>
      <c r="J12" s="190">
        <v>7</v>
      </c>
      <c r="K12" s="191">
        <v>17750.91</v>
      </c>
    </row>
    <row r="13" spans="1:12" ht="17.25" customHeight="1">
      <c r="A13" s="189" t="s">
        <v>143</v>
      </c>
      <c r="B13" s="190">
        <v>44</v>
      </c>
      <c r="C13" s="191">
        <v>207179.46</v>
      </c>
      <c r="D13" s="190">
        <v>21</v>
      </c>
      <c r="E13" s="191">
        <v>92970</v>
      </c>
      <c r="F13" s="190">
        <v>18</v>
      </c>
      <c r="G13" s="191">
        <v>102095.87999999999</v>
      </c>
      <c r="H13" s="178">
        <v>0</v>
      </c>
      <c r="I13" s="178">
        <v>0</v>
      </c>
      <c r="J13" s="190">
        <v>5</v>
      </c>
      <c r="K13" s="191">
        <v>12113.579999999998</v>
      </c>
    </row>
    <row r="14" spans="1:12" ht="17.25" customHeight="1">
      <c r="A14" s="189" t="s">
        <v>144</v>
      </c>
      <c r="B14" s="178">
        <v>0</v>
      </c>
      <c r="C14" s="178">
        <v>0</v>
      </c>
      <c r="D14" s="178">
        <v>0</v>
      </c>
      <c r="E14" s="178">
        <v>0</v>
      </c>
      <c r="F14" s="178">
        <v>0</v>
      </c>
      <c r="G14" s="178">
        <v>0</v>
      </c>
      <c r="H14" s="178">
        <v>0</v>
      </c>
      <c r="I14" s="178">
        <v>0</v>
      </c>
      <c r="J14" s="178">
        <v>0</v>
      </c>
      <c r="K14" s="178">
        <v>0</v>
      </c>
    </row>
    <row r="15" spans="1:12" ht="17.25" customHeight="1">
      <c r="A15" s="189" t="s">
        <v>145</v>
      </c>
      <c r="B15" s="178">
        <v>0</v>
      </c>
      <c r="C15" s="178">
        <v>0</v>
      </c>
      <c r="D15" s="178">
        <v>0</v>
      </c>
      <c r="E15" s="178">
        <v>0</v>
      </c>
      <c r="F15" s="178">
        <v>0</v>
      </c>
      <c r="G15" s="178">
        <v>0</v>
      </c>
      <c r="H15" s="178">
        <v>0</v>
      </c>
      <c r="I15" s="178">
        <v>0</v>
      </c>
      <c r="J15" s="178">
        <v>0</v>
      </c>
      <c r="K15" s="178">
        <v>0</v>
      </c>
    </row>
    <row r="16" spans="1:12" ht="17.25" customHeight="1">
      <c r="A16" s="189" t="s">
        <v>146</v>
      </c>
      <c r="B16" s="178">
        <v>0</v>
      </c>
      <c r="C16" s="178">
        <v>0</v>
      </c>
      <c r="D16" s="178">
        <v>0</v>
      </c>
      <c r="E16" s="178">
        <v>0</v>
      </c>
      <c r="F16" s="178">
        <v>0</v>
      </c>
      <c r="G16" s="178">
        <v>0</v>
      </c>
      <c r="H16" s="178">
        <v>0</v>
      </c>
      <c r="I16" s="196">
        <v>0</v>
      </c>
      <c r="J16" s="178">
        <v>0</v>
      </c>
      <c r="K16" s="178">
        <v>0</v>
      </c>
    </row>
    <row r="17" spans="1:11" ht="17.25" customHeight="1">
      <c r="A17" s="189" t="s">
        <v>147</v>
      </c>
      <c r="B17" s="190">
        <v>2</v>
      </c>
      <c r="C17" s="191">
        <v>8105.4699999999993</v>
      </c>
      <c r="D17" s="178">
        <v>0</v>
      </c>
      <c r="E17" s="178">
        <v>0</v>
      </c>
      <c r="F17" s="190">
        <v>2</v>
      </c>
      <c r="G17" s="191">
        <v>8105.4699999999993</v>
      </c>
      <c r="H17" s="178">
        <v>0</v>
      </c>
      <c r="I17" s="178">
        <v>0</v>
      </c>
      <c r="J17" s="178">
        <v>0</v>
      </c>
      <c r="K17" s="178">
        <v>0</v>
      </c>
    </row>
    <row r="18" spans="1:11" ht="17.25" customHeight="1">
      <c r="A18" s="189" t="s">
        <v>148</v>
      </c>
      <c r="B18" s="606">
        <v>0</v>
      </c>
      <c r="C18" s="191">
        <v>4265.32</v>
      </c>
      <c r="D18" s="178">
        <v>0</v>
      </c>
      <c r="E18" s="178">
        <v>0</v>
      </c>
      <c r="F18" s="178">
        <v>0</v>
      </c>
      <c r="G18" s="178">
        <v>0</v>
      </c>
      <c r="H18" s="178">
        <v>0</v>
      </c>
      <c r="I18" s="178">
        <v>0</v>
      </c>
      <c r="J18" s="606">
        <v>0</v>
      </c>
      <c r="K18" s="191">
        <v>4265.32</v>
      </c>
    </row>
    <row r="19" spans="1:11" ht="17.25" customHeight="1">
      <c r="A19" s="189" t="s">
        <v>149</v>
      </c>
      <c r="B19" s="178">
        <v>0</v>
      </c>
      <c r="C19" s="178">
        <v>0</v>
      </c>
      <c r="D19" s="178">
        <v>0</v>
      </c>
      <c r="E19" s="178">
        <v>0</v>
      </c>
      <c r="F19" s="178">
        <v>0</v>
      </c>
      <c r="G19" s="178">
        <v>0</v>
      </c>
      <c r="H19" s="178">
        <v>0</v>
      </c>
      <c r="I19" s="178">
        <v>0</v>
      </c>
      <c r="J19" s="178">
        <v>0</v>
      </c>
      <c r="K19" s="178">
        <v>0</v>
      </c>
    </row>
    <row r="20" spans="1:11" ht="17.25" customHeight="1">
      <c r="A20" s="189" t="s">
        <v>150</v>
      </c>
      <c r="B20" s="190">
        <v>1</v>
      </c>
      <c r="C20" s="191">
        <v>11346.14</v>
      </c>
      <c r="D20" s="178">
        <v>0</v>
      </c>
      <c r="E20" s="178">
        <v>0</v>
      </c>
      <c r="F20" s="178">
        <v>0</v>
      </c>
      <c r="G20" s="178">
        <v>0</v>
      </c>
      <c r="H20" s="178">
        <v>0</v>
      </c>
      <c r="I20" s="196">
        <v>0</v>
      </c>
      <c r="J20" s="190">
        <v>1</v>
      </c>
      <c r="K20" s="191">
        <v>11346.14</v>
      </c>
    </row>
    <row r="21" spans="1:11" ht="17.25" customHeight="1">
      <c r="A21" s="189" t="s">
        <v>151</v>
      </c>
      <c r="B21" s="190">
        <v>26</v>
      </c>
      <c r="C21" s="191">
        <v>130398.13</v>
      </c>
      <c r="D21" s="190">
        <v>22</v>
      </c>
      <c r="E21" s="191">
        <v>120475.01000000001</v>
      </c>
      <c r="F21" s="190">
        <v>3</v>
      </c>
      <c r="G21" s="191">
        <v>9848.36</v>
      </c>
      <c r="H21" s="178">
        <v>0</v>
      </c>
      <c r="I21" s="178">
        <v>0</v>
      </c>
      <c r="J21" s="190">
        <v>1</v>
      </c>
      <c r="K21" s="191">
        <v>74.760000000000005</v>
      </c>
    </row>
    <row r="22" spans="1:11" ht="17.25" customHeight="1">
      <c r="A22" s="189" t="s">
        <v>152</v>
      </c>
      <c r="B22" s="178">
        <v>0</v>
      </c>
      <c r="C22" s="178">
        <v>0</v>
      </c>
      <c r="D22" s="178">
        <v>0</v>
      </c>
      <c r="E22" s="178">
        <v>0</v>
      </c>
      <c r="F22" s="178">
        <v>0</v>
      </c>
      <c r="G22" s="178">
        <v>0</v>
      </c>
      <c r="H22" s="178">
        <v>0</v>
      </c>
      <c r="I22" s="178">
        <v>0</v>
      </c>
      <c r="J22" s="178">
        <v>0</v>
      </c>
      <c r="K22" s="178">
        <v>0</v>
      </c>
    </row>
    <row r="23" spans="1:11" ht="17.25" customHeight="1">
      <c r="A23" s="189" t="s">
        <v>153</v>
      </c>
      <c r="B23" s="190">
        <v>20</v>
      </c>
      <c r="C23" s="191">
        <v>84449.040000000008</v>
      </c>
      <c r="D23" s="190">
        <v>10</v>
      </c>
      <c r="E23" s="191">
        <v>49324.59</v>
      </c>
      <c r="F23" s="190">
        <v>5</v>
      </c>
      <c r="G23" s="191">
        <v>19866.510000000002</v>
      </c>
      <c r="H23" s="178">
        <v>0</v>
      </c>
      <c r="I23" s="178">
        <v>0</v>
      </c>
      <c r="J23" s="190">
        <v>5</v>
      </c>
      <c r="K23" s="191">
        <v>15257.94</v>
      </c>
    </row>
    <row r="24" spans="1:11" ht="17.25" customHeight="1">
      <c r="A24" s="189" t="s">
        <v>154</v>
      </c>
      <c r="B24" s="190">
        <v>7</v>
      </c>
      <c r="C24" s="191">
        <v>35504.929999999993</v>
      </c>
      <c r="D24" s="190">
        <v>5</v>
      </c>
      <c r="E24" s="191">
        <v>19354.329999999998</v>
      </c>
      <c r="F24" s="190">
        <v>2</v>
      </c>
      <c r="G24" s="191">
        <v>11062.33</v>
      </c>
      <c r="H24" s="178">
        <v>0</v>
      </c>
      <c r="I24" s="178">
        <v>0</v>
      </c>
      <c r="J24" s="190">
        <v>1</v>
      </c>
      <c r="K24" s="191">
        <v>5088.2700000000004</v>
      </c>
    </row>
    <row r="25" spans="1:11" ht="17.25" customHeight="1">
      <c r="A25" s="189" t="s">
        <v>155</v>
      </c>
      <c r="B25" s="190">
        <v>9</v>
      </c>
      <c r="C25" s="191">
        <v>40286.26</v>
      </c>
      <c r="D25" s="190">
        <v>5</v>
      </c>
      <c r="E25" s="191">
        <v>27417.82</v>
      </c>
      <c r="F25" s="190">
        <v>3</v>
      </c>
      <c r="G25" s="191">
        <v>8603.119999999999</v>
      </c>
      <c r="H25" s="178">
        <v>0</v>
      </c>
      <c r="I25" s="178">
        <v>0</v>
      </c>
      <c r="J25" s="190">
        <v>1</v>
      </c>
      <c r="K25" s="191">
        <v>4265.32</v>
      </c>
    </row>
    <row r="26" spans="1:11" ht="17.25" customHeight="1">
      <c r="A26" s="189" t="s">
        <v>156</v>
      </c>
      <c r="B26" s="178">
        <v>0</v>
      </c>
      <c r="C26" s="178">
        <v>0</v>
      </c>
      <c r="D26" s="178">
        <v>0</v>
      </c>
      <c r="E26" s="178">
        <v>0</v>
      </c>
      <c r="F26" s="178">
        <v>0</v>
      </c>
      <c r="G26" s="178">
        <v>0</v>
      </c>
      <c r="H26" s="178">
        <v>0</v>
      </c>
      <c r="I26" s="178">
        <v>0</v>
      </c>
      <c r="J26" s="178">
        <v>0</v>
      </c>
      <c r="K26" s="178">
        <v>0</v>
      </c>
    </row>
    <row r="27" spans="1:11" ht="17.25" customHeight="1">
      <c r="A27" s="189" t="s">
        <v>157</v>
      </c>
      <c r="B27" s="178">
        <v>0</v>
      </c>
      <c r="C27" s="178">
        <v>0</v>
      </c>
      <c r="D27" s="178">
        <v>0</v>
      </c>
      <c r="E27" s="178">
        <v>0</v>
      </c>
      <c r="F27" s="178">
        <v>0</v>
      </c>
      <c r="G27" s="178">
        <v>0</v>
      </c>
      <c r="H27" s="178">
        <v>0</v>
      </c>
      <c r="I27" s="178">
        <v>0</v>
      </c>
      <c r="J27" s="178">
        <v>0</v>
      </c>
      <c r="K27" s="178">
        <v>0</v>
      </c>
    </row>
    <row r="28" spans="1:11" ht="17.25" customHeight="1">
      <c r="A28" s="189" t="s">
        <v>158</v>
      </c>
      <c r="B28" s="190">
        <v>3</v>
      </c>
      <c r="C28" s="191">
        <v>9140.83</v>
      </c>
      <c r="D28" s="178">
        <v>0</v>
      </c>
      <c r="E28" s="178">
        <v>0</v>
      </c>
      <c r="F28" s="190">
        <v>1</v>
      </c>
      <c r="G28" s="191">
        <v>3802.42</v>
      </c>
      <c r="H28" s="178">
        <v>0</v>
      </c>
      <c r="I28" s="178">
        <v>0</v>
      </c>
      <c r="J28" s="190">
        <v>2</v>
      </c>
      <c r="K28" s="191">
        <v>5338.41</v>
      </c>
    </row>
    <row r="29" spans="1:11" ht="17.25" customHeight="1">
      <c r="A29" s="189" t="s">
        <v>159</v>
      </c>
      <c r="B29" s="190">
        <v>1</v>
      </c>
      <c r="C29" s="191">
        <v>340.02</v>
      </c>
      <c r="D29" s="178">
        <v>0</v>
      </c>
      <c r="E29" s="178">
        <v>0</v>
      </c>
      <c r="F29" s="178">
        <v>0</v>
      </c>
      <c r="G29" s="178">
        <v>0</v>
      </c>
      <c r="H29" s="178">
        <v>0</v>
      </c>
      <c r="I29" s="178">
        <v>0</v>
      </c>
      <c r="J29" s="190">
        <v>1</v>
      </c>
      <c r="K29" s="191">
        <v>340.02</v>
      </c>
    </row>
    <row r="30" spans="1:11" ht="17.25" customHeight="1">
      <c r="A30" s="189" t="s">
        <v>160</v>
      </c>
      <c r="B30" s="190">
        <v>2</v>
      </c>
      <c r="C30" s="191">
        <v>8530.64</v>
      </c>
      <c r="D30" s="178">
        <v>0</v>
      </c>
      <c r="E30" s="178">
        <v>0</v>
      </c>
      <c r="F30" s="178">
        <v>0</v>
      </c>
      <c r="G30" s="178">
        <v>0</v>
      </c>
      <c r="H30" s="178">
        <v>0</v>
      </c>
      <c r="I30" s="178">
        <v>0</v>
      </c>
      <c r="J30" s="190">
        <v>2</v>
      </c>
      <c r="K30" s="191">
        <v>8530.64</v>
      </c>
    </row>
    <row r="31" spans="1:11" ht="17.25" customHeight="1">
      <c r="A31" s="189" t="s">
        <v>161</v>
      </c>
      <c r="B31" s="178">
        <v>0</v>
      </c>
      <c r="C31" s="178">
        <v>0</v>
      </c>
      <c r="D31" s="178">
        <v>0</v>
      </c>
      <c r="E31" s="178">
        <v>0</v>
      </c>
      <c r="F31" s="178">
        <v>0</v>
      </c>
      <c r="G31" s="178">
        <v>0</v>
      </c>
      <c r="H31" s="178">
        <v>0</v>
      </c>
      <c r="I31" s="178">
        <v>0</v>
      </c>
      <c r="J31" s="178">
        <v>0</v>
      </c>
      <c r="K31" s="178">
        <v>0</v>
      </c>
    </row>
    <row r="32" spans="1:11" ht="17.25" customHeight="1">
      <c r="A32" s="189" t="s">
        <v>162</v>
      </c>
      <c r="B32" s="190">
        <v>3329</v>
      </c>
      <c r="C32" s="191">
        <v>7640569.8200000003</v>
      </c>
      <c r="D32" s="190">
        <v>2776</v>
      </c>
      <c r="E32" s="191">
        <v>6242246.96</v>
      </c>
      <c r="F32" s="190">
        <v>226</v>
      </c>
      <c r="G32" s="191">
        <v>589657.77</v>
      </c>
      <c r="H32" s="190">
        <v>4</v>
      </c>
      <c r="I32" s="191">
        <v>19448.810000000001</v>
      </c>
      <c r="J32" s="190">
        <v>327</v>
      </c>
      <c r="K32" s="191">
        <v>808665.09</v>
      </c>
    </row>
    <row r="33" spans="1:11" ht="17.25" customHeight="1">
      <c r="A33" s="189" t="s">
        <v>163</v>
      </c>
      <c r="B33" s="190">
        <v>10</v>
      </c>
      <c r="C33" s="191">
        <v>43689.549999999996</v>
      </c>
      <c r="D33" s="190">
        <v>2</v>
      </c>
      <c r="E33" s="191">
        <v>6687.23</v>
      </c>
      <c r="F33" s="190">
        <v>7</v>
      </c>
      <c r="G33" s="191">
        <v>32737</v>
      </c>
      <c r="H33" s="178">
        <v>0</v>
      </c>
      <c r="I33" s="178">
        <v>0</v>
      </c>
      <c r="J33" s="190">
        <v>1</v>
      </c>
      <c r="K33" s="191">
        <v>4265.32</v>
      </c>
    </row>
    <row r="34" spans="1:11" ht="17.25" customHeight="1">
      <c r="A34" s="189" t="s">
        <v>164</v>
      </c>
      <c r="B34" s="178">
        <v>0</v>
      </c>
      <c r="C34" s="178">
        <v>0</v>
      </c>
      <c r="D34" s="178">
        <v>0</v>
      </c>
      <c r="E34" s="178">
        <v>0</v>
      </c>
      <c r="F34" s="178">
        <v>0</v>
      </c>
      <c r="G34" s="178">
        <v>0</v>
      </c>
      <c r="H34" s="178">
        <v>0</v>
      </c>
      <c r="I34" s="178">
        <v>0</v>
      </c>
      <c r="J34" s="178">
        <v>0</v>
      </c>
      <c r="K34" s="178">
        <v>0</v>
      </c>
    </row>
    <row r="35" spans="1:11" ht="17.25" customHeight="1">
      <c r="A35" s="189" t="s">
        <v>165</v>
      </c>
      <c r="B35" s="178">
        <v>0</v>
      </c>
      <c r="C35" s="178">
        <v>0</v>
      </c>
      <c r="D35" s="178">
        <v>0</v>
      </c>
      <c r="E35" s="178">
        <v>0</v>
      </c>
      <c r="F35" s="178">
        <v>0</v>
      </c>
      <c r="G35" s="178">
        <v>0</v>
      </c>
      <c r="H35" s="178">
        <v>0</v>
      </c>
      <c r="I35" s="178">
        <v>0</v>
      </c>
      <c r="J35" s="178">
        <v>0</v>
      </c>
      <c r="K35" s="178">
        <v>0</v>
      </c>
    </row>
    <row r="36" spans="1:11" ht="17.25" customHeight="1">
      <c r="A36" s="189" t="s">
        <v>166</v>
      </c>
      <c r="B36" s="190">
        <v>3</v>
      </c>
      <c r="C36" s="191">
        <v>8880.89</v>
      </c>
      <c r="D36" s="190">
        <v>1</v>
      </c>
      <c r="E36" s="191">
        <v>981.73</v>
      </c>
      <c r="F36" s="178">
        <v>0</v>
      </c>
      <c r="G36" s="178">
        <v>0</v>
      </c>
      <c r="H36" s="178">
        <v>0</v>
      </c>
      <c r="I36" s="178">
        <v>0</v>
      </c>
      <c r="J36" s="190">
        <v>2</v>
      </c>
      <c r="K36" s="191">
        <v>7899.16</v>
      </c>
    </row>
    <row r="37" spans="1:11" ht="17.25" customHeight="1">
      <c r="A37" s="189" t="s">
        <v>167</v>
      </c>
      <c r="B37" s="178">
        <v>0</v>
      </c>
      <c r="C37" s="178">
        <v>0</v>
      </c>
      <c r="D37" s="178">
        <v>0</v>
      </c>
      <c r="E37" s="178">
        <v>0</v>
      </c>
      <c r="F37" s="178">
        <v>0</v>
      </c>
      <c r="G37" s="178">
        <v>0</v>
      </c>
      <c r="H37" s="178">
        <v>0</v>
      </c>
      <c r="I37" s="178">
        <v>0</v>
      </c>
      <c r="J37" s="178">
        <v>0</v>
      </c>
      <c r="K37" s="178">
        <v>0</v>
      </c>
    </row>
    <row r="38" spans="1:11" ht="17.25" customHeight="1">
      <c r="A38" s="189" t="s">
        <v>168</v>
      </c>
      <c r="B38" s="190">
        <v>3</v>
      </c>
      <c r="C38" s="191">
        <v>7808.8499999999985</v>
      </c>
      <c r="D38" s="190">
        <v>1</v>
      </c>
      <c r="E38" s="191">
        <v>4642.3999999999996</v>
      </c>
      <c r="F38" s="190">
        <v>1</v>
      </c>
      <c r="G38" s="191">
        <v>808.56</v>
      </c>
      <c r="H38" s="178">
        <v>0</v>
      </c>
      <c r="I38" s="178">
        <v>0</v>
      </c>
      <c r="J38" s="190">
        <v>1</v>
      </c>
      <c r="K38" s="191">
        <v>2357.89</v>
      </c>
    </row>
    <row r="39" spans="1:11" ht="17.25" customHeight="1">
      <c r="A39" s="189" t="s">
        <v>169</v>
      </c>
      <c r="B39" s="190">
        <v>16</v>
      </c>
      <c r="C39" s="191">
        <v>54045.94</v>
      </c>
      <c r="D39" s="190">
        <v>9</v>
      </c>
      <c r="E39" s="191">
        <v>28230.95</v>
      </c>
      <c r="F39" s="190">
        <v>5</v>
      </c>
      <c r="G39" s="191">
        <v>22451.29</v>
      </c>
      <c r="H39" s="178">
        <v>0</v>
      </c>
      <c r="I39" s="178">
        <v>0</v>
      </c>
      <c r="J39" s="190">
        <v>2</v>
      </c>
      <c r="K39" s="191">
        <v>3363.7</v>
      </c>
    </row>
    <row r="40" spans="1:11" ht="17.25" customHeight="1">
      <c r="A40" s="189" t="s">
        <v>170</v>
      </c>
      <c r="B40" s="178">
        <v>0</v>
      </c>
      <c r="C40" s="178">
        <v>0</v>
      </c>
      <c r="D40" s="178">
        <v>0</v>
      </c>
      <c r="E40" s="178">
        <v>0</v>
      </c>
      <c r="F40" s="178">
        <v>0</v>
      </c>
      <c r="G40" s="562">
        <v>0</v>
      </c>
      <c r="H40" s="178">
        <v>0</v>
      </c>
      <c r="I40" s="178">
        <v>0</v>
      </c>
      <c r="J40" s="178">
        <v>0</v>
      </c>
      <c r="K40" s="178">
        <v>0</v>
      </c>
    </row>
    <row r="41" spans="1:11" ht="17.25" customHeight="1">
      <c r="A41" s="189" t="s">
        <v>171</v>
      </c>
      <c r="B41" s="190">
        <v>34</v>
      </c>
      <c r="C41" s="191">
        <v>173688.97</v>
      </c>
      <c r="D41" s="190">
        <v>26</v>
      </c>
      <c r="E41" s="191">
        <v>143808.82999999999</v>
      </c>
      <c r="F41" s="190">
        <v>2</v>
      </c>
      <c r="G41" s="191">
        <v>9507.880000000001</v>
      </c>
      <c r="H41" s="178">
        <v>0</v>
      </c>
      <c r="I41" s="178">
        <v>0</v>
      </c>
      <c r="J41" s="190">
        <v>6</v>
      </c>
      <c r="K41" s="191">
        <v>20372.259999999998</v>
      </c>
    </row>
    <row r="42" spans="1:11" ht="17.25" customHeight="1">
      <c r="A42" s="189" t="s">
        <v>172</v>
      </c>
      <c r="B42" s="190">
        <v>16</v>
      </c>
      <c r="C42" s="191">
        <v>59099.74</v>
      </c>
      <c r="D42" s="190">
        <v>13</v>
      </c>
      <c r="E42" s="191">
        <v>47302.39</v>
      </c>
      <c r="F42" s="190">
        <v>1</v>
      </c>
      <c r="G42" s="191">
        <v>4265.32</v>
      </c>
      <c r="H42" s="178">
        <v>0</v>
      </c>
      <c r="I42" s="178">
        <v>0</v>
      </c>
      <c r="J42" s="190">
        <v>2</v>
      </c>
      <c r="K42" s="191">
        <v>7532.0300000000007</v>
      </c>
    </row>
    <row r="43" spans="1:11" ht="34.5">
      <c r="A43" s="193" t="s">
        <v>173</v>
      </c>
      <c r="B43" s="194">
        <v>273</v>
      </c>
      <c r="C43" s="195">
        <v>1218053.6100000001</v>
      </c>
      <c r="D43" s="194">
        <v>249</v>
      </c>
      <c r="E43" s="195">
        <v>1112672.27</v>
      </c>
      <c r="F43" s="194">
        <v>6</v>
      </c>
      <c r="G43" s="195">
        <v>31853.71</v>
      </c>
      <c r="H43" s="197">
        <v>0</v>
      </c>
      <c r="I43" s="197">
        <v>0</v>
      </c>
      <c r="J43" s="194">
        <v>17</v>
      </c>
      <c r="K43" s="195">
        <v>73527.63</v>
      </c>
    </row>
    <row r="44" spans="1:11" ht="17.25" customHeight="1">
      <c r="A44" s="189" t="s">
        <v>534</v>
      </c>
      <c r="B44" s="190">
        <v>61</v>
      </c>
      <c r="C44" s="191">
        <v>168218.63</v>
      </c>
      <c r="D44" s="190">
        <v>60</v>
      </c>
      <c r="E44" s="191">
        <v>156493.59</v>
      </c>
      <c r="F44" s="190">
        <v>1</v>
      </c>
      <c r="G44" s="191">
        <v>11725.04</v>
      </c>
      <c r="H44" s="178">
        <v>0</v>
      </c>
      <c r="I44" s="178">
        <v>0</v>
      </c>
      <c r="J44" s="178">
        <v>0</v>
      </c>
      <c r="K44" s="178">
        <v>0</v>
      </c>
    </row>
    <row r="45" spans="1:11" ht="17.25" customHeight="1">
      <c r="A45" s="189" t="s">
        <v>547</v>
      </c>
      <c r="B45" s="178">
        <v>0</v>
      </c>
      <c r="C45" s="178">
        <v>0</v>
      </c>
      <c r="D45" s="178">
        <v>0</v>
      </c>
      <c r="E45" s="178">
        <v>0</v>
      </c>
      <c r="F45" s="178">
        <v>0</v>
      </c>
      <c r="G45" s="178">
        <v>0</v>
      </c>
      <c r="H45" s="178">
        <v>0</v>
      </c>
      <c r="I45" s="178">
        <v>0</v>
      </c>
      <c r="J45" s="178">
        <v>0</v>
      </c>
      <c r="K45" s="178">
        <v>0</v>
      </c>
    </row>
    <row r="46" spans="1:11" ht="17.25" customHeight="1">
      <c r="A46" s="189" t="s">
        <v>506</v>
      </c>
      <c r="B46" s="178">
        <v>0</v>
      </c>
      <c r="C46" s="178">
        <v>0</v>
      </c>
      <c r="D46" s="178">
        <v>0</v>
      </c>
      <c r="E46" s="178">
        <v>0</v>
      </c>
      <c r="F46" s="178">
        <v>0</v>
      </c>
      <c r="G46" s="178">
        <v>0</v>
      </c>
      <c r="H46" s="178">
        <v>0</v>
      </c>
      <c r="I46" s="178">
        <v>0</v>
      </c>
      <c r="J46" s="178">
        <v>0</v>
      </c>
      <c r="K46" s="178">
        <v>0</v>
      </c>
    </row>
    <row r="47" spans="1:11" ht="17.25" customHeight="1">
      <c r="A47" s="189" t="s">
        <v>174</v>
      </c>
      <c r="B47" s="190">
        <v>84</v>
      </c>
      <c r="C47" s="191">
        <v>396632.86</v>
      </c>
      <c r="D47" s="190">
        <v>78</v>
      </c>
      <c r="E47" s="191">
        <v>375382.67</v>
      </c>
      <c r="F47" s="190">
        <v>2</v>
      </c>
      <c r="G47" s="191">
        <v>6299.87</v>
      </c>
      <c r="H47" s="178">
        <v>0</v>
      </c>
      <c r="I47" s="178">
        <v>0</v>
      </c>
      <c r="J47" s="190">
        <v>4</v>
      </c>
      <c r="K47" s="191">
        <v>14950.32</v>
      </c>
    </row>
    <row r="48" spans="1:11" ht="17.25" customHeight="1">
      <c r="A48" s="189" t="s">
        <v>175</v>
      </c>
      <c r="B48" s="178">
        <v>0</v>
      </c>
      <c r="C48" s="178">
        <v>0</v>
      </c>
      <c r="D48" s="178">
        <v>0</v>
      </c>
      <c r="E48" s="178">
        <v>0</v>
      </c>
      <c r="F48" s="178">
        <v>0</v>
      </c>
      <c r="G48" s="178">
        <v>0</v>
      </c>
      <c r="H48" s="178">
        <v>0</v>
      </c>
      <c r="I48" s="178">
        <v>0</v>
      </c>
      <c r="J48" s="178">
        <v>0</v>
      </c>
      <c r="K48" s="178">
        <v>0</v>
      </c>
    </row>
    <row r="49" spans="1:11" ht="17.25" customHeight="1">
      <c r="A49" s="189" t="s">
        <v>535</v>
      </c>
      <c r="B49" s="178">
        <v>0</v>
      </c>
      <c r="C49" s="178">
        <v>0</v>
      </c>
      <c r="D49" s="178">
        <v>0</v>
      </c>
      <c r="E49" s="178">
        <v>0</v>
      </c>
      <c r="F49" s="178">
        <v>0</v>
      </c>
      <c r="G49" s="178">
        <v>0</v>
      </c>
      <c r="H49" s="178">
        <v>0</v>
      </c>
      <c r="I49" s="178">
        <v>0</v>
      </c>
      <c r="J49" s="178">
        <v>0</v>
      </c>
      <c r="K49" s="178">
        <v>0</v>
      </c>
    </row>
    <row r="50" spans="1:11" ht="17.25" customHeight="1">
      <c r="A50" s="189" t="s">
        <v>176</v>
      </c>
      <c r="B50" s="178">
        <v>0</v>
      </c>
      <c r="C50" s="178">
        <v>0</v>
      </c>
      <c r="D50" s="178">
        <v>0</v>
      </c>
      <c r="E50" s="178">
        <v>0</v>
      </c>
      <c r="F50" s="178">
        <v>0</v>
      </c>
      <c r="G50" s="178">
        <v>0</v>
      </c>
      <c r="H50" s="178">
        <v>0</v>
      </c>
      <c r="I50" s="178">
        <v>0</v>
      </c>
      <c r="J50" s="178">
        <v>0</v>
      </c>
      <c r="K50" s="178">
        <v>0</v>
      </c>
    </row>
    <row r="51" spans="1:11" ht="17.25" customHeight="1">
      <c r="A51" s="189" t="s">
        <v>177</v>
      </c>
      <c r="B51" s="178">
        <v>0</v>
      </c>
      <c r="C51" s="178">
        <v>0</v>
      </c>
      <c r="D51" s="178">
        <v>0</v>
      </c>
      <c r="E51" s="178">
        <v>0</v>
      </c>
      <c r="F51" s="178">
        <v>0</v>
      </c>
      <c r="G51" s="178">
        <v>0</v>
      </c>
      <c r="H51" s="178">
        <v>0</v>
      </c>
      <c r="I51" s="178">
        <v>0</v>
      </c>
      <c r="J51" s="178">
        <v>0</v>
      </c>
      <c r="K51" s="178">
        <v>0</v>
      </c>
    </row>
    <row r="52" spans="1:11" ht="17.25" customHeight="1">
      <c r="A52" s="189" t="s">
        <v>178</v>
      </c>
      <c r="B52" s="178">
        <v>0</v>
      </c>
      <c r="C52" s="178">
        <v>0</v>
      </c>
      <c r="D52" s="178">
        <v>0</v>
      </c>
      <c r="E52" s="178">
        <v>0</v>
      </c>
      <c r="F52" s="178">
        <v>0</v>
      </c>
      <c r="G52" s="178">
        <v>0</v>
      </c>
      <c r="H52" s="178">
        <v>0</v>
      </c>
      <c r="I52" s="178">
        <v>0</v>
      </c>
      <c r="J52" s="178">
        <v>0</v>
      </c>
      <c r="K52" s="178">
        <v>0</v>
      </c>
    </row>
    <row r="53" spans="1:11" ht="17.25" customHeight="1">
      <c r="A53" s="189" t="s">
        <v>507</v>
      </c>
      <c r="B53" s="178">
        <v>0</v>
      </c>
      <c r="C53" s="178">
        <v>0</v>
      </c>
      <c r="D53" s="178">
        <v>0</v>
      </c>
      <c r="E53" s="178">
        <v>0</v>
      </c>
      <c r="F53" s="178">
        <v>0</v>
      </c>
      <c r="G53" s="178">
        <v>0</v>
      </c>
      <c r="H53" s="178">
        <v>0</v>
      </c>
      <c r="I53" s="178">
        <v>0</v>
      </c>
      <c r="J53" s="178">
        <v>0</v>
      </c>
      <c r="K53" s="178">
        <v>0</v>
      </c>
    </row>
    <row r="54" spans="1:11" ht="17.25" customHeight="1">
      <c r="A54" s="189" t="s">
        <v>179</v>
      </c>
      <c r="B54" s="190">
        <v>12</v>
      </c>
      <c r="C54" s="191">
        <v>41838.630000000005</v>
      </c>
      <c r="D54" s="190">
        <v>2</v>
      </c>
      <c r="E54" s="191">
        <v>2269.73</v>
      </c>
      <c r="F54" s="190">
        <v>1</v>
      </c>
      <c r="G54" s="191">
        <v>4421</v>
      </c>
      <c r="H54" s="178">
        <v>0</v>
      </c>
      <c r="I54" s="178">
        <v>0</v>
      </c>
      <c r="J54" s="190">
        <v>9</v>
      </c>
      <c r="K54" s="191">
        <v>35147.9</v>
      </c>
    </row>
    <row r="55" spans="1:11" ht="17.25" customHeight="1">
      <c r="A55" s="198" t="s">
        <v>536</v>
      </c>
      <c r="B55" s="199">
        <v>115</v>
      </c>
      <c r="C55" s="200">
        <v>611363.49000000011</v>
      </c>
      <c r="D55" s="199">
        <v>109</v>
      </c>
      <c r="E55" s="200">
        <v>578526.28</v>
      </c>
      <c r="F55" s="199">
        <v>2</v>
      </c>
      <c r="G55" s="200">
        <v>9407.7999999999993</v>
      </c>
      <c r="H55" s="185">
        <v>0</v>
      </c>
      <c r="I55" s="185">
        <v>0</v>
      </c>
      <c r="J55" s="199">
        <v>4</v>
      </c>
      <c r="K55" s="200">
        <v>23429.41</v>
      </c>
    </row>
  </sheetData>
  <mergeCells count="9">
    <mergeCell ref="B6:K6"/>
    <mergeCell ref="A4:A6"/>
    <mergeCell ref="A1:K1"/>
    <mergeCell ref="A3:K3"/>
    <mergeCell ref="B4:C4"/>
    <mergeCell ref="D4:E4"/>
    <mergeCell ref="F4:G4"/>
    <mergeCell ref="H4:I4"/>
    <mergeCell ref="J4:K4"/>
  </mergeCells>
  <hyperlinks>
    <hyperlink ref="L3" location="'Spis treści'!A1" display="Powrót do spisu" xr:uid="{E7441515-DFA6-4798-B853-E17F5D7F73BE}"/>
  </hyperlinks>
  <printOptions horizontalCentered="1"/>
  <pageMargins left="0.51181102362204722" right="0.51181102362204722" top="0.55118110236220474" bottom="0.47244094488188981" header="0.31496062992125984" footer="0.31496062992125984"/>
  <pageSetup paperSize="9" scale="78" orientation="portrait" r:id="rId1"/>
  <headerFooter differentFirst="1" alignWithMargins="0">
    <oddFooter>&amp;C&amp;"Arial,Normalny"&amp;9&amp;P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7"/>
  <dimension ref="A1:H39"/>
  <sheetViews>
    <sheetView showGridLines="0" view="pageBreakPreview" topLeftCell="A10" zoomScale="90" zoomScaleNormal="90" zoomScaleSheetLayoutView="90" workbookViewId="0">
      <selection activeCell="B1" sqref="B1"/>
    </sheetView>
  </sheetViews>
  <sheetFormatPr defaultColWidth="8" defaultRowHeight="12.75"/>
  <cols>
    <col min="1" max="1" width="36" style="1" customWidth="1"/>
    <col min="2" max="6" width="11.125" style="1" customWidth="1"/>
    <col min="7" max="7" width="10.875" style="1" customWidth="1"/>
    <col min="8" max="16379" width="8" style="1"/>
    <col min="16380" max="16380" width="1.5" style="1" customWidth="1"/>
    <col min="16381" max="16384" width="0.25" style="1" customWidth="1"/>
  </cols>
  <sheetData>
    <row r="1" spans="1:8" ht="23.25" customHeight="1">
      <c r="A1" s="683" t="s">
        <v>462</v>
      </c>
      <c r="B1" s="683"/>
      <c r="C1" s="683"/>
      <c r="D1" s="683"/>
      <c r="E1" s="683"/>
      <c r="F1" s="683"/>
    </row>
    <row r="2" spans="1:8" ht="33.75" customHeight="1">
      <c r="A2" s="684" t="s">
        <v>589</v>
      </c>
      <c r="B2" s="684"/>
      <c r="C2" s="684"/>
      <c r="D2" s="685"/>
      <c r="E2" s="685"/>
      <c r="F2" s="685"/>
      <c r="G2" s="554" t="s">
        <v>543</v>
      </c>
    </row>
    <row r="3" spans="1:8" ht="20.25" customHeight="1">
      <c r="A3" s="641" t="s">
        <v>13</v>
      </c>
      <c r="B3" s="623" t="str">
        <f>'Tab 2 i 3'!B4:C4</f>
        <v>2022 rok</v>
      </c>
      <c r="C3" s="624"/>
      <c r="D3" s="623" t="str">
        <f>'Tab 2 i 3'!D4:F4</f>
        <v>2023 rok</v>
      </c>
      <c r="E3" s="625"/>
      <c r="F3" s="624"/>
    </row>
    <row r="4" spans="1:8" ht="20.25" customHeight="1">
      <c r="A4" s="642"/>
      <c r="B4" s="626" t="str">
        <f>'Tab 1'!B4:B5</f>
        <v>I kwartał</v>
      </c>
      <c r="C4" s="626" t="str">
        <f>'Tab 1'!C4:C5</f>
        <v>IV kwartał</v>
      </c>
      <c r="D4" s="626" t="str">
        <f>'Tab 1'!D4:D5</f>
        <v>I kwartał</v>
      </c>
      <c r="E4" s="627" t="s">
        <v>14</v>
      </c>
      <c r="F4" s="628"/>
    </row>
    <row r="5" spans="1:8" ht="75" customHeight="1">
      <c r="A5" s="643"/>
      <c r="B5" s="626"/>
      <c r="C5" s="626"/>
      <c r="D5" s="626"/>
      <c r="E5" s="577" t="s">
        <v>561</v>
      </c>
      <c r="F5" s="576" t="s">
        <v>562</v>
      </c>
    </row>
    <row r="6" spans="1:8" ht="21" customHeight="1">
      <c r="A6" s="686" t="s">
        <v>68</v>
      </c>
      <c r="B6" s="687"/>
      <c r="C6" s="687"/>
      <c r="D6" s="687"/>
      <c r="E6" s="687"/>
      <c r="F6" s="688"/>
    </row>
    <row r="7" spans="1:8" ht="21.75" customHeight="1">
      <c r="A7" s="201" t="s">
        <v>15</v>
      </c>
      <c r="B7" s="202">
        <v>1004336</v>
      </c>
      <c r="C7" s="202">
        <v>984493</v>
      </c>
      <c r="D7" s="202">
        <v>978670</v>
      </c>
      <c r="E7" s="203">
        <f>D7/B7-1</f>
        <v>-2.555519268451989E-2</v>
      </c>
      <c r="F7" s="203">
        <f>D7/C7-1</f>
        <v>-5.9147195561572996E-3</v>
      </c>
      <c r="G7" s="4"/>
      <c r="H7" s="4"/>
    </row>
    <row r="8" spans="1:8" ht="21.75" customHeight="1">
      <c r="A8" s="205" t="s">
        <v>134</v>
      </c>
      <c r="B8" s="206">
        <v>783048</v>
      </c>
      <c r="C8" s="206">
        <v>768131</v>
      </c>
      <c r="D8" s="206">
        <v>763123</v>
      </c>
      <c r="E8" s="207">
        <f t="shared" ref="E8:E9" si="0">D8/B8-1</f>
        <v>-2.5445438849214908E-2</v>
      </c>
      <c r="F8" s="208">
        <f t="shared" ref="F8:F9" si="1">D8/C8-1</f>
        <v>-6.5197212454646269E-3</v>
      </c>
      <c r="G8" s="4"/>
      <c r="H8" s="4"/>
    </row>
    <row r="9" spans="1:8" ht="21.75" customHeight="1">
      <c r="A9" s="209" t="s">
        <v>16</v>
      </c>
      <c r="B9" s="210">
        <v>221288</v>
      </c>
      <c r="C9" s="210">
        <v>216363</v>
      </c>
      <c r="D9" s="210">
        <v>215548</v>
      </c>
      <c r="E9" s="207">
        <f t="shared" si="0"/>
        <v>-2.5939047756769473E-2</v>
      </c>
      <c r="F9" s="208">
        <f t="shared" si="1"/>
        <v>-3.7668178015649589E-3</v>
      </c>
      <c r="G9" s="4"/>
      <c r="H9" s="4"/>
    </row>
    <row r="10" spans="1:8" ht="26.25" customHeight="1">
      <c r="A10" s="686" t="s">
        <v>107</v>
      </c>
      <c r="B10" s="687"/>
      <c r="C10" s="687"/>
      <c r="D10" s="687"/>
      <c r="E10" s="687"/>
      <c r="F10" s="688"/>
      <c r="G10" s="4"/>
      <c r="H10" s="4"/>
    </row>
    <row r="11" spans="1:8" s="5" customFormat="1" ht="21" customHeight="1">
      <c r="A11" s="211" t="s">
        <v>431</v>
      </c>
      <c r="B11" s="212">
        <v>783048</v>
      </c>
      <c r="C11" s="213">
        <v>768131</v>
      </c>
      <c r="D11" s="213">
        <v>763123</v>
      </c>
      <c r="E11" s="203">
        <f t="shared" ref="E11:E15" si="2">D11/B11-1</f>
        <v>-2.5445438849214908E-2</v>
      </c>
      <c r="F11" s="204">
        <f t="shared" ref="F11:F15" si="3">D11/C11-1</f>
        <v>-6.5197212454646269E-3</v>
      </c>
      <c r="G11" s="4"/>
      <c r="H11" s="4"/>
    </row>
    <row r="12" spans="1:8" ht="21" customHeight="1">
      <c r="A12" s="216" t="s">
        <v>17</v>
      </c>
      <c r="B12" s="215">
        <v>691581</v>
      </c>
      <c r="C12" s="206">
        <v>688795</v>
      </c>
      <c r="D12" s="206">
        <v>687501</v>
      </c>
      <c r="E12" s="571">
        <f t="shared" si="2"/>
        <v>-5.8995258689871211E-3</v>
      </c>
      <c r="F12" s="208">
        <f t="shared" si="3"/>
        <v>-1.8786431376534019E-3</v>
      </c>
      <c r="G12" s="4"/>
      <c r="H12" s="4"/>
    </row>
    <row r="13" spans="1:8" ht="21" customHeight="1">
      <c r="A13" s="217" t="s">
        <v>18</v>
      </c>
      <c r="B13" s="215">
        <v>14817</v>
      </c>
      <c r="C13" s="210">
        <v>12853</v>
      </c>
      <c r="D13" s="210">
        <v>12214</v>
      </c>
      <c r="E13" s="207">
        <f t="shared" si="2"/>
        <v>-0.17567658770331374</v>
      </c>
      <c r="F13" s="208">
        <f t="shared" si="3"/>
        <v>-4.9716019606317552E-2</v>
      </c>
      <c r="G13" s="4"/>
      <c r="H13" s="4"/>
    </row>
    <row r="14" spans="1:8" ht="21" customHeight="1">
      <c r="A14" s="217" t="s">
        <v>19</v>
      </c>
      <c r="B14" s="215">
        <v>74034</v>
      </c>
      <c r="C14" s="210">
        <v>63972</v>
      </c>
      <c r="D14" s="210">
        <v>60930</v>
      </c>
      <c r="E14" s="207">
        <f t="shared" si="2"/>
        <v>-0.17699975686846581</v>
      </c>
      <c r="F14" s="208">
        <f t="shared" si="3"/>
        <v>-4.7552054023635382E-2</v>
      </c>
      <c r="G14" s="4"/>
      <c r="H14" s="4"/>
    </row>
    <row r="15" spans="1:8" ht="26.25" customHeight="1">
      <c r="A15" s="218" t="s">
        <v>20</v>
      </c>
      <c r="B15" s="219">
        <v>2616</v>
      </c>
      <c r="C15" s="220">
        <v>2512</v>
      </c>
      <c r="D15" s="220">
        <v>2478</v>
      </c>
      <c r="E15" s="207">
        <f t="shared" si="2"/>
        <v>-5.2752293577981613E-2</v>
      </c>
      <c r="F15" s="208">
        <f t="shared" si="3"/>
        <v>-1.3535031847133783E-2</v>
      </c>
      <c r="G15" s="4"/>
      <c r="H15" s="4"/>
    </row>
    <row r="16" spans="1:8" ht="27.75" customHeight="1">
      <c r="A16" s="686" t="s">
        <v>21</v>
      </c>
      <c r="B16" s="687"/>
      <c r="C16" s="687"/>
      <c r="D16" s="687"/>
      <c r="E16" s="687"/>
      <c r="F16" s="688"/>
      <c r="G16" s="4"/>
      <c r="H16" s="4"/>
    </row>
    <row r="17" spans="1:8" ht="24.75" customHeight="1">
      <c r="A17" s="211" t="s">
        <v>22</v>
      </c>
      <c r="B17" s="202">
        <v>221288</v>
      </c>
      <c r="C17" s="202">
        <v>216363</v>
      </c>
      <c r="D17" s="202">
        <v>215548</v>
      </c>
      <c r="E17" s="203">
        <f t="shared" ref="E17:E29" si="4">D17/B17-1</f>
        <v>-2.5939047756769473E-2</v>
      </c>
      <c r="F17" s="204">
        <f t="shared" ref="F17:F29" si="5">D17/C17-1</f>
        <v>-3.7668178015649589E-3</v>
      </c>
      <c r="G17" s="4"/>
      <c r="H17" s="4"/>
    </row>
    <row r="18" spans="1:8" ht="33" customHeight="1">
      <c r="A18" s="221" t="s">
        <v>23</v>
      </c>
      <c r="B18" s="222">
        <v>179636</v>
      </c>
      <c r="C18" s="222">
        <v>175765</v>
      </c>
      <c r="D18" s="222">
        <v>174462</v>
      </c>
      <c r="E18" s="203">
        <f t="shared" si="4"/>
        <v>-2.8802689883987598E-2</v>
      </c>
      <c r="F18" s="204">
        <f t="shared" si="5"/>
        <v>-7.4133075413194138E-3</v>
      </c>
      <c r="G18" s="4"/>
      <c r="H18" s="4"/>
    </row>
    <row r="19" spans="1:8" ht="27.75" customHeight="1">
      <c r="A19" s="214" t="s">
        <v>24</v>
      </c>
      <c r="B19" s="215">
        <v>12042</v>
      </c>
      <c r="C19" s="210">
        <v>11773</v>
      </c>
      <c r="D19" s="210">
        <v>11685</v>
      </c>
      <c r="E19" s="207">
        <f t="shared" si="4"/>
        <v>-2.9646238166417538E-2</v>
      </c>
      <c r="F19" s="208">
        <f t="shared" si="5"/>
        <v>-7.4747303151277977E-3</v>
      </c>
      <c r="G19" s="4"/>
      <c r="H19" s="4"/>
    </row>
    <row r="20" spans="1:8" ht="20.25" customHeight="1">
      <c r="A20" s="214" t="s">
        <v>25</v>
      </c>
      <c r="B20" s="215">
        <v>177410</v>
      </c>
      <c r="C20" s="210">
        <v>173785</v>
      </c>
      <c r="D20" s="210">
        <v>172545</v>
      </c>
      <c r="E20" s="207">
        <f t="shared" si="4"/>
        <v>-2.7422354996899823E-2</v>
      </c>
      <c r="F20" s="208">
        <f t="shared" si="5"/>
        <v>-7.135253330264435E-3</v>
      </c>
      <c r="G20" s="4"/>
      <c r="H20" s="4"/>
    </row>
    <row r="21" spans="1:8" ht="28.5" customHeight="1">
      <c r="A21" s="214" t="s">
        <v>26</v>
      </c>
      <c r="B21" s="215">
        <v>172</v>
      </c>
      <c r="C21" s="210">
        <v>147</v>
      </c>
      <c r="D21" s="210">
        <v>141</v>
      </c>
      <c r="E21" s="207">
        <f t="shared" si="4"/>
        <v>-0.18023255813953487</v>
      </c>
      <c r="F21" s="208">
        <f t="shared" si="5"/>
        <v>-4.081632653061229E-2</v>
      </c>
      <c r="G21" s="4"/>
      <c r="H21" s="4"/>
    </row>
    <row r="22" spans="1:8" ht="28.5" customHeight="1">
      <c r="A22" s="214" t="s">
        <v>27</v>
      </c>
      <c r="B22" s="215">
        <v>505</v>
      </c>
      <c r="C22" s="210">
        <v>438</v>
      </c>
      <c r="D22" s="210">
        <v>429</v>
      </c>
      <c r="E22" s="207">
        <f t="shared" si="4"/>
        <v>-0.15049504950495052</v>
      </c>
      <c r="F22" s="208">
        <f t="shared" si="5"/>
        <v>-2.0547945205479423E-2</v>
      </c>
      <c r="G22" s="4"/>
      <c r="H22" s="4"/>
    </row>
    <row r="23" spans="1:8" ht="28.5" customHeight="1">
      <c r="A23" s="214" t="s">
        <v>512</v>
      </c>
      <c r="B23" s="215">
        <v>1548</v>
      </c>
      <c r="C23" s="210">
        <v>1395</v>
      </c>
      <c r="D23" s="210">
        <v>1347</v>
      </c>
      <c r="E23" s="207">
        <f t="shared" si="4"/>
        <v>-0.12984496124031009</v>
      </c>
      <c r="F23" s="208">
        <f t="shared" si="5"/>
        <v>-3.4408602150537648E-2</v>
      </c>
      <c r="G23" s="4"/>
      <c r="H23" s="4"/>
    </row>
    <row r="24" spans="1:8" ht="24" customHeight="1">
      <c r="A24" s="221" t="s">
        <v>29</v>
      </c>
      <c r="B24" s="222">
        <v>41652</v>
      </c>
      <c r="C24" s="202">
        <v>40597</v>
      </c>
      <c r="D24" s="202">
        <v>41086</v>
      </c>
      <c r="E24" s="203">
        <f t="shared" si="4"/>
        <v>-1.358878325170465E-2</v>
      </c>
      <c r="F24" s="204">
        <f t="shared" si="5"/>
        <v>1.2045225016626748E-2</v>
      </c>
      <c r="G24" s="4"/>
      <c r="H24" s="4"/>
    </row>
    <row r="25" spans="1:8" ht="21" customHeight="1">
      <c r="A25" s="214" t="s">
        <v>30</v>
      </c>
      <c r="B25" s="215">
        <v>827</v>
      </c>
      <c r="C25" s="210">
        <v>777</v>
      </c>
      <c r="D25" s="210">
        <v>788</v>
      </c>
      <c r="E25" s="207">
        <f t="shared" si="4"/>
        <v>-4.7158403869407506E-2</v>
      </c>
      <c r="F25" s="208">
        <f t="shared" si="5"/>
        <v>1.4157014157014203E-2</v>
      </c>
      <c r="G25" s="4"/>
      <c r="H25" s="4"/>
    </row>
    <row r="26" spans="1:8" ht="21" customHeight="1">
      <c r="A26" s="214" t="s">
        <v>31</v>
      </c>
      <c r="B26" s="215">
        <v>40201</v>
      </c>
      <c r="C26" s="210">
        <v>39208</v>
      </c>
      <c r="D26" s="210">
        <v>39721</v>
      </c>
      <c r="E26" s="207">
        <f t="shared" si="4"/>
        <v>-1.1940001492500185E-2</v>
      </c>
      <c r="F26" s="208">
        <f t="shared" si="5"/>
        <v>1.3084064476637458E-2</v>
      </c>
      <c r="G26" s="4"/>
      <c r="H26" s="4"/>
    </row>
    <row r="27" spans="1:8" ht="27.75" customHeight="1">
      <c r="A27" s="214" t="s">
        <v>32</v>
      </c>
      <c r="B27" s="215">
        <v>313</v>
      </c>
      <c r="C27" s="210">
        <v>290</v>
      </c>
      <c r="D27" s="210">
        <v>283</v>
      </c>
      <c r="E27" s="207">
        <f t="shared" si="4"/>
        <v>-9.5846645367412164E-2</v>
      </c>
      <c r="F27" s="208">
        <f t="shared" si="5"/>
        <v>-2.4137931034482807E-2</v>
      </c>
      <c r="G27" s="4"/>
      <c r="H27" s="4"/>
    </row>
    <row r="28" spans="1:8" ht="27.75" customHeight="1">
      <c r="A28" s="214" t="s">
        <v>33</v>
      </c>
      <c r="B28" s="215">
        <v>793</v>
      </c>
      <c r="C28" s="210">
        <v>761</v>
      </c>
      <c r="D28" s="210">
        <v>751</v>
      </c>
      <c r="E28" s="207">
        <f t="shared" si="4"/>
        <v>-5.2963430012610391E-2</v>
      </c>
      <c r="F28" s="208">
        <f t="shared" si="5"/>
        <v>-1.3140604467805517E-2</v>
      </c>
      <c r="G28" s="4"/>
      <c r="H28" s="4"/>
    </row>
    <row r="29" spans="1:8" ht="27.75" customHeight="1">
      <c r="A29" s="223" t="s">
        <v>34</v>
      </c>
      <c r="B29" s="219">
        <v>344</v>
      </c>
      <c r="C29" s="220">
        <v>338</v>
      </c>
      <c r="D29" s="220">
        <v>331</v>
      </c>
      <c r="E29" s="224">
        <f t="shared" si="4"/>
        <v>-3.7790697674418561E-2</v>
      </c>
      <c r="F29" s="225">
        <f t="shared" si="5"/>
        <v>-2.0710059171597628E-2</v>
      </c>
      <c r="G29" s="4"/>
      <c r="H29" s="4"/>
    </row>
    <row r="30" spans="1:8" ht="14.25" customHeight="1">
      <c r="A30" s="6"/>
      <c r="B30" s="6"/>
      <c r="C30" s="6"/>
      <c r="D30" s="7"/>
      <c r="E30" s="7"/>
      <c r="F30" s="7"/>
    </row>
    <row r="31" spans="1:8">
      <c r="A31" s="682"/>
      <c r="B31" s="682"/>
      <c r="C31" s="682"/>
      <c r="D31" s="682"/>
      <c r="E31" s="682"/>
      <c r="F31" s="682"/>
    </row>
    <row r="32" spans="1:8" ht="16.5" customHeight="1">
      <c r="A32" s="8"/>
      <c r="B32" s="8"/>
      <c r="C32" s="8"/>
      <c r="D32" s="8"/>
      <c r="E32" s="8"/>
      <c r="F32" s="8"/>
    </row>
    <row r="39" spans="5:5">
      <c r="E39" s="508"/>
    </row>
  </sheetData>
  <mergeCells count="13">
    <mergeCell ref="E4:F4"/>
    <mergeCell ref="A31:F31"/>
    <mergeCell ref="A1:F1"/>
    <mergeCell ref="A2:F2"/>
    <mergeCell ref="A3:A5"/>
    <mergeCell ref="B3:C3"/>
    <mergeCell ref="B4:B5"/>
    <mergeCell ref="C4:C5"/>
    <mergeCell ref="D4:D5"/>
    <mergeCell ref="A6:F6"/>
    <mergeCell ref="A10:F10"/>
    <mergeCell ref="A16:F16"/>
    <mergeCell ref="D3:F3"/>
  </mergeCells>
  <hyperlinks>
    <hyperlink ref="G2" location="'Spis treści'!A1" display="Powrót do spisu" xr:uid="{3E6F4100-7A9B-4F18-B154-D5560BBDCC74}"/>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13"/>
  <dimension ref="A1:G48"/>
  <sheetViews>
    <sheetView showGridLines="0" view="pageBreakPreview" zoomScaleNormal="100" zoomScaleSheetLayoutView="100" workbookViewId="0">
      <selection activeCell="B1" sqref="B1"/>
    </sheetView>
  </sheetViews>
  <sheetFormatPr defaultRowHeight="15"/>
  <cols>
    <col min="1" max="1" width="26" customWidth="1"/>
    <col min="2" max="2" width="23" customWidth="1"/>
    <col min="3" max="3" width="24.875" customWidth="1"/>
    <col min="4" max="4" width="12.875" customWidth="1"/>
    <col min="5" max="5" width="12.75" customWidth="1"/>
    <col min="6" max="6" width="9.875" customWidth="1"/>
  </cols>
  <sheetData>
    <row r="1" spans="1:6" ht="25.5" customHeight="1">
      <c r="A1" s="683" t="str">
        <f>'Tab 1 (13)'!A1:F1</f>
        <v>II. FUNDUSZ EMERYTALNO-RENTOWY</v>
      </c>
      <c r="B1" s="683"/>
      <c r="C1" s="683"/>
      <c r="D1" s="683"/>
      <c r="E1" s="683"/>
    </row>
    <row r="2" spans="1:6" ht="32.25" customHeight="1">
      <c r="A2" s="689" t="s">
        <v>615</v>
      </c>
      <c r="B2" s="689"/>
      <c r="C2" s="689"/>
      <c r="D2" s="689"/>
      <c r="E2" s="689"/>
      <c r="F2" s="554" t="s">
        <v>543</v>
      </c>
    </row>
    <row r="3" spans="1:6" ht="43.5" customHeight="1">
      <c r="A3" s="181" t="s">
        <v>13</v>
      </c>
      <c r="B3" s="591" t="s">
        <v>565</v>
      </c>
      <c r="C3" s="591" t="s">
        <v>564</v>
      </c>
    </row>
    <row r="4" spans="1:6" ht="16.5" customHeight="1">
      <c r="A4" s="228" t="s">
        <v>42</v>
      </c>
      <c r="B4" s="229">
        <v>36581</v>
      </c>
      <c r="C4" s="229">
        <f>'Tab 4 (33)'!B9</f>
        <v>36540</v>
      </c>
    </row>
    <row r="5" spans="1:6" ht="16.5" customHeight="1">
      <c r="A5" s="177" t="s">
        <v>43</v>
      </c>
      <c r="B5" s="190">
        <v>66575</v>
      </c>
      <c r="C5" s="190">
        <f>'Tab 4 (33)'!B10</f>
        <v>57841</v>
      </c>
    </row>
    <row r="6" spans="1:6" ht="16.5" customHeight="1">
      <c r="A6" s="177" t="s">
        <v>44</v>
      </c>
      <c r="B6" s="190">
        <v>124607</v>
      </c>
      <c r="C6" s="190">
        <f>'Tab 4 (33)'!B11</f>
        <v>138373</v>
      </c>
    </row>
    <row r="7" spans="1:6" ht="16.5" customHeight="1">
      <c r="A7" s="177" t="s">
        <v>45</v>
      </c>
      <c r="B7" s="190">
        <v>12931</v>
      </c>
      <c r="C7" s="190">
        <f>'Tab 4 (33)'!B12</f>
        <v>12708</v>
      </c>
    </row>
    <row r="8" spans="1:6" ht="16.5" customHeight="1">
      <c r="A8" s="177" t="s">
        <v>46</v>
      </c>
      <c r="B8" s="190">
        <v>82885</v>
      </c>
      <c r="C8" s="190">
        <f>'Tab 4 (33)'!B13</f>
        <v>85591</v>
      </c>
    </row>
    <row r="9" spans="1:6" ht="16.5" customHeight="1">
      <c r="A9" s="177" t="s">
        <v>47</v>
      </c>
      <c r="B9" s="190">
        <v>84988</v>
      </c>
      <c r="C9" s="190">
        <f>'Tab 4 (33)'!B14</f>
        <v>129371</v>
      </c>
    </row>
    <row r="10" spans="1:6" ht="16.5" customHeight="1">
      <c r="A10" s="177" t="s">
        <v>48</v>
      </c>
      <c r="B10" s="190">
        <v>150785</v>
      </c>
      <c r="C10" s="190">
        <f>'Tab 4 (33)'!B15</f>
        <v>152594</v>
      </c>
    </row>
    <row r="11" spans="1:6" ht="16.5" customHeight="1">
      <c r="A11" s="177" t="s">
        <v>49</v>
      </c>
      <c r="B11" s="190">
        <v>19443</v>
      </c>
      <c r="C11" s="190">
        <f>'Tab 4 (33)'!B16</f>
        <v>23379</v>
      </c>
    </row>
    <row r="12" spans="1:6" ht="16.5" customHeight="1">
      <c r="A12" s="177" t="s">
        <v>50</v>
      </c>
      <c r="B12" s="190">
        <v>55695</v>
      </c>
      <c r="C12" s="190">
        <f>'Tab 4 (33)'!B17</f>
        <v>79938</v>
      </c>
    </row>
    <row r="13" spans="1:6" ht="16.5" customHeight="1">
      <c r="A13" s="177" t="s">
        <v>51</v>
      </c>
      <c r="B13" s="190">
        <v>69538</v>
      </c>
      <c r="C13" s="190">
        <f>'Tab 4 (33)'!B18</f>
        <v>76490</v>
      </c>
    </row>
    <row r="14" spans="1:6" ht="16.5" customHeight="1">
      <c r="A14" s="177" t="s">
        <v>52</v>
      </c>
      <c r="B14" s="190">
        <v>32169</v>
      </c>
      <c r="C14" s="190">
        <f>'Tab 4 (33)'!B19</f>
        <v>36212</v>
      </c>
    </row>
    <row r="15" spans="1:6" ht="16.5" customHeight="1">
      <c r="A15" s="177" t="s">
        <v>53</v>
      </c>
      <c r="B15" s="190">
        <v>27461</v>
      </c>
      <c r="C15" s="190">
        <f>'Tab 4 (33)'!B20</f>
        <v>29968</v>
      </c>
    </row>
    <row r="16" spans="1:6" ht="16.5" customHeight="1">
      <c r="A16" s="177" t="s">
        <v>54</v>
      </c>
      <c r="B16" s="190">
        <v>53083</v>
      </c>
      <c r="C16" s="190">
        <f>'Tab 4 (33)'!B21</f>
        <v>60459</v>
      </c>
    </row>
    <row r="17" spans="1:5" ht="16.5" customHeight="1">
      <c r="A17" s="177" t="s">
        <v>55</v>
      </c>
      <c r="B17" s="190">
        <v>35735</v>
      </c>
      <c r="C17" s="190">
        <f>'Tab 4 (33)'!B22</f>
        <v>38110</v>
      </c>
    </row>
    <row r="18" spans="1:5" ht="16.5" customHeight="1">
      <c r="A18" s="177" t="s">
        <v>56</v>
      </c>
      <c r="B18" s="190">
        <v>104734</v>
      </c>
      <c r="C18" s="190">
        <f>'Tab 4 (33)'!B23</f>
        <v>105135</v>
      </c>
    </row>
    <row r="19" spans="1:5" ht="16.5" customHeight="1">
      <c r="A19" s="177" t="s">
        <v>57</v>
      </c>
      <c r="B19" s="190">
        <v>20973</v>
      </c>
      <c r="C19" s="190">
        <f>'Tab 4 (33)'!B24</f>
        <v>21567</v>
      </c>
    </row>
    <row r="20" spans="1:5" ht="16.5" customHeight="1">
      <c r="A20" s="177" t="s">
        <v>59</v>
      </c>
      <c r="B20" s="190">
        <v>78</v>
      </c>
      <c r="C20" s="190"/>
    </row>
    <row r="21" spans="1:5" ht="16.5" customHeight="1">
      <c r="A21" s="177" t="s">
        <v>60</v>
      </c>
      <c r="B21" s="190">
        <v>370</v>
      </c>
      <c r="C21" s="190"/>
    </row>
    <row r="22" spans="1:5" ht="16.5" customHeight="1">
      <c r="A22" s="177" t="s">
        <v>61</v>
      </c>
      <c r="B22" s="190">
        <v>38</v>
      </c>
      <c r="C22" s="190"/>
    </row>
    <row r="23" spans="1:5" ht="18.75" customHeight="1">
      <c r="A23" s="226" t="s">
        <v>120</v>
      </c>
      <c r="B23" s="227">
        <v>978670</v>
      </c>
      <c r="C23" s="227">
        <f>SUM(C4:C19)</f>
        <v>1084276</v>
      </c>
    </row>
    <row r="24" spans="1:5" ht="18.75" customHeight="1">
      <c r="A24" s="230"/>
      <c r="B24" s="231"/>
      <c r="C24" s="231"/>
    </row>
    <row r="25" spans="1:5" ht="24" customHeight="1">
      <c r="A25" s="690" t="s">
        <v>517</v>
      </c>
      <c r="B25" s="690"/>
      <c r="C25" s="690"/>
      <c r="D25" s="690"/>
      <c r="E25" s="690"/>
    </row>
    <row r="40" spans="7:7">
      <c r="G40" s="510"/>
    </row>
    <row r="48" spans="7:7" ht="46.5" customHeight="1"/>
  </sheetData>
  <sortState ref="A4:C19">
    <sortCondition ref="A4:A19"/>
  </sortState>
  <mergeCells count="3">
    <mergeCell ref="A1:E1"/>
    <mergeCell ref="A2:E2"/>
    <mergeCell ref="A25:E25"/>
  </mergeCells>
  <hyperlinks>
    <hyperlink ref="F2" location="'Spis treści'!A1" display="Powrót do spisu" xr:uid="{80A587C9-DC68-4F4E-9498-ED7A7A64B88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38"/>
  <dimension ref="A1:G50"/>
  <sheetViews>
    <sheetView showGridLines="0" view="pageBreakPreview" topLeftCell="A16" zoomScale="80" zoomScaleNormal="100" zoomScaleSheetLayoutView="80" workbookViewId="0">
      <selection activeCell="B1" sqref="B1"/>
    </sheetView>
  </sheetViews>
  <sheetFormatPr defaultRowHeight="15"/>
  <cols>
    <col min="1" max="1" width="26" customWidth="1"/>
    <col min="2" max="2" width="19.5" customWidth="1"/>
    <col min="3" max="3" width="19.25" customWidth="1"/>
    <col min="4" max="4" width="21.875" customWidth="1"/>
    <col min="5" max="5" width="11.5" customWidth="1"/>
    <col min="6" max="6" width="10.25" customWidth="1"/>
  </cols>
  <sheetData>
    <row r="1" spans="1:6" ht="29.25" customHeight="1">
      <c r="A1" s="683" t="str">
        <f>'Tab 2 (14) i wykres 1'!A1:E1</f>
        <v>II. FUNDUSZ EMERYTALNO-RENTOWY</v>
      </c>
      <c r="B1" s="683"/>
      <c r="C1" s="683"/>
      <c r="D1" s="683"/>
      <c r="E1" s="683"/>
    </row>
    <row r="2" spans="1:6" ht="48.75" customHeight="1">
      <c r="A2" s="670" t="s">
        <v>590</v>
      </c>
      <c r="B2" s="670"/>
      <c r="C2" s="670"/>
      <c r="F2" s="554" t="s">
        <v>543</v>
      </c>
    </row>
    <row r="3" spans="1:6" ht="36.75" customHeight="1">
      <c r="A3" s="692" t="s">
        <v>13</v>
      </c>
      <c r="B3" s="181" t="s">
        <v>495</v>
      </c>
      <c r="C3" s="181" t="s">
        <v>336</v>
      </c>
    </row>
    <row r="4" spans="1:6" ht="14.25" customHeight="1">
      <c r="A4" s="693"/>
      <c r="B4" s="695" t="s">
        <v>334</v>
      </c>
      <c r="C4" s="696"/>
    </row>
    <row r="5" spans="1:6" ht="14.25" customHeight="1">
      <c r="A5" s="694"/>
      <c r="B5" s="673" t="str">
        <f>'Tab 6 i 7'!B5:G5</f>
        <v>I KWARTAŁ 2023 R.</v>
      </c>
      <c r="C5" s="675"/>
    </row>
    <row r="6" spans="1:6" ht="16.5" customHeight="1">
      <c r="A6" s="228" t="s">
        <v>42</v>
      </c>
      <c r="B6" s="458">
        <v>1541.03</v>
      </c>
      <c r="C6" s="458">
        <v>1696.81</v>
      </c>
    </row>
    <row r="7" spans="1:6" ht="16.5" customHeight="1">
      <c r="A7" s="177" t="s">
        <v>43</v>
      </c>
      <c r="B7" s="191">
        <v>1594.22</v>
      </c>
      <c r="C7" s="191">
        <v>1663.47</v>
      </c>
    </row>
    <row r="8" spans="1:6" ht="16.5" customHeight="1">
      <c r="A8" s="177" t="s">
        <v>44</v>
      </c>
      <c r="B8" s="191">
        <v>1563.25</v>
      </c>
      <c r="C8" s="191">
        <v>1652.85</v>
      </c>
    </row>
    <row r="9" spans="1:6" ht="16.5" customHeight="1">
      <c r="A9" s="177" t="s">
        <v>45</v>
      </c>
      <c r="B9" s="191">
        <v>1501.97</v>
      </c>
      <c r="C9" s="191">
        <v>1766.63</v>
      </c>
    </row>
    <row r="10" spans="1:6" ht="16.5" customHeight="1">
      <c r="A10" s="177" t="s">
        <v>46</v>
      </c>
      <c r="B10" s="191">
        <v>1576.43</v>
      </c>
      <c r="C10" s="191">
        <v>1648.57</v>
      </c>
    </row>
    <row r="11" spans="1:6" ht="16.5" customHeight="1">
      <c r="A11" s="177" t="s">
        <v>47</v>
      </c>
      <c r="B11" s="191">
        <v>1538.19</v>
      </c>
      <c r="C11" s="191">
        <v>1613.51</v>
      </c>
    </row>
    <row r="12" spans="1:6" ht="16.5" customHeight="1">
      <c r="A12" s="177" t="s">
        <v>48</v>
      </c>
      <c r="B12" s="191">
        <v>1574.32</v>
      </c>
      <c r="C12" s="191">
        <v>1630.37</v>
      </c>
    </row>
    <row r="13" spans="1:6" ht="16.5" customHeight="1">
      <c r="A13" s="177" t="s">
        <v>49</v>
      </c>
      <c r="B13" s="191">
        <v>1573.38</v>
      </c>
      <c r="C13" s="191">
        <v>1677.48</v>
      </c>
    </row>
    <row r="14" spans="1:6" ht="16.5" customHeight="1">
      <c r="A14" s="177" t="s">
        <v>50</v>
      </c>
      <c r="B14" s="191">
        <v>1561.39</v>
      </c>
      <c r="C14" s="191">
        <v>1641.67</v>
      </c>
    </row>
    <row r="15" spans="1:6" ht="16.5" customHeight="1">
      <c r="A15" s="177" t="s">
        <v>51</v>
      </c>
      <c r="B15" s="191">
        <v>1587.33</v>
      </c>
      <c r="C15" s="191">
        <v>1642.65</v>
      </c>
    </row>
    <row r="16" spans="1:6" ht="16.5" customHeight="1">
      <c r="A16" s="177" t="s">
        <v>52</v>
      </c>
      <c r="B16" s="191">
        <v>1574.39</v>
      </c>
      <c r="C16" s="191">
        <v>1671.78</v>
      </c>
    </row>
    <row r="17" spans="1:5" ht="16.5" customHeight="1">
      <c r="A17" s="177" t="s">
        <v>53</v>
      </c>
      <c r="B17" s="191">
        <v>1498.19</v>
      </c>
      <c r="C17" s="191">
        <v>1773.62</v>
      </c>
    </row>
    <row r="18" spans="1:5" ht="16.5" customHeight="1">
      <c r="A18" s="177" t="s">
        <v>54</v>
      </c>
      <c r="B18" s="191">
        <v>1560.63</v>
      </c>
      <c r="C18" s="191">
        <v>1635.31</v>
      </c>
    </row>
    <row r="19" spans="1:5" ht="16.5" customHeight="1">
      <c r="A19" s="177" t="s">
        <v>55</v>
      </c>
      <c r="B19" s="191">
        <v>1585.52</v>
      </c>
      <c r="C19" s="191">
        <v>1675.16</v>
      </c>
    </row>
    <row r="20" spans="1:5" ht="16.5" customHeight="1">
      <c r="A20" s="177" t="s">
        <v>56</v>
      </c>
      <c r="B20" s="191">
        <v>1530.09</v>
      </c>
      <c r="C20" s="191">
        <v>1611.18</v>
      </c>
    </row>
    <row r="21" spans="1:5" ht="16.5" customHeight="1">
      <c r="A21" s="177" t="s">
        <v>57</v>
      </c>
      <c r="B21" s="191">
        <v>1576.24</v>
      </c>
      <c r="C21" s="191">
        <v>1712.35</v>
      </c>
    </row>
    <row r="22" spans="1:5" ht="16.5" customHeight="1">
      <c r="A22" s="177" t="s">
        <v>59</v>
      </c>
      <c r="B22" s="191">
        <v>762.13</v>
      </c>
      <c r="C22" s="191">
        <v>762.13</v>
      </c>
    </row>
    <row r="23" spans="1:5" ht="16.5" customHeight="1">
      <c r="A23" s="177" t="s">
        <v>60</v>
      </c>
      <c r="B23" s="191">
        <v>637.82000000000005</v>
      </c>
      <c r="C23" s="191">
        <v>637.82000000000005</v>
      </c>
    </row>
    <row r="24" spans="1:5" ht="16.5" customHeight="1">
      <c r="A24" s="180" t="s">
        <v>61</v>
      </c>
      <c r="B24" s="200">
        <v>641.78</v>
      </c>
      <c r="C24" s="200">
        <v>641.78</v>
      </c>
    </row>
    <row r="26" spans="1:5" ht="11.25" customHeight="1"/>
    <row r="27" spans="1:5" ht="36" customHeight="1">
      <c r="A27" s="691" t="s">
        <v>521</v>
      </c>
      <c r="B27" s="691"/>
      <c r="C27" s="691"/>
      <c r="D27" s="691"/>
      <c r="E27" s="691"/>
    </row>
    <row r="40" spans="7:7">
      <c r="G40" s="510"/>
    </row>
    <row r="50" ht="27.75" customHeight="1"/>
  </sheetData>
  <sortState ref="A6:C21">
    <sortCondition ref="A6:A21"/>
  </sortState>
  <mergeCells count="6">
    <mergeCell ref="A27:E27"/>
    <mergeCell ref="A2:C2"/>
    <mergeCell ref="A1:E1"/>
    <mergeCell ref="B5:C5"/>
    <mergeCell ref="A3:A5"/>
    <mergeCell ref="B4:C4"/>
  </mergeCells>
  <hyperlinks>
    <hyperlink ref="F2" location="'Spis treści'!A1" display="Powrót do spisu" xr:uid="{490EEF47-3462-4D23-9758-7F069F825E7C}"/>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8"/>
  <dimension ref="A1:L40"/>
  <sheetViews>
    <sheetView showGridLines="0" view="pageBreakPreview" topLeftCell="A16" zoomScale="90" zoomScaleNormal="100" zoomScaleSheetLayoutView="90" workbookViewId="0">
      <selection activeCell="B1" sqref="B1"/>
    </sheetView>
  </sheetViews>
  <sheetFormatPr defaultRowHeight="12.75"/>
  <cols>
    <col min="1" max="1" width="23.375" style="1" customWidth="1"/>
    <col min="2" max="3" width="11.125" style="1" customWidth="1"/>
    <col min="4" max="4" width="10.625" style="1" customWidth="1"/>
    <col min="5" max="5" width="11.125" style="1" customWidth="1"/>
    <col min="6" max="6" width="10.25" style="1" customWidth="1"/>
    <col min="7" max="7" width="11.125" style="1" customWidth="1"/>
    <col min="8" max="8" width="10.375" style="1" customWidth="1"/>
    <col min="9" max="9" width="9.75" style="1" customWidth="1"/>
    <col min="10" max="10" width="9" style="1"/>
    <col min="11" max="11" width="10.25" style="1" customWidth="1"/>
    <col min="12" max="246" width="9" style="1"/>
    <col min="247" max="247" width="17.75" style="1" customWidth="1"/>
    <col min="248" max="254" width="9" style="1" customWidth="1"/>
    <col min="255" max="266" width="9" style="1"/>
    <col min="267" max="267" width="10.25" style="1" customWidth="1"/>
    <col min="268" max="502" width="9" style="1"/>
    <col min="503" max="503" width="17.75" style="1" customWidth="1"/>
    <col min="504" max="510" width="9" style="1" customWidth="1"/>
    <col min="511" max="522" width="9" style="1"/>
    <col min="523" max="523" width="10.25" style="1" customWidth="1"/>
    <col min="524" max="758" width="9" style="1"/>
    <col min="759" max="759" width="17.75" style="1" customWidth="1"/>
    <col min="760" max="766" width="9" style="1" customWidth="1"/>
    <col min="767" max="778" width="9" style="1"/>
    <col min="779" max="779" width="10.25" style="1" customWidth="1"/>
    <col min="780" max="1014" width="9" style="1"/>
    <col min="1015" max="1015" width="17.75" style="1" customWidth="1"/>
    <col min="1016" max="1022" width="9" style="1" customWidth="1"/>
    <col min="1023" max="1034" width="9" style="1"/>
    <col min="1035" max="1035" width="10.25" style="1" customWidth="1"/>
    <col min="1036" max="1270" width="9" style="1"/>
    <col min="1271" max="1271" width="17.75" style="1" customWidth="1"/>
    <col min="1272" max="1278" width="9" style="1" customWidth="1"/>
    <col min="1279" max="1290" width="9" style="1"/>
    <col min="1291" max="1291" width="10.25" style="1" customWidth="1"/>
    <col min="1292" max="1526" width="9" style="1"/>
    <col min="1527" max="1527" width="17.75" style="1" customWidth="1"/>
    <col min="1528" max="1534" width="9" style="1" customWidth="1"/>
    <col min="1535" max="1546" width="9" style="1"/>
    <col min="1547" max="1547" width="10.25" style="1" customWidth="1"/>
    <col min="1548" max="1782" width="9" style="1"/>
    <col min="1783" max="1783" width="17.75" style="1" customWidth="1"/>
    <col min="1784" max="1790" width="9" style="1" customWidth="1"/>
    <col min="1791" max="1802" width="9" style="1"/>
    <col min="1803" max="1803" width="10.25" style="1" customWidth="1"/>
    <col min="1804" max="2038" width="9" style="1"/>
    <col min="2039" max="2039" width="17.75" style="1" customWidth="1"/>
    <col min="2040" max="2046" width="9" style="1" customWidth="1"/>
    <col min="2047" max="2058" width="9" style="1"/>
    <col min="2059" max="2059" width="10.25" style="1" customWidth="1"/>
    <col min="2060" max="2294" width="9" style="1"/>
    <col min="2295" max="2295" width="17.75" style="1" customWidth="1"/>
    <col min="2296" max="2302" width="9" style="1" customWidth="1"/>
    <col min="2303" max="2314" width="9" style="1"/>
    <col min="2315" max="2315" width="10.25" style="1" customWidth="1"/>
    <col min="2316" max="2550" width="9" style="1"/>
    <col min="2551" max="2551" width="17.75" style="1" customWidth="1"/>
    <col min="2552" max="2558" width="9" style="1" customWidth="1"/>
    <col min="2559" max="2570" width="9" style="1"/>
    <col min="2571" max="2571" width="10.25" style="1" customWidth="1"/>
    <col min="2572" max="2806" width="9" style="1"/>
    <col min="2807" max="2807" width="17.75" style="1" customWidth="1"/>
    <col min="2808" max="2814" width="9" style="1" customWidth="1"/>
    <col min="2815" max="2826" width="9" style="1"/>
    <col min="2827" max="2827" width="10.25" style="1" customWidth="1"/>
    <col min="2828" max="3062" width="9" style="1"/>
    <col min="3063" max="3063" width="17.75" style="1" customWidth="1"/>
    <col min="3064" max="3070" width="9" style="1" customWidth="1"/>
    <col min="3071" max="3082" width="9" style="1"/>
    <col min="3083" max="3083" width="10.25" style="1" customWidth="1"/>
    <col min="3084" max="3318" width="9" style="1"/>
    <col min="3319" max="3319" width="17.75" style="1" customWidth="1"/>
    <col min="3320" max="3326" width="9" style="1" customWidth="1"/>
    <col min="3327" max="3338" width="9" style="1"/>
    <col min="3339" max="3339" width="10.25" style="1" customWidth="1"/>
    <col min="3340" max="3574" width="9" style="1"/>
    <col min="3575" max="3575" width="17.75" style="1" customWidth="1"/>
    <col min="3576" max="3582" width="9" style="1" customWidth="1"/>
    <col min="3583" max="3594" width="9" style="1"/>
    <col min="3595" max="3595" width="10.25" style="1" customWidth="1"/>
    <col min="3596" max="3830" width="9" style="1"/>
    <col min="3831" max="3831" width="17.75" style="1" customWidth="1"/>
    <col min="3832" max="3838" width="9" style="1" customWidth="1"/>
    <col min="3839" max="3850" width="9" style="1"/>
    <col min="3851" max="3851" width="10.25" style="1" customWidth="1"/>
    <col min="3852" max="4086" width="9" style="1"/>
    <col min="4087" max="4087" width="17.75" style="1" customWidth="1"/>
    <col min="4088" max="4094" width="9" style="1" customWidth="1"/>
    <col min="4095" max="4106" width="9" style="1"/>
    <col min="4107" max="4107" width="10.25" style="1" customWidth="1"/>
    <col min="4108" max="4342" width="9" style="1"/>
    <col min="4343" max="4343" width="17.75" style="1" customWidth="1"/>
    <col min="4344" max="4350" width="9" style="1" customWidth="1"/>
    <col min="4351" max="4362" width="9" style="1"/>
    <col min="4363" max="4363" width="10.25" style="1" customWidth="1"/>
    <col min="4364" max="4598" width="9" style="1"/>
    <col min="4599" max="4599" width="17.75" style="1" customWidth="1"/>
    <col min="4600" max="4606" width="9" style="1" customWidth="1"/>
    <col min="4607" max="4618" width="9" style="1"/>
    <col min="4619" max="4619" width="10.25" style="1" customWidth="1"/>
    <col min="4620" max="4854" width="9" style="1"/>
    <col min="4855" max="4855" width="17.75" style="1" customWidth="1"/>
    <col min="4856" max="4862" width="9" style="1" customWidth="1"/>
    <col min="4863" max="4874" width="9" style="1"/>
    <col min="4875" max="4875" width="10.25" style="1" customWidth="1"/>
    <col min="4876" max="5110" width="9" style="1"/>
    <col min="5111" max="5111" width="17.75" style="1" customWidth="1"/>
    <col min="5112" max="5118" width="9" style="1" customWidth="1"/>
    <col min="5119" max="5130" width="9" style="1"/>
    <col min="5131" max="5131" width="10.25" style="1" customWidth="1"/>
    <col min="5132" max="5366" width="9" style="1"/>
    <col min="5367" max="5367" width="17.75" style="1" customWidth="1"/>
    <col min="5368" max="5374" width="9" style="1" customWidth="1"/>
    <col min="5375" max="5386" width="9" style="1"/>
    <col min="5387" max="5387" width="10.25" style="1" customWidth="1"/>
    <col min="5388" max="5622" width="9" style="1"/>
    <col min="5623" max="5623" width="17.75" style="1" customWidth="1"/>
    <col min="5624" max="5630" width="9" style="1" customWidth="1"/>
    <col min="5631" max="5642" width="9" style="1"/>
    <col min="5643" max="5643" width="10.25" style="1" customWidth="1"/>
    <col min="5644" max="5878" width="9" style="1"/>
    <col min="5879" max="5879" width="17.75" style="1" customWidth="1"/>
    <col min="5880" max="5886" width="9" style="1" customWidth="1"/>
    <col min="5887" max="5898" width="9" style="1"/>
    <col min="5899" max="5899" width="10.25" style="1" customWidth="1"/>
    <col min="5900" max="6134" width="9" style="1"/>
    <col min="6135" max="6135" width="17.75" style="1" customWidth="1"/>
    <col min="6136" max="6142" width="9" style="1" customWidth="1"/>
    <col min="6143" max="6154" width="9" style="1"/>
    <col min="6155" max="6155" width="10.25" style="1" customWidth="1"/>
    <col min="6156" max="6390" width="9" style="1"/>
    <col min="6391" max="6391" width="17.75" style="1" customWidth="1"/>
    <col min="6392" max="6398" width="9" style="1" customWidth="1"/>
    <col min="6399" max="6410" width="9" style="1"/>
    <col min="6411" max="6411" width="10.25" style="1" customWidth="1"/>
    <col min="6412" max="6646" width="9" style="1"/>
    <col min="6647" max="6647" width="17.75" style="1" customWidth="1"/>
    <col min="6648" max="6654" width="9" style="1" customWidth="1"/>
    <col min="6655" max="6666" width="9" style="1"/>
    <col min="6667" max="6667" width="10.25" style="1" customWidth="1"/>
    <col min="6668" max="6902" width="9" style="1"/>
    <col min="6903" max="6903" width="17.75" style="1" customWidth="1"/>
    <col min="6904" max="6910" width="9" style="1" customWidth="1"/>
    <col min="6911" max="6922" width="9" style="1"/>
    <col min="6923" max="6923" width="10.25" style="1" customWidth="1"/>
    <col min="6924" max="7158" width="9" style="1"/>
    <col min="7159" max="7159" width="17.75" style="1" customWidth="1"/>
    <col min="7160" max="7166" width="9" style="1" customWidth="1"/>
    <col min="7167" max="7178" width="9" style="1"/>
    <col min="7179" max="7179" width="10.25" style="1" customWidth="1"/>
    <col min="7180" max="7414" width="9" style="1"/>
    <col min="7415" max="7415" width="17.75" style="1" customWidth="1"/>
    <col min="7416" max="7422" width="9" style="1" customWidth="1"/>
    <col min="7423" max="7434" width="9" style="1"/>
    <col min="7435" max="7435" width="10.25" style="1" customWidth="1"/>
    <col min="7436" max="7670" width="9" style="1"/>
    <col min="7671" max="7671" width="17.75" style="1" customWidth="1"/>
    <col min="7672" max="7678" width="9" style="1" customWidth="1"/>
    <col min="7679" max="7690" width="9" style="1"/>
    <col min="7691" max="7691" width="10.25" style="1" customWidth="1"/>
    <col min="7692" max="7926" width="9" style="1"/>
    <col min="7927" max="7927" width="17.75" style="1" customWidth="1"/>
    <col min="7928" max="7934" width="9" style="1" customWidth="1"/>
    <col min="7935" max="7946" width="9" style="1"/>
    <col min="7947" max="7947" width="10.25" style="1" customWidth="1"/>
    <col min="7948" max="8182" width="9" style="1"/>
    <col min="8183" max="8183" width="17.75" style="1" customWidth="1"/>
    <col min="8184" max="8190" width="9" style="1" customWidth="1"/>
    <col min="8191" max="8202" width="9" style="1"/>
    <col min="8203" max="8203" width="10.25" style="1" customWidth="1"/>
    <col min="8204" max="8438" width="9" style="1"/>
    <col min="8439" max="8439" width="17.75" style="1" customWidth="1"/>
    <col min="8440" max="8446" width="9" style="1" customWidth="1"/>
    <col min="8447" max="8458" width="9" style="1"/>
    <col min="8459" max="8459" width="10.25" style="1" customWidth="1"/>
    <col min="8460" max="8694" width="9" style="1"/>
    <col min="8695" max="8695" width="17.75" style="1" customWidth="1"/>
    <col min="8696" max="8702" width="9" style="1" customWidth="1"/>
    <col min="8703" max="8714" width="9" style="1"/>
    <col min="8715" max="8715" width="10.25" style="1" customWidth="1"/>
    <col min="8716" max="8950" width="9" style="1"/>
    <col min="8951" max="8951" width="17.75" style="1" customWidth="1"/>
    <col min="8952" max="8958" width="9" style="1" customWidth="1"/>
    <col min="8959" max="8970" width="9" style="1"/>
    <col min="8971" max="8971" width="10.25" style="1" customWidth="1"/>
    <col min="8972" max="9206" width="9" style="1"/>
    <col min="9207" max="9207" width="17.75" style="1" customWidth="1"/>
    <col min="9208" max="9214" width="9" style="1" customWidth="1"/>
    <col min="9215" max="9226" width="9" style="1"/>
    <col min="9227" max="9227" width="10.25" style="1" customWidth="1"/>
    <col min="9228" max="9462" width="9" style="1"/>
    <col min="9463" max="9463" width="17.75" style="1" customWidth="1"/>
    <col min="9464" max="9470" width="9" style="1" customWidth="1"/>
    <col min="9471" max="9482" width="9" style="1"/>
    <col min="9483" max="9483" width="10.25" style="1" customWidth="1"/>
    <col min="9484" max="9718" width="9" style="1"/>
    <col min="9719" max="9719" width="17.75" style="1" customWidth="1"/>
    <col min="9720" max="9726" width="9" style="1" customWidth="1"/>
    <col min="9727" max="9738" width="9" style="1"/>
    <col min="9739" max="9739" width="10.25" style="1" customWidth="1"/>
    <col min="9740" max="9974" width="9" style="1"/>
    <col min="9975" max="9975" width="17.75" style="1" customWidth="1"/>
    <col min="9976" max="9982" width="9" style="1" customWidth="1"/>
    <col min="9983" max="9994" width="9" style="1"/>
    <col min="9995" max="9995" width="10.25" style="1" customWidth="1"/>
    <col min="9996" max="10230" width="9" style="1"/>
    <col min="10231" max="10231" width="17.75" style="1" customWidth="1"/>
    <col min="10232" max="10238" width="9" style="1" customWidth="1"/>
    <col min="10239" max="10250" width="9" style="1"/>
    <col min="10251" max="10251" width="10.25" style="1" customWidth="1"/>
    <col min="10252" max="10486" width="9" style="1"/>
    <col min="10487" max="10487" width="17.75" style="1" customWidth="1"/>
    <col min="10488" max="10494" width="9" style="1" customWidth="1"/>
    <col min="10495" max="10506" width="9" style="1"/>
    <col min="10507" max="10507" width="10.25" style="1" customWidth="1"/>
    <col min="10508" max="10742" width="9" style="1"/>
    <col min="10743" max="10743" width="17.75" style="1" customWidth="1"/>
    <col min="10744" max="10750" width="9" style="1" customWidth="1"/>
    <col min="10751" max="10762" width="9" style="1"/>
    <col min="10763" max="10763" width="10.25" style="1" customWidth="1"/>
    <col min="10764" max="10998" width="9" style="1"/>
    <col min="10999" max="10999" width="17.75" style="1" customWidth="1"/>
    <col min="11000" max="11006" width="9" style="1" customWidth="1"/>
    <col min="11007" max="11018" width="9" style="1"/>
    <col min="11019" max="11019" width="10.25" style="1" customWidth="1"/>
    <col min="11020" max="11254" width="9" style="1"/>
    <col min="11255" max="11255" width="17.75" style="1" customWidth="1"/>
    <col min="11256" max="11262" width="9" style="1" customWidth="1"/>
    <col min="11263" max="11274" width="9" style="1"/>
    <col min="11275" max="11275" width="10.25" style="1" customWidth="1"/>
    <col min="11276" max="11510" width="9" style="1"/>
    <col min="11511" max="11511" width="17.75" style="1" customWidth="1"/>
    <col min="11512" max="11518" width="9" style="1" customWidth="1"/>
    <col min="11519" max="11530" width="9" style="1"/>
    <col min="11531" max="11531" width="10.25" style="1" customWidth="1"/>
    <col min="11532" max="11766" width="9" style="1"/>
    <col min="11767" max="11767" width="17.75" style="1" customWidth="1"/>
    <col min="11768" max="11774" width="9" style="1" customWidth="1"/>
    <col min="11775" max="11786" width="9" style="1"/>
    <col min="11787" max="11787" width="10.25" style="1" customWidth="1"/>
    <col min="11788" max="12022" width="9" style="1"/>
    <col min="12023" max="12023" width="17.75" style="1" customWidth="1"/>
    <col min="12024" max="12030" width="9" style="1" customWidth="1"/>
    <col min="12031" max="12042" width="9" style="1"/>
    <col min="12043" max="12043" width="10.25" style="1" customWidth="1"/>
    <col min="12044" max="12278" width="9" style="1"/>
    <col min="12279" max="12279" width="17.75" style="1" customWidth="1"/>
    <col min="12280" max="12286" width="9" style="1" customWidth="1"/>
    <col min="12287" max="12298" width="9" style="1"/>
    <col min="12299" max="12299" width="10.25" style="1" customWidth="1"/>
    <col min="12300" max="12534" width="9" style="1"/>
    <col min="12535" max="12535" width="17.75" style="1" customWidth="1"/>
    <col min="12536" max="12542" width="9" style="1" customWidth="1"/>
    <col min="12543" max="12554" width="9" style="1"/>
    <col min="12555" max="12555" width="10.25" style="1" customWidth="1"/>
    <col min="12556" max="12790" width="9" style="1"/>
    <col min="12791" max="12791" width="17.75" style="1" customWidth="1"/>
    <col min="12792" max="12798" width="9" style="1" customWidth="1"/>
    <col min="12799" max="12810" width="9" style="1"/>
    <col min="12811" max="12811" width="10.25" style="1" customWidth="1"/>
    <col min="12812" max="13046" width="9" style="1"/>
    <col min="13047" max="13047" width="17.75" style="1" customWidth="1"/>
    <col min="13048" max="13054" width="9" style="1" customWidth="1"/>
    <col min="13055" max="13066" width="9" style="1"/>
    <col min="13067" max="13067" width="10.25" style="1" customWidth="1"/>
    <col min="13068" max="13302" width="9" style="1"/>
    <col min="13303" max="13303" width="17.75" style="1" customWidth="1"/>
    <col min="13304" max="13310" width="9" style="1" customWidth="1"/>
    <col min="13311" max="13322" width="9" style="1"/>
    <col min="13323" max="13323" width="10.25" style="1" customWidth="1"/>
    <col min="13324" max="13558" width="9" style="1"/>
    <col min="13559" max="13559" width="17.75" style="1" customWidth="1"/>
    <col min="13560" max="13566" width="9" style="1" customWidth="1"/>
    <col min="13567" max="13578" width="9" style="1"/>
    <col min="13579" max="13579" width="10.25" style="1" customWidth="1"/>
    <col min="13580" max="13814" width="9" style="1"/>
    <col min="13815" max="13815" width="17.75" style="1" customWidth="1"/>
    <col min="13816" max="13822" width="9" style="1" customWidth="1"/>
    <col min="13823" max="13834" width="9" style="1"/>
    <col min="13835" max="13835" width="10.25" style="1" customWidth="1"/>
    <col min="13836" max="14070" width="9" style="1"/>
    <col min="14071" max="14071" width="17.75" style="1" customWidth="1"/>
    <col min="14072" max="14078" width="9" style="1" customWidth="1"/>
    <col min="14079" max="14090" width="9" style="1"/>
    <col min="14091" max="14091" width="10.25" style="1" customWidth="1"/>
    <col min="14092" max="14326" width="9" style="1"/>
    <col min="14327" max="14327" width="17.75" style="1" customWidth="1"/>
    <col min="14328" max="14334" width="9" style="1" customWidth="1"/>
    <col min="14335" max="14346" width="9" style="1"/>
    <col min="14347" max="14347" width="10.25" style="1" customWidth="1"/>
    <col min="14348" max="14582" width="9" style="1"/>
    <col min="14583" max="14583" width="17.75" style="1" customWidth="1"/>
    <col min="14584" max="14590" width="9" style="1" customWidth="1"/>
    <col min="14591" max="14602" width="9" style="1"/>
    <col min="14603" max="14603" width="10.25" style="1" customWidth="1"/>
    <col min="14604" max="14838" width="9" style="1"/>
    <col min="14839" max="14839" width="17.75" style="1" customWidth="1"/>
    <col min="14840" max="14846" width="9" style="1" customWidth="1"/>
    <col min="14847" max="14858" width="9" style="1"/>
    <col min="14859" max="14859" width="10.25" style="1" customWidth="1"/>
    <col min="14860" max="15094" width="9" style="1"/>
    <col min="15095" max="15095" width="17.75" style="1" customWidth="1"/>
    <col min="15096" max="15102" width="9" style="1" customWidth="1"/>
    <col min="15103" max="15114" width="9" style="1"/>
    <col min="15115" max="15115" width="10.25" style="1" customWidth="1"/>
    <col min="15116" max="15350" width="9" style="1"/>
    <col min="15351" max="15351" width="17.75" style="1" customWidth="1"/>
    <col min="15352" max="15358" width="9" style="1" customWidth="1"/>
    <col min="15359" max="15370" width="9" style="1"/>
    <col min="15371" max="15371" width="10.25" style="1" customWidth="1"/>
    <col min="15372" max="15606" width="9" style="1"/>
    <col min="15607" max="15607" width="17.75" style="1" customWidth="1"/>
    <col min="15608" max="15614" width="9" style="1" customWidth="1"/>
    <col min="15615" max="15626" width="9" style="1"/>
    <col min="15627" max="15627" width="10.25" style="1" customWidth="1"/>
    <col min="15628" max="15862" width="9" style="1"/>
    <col min="15863" max="15863" width="17.75" style="1" customWidth="1"/>
    <col min="15864" max="15870" width="9" style="1" customWidth="1"/>
    <col min="15871" max="15882" width="9" style="1"/>
    <col min="15883" max="15883" width="10.25" style="1" customWidth="1"/>
    <col min="15884" max="16118" width="9" style="1"/>
    <col min="16119" max="16119" width="17.75" style="1" customWidth="1"/>
    <col min="16120" max="16126" width="9" style="1" customWidth="1"/>
    <col min="16127" max="16138" width="9" style="1"/>
    <col min="16139" max="16139" width="10.25" style="1" customWidth="1"/>
    <col min="16140" max="16384" width="9" style="1"/>
  </cols>
  <sheetData>
    <row r="1" spans="1:12" ht="23.25" customHeight="1">
      <c r="A1" s="683" t="str">
        <f>'Tab 3 (15) i wykres 2'!A1:E1</f>
        <v>II. FUNDUSZ EMERYTALNO-RENTOWY</v>
      </c>
      <c r="B1" s="683"/>
      <c r="C1" s="683"/>
      <c r="D1" s="683"/>
      <c r="E1" s="683"/>
      <c r="F1" s="683"/>
      <c r="G1" s="706"/>
      <c r="H1" s="706"/>
    </row>
    <row r="2" spans="1:12" ht="15">
      <c r="A2" s="9"/>
      <c r="B2" s="9"/>
      <c r="C2" s="9"/>
      <c r="D2" s="9"/>
      <c r="E2" s="9"/>
      <c r="F2" s="9"/>
      <c r="G2" s="9"/>
      <c r="H2" s="10"/>
    </row>
    <row r="3" spans="1:12" ht="36" customHeight="1">
      <c r="A3" s="684" t="s">
        <v>591</v>
      </c>
      <c r="B3" s="684"/>
      <c r="C3" s="684"/>
      <c r="D3" s="684"/>
      <c r="E3" s="684"/>
      <c r="F3" s="684"/>
      <c r="G3" s="684"/>
      <c r="H3" s="684"/>
      <c r="I3" s="554" t="s">
        <v>543</v>
      </c>
    </row>
    <row r="4" spans="1:12" ht="18" customHeight="1">
      <c r="A4" s="699" t="s">
        <v>13</v>
      </c>
      <c r="B4" s="699" t="s">
        <v>120</v>
      </c>
      <c r="C4" s="708" t="s">
        <v>35</v>
      </c>
      <c r="D4" s="709"/>
      <c r="E4" s="709"/>
      <c r="F4" s="709"/>
      <c r="G4" s="709"/>
      <c r="H4" s="710"/>
    </row>
    <row r="5" spans="1:12">
      <c r="A5" s="707"/>
      <c r="B5" s="707"/>
      <c r="C5" s="699" t="s">
        <v>433</v>
      </c>
      <c r="D5" s="699" t="s">
        <v>36</v>
      </c>
      <c r="E5" s="711" t="s">
        <v>35</v>
      </c>
      <c r="F5" s="712"/>
      <c r="G5" s="712"/>
      <c r="H5" s="713"/>
    </row>
    <row r="6" spans="1:12" ht="29.25" customHeight="1">
      <c r="A6" s="707"/>
      <c r="B6" s="707"/>
      <c r="C6" s="707"/>
      <c r="D6" s="707"/>
      <c r="E6" s="714" t="s">
        <v>37</v>
      </c>
      <c r="F6" s="715"/>
      <c r="G6" s="697" t="s">
        <v>38</v>
      </c>
      <c r="H6" s="697"/>
    </row>
    <row r="7" spans="1:12">
      <c r="A7" s="707"/>
      <c r="B7" s="707"/>
      <c r="C7" s="707"/>
      <c r="D7" s="707"/>
      <c r="E7" s="697" t="s">
        <v>39</v>
      </c>
      <c r="F7" s="698" t="s">
        <v>40</v>
      </c>
      <c r="G7" s="699" t="s">
        <v>41</v>
      </c>
      <c r="H7" s="698" t="s">
        <v>40</v>
      </c>
    </row>
    <row r="8" spans="1:12" ht="26.25" customHeight="1">
      <c r="A8" s="707"/>
      <c r="B8" s="700"/>
      <c r="C8" s="700"/>
      <c r="D8" s="700"/>
      <c r="E8" s="697"/>
      <c r="F8" s="698"/>
      <c r="G8" s="700"/>
      <c r="H8" s="698"/>
    </row>
    <row r="9" spans="1:12" ht="18" customHeight="1">
      <c r="A9" s="700"/>
      <c r="B9" s="703" t="s">
        <v>563</v>
      </c>
      <c r="C9" s="704"/>
      <c r="D9" s="704"/>
      <c r="E9" s="704"/>
      <c r="F9" s="704"/>
      <c r="G9" s="704"/>
      <c r="H9" s="705"/>
    </row>
    <row r="10" spans="1:12" s="5" customFormat="1" ht="21.75" customHeight="1">
      <c r="A10" s="232" t="s">
        <v>432</v>
      </c>
      <c r="B10" s="233">
        <v>978670</v>
      </c>
      <c r="C10" s="234">
        <v>763123</v>
      </c>
      <c r="D10" s="235">
        <v>215548</v>
      </c>
      <c r="E10" s="236">
        <v>174462</v>
      </c>
      <c r="F10" s="236">
        <v>11685</v>
      </c>
      <c r="G10" s="236">
        <v>41086</v>
      </c>
      <c r="H10" s="237">
        <v>788</v>
      </c>
      <c r="I10" s="11"/>
      <c r="J10" s="11"/>
    </row>
    <row r="11" spans="1:12" ht="21" customHeight="1">
      <c r="A11" s="238" t="s">
        <v>42</v>
      </c>
      <c r="B11" s="239">
        <v>36581</v>
      </c>
      <c r="C11" s="240">
        <v>28852</v>
      </c>
      <c r="D11" s="241">
        <v>7729</v>
      </c>
      <c r="E11" s="242">
        <v>6253</v>
      </c>
      <c r="F11" s="242">
        <v>456</v>
      </c>
      <c r="G11" s="242">
        <v>1476</v>
      </c>
      <c r="H11" s="243">
        <v>22</v>
      </c>
      <c r="I11" s="12"/>
      <c r="J11" s="11"/>
      <c r="K11" s="12"/>
      <c r="L11" s="12"/>
    </row>
    <row r="12" spans="1:12" ht="21" customHeight="1">
      <c r="A12" s="238" t="s">
        <v>43</v>
      </c>
      <c r="B12" s="239">
        <v>66575</v>
      </c>
      <c r="C12" s="240">
        <v>51766</v>
      </c>
      <c r="D12" s="241">
        <v>14809</v>
      </c>
      <c r="E12" s="242">
        <v>12438</v>
      </c>
      <c r="F12" s="242">
        <v>999</v>
      </c>
      <c r="G12" s="242">
        <v>2371</v>
      </c>
      <c r="H12" s="243">
        <v>58</v>
      </c>
      <c r="I12" s="12"/>
      <c r="J12" s="11"/>
      <c r="K12" s="12"/>
      <c r="L12" s="12"/>
    </row>
    <row r="13" spans="1:12" ht="21" customHeight="1">
      <c r="A13" s="238" t="s">
        <v>44</v>
      </c>
      <c r="B13" s="239">
        <v>124607</v>
      </c>
      <c r="C13" s="240">
        <v>97153</v>
      </c>
      <c r="D13" s="241">
        <v>27454</v>
      </c>
      <c r="E13" s="242">
        <v>22415</v>
      </c>
      <c r="F13" s="242">
        <v>1447</v>
      </c>
      <c r="G13" s="242">
        <v>5039</v>
      </c>
      <c r="H13" s="243">
        <v>112</v>
      </c>
      <c r="I13" s="12"/>
      <c r="J13" s="11"/>
      <c r="K13" s="12"/>
      <c r="L13" s="12"/>
    </row>
    <row r="14" spans="1:12" ht="21" customHeight="1">
      <c r="A14" s="238" t="s">
        <v>45</v>
      </c>
      <c r="B14" s="239">
        <v>12931</v>
      </c>
      <c r="C14" s="240">
        <v>9585</v>
      </c>
      <c r="D14" s="241">
        <v>3346</v>
      </c>
      <c r="E14" s="242">
        <v>2803</v>
      </c>
      <c r="F14" s="242">
        <v>181</v>
      </c>
      <c r="G14" s="242">
        <v>543</v>
      </c>
      <c r="H14" s="243">
        <v>9</v>
      </c>
      <c r="I14" s="12"/>
      <c r="J14" s="11"/>
      <c r="K14" s="12"/>
      <c r="L14" s="12"/>
    </row>
    <row r="15" spans="1:12" ht="21" customHeight="1">
      <c r="A15" s="238" t="s">
        <v>46</v>
      </c>
      <c r="B15" s="239">
        <v>82885</v>
      </c>
      <c r="C15" s="240">
        <v>69509</v>
      </c>
      <c r="D15" s="241">
        <v>13376</v>
      </c>
      <c r="E15" s="242">
        <v>10342</v>
      </c>
      <c r="F15" s="242">
        <v>892</v>
      </c>
      <c r="G15" s="242">
        <v>3033</v>
      </c>
      <c r="H15" s="243">
        <v>43</v>
      </c>
      <c r="I15" s="12"/>
      <c r="J15" s="11"/>
      <c r="K15" s="12"/>
      <c r="L15" s="12"/>
    </row>
    <row r="16" spans="1:12" ht="21" customHeight="1">
      <c r="A16" s="238" t="s">
        <v>47</v>
      </c>
      <c r="B16" s="239">
        <v>84988</v>
      </c>
      <c r="C16" s="240">
        <v>57533</v>
      </c>
      <c r="D16" s="241">
        <v>27455</v>
      </c>
      <c r="E16" s="242">
        <v>23691</v>
      </c>
      <c r="F16" s="242">
        <v>1129</v>
      </c>
      <c r="G16" s="242">
        <v>3764</v>
      </c>
      <c r="H16" s="243">
        <v>64</v>
      </c>
      <c r="I16" s="12"/>
      <c r="J16" s="11"/>
      <c r="K16" s="12"/>
      <c r="L16" s="12"/>
    </row>
    <row r="17" spans="1:12" ht="21" customHeight="1">
      <c r="A17" s="238" t="s">
        <v>48</v>
      </c>
      <c r="B17" s="239">
        <v>150785</v>
      </c>
      <c r="C17" s="244">
        <v>122227</v>
      </c>
      <c r="D17" s="245">
        <v>28558</v>
      </c>
      <c r="E17" s="246">
        <v>21719</v>
      </c>
      <c r="F17" s="246">
        <v>1575</v>
      </c>
      <c r="G17" s="246">
        <v>6839</v>
      </c>
      <c r="H17" s="247">
        <v>111</v>
      </c>
      <c r="I17" s="12"/>
      <c r="J17" s="11"/>
      <c r="K17" s="12"/>
      <c r="L17" s="12"/>
    </row>
    <row r="18" spans="1:12" ht="21" customHeight="1">
      <c r="A18" s="238" t="s">
        <v>49</v>
      </c>
      <c r="B18" s="239">
        <v>19443</v>
      </c>
      <c r="C18" s="240">
        <v>16701</v>
      </c>
      <c r="D18" s="241">
        <v>2742</v>
      </c>
      <c r="E18" s="242">
        <v>2064</v>
      </c>
      <c r="F18" s="242">
        <v>156</v>
      </c>
      <c r="G18" s="242">
        <v>678</v>
      </c>
      <c r="H18" s="243">
        <v>15</v>
      </c>
      <c r="I18" s="12"/>
      <c r="J18" s="11"/>
      <c r="K18" s="12"/>
      <c r="L18" s="12"/>
    </row>
    <row r="19" spans="1:12" ht="21" customHeight="1">
      <c r="A19" s="238" t="s">
        <v>50</v>
      </c>
      <c r="B19" s="239">
        <v>55695</v>
      </c>
      <c r="C19" s="240">
        <v>41696</v>
      </c>
      <c r="D19" s="241">
        <v>13999</v>
      </c>
      <c r="E19" s="242">
        <v>11708</v>
      </c>
      <c r="F19" s="242">
        <v>600</v>
      </c>
      <c r="G19" s="242">
        <v>2291</v>
      </c>
      <c r="H19" s="243">
        <v>27</v>
      </c>
      <c r="I19" s="12"/>
      <c r="J19" s="11"/>
      <c r="K19" s="12"/>
      <c r="L19" s="12"/>
    </row>
    <row r="20" spans="1:12" ht="21" customHeight="1">
      <c r="A20" s="238" t="s">
        <v>51</v>
      </c>
      <c r="B20" s="239">
        <v>69538</v>
      </c>
      <c r="C20" s="240">
        <v>55651</v>
      </c>
      <c r="D20" s="241">
        <v>13887</v>
      </c>
      <c r="E20" s="242">
        <v>10987</v>
      </c>
      <c r="F20" s="242">
        <v>769</v>
      </c>
      <c r="G20" s="242">
        <v>2900</v>
      </c>
      <c r="H20" s="243">
        <v>65</v>
      </c>
      <c r="I20" s="12"/>
      <c r="J20" s="11"/>
      <c r="K20" s="12"/>
      <c r="L20" s="12"/>
    </row>
    <row r="21" spans="1:12" ht="21" customHeight="1">
      <c r="A21" s="238" t="s">
        <v>52</v>
      </c>
      <c r="B21" s="239">
        <v>32169</v>
      </c>
      <c r="C21" s="240">
        <v>23958</v>
      </c>
      <c r="D21" s="241">
        <v>8211</v>
      </c>
      <c r="E21" s="242">
        <v>6695</v>
      </c>
      <c r="F21" s="242">
        <v>434</v>
      </c>
      <c r="G21" s="242">
        <v>1516</v>
      </c>
      <c r="H21" s="243">
        <v>29</v>
      </c>
      <c r="I21" s="12"/>
      <c r="J21" s="11"/>
      <c r="K21" s="12"/>
      <c r="L21" s="12"/>
    </row>
    <row r="22" spans="1:12" ht="21" customHeight="1">
      <c r="A22" s="238" t="s">
        <v>53</v>
      </c>
      <c r="B22" s="239">
        <v>27461</v>
      </c>
      <c r="C22" s="240">
        <v>21950</v>
      </c>
      <c r="D22" s="241">
        <v>5511</v>
      </c>
      <c r="E22" s="242">
        <v>4511</v>
      </c>
      <c r="F22" s="242">
        <v>322</v>
      </c>
      <c r="G22" s="242">
        <v>1000</v>
      </c>
      <c r="H22" s="243">
        <v>21</v>
      </c>
      <c r="I22" s="12"/>
      <c r="J22" s="11"/>
      <c r="K22" s="12"/>
      <c r="L22" s="12"/>
    </row>
    <row r="23" spans="1:12" ht="21" customHeight="1">
      <c r="A23" s="238" t="s">
        <v>54</v>
      </c>
      <c r="B23" s="239">
        <v>53083</v>
      </c>
      <c r="C23" s="240">
        <v>42144</v>
      </c>
      <c r="D23" s="241">
        <v>10939</v>
      </c>
      <c r="E23" s="242">
        <v>8618</v>
      </c>
      <c r="F23" s="242">
        <v>611</v>
      </c>
      <c r="G23" s="242">
        <v>2321</v>
      </c>
      <c r="H23" s="243">
        <v>51</v>
      </c>
      <c r="I23" s="12"/>
      <c r="J23" s="11"/>
      <c r="K23" s="12"/>
      <c r="L23" s="12"/>
    </row>
    <row r="24" spans="1:12" ht="21" customHeight="1">
      <c r="A24" s="238" t="s">
        <v>55</v>
      </c>
      <c r="B24" s="239">
        <v>35735</v>
      </c>
      <c r="C24" s="240">
        <v>27199</v>
      </c>
      <c r="D24" s="241">
        <v>8537</v>
      </c>
      <c r="E24" s="242">
        <v>6702</v>
      </c>
      <c r="F24" s="242">
        <v>500</v>
      </c>
      <c r="G24" s="242">
        <v>1835</v>
      </c>
      <c r="H24" s="243">
        <v>39</v>
      </c>
      <c r="I24" s="12"/>
      <c r="J24" s="11"/>
      <c r="K24" s="12"/>
      <c r="L24" s="12"/>
    </row>
    <row r="25" spans="1:12" ht="21" customHeight="1">
      <c r="A25" s="238" t="s">
        <v>56</v>
      </c>
      <c r="B25" s="239">
        <v>104734</v>
      </c>
      <c r="C25" s="240">
        <v>80256</v>
      </c>
      <c r="D25" s="241">
        <v>24478</v>
      </c>
      <c r="E25" s="242">
        <v>19840</v>
      </c>
      <c r="F25" s="242">
        <v>1354</v>
      </c>
      <c r="G25" s="242">
        <v>4638</v>
      </c>
      <c r="H25" s="243">
        <v>103</v>
      </c>
      <c r="I25" s="12"/>
      <c r="J25" s="11"/>
      <c r="K25" s="12"/>
      <c r="L25" s="12"/>
    </row>
    <row r="26" spans="1:12" ht="21" customHeight="1">
      <c r="A26" s="248" t="s">
        <v>57</v>
      </c>
      <c r="B26" s="239">
        <v>20973</v>
      </c>
      <c r="C26" s="240">
        <v>16457</v>
      </c>
      <c r="D26" s="241">
        <v>4516</v>
      </c>
      <c r="E26" s="249">
        <v>3675</v>
      </c>
      <c r="F26" s="249">
        <v>260</v>
      </c>
      <c r="G26" s="249">
        <v>841</v>
      </c>
      <c r="H26" s="240">
        <v>18</v>
      </c>
      <c r="I26" s="12"/>
      <c r="J26" s="11"/>
      <c r="K26" s="12"/>
      <c r="L26" s="12"/>
    </row>
    <row r="27" spans="1:12" s="13" customFormat="1" ht="43.5" customHeight="1">
      <c r="A27" s="505" t="s">
        <v>58</v>
      </c>
      <c r="B27" s="250">
        <f>C27</f>
        <v>486</v>
      </c>
      <c r="C27" s="250">
        <v>486</v>
      </c>
      <c r="D27" s="251">
        <v>0</v>
      </c>
      <c r="E27" s="251">
        <v>0</v>
      </c>
      <c r="F27" s="251">
        <v>0</v>
      </c>
      <c r="G27" s="251">
        <v>0</v>
      </c>
      <c r="H27" s="252">
        <v>0</v>
      </c>
    </row>
    <row r="28" spans="1:12" s="13" customFormat="1" ht="15" customHeight="1">
      <c r="A28" s="253" t="s">
        <v>59</v>
      </c>
      <c r="B28" s="254">
        <f>C28</f>
        <v>78</v>
      </c>
      <c r="C28" s="254">
        <v>78</v>
      </c>
      <c r="D28" s="255">
        <v>0</v>
      </c>
      <c r="E28" s="255">
        <v>0</v>
      </c>
      <c r="F28" s="255">
        <v>0</v>
      </c>
      <c r="G28" s="255">
        <v>0</v>
      </c>
      <c r="H28" s="256">
        <v>0</v>
      </c>
    </row>
    <row r="29" spans="1:12" s="13" customFormat="1" ht="15" customHeight="1">
      <c r="A29" s="253" t="s">
        <v>60</v>
      </c>
      <c r="B29" s="254">
        <f t="shared" ref="B29:B30" si="0">C29</f>
        <v>370</v>
      </c>
      <c r="C29" s="254">
        <v>370</v>
      </c>
      <c r="D29" s="255">
        <v>0</v>
      </c>
      <c r="E29" s="255">
        <v>0</v>
      </c>
      <c r="F29" s="255">
        <v>0</v>
      </c>
      <c r="G29" s="255">
        <v>0</v>
      </c>
      <c r="H29" s="256">
        <v>0</v>
      </c>
    </row>
    <row r="30" spans="1:12" s="13" customFormat="1" ht="15" customHeight="1">
      <c r="A30" s="257" t="s">
        <v>61</v>
      </c>
      <c r="B30" s="258">
        <f t="shared" si="0"/>
        <v>38</v>
      </c>
      <c r="C30" s="258">
        <v>38</v>
      </c>
      <c r="D30" s="259">
        <v>0</v>
      </c>
      <c r="E30" s="259">
        <v>0</v>
      </c>
      <c r="F30" s="259">
        <v>0</v>
      </c>
      <c r="G30" s="259">
        <v>0</v>
      </c>
      <c r="H30" s="260">
        <v>0</v>
      </c>
    </row>
    <row r="31" spans="1:12" ht="27" customHeight="1">
      <c r="A31" s="701"/>
      <c r="B31" s="701"/>
      <c r="C31" s="701"/>
      <c r="D31" s="701"/>
      <c r="E31" s="701"/>
      <c r="F31" s="701"/>
      <c r="G31" s="701"/>
      <c r="H31" s="702"/>
    </row>
    <row r="32" spans="1:12">
      <c r="A32" s="682"/>
      <c r="B32" s="682"/>
      <c r="C32" s="682"/>
      <c r="D32" s="682"/>
      <c r="E32" s="682"/>
      <c r="F32" s="682"/>
      <c r="G32" s="682"/>
      <c r="H32" s="682"/>
    </row>
    <row r="33" spans="1:7">
      <c r="A33" s="8"/>
      <c r="B33" s="12"/>
      <c r="C33" s="12"/>
      <c r="D33" s="12"/>
      <c r="E33" s="12"/>
    </row>
    <row r="34" spans="1:7">
      <c r="B34" s="14"/>
      <c r="C34" s="14"/>
      <c r="D34" s="14"/>
      <c r="E34" s="14"/>
    </row>
    <row r="40" spans="1:7">
      <c r="G40" s="508"/>
    </row>
  </sheetData>
  <mergeCells count="17">
    <mergeCell ref="A1:H1"/>
    <mergeCell ref="A3:H3"/>
    <mergeCell ref="B4:B8"/>
    <mergeCell ref="C4:H4"/>
    <mergeCell ref="C5:C8"/>
    <mergeCell ref="D5:D8"/>
    <mergeCell ref="E5:H5"/>
    <mergeCell ref="E6:F6"/>
    <mergeCell ref="G6:H6"/>
    <mergeCell ref="A4:A9"/>
    <mergeCell ref="A32:H32"/>
    <mergeCell ref="E7:E8"/>
    <mergeCell ref="F7:F8"/>
    <mergeCell ref="G7:G8"/>
    <mergeCell ref="H7:H8"/>
    <mergeCell ref="A31:H31"/>
    <mergeCell ref="B9:H9"/>
  </mergeCells>
  <hyperlinks>
    <hyperlink ref="I3" location="'Spis treści'!A1" display="Powrót do spisu" xr:uid="{80965459-A224-4392-9B5A-6A6D2000185A}"/>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9"/>
  <dimension ref="A1:L39"/>
  <sheetViews>
    <sheetView showGridLines="0" view="pageBreakPreview" zoomScale="90" zoomScaleNormal="100" zoomScaleSheetLayoutView="90" workbookViewId="0">
      <selection activeCell="B1" sqref="B1"/>
    </sheetView>
  </sheetViews>
  <sheetFormatPr defaultRowHeight="12.75"/>
  <cols>
    <col min="1" max="1" width="27.25" style="1" customWidth="1"/>
    <col min="2" max="3" width="13.125" style="1" customWidth="1"/>
    <col min="4" max="4" width="13.125" style="20" customWidth="1"/>
    <col min="5" max="6" width="11" style="1" customWidth="1"/>
    <col min="7" max="7" width="10.75" style="1" customWidth="1"/>
    <col min="8" max="8" width="9" style="1"/>
    <col min="9" max="9" width="12.625" style="1" bestFit="1" customWidth="1"/>
    <col min="10" max="10" width="9" style="1"/>
    <col min="11" max="11" width="16.875" style="1" customWidth="1"/>
    <col min="12" max="252" width="9" style="1"/>
    <col min="253" max="253" width="25.375" style="1" customWidth="1"/>
    <col min="254" max="254" width="11.375" style="1" customWidth="1"/>
    <col min="255" max="255" width="12.875" style="1" customWidth="1"/>
    <col min="256" max="256" width="12.625" style="1" customWidth="1"/>
    <col min="257" max="257" width="12.375" style="1" customWidth="1"/>
    <col min="258" max="258" width="11.875" style="1" customWidth="1"/>
    <col min="259" max="259" width="0" style="1" hidden="1" customWidth="1"/>
    <col min="260" max="260" width="9" style="1" customWidth="1"/>
    <col min="261" max="261" width="12.25" style="1" customWidth="1"/>
    <col min="262" max="262" width="10.25" style="1" bestFit="1" customWidth="1"/>
    <col min="263" max="263" width="10.625" style="1" customWidth="1"/>
    <col min="264" max="508" width="9" style="1"/>
    <col min="509" max="509" width="25.375" style="1" customWidth="1"/>
    <col min="510" max="510" width="11.375" style="1" customWidth="1"/>
    <col min="511" max="511" width="12.875" style="1" customWidth="1"/>
    <col min="512" max="512" width="12.625" style="1" customWidth="1"/>
    <col min="513" max="513" width="12.375" style="1" customWidth="1"/>
    <col min="514" max="514" width="11.875" style="1" customWidth="1"/>
    <col min="515" max="515" width="0" style="1" hidden="1" customWidth="1"/>
    <col min="516" max="516" width="9" style="1" customWidth="1"/>
    <col min="517" max="517" width="12.25" style="1" customWidth="1"/>
    <col min="518" max="518" width="10.25" style="1" bestFit="1" customWidth="1"/>
    <col min="519" max="519" width="10.625" style="1" customWidth="1"/>
    <col min="520" max="764" width="9" style="1"/>
    <col min="765" max="765" width="25.375" style="1" customWidth="1"/>
    <col min="766" max="766" width="11.375" style="1" customWidth="1"/>
    <col min="767" max="767" width="12.875" style="1" customWidth="1"/>
    <col min="768" max="768" width="12.625" style="1" customWidth="1"/>
    <col min="769" max="769" width="12.375" style="1" customWidth="1"/>
    <col min="770" max="770" width="11.875" style="1" customWidth="1"/>
    <col min="771" max="771" width="0" style="1" hidden="1" customWidth="1"/>
    <col min="772" max="772" width="9" style="1" customWidth="1"/>
    <col min="773" max="773" width="12.25" style="1" customWidth="1"/>
    <col min="774" max="774" width="10.25" style="1" bestFit="1" customWidth="1"/>
    <col min="775" max="775" width="10.625" style="1" customWidth="1"/>
    <col min="776" max="1020" width="9" style="1"/>
    <col min="1021" max="1021" width="25.375" style="1" customWidth="1"/>
    <col min="1022" max="1022" width="11.375" style="1" customWidth="1"/>
    <col min="1023" max="1023" width="12.875" style="1" customWidth="1"/>
    <col min="1024" max="1024" width="12.625" style="1" customWidth="1"/>
    <col min="1025" max="1025" width="12.375" style="1" customWidth="1"/>
    <col min="1026" max="1026" width="11.875" style="1" customWidth="1"/>
    <col min="1027" max="1027" width="0" style="1" hidden="1" customWidth="1"/>
    <col min="1028" max="1028" width="9" style="1" customWidth="1"/>
    <col min="1029" max="1029" width="12.25" style="1" customWidth="1"/>
    <col min="1030" max="1030" width="10.25" style="1" bestFit="1" customWidth="1"/>
    <col min="1031" max="1031" width="10.625" style="1" customWidth="1"/>
    <col min="1032" max="1276" width="9" style="1"/>
    <col min="1277" max="1277" width="25.375" style="1" customWidth="1"/>
    <col min="1278" max="1278" width="11.375" style="1" customWidth="1"/>
    <col min="1279" max="1279" width="12.875" style="1" customWidth="1"/>
    <col min="1280" max="1280" width="12.625" style="1" customWidth="1"/>
    <col min="1281" max="1281" width="12.375" style="1" customWidth="1"/>
    <col min="1282" max="1282" width="11.875" style="1" customWidth="1"/>
    <col min="1283" max="1283" width="0" style="1" hidden="1" customWidth="1"/>
    <col min="1284" max="1284" width="9" style="1" customWidth="1"/>
    <col min="1285" max="1285" width="12.25" style="1" customWidth="1"/>
    <col min="1286" max="1286" width="10.25" style="1" bestFit="1" customWidth="1"/>
    <col min="1287" max="1287" width="10.625" style="1" customWidth="1"/>
    <col min="1288" max="1532" width="9" style="1"/>
    <col min="1533" max="1533" width="25.375" style="1" customWidth="1"/>
    <col min="1534" max="1534" width="11.375" style="1" customWidth="1"/>
    <col min="1535" max="1535" width="12.875" style="1" customWidth="1"/>
    <col min="1536" max="1536" width="12.625" style="1" customWidth="1"/>
    <col min="1537" max="1537" width="12.375" style="1" customWidth="1"/>
    <col min="1538" max="1538" width="11.875" style="1" customWidth="1"/>
    <col min="1539" max="1539" width="0" style="1" hidden="1" customWidth="1"/>
    <col min="1540" max="1540" width="9" style="1" customWidth="1"/>
    <col min="1541" max="1541" width="12.25" style="1" customWidth="1"/>
    <col min="1542" max="1542" width="10.25" style="1" bestFit="1" customWidth="1"/>
    <col min="1543" max="1543" width="10.625" style="1" customWidth="1"/>
    <col min="1544" max="1788" width="9" style="1"/>
    <col min="1789" max="1789" width="25.375" style="1" customWidth="1"/>
    <col min="1790" max="1790" width="11.375" style="1" customWidth="1"/>
    <col min="1791" max="1791" width="12.875" style="1" customWidth="1"/>
    <col min="1792" max="1792" width="12.625" style="1" customWidth="1"/>
    <col min="1793" max="1793" width="12.375" style="1" customWidth="1"/>
    <col min="1794" max="1794" width="11.875" style="1" customWidth="1"/>
    <col min="1795" max="1795" width="0" style="1" hidden="1" customWidth="1"/>
    <col min="1796" max="1796" width="9" style="1" customWidth="1"/>
    <col min="1797" max="1797" width="12.25" style="1" customWidth="1"/>
    <col min="1798" max="1798" width="10.25" style="1" bestFit="1" customWidth="1"/>
    <col min="1799" max="1799" width="10.625" style="1" customWidth="1"/>
    <col min="1800" max="2044" width="9" style="1"/>
    <col min="2045" max="2045" width="25.375" style="1" customWidth="1"/>
    <col min="2046" max="2046" width="11.375" style="1" customWidth="1"/>
    <col min="2047" max="2047" width="12.875" style="1" customWidth="1"/>
    <col min="2048" max="2048" width="12.625" style="1" customWidth="1"/>
    <col min="2049" max="2049" width="12.375" style="1" customWidth="1"/>
    <col min="2050" max="2050" width="11.875" style="1" customWidth="1"/>
    <col min="2051" max="2051" width="0" style="1" hidden="1" customWidth="1"/>
    <col min="2052" max="2052" width="9" style="1" customWidth="1"/>
    <col min="2053" max="2053" width="12.25" style="1" customWidth="1"/>
    <col min="2054" max="2054" width="10.25" style="1" bestFit="1" customWidth="1"/>
    <col min="2055" max="2055" width="10.625" style="1" customWidth="1"/>
    <col min="2056" max="2300" width="9" style="1"/>
    <col min="2301" max="2301" width="25.375" style="1" customWidth="1"/>
    <col min="2302" max="2302" width="11.375" style="1" customWidth="1"/>
    <col min="2303" max="2303" width="12.875" style="1" customWidth="1"/>
    <col min="2304" max="2304" width="12.625" style="1" customWidth="1"/>
    <col min="2305" max="2305" width="12.375" style="1" customWidth="1"/>
    <col min="2306" max="2306" width="11.875" style="1" customWidth="1"/>
    <col min="2307" max="2307" width="0" style="1" hidden="1" customWidth="1"/>
    <col min="2308" max="2308" width="9" style="1" customWidth="1"/>
    <col min="2309" max="2309" width="12.25" style="1" customWidth="1"/>
    <col min="2310" max="2310" width="10.25" style="1" bestFit="1" customWidth="1"/>
    <col min="2311" max="2311" width="10.625" style="1" customWidth="1"/>
    <col min="2312" max="2556" width="9" style="1"/>
    <col min="2557" max="2557" width="25.375" style="1" customWidth="1"/>
    <col min="2558" max="2558" width="11.375" style="1" customWidth="1"/>
    <col min="2559" max="2559" width="12.875" style="1" customWidth="1"/>
    <col min="2560" max="2560" width="12.625" style="1" customWidth="1"/>
    <col min="2561" max="2561" width="12.375" style="1" customWidth="1"/>
    <col min="2562" max="2562" width="11.875" style="1" customWidth="1"/>
    <col min="2563" max="2563" width="0" style="1" hidden="1" customWidth="1"/>
    <col min="2564" max="2564" width="9" style="1" customWidth="1"/>
    <col min="2565" max="2565" width="12.25" style="1" customWidth="1"/>
    <col min="2566" max="2566" width="10.25" style="1" bestFit="1" customWidth="1"/>
    <col min="2567" max="2567" width="10.625" style="1" customWidth="1"/>
    <col min="2568" max="2812" width="9" style="1"/>
    <col min="2813" max="2813" width="25.375" style="1" customWidth="1"/>
    <col min="2814" max="2814" width="11.375" style="1" customWidth="1"/>
    <col min="2815" max="2815" width="12.875" style="1" customWidth="1"/>
    <col min="2816" max="2816" width="12.625" style="1" customWidth="1"/>
    <col min="2817" max="2817" width="12.375" style="1" customWidth="1"/>
    <col min="2818" max="2818" width="11.875" style="1" customWidth="1"/>
    <col min="2819" max="2819" width="0" style="1" hidden="1" customWidth="1"/>
    <col min="2820" max="2820" width="9" style="1" customWidth="1"/>
    <col min="2821" max="2821" width="12.25" style="1" customWidth="1"/>
    <col min="2822" max="2822" width="10.25" style="1" bestFit="1" customWidth="1"/>
    <col min="2823" max="2823" width="10.625" style="1" customWidth="1"/>
    <col min="2824" max="3068" width="9" style="1"/>
    <col min="3069" max="3069" width="25.375" style="1" customWidth="1"/>
    <col min="3070" max="3070" width="11.375" style="1" customWidth="1"/>
    <col min="3071" max="3071" width="12.875" style="1" customWidth="1"/>
    <col min="3072" max="3072" width="12.625" style="1" customWidth="1"/>
    <col min="3073" max="3073" width="12.375" style="1" customWidth="1"/>
    <col min="3074" max="3074" width="11.875" style="1" customWidth="1"/>
    <col min="3075" max="3075" width="0" style="1" hidden="1" customWidth="1"/>
    <col min="3076" max="3076" width="9" style="1" customWidth="1"/>
    <col min="3077" max="3077" width="12.25" style="1" customWidth="1"/>
    <col min="3078" max="3078" width="10.25" style="1" bestFit="1" customWidth="1"/>
    <col min="3079" max="3079" width="10.625" style="1" customWidth="1"/>
    <col min="3080" max="3324" width="9" style="1"/>
    <col min="3325" max="3325" width="25.375" style="1" customWidth="1"/>
    <col min="3326" max="3326" width="11.375" style="1" customWidth="1"/>
    <col min="3327" max="3327" width="12.875" style="1" customWidth="1"/>
    <col min="3328" max="3328" width="12.625" style="1" customWidth="1"/>
    <col min="3329" max="3329" width="12.375" style="1" customWidth="1"/>
    <col min="3330" max="3330" width="11.875" style="1" customWidth="1"/>
    <col min="3331" max="3331" width="0" style="1" hidden="1" customWidth="1"/>
    <col min="3332" max="3332" width="9" style="1" customWidth="1"/>
    <col min="3333" max="3333" width="12.25" style="1" customWidth="1"/>
    <col min="3334" max="3334" width="10.25" style="1" bestFit="1" customWidth="1"/>
    <col min="3335" max="3335" width="10.625" style="1" customWidth="1"/>
    <col min="3336" max="3580" width="9" style="1"/>
    <col min="3581" max="3581" width="25.375" style="1" customWidth="1"/>
    <col min="3582" max="3582" width="11.375" style="1" customWidth="1"/>
    <col min="3583" max="3583" width="12.875" style="1" customWidth="1"/>
    <col min="3584" max="3584" width="12.625" style="1" customWidth="1"/>
    <col min="3585" max="3585" width="12.375" style="1" customWidth="1"/>
    <col min="3586" max="3586" width="11.875" style="1" customWidth="1"/>
    <col min="3587" max="3587" width="0" style="1" hidden="1" customWidth="1"/>
    <col min="3588" max="3588" width="9" style="1" customWidth="1"/>
    <col min="3589" max="3589" width="12.25" style="1" customWidth="1"/>
    <col min="3590" max="3590" width="10.25" style="1" bestFit="1" customWidth="1"/>
    <col min="3591" max="3591" width="10.625" style="1" customWidth="1"/>
    <col min="3592" max="3836" width="9" style="1"/>
    <col min="3837" max="3837" width="25.375" style="1" customWidth="1"/>
    <col min="3838" max="3838" width="11.375" style="1" customWidth="1"/>
    <col min="3839" max="3839" width="12.875" style="1" customWidth="1"/>
    <col min="3840" max="3840" width="12.625" style="1" customWidth="1"/>
    <col min="3841" max="3841" width="12.375" style="1" customWidth="1"/>
    <col min="3842" max="3842" width="11.875" style="1" customWidth="1"/>
    <col min="3843" max="3843" width="0" style="1" hidden="1" customWidth="1"/>
    <col min="3844" max="3844" width="9" style="1" customWidth="1"/>
    <col min="3845" max="3845" width="12.25" style="1" customWidth="1"/>
    <col min="3846" max="3846" width="10.25" style="1" bestFit="1" customWidth="1"/>
    <col min="3847" max="3847" width="10.625" style="1" customWidth="1"/>
    <col min="3848" max="4092" width="9" style="1"/>
    <col min="4093" max="4093" width="25.375" style="1" customWidth="1"/>
    <col min="4094" max="4094" width="11.375" style="1" customWidth="1"/>
    <col min="4095" max="4095" width="12.875" style="1" customWidth="1"/>
    <col min="4096" max="4096" width="12.625" style="1" customWidth="1"/>
    <col min="4097" max="4097" width="12.375" style="1" customWidth="1"/>
    <col min="4098" max="4098" width="11.875" style="1" customWidth="1"/>
    <col min="4099" max="4099" width="0" style="1" hidden="1" customWidth="1"/>
    <col min="4100" max="4100" width="9" style="1" customWidth="1"/>
    <col min="4101" max="4101" width="12.25" style="1" customWidth="1"/>
    <col min="4102" max="4102" width="10.25" style="1" bestFit="1" customWidth="1"/>
    <col min="4103" max="4103" width="10.625" style="1" customWidth="1"/>
    <col min="4104" max="4348" width="9" style="1"/>
    <col min="4349" max="4349" width="25.375" style="1" customWidth="1"/>
    <col min="4350" max="4350" width="11.375" style="1" customWidth="1"/>
    <col min="4351" max="4351" width="12.875" style="1" customWidth="1"/>
    <col min="4352" max="4352" width="12.625" style="1" customWidth="1"/>
    <col min="4353" max="4353" width="12.375" style="1" customWidth="1"/>
    <col min="4354" max="4354" width="11.875" style="1" customWidth="1"/>
    <col min="4355" max="4355" width="0" style="1" hidden="1" customWidth="1"/>
    <col min="4356" max="4356" width="9" style="1" customWidth="1"/>
    <col min="4357" max="4357" width="12.25" style="1" customWidth="1"/>
    <col min="4358" max="4358" width="10.25" style="1" bestFit="1" customWidth="1"/>
    <col min="4359" max="4359" width="10.625" style="1" customWidth="1"/>
    <col min="4360" max="4604" width="9" style="1"/>
    <col min="4605" max="4605" width="25.375" style="1" customWidth="1"/>
    <col min="4606" max="4606" width="11.375" style="1" customWidth="1"/>
    <col min="4607" max="4607" width="12.875" style="1" customWidth="1"/>
    <col min="4608" max="4608" width="12.625" style="1" customWidth="1"/>
    <col min="4609" max="4609" width="12.375" style="1" customWidth="1"/>
    <col min="4610" max="4610" width="11.875" style="1" customWidth="1"/>
    <col min="4611" max="4611" width="0" style="1" hidden="1" customWidth="1"/>
    <col min="4612" max="4612" width="9" style="1" customWidth="1"/>
    <col min="4613" max="4613" width="12.25" style="1" customWidth="1"/>
    <col min="4614" max="4614" width="10.25" style="1" bestFit="1" customWidth="1"/>
    <col min="4615" max="4615" width="10.625" style="1" customWidth="1"/>
    <col min="4616" max="4860" width="9" style="1"/>
    <col min="4861" max="4861" width="25.375" style="1" customWidth="1"/>
    <col min="4862" max="4862" width="11.375" style="1" customWidth="1"/>
    <col min="4863" max="4863" width="12.875" style="1" customWidth="1"/>
    <col min="4864" max="4864" width="12.625" style="1" customWidth="1"/>
    <col min="4865" max="4865" width="12.375" style="1" customWidth="1"/>
    <col min="4866" max="4866" width="11.875" style="1" customWidth="1"/>
    <col min="4867" max="4867" width="0" style="1" hidden="1" customWidth="1"/>
    <col min="4868" max="4868" width="9" style="1" customWidth="1"/>
    <col min="4869" max="4869" width="12.25" style="1" customWidth="1"/>
    <col min="4870" max="4870" width="10.25" style="1" bestFit="1" customWidth="1"/>
    <col min="4871" max="4871" width="10.625" style="1" customWidth="1"/>
    <col min="4872" max="5116" width="9" style="1"/>
    <col min="5117" max="5117" width="25.375" style="1" customWidth="1"/>
    <col min="5118" max="5118" width="11.375" style="1" customWidth="1"/>
    <col min="5119" max="5119" width="12.875" style="1" customWidth="1"/>
    <col min="5120" max="5120" width="12.625" style="1" customWidth="1"/>
    <col min="5121" max="5121" width="12.375" style="1" customWidth="1"/>
    <col min="5122" max="5122" width="11.875" style="1" customWidth="1"/>
    <col min="5123" max="5123" width="0" style="1" hidden="1" customWidth="1"/>
    <col min="5124" max="5124" width="9" style="1" customWidth="1"/>
    <col min="5125" max="5125" width="12.25" style="1" customWidth="1"/>
    <col min="5126" max="5126" width="10.25" style="1" bestFit="1" customWidth="1"/>
    <col min="5127" max="5127" width="10.625" style="1" customWidth="1"/>
    <col min="5128" max="5372" width="9" style="1"/>
    <col min="5373" max="5373" width="25.375" style="1" customWidth="1"/>
    <col min="5374" max="5374" width="11.375" style="1" customWidth="1"/>
    <col min="5375" max="5375" width="12.875" style="1" customWidth="1"/>
    <col min="5376" max="5376" width="12.625" style="1" customWidth="1"/>
    <col min="5377" max="5377" width="12.375" style="1" customWidth="1"/>
    <col min="5378" max="5378" width="11.875" style="1" customWidth="1"/>
    <col min="5379" max="5379" width="0" style="1" hidden="1" customWidth="1"/>
    <col min="5380" max="5380" width="9" style="1" customWidth="1"/>
    <col min="5381" max="5381" width="12.25" style="1" customWidth="1"/>
    <col min="5382" max="5382" width="10.25" style="1" bestFit="1" customWidth="1"/>
    <col min="5383" max="5383" width="10.625" style="1" customWidth="1"/>
    <col min="5384" max="5628" width="9" style="1"/>
    <col min="5629" max="5629" width="25.375" style="1" customWidth="1"/>
    <col min="5630" max="5630" width="11.375" style="1" customWidth="1"/>
    <col min="5631" max="5631" width="12.875" style="1" customWidth="1"/>
    <col min="5632" max="5632" width="12.625" style="1" customWidth="1"/>
    <col min="5633" max="5633" width="12.375" style="1" customWidth="1"/>
    <col min="5634" max="5634" width="11.875" style="1" customWidth="1"/>
    <col min="5635" max="5635" width="0" style="1" hidden="1" customWidth="1"/>
    <col min="5636" max="5636" width="9" style="1" customWidth="1"/>
    <col min="5637" max="5637" width="12.25" style="1" customWidth="1"/>
    <col min="5638" max="5638" width="10.25" style="1" bestFit="1" customWidth="1"/>
    <col min="5639" max="5639" width="10.625" style="1" customWidth="1"/>
    <col min="5640" max="5884" width="9" style="1"/>
    <col min="5885" max="5885" width="25.375" style="1" customWidth="1"/>
    <col min="5886" max="5886" width="11.375" style="1" customWidth="1"/>
    <col min="5887" max="5887" width="12.875" style="1" customWidth="1"/>
    <col min="5888" max="5888" width="12.625" style="1" customWidth="1"/>
    <col min="5889" max="5889" width="12.375" style="1" customWidth="1"/>
    <col min="5890" max="5890" width="11.875" style="1" customWidth="1"/>
    <col min="5891" max="5891" width="0" style="1" hidden="1" customWidth="1"/>
    <col min="5892" max="5892" width="9" style="1" customWidth="1"/>
    <col min="5893" max="5893" width="12.25" style="1" customWidth="1"/>
    <col min="5894" max="5894" width="10.25" style="1" bestFit="1" customWidth="1"/>
    <col min="5895" max="5895" width="10.625" style="1" customWidth="1"/>
    <col min="5896" max="6140" width="9" style="1"/>
    <col min="6141" max="6141" width="25.375" style="1" customWidth="1"/>
    <col min="6142" max="6142" width="11.375" style="1" customWidth="1"/>
    <col min="6143" max="6143" width="12.875" style="1" customWidth="1"/>
    <col min="6144" max="6144" width="12.625" style="1" customWidth="1"/>
    <col min="6145" max="6145" width="12.375" style="1" customWidth="1"/>
    <col min="6146" max="6146" width="11.875" style="1" customWidth="1"/>
    <col min="6147" max="6147" width="0" style="1" hidden="1" customWidth="1"/>
    <col min="6148" max="6148" width="9" style="1" customWidth="1"/>
    <col min="6149" max="6149" width="12.25" style="1" customWidth="1"/>
    <col min="6150" max="6150" width="10.25" style="1" bestFit="1" customWidth="1"/>
    <col min="6151" max="6151" width="10.625" style="1" customWidth="1"/>
    <col min="6152" max="6396" width="9" style="1"/>
    <col min="6397" max="6397" width="25.375" style="1" customWidth="1"/>
    <col min="6398" max="6398" width="11.375" style="1" customWidth="1"/>
    <col min="6399" max="6399" width="12.875" style="1" customWidth="1"/>
    <col min="6400" max="6400" width="12.625" style="1" customWidth="1"/>
    <col min="6401" max="6401" width="12.375" style="1" customWidth="1"/>
    <col min="6402" max="6402" width="11.875" style="1" customWidth="1"/>
    <col min="6403" max="6403" width="0" style="1" hidden="1" customWidth="1"/>
    <col min="6404" max="6404" width="9" style="1" customWidth="1"/>
    <col min="6405" max="6405" width="12.25" style="1" customWidth="1"/>
    <col min="6406" max="6406" width="10.25" style="1" bestFit="1" customWidth="1"/>
    <col min="6407" max="6407" width="10.625" style="1" customWidth="1"/>
    <col min="6408" max="6652" width="9" style="1"/>
    <col min="6653" max="6653" width="25.375" style="1" customWidth="1"/>
    <col min="6654" max="6654" width="11.375" style="1" customWidth="1"/>
    <col min="6655" max="6655" width="12.875" style="1" customWidth="1"/>
    <col min="6656" max="6656" width="12.625" style="1" customWidth="1"/>
    <col min="6657" max="6657" width="12.375" style="1" customWidth="1"/>
    <col min="6658" max="6658" width="11.875" style="1" customWidth="1"/>
    <col min="6659" max="6659" width="0" style="1" hidden="1" customWidth="1"/>
    <col min="6660" max="6660" width="9" style="1" customWidth="1"/>
    <col min="6661" max="6661" width="12.25" style="1" customWidth="1"/>
    <col min="6662" max="6662" width="10.25" style="1" bestFit="1" customWidth="1"/>
    <col min="6663" max="6663" width="10.625" style="1" customWidth="1"/>
    <col min="6664" max="6908" width="9" style="1"/>
    <col min="6909" max="6909" width="25.375" style="1" customWidth="1"/>
    <col min="6910" max="6910" width="11.375" style="1" customWidth="1"/>
    <col min="6911" max="6911" width="12.875" style="1" customWidth="1"/>
    <col min="6912" max="6912" width="12.625" style="1" customWidth="1"/>
    <col min="6913" max="6913" width="12.375" style="1" customWidth="1"/>
    <col min="6914" max="6914" width="11.875" style="1" customWidth="1"/>
    <col min="6915" max="6915" width="0" style="1" hidden="1" customWidth="1"/>
    <col min="6916" max="6916" width="9" style="1" customWidth="1"/>
    <col min="6917" max="6917" width="12.25" style="1" customWidth="1"/>
    <col min="6918" max="6918" width="10.25" style="1" bestFit="1" customWidth="1"/>
    <col min="6919" max="6919" width="10.625" style="1" customWidth="1"/>
    <col min="6920" max="7164" width="9" style="1"/>
    <col min="7165" max="7165" width="25.375" style="1" customWidth="1"/>
    <col min="7166" max="7166" width="11.375" style="1" customWidth="1"/>
    <col min="7167" max="7167" width="12.875" style="1" customWidth="1"/>
    <col min="7168" max="7168" width="12.625" style="1" customWidth="1"/>
    <col min="7169" max="7169" width="12.375" style="1" customWidth="1"/>
    <col min="7170" max="7170" width="11.875" style="1" customWidth="1"/>
    <col min="7171" max="7171" width="0" style="1" hidden="1" customWidth="1"/>
    <col min="7172" max="7172" width="9" style="1" customWidth="1"/>
    <col min="7173" max="7173" width="12.25" style="1" customWidth="1"/>
    <col min="7174" max="7174" width="10.25" style="1" bestFit="1" customWidth="1"/>
    <col min="7175" max="7175" width="10.625" style="1" customWidth="1"/>
    <col min="7176" max="7420" width="9" style="1"/>
    <col min="7421" max="7421" width="25.375" style="1" customWidth="1"/>
    <col min="7422" max="7422" width="11.375" style="1" customWidth="1"/>
    <col min="7423" max="7423" width="12.875" style="1" customWidth="1"/>
    <col min="7424" max="7424" width="12.625" style="1" customWidth="1"/>
    <col min="7425" max="7425" width="12.375" style="1" customWidth="1"/>
    <col min="7426" max="7426" width="11.875" style="1" customWidth="1"/>
    <col min="7427" max="7427" width="0" style="1" hidden="1" customWidth="1"/>
    <col min="7428" max="7428" width="9" style="1" customWidth="1"/>
    <col min="7429" max="7429" width="12.25" style="1" customWidth="1"/>
    <col min="7430" max="7430" width="10.25" style="1" bestFit="1" customWidth="1"/>
    <col min="7431" max="7431" width="10.625" style="1" customWidth="1"/>
    <col min="7432" max="7676" width="9" style="1"/>
    <col min="7677" max="7677" width="25.375" style="1" customWidth="1"/>
    <col min="7678" max="7678" width="11.375" style="1" customWidth="1"/>
    <col min="7679" max="7679" width="12.875" style="1" customWidth="1"/>
    <col min="7680" max="7680" width="12.625" style="1" customWidth="1"/>
    <col min="7681" max="7681" width="12.375" style="1" customWidth="1"/>
    <col min="7682" max="7682" width="11.875" style="1" customWidth="1"/>
    <col min="7683" max="7683" width="0" style="1" hidden="1" customWidth="1"/>
    <col min="7684" max="7684" width="9" style="1" customWidth="1"/>
    <col min="7685" max="7685" width="12.25" style="1" customWidth="1"/>
    <col min="7686" max="7686" width="10.25" style="1" bestFit="1" customWidth="1"/>
    <col min="7687" max="7687" width="10.625" style="1" customWidth="1"/>
    <col min="7688" max="7932" width="9" style="1"/>
    <col min="7933" max="7933" width="25.375" style="1" customWidth="1"/>
    <col min="7934" max="7934" width="11.375" style="1" customWidth="1"/>
    <col min="7935" max="7935" width="12.875" style="1" customWidth="1"/>
    <col min="7936" max="7936" width="12.625" style="1" customWidth="1"/>
    <col min="7937" max="7937" width="12.375" style="1" customWidth="1"/>
    <col min="7938" max="7938" width="11.875" style="1" customWidth="1"/>
    <col min="7939" max="7939" width="0" style="1" hidden="1" customWidth="1"/>
    <col min="7940" max="7940" width="9" style="1" customWidth="1"/>
    <col min="7941" max="7941" width="12.25" style="1" customWidth="1"/>
    <col min="7942" max="7942" width="10.25" style="1" bestFit="1" customWidth="1"/>
    <col min="7943" max="7943" width="10.625" style="1" customWidth="1"/>
    <col min="7944" max="8188" width="9" style="1"/>
    <col min="8189" max="8189" width="25.375" style="1" customWidth="1"/>
    <col min="8190" max="8190" width="11.375" style="1" customWidth="1"/>
    <col min="8191" max="8191" width="12.875" style="1" customWidth="1"/>
    <col min="8192" max="8192" width="12.625" style="1" customWidth="1"/>
    <col min="8193" max="8193" width="12.375" style="1" customWidth="1"/>
    <col min="8194" max="8194" width="11.875" style="1" customWidth="1"/>
    <col min="8195" max="8195" width="0" style="1" hidden="1" customWidth="1"/>
    <col min="8196" max="8196" width="9" style="1" customWidth="1"/>
    <col min="8197" max="8197" width="12.25" style="1" customWidth="1"/>
    <col min="8198" max="8198" width="10.25" style="1" bestFit="1" customWidth="1"/>
    <col min="8199" max="8199" width="10.625" style="1" customWidth="1"/>
    <col min="8200" max="8444" width="9" style="1"/>
    <col min="8445" max="8445" width="25.375" style="1" customWidth="1"/>
    <col min="8446" max="8446" width="11.375" style="1" customWidth="1"/>
    <col min="8447" max="8447" width="12.875" style="1" customWidth="1"/>
    <col min="8448" max="8448" width="12.625" style="1" customWidth="1"/>
    <col min="8449" max="8449" width="12.375" style="1" customWidth="1"/>
    <col min="8450" max="8450" width="11.875" style="1" customWidth="1"/>
    <col min="8451" max="8451" width="0" style="1" hidden="1" customWidth="1"/>
    <col min="8452" max="8452" width="9" style="1" customWidth="1"/>
    <col min="8453" max="8453" width="12.25" style="1" customWidth="1"/>
    <col min="8454" max="8454" width="10.25" style="1" bestFit="1" customWidth="1"/>
    <col min="8455" max="8455" width="10.625" style="1" customWidth="1"/>
    <col min="8456" max="8700" width="9" style="1"/>
    <col min="8701" max="8701" width="25.375" style="1" customWidth="1"/>
    <col min="8702" max="8702" width="11.375" style="1" customWidth="1"/>
    <col min="8703" max="8703" width="12.875" style="1" customWidth="1"/>
    <col min="8704" max="8704" width="12.625" style="1" customWidth="1"/>
    <col min="8705" max="8705" width="12.375" style="1" customWidth="1"/>
    <col min="8706" max="8706" width="11.875" style="1" customWidth="1"/>
    <col min="8707" max="8707" width="0" style="1" hidden="1" customWidth="1"/>
    <col min="8708" max="8708" width="9" style="1" customWidth="1"/>
    <col min="8709" max="8709" width="12.25" style="1" customWidth="1"/>
    <col min="8710" max="8710" width="10.25" style="1" bestFit="1" customWidth="1"/>
    <col min="8711" max="8711" width="10.625" style="1" customWidth="1"/>
    <col min="8712" max="8956" width="9" style="1"/>
    <col min="8957" max="8957" width="25.375" style="1" customWidth="1"/>
    <col min="8958" max="8958" width="11.375" style="1" customWidth="1"/>
    <col min="8959" max="8959" width="12.875" style="1" customWidth="1"/>
    <col min="8960" max="8960" width="12.625" style="1" customWidth="1"/>
    <col min="8961" max="8961" width="12.375" style="1" customWidth="1"/>
    <col min="8962" max="8962" width="11.875" style="1" customWidth="1"/>
    <col min="8963" max="8963" width="0" style="1" hidden="1" customWidth="1"/>
    <col min="8964" max="8964" width="9" style="1" customWidth="1"/>
    <col min="8965" max="8965" width="12.25" style="1" customWidth="1"/>
    <col min="8966" max="8966" width="10.25" style="1" bestFit="1" customWidth="1"/>
    <col min="8967" max="8967" width="10.625" style="1" customWidth="1"/>
    <col min="8968" max="9212" width="9" style="1"/>
    <col min="9213" max="9213" width="25.375" style="1" customWidth="1"/>
    <col min="9214" max="9214" width="11.375" style="1" customWidth="1"/>
    <col min="9215" max="9215" width="12.875" style="1" customWidth="1"/>
    <col min="9216" max="9216" width="12.625" style="1" customWidth="1"/>
    <col min="9217" max="9217" width="12.375" style="1" customWidth="1"/>
    <col min="9218" max="9218" width="11.875" style="1" customWidth="1"/>
    <col min="9219" max="9219" width="0" style="1" hidden="1" customWidth="1"/>
    <col min="9220" max="9220" width="9" style="1" customWidth="1"/>
    <col min="9221" max="9221" width="12.25" style="1" customWidth="1"/>
    <col min="9222" max="9222" width="10.25" style="1" bestFit="1" customWidth="1"/>
    <col min="9223" max="9223" width="10.625" style="1" customWidth="1"/>
    <col min="9224" max="9468" width="9" style="1"/>
    <col min="9469" max="9469" width="25.375" style="1" customWidth="1"/>
    <col min="9470" max="9470" width="11.375" style="1" customWidth="1"/>
    <col min="9471" max="9471" width="12.875" style="1" customWidth="1"/>
    <col min="9472" max="9472" width="12.625" style="1" customWidth="1"/>
    <col min="9473" max="9473" width="12.375" style="1" customWidth="1"/>
    <col min="9474" max="9474" width="11.875" style="1" customWidth="1"/>
    <col min="9475" max="9475" width="0" style="1" hidden="1" customWidth="1"/>
    <col min="9476" max="9476" width="9" style="1" customWidth="1"/>
    <col min="9477" max="9477" width="12.25" style="1" customWidth="1"/>
    <col min="9478" max="9478" width="10.25" style="1" bestFit="1" customWidth="1"/>
    <col min="9479" max="9479" width="10.625" style="1" customWidth="1"/>
    <col min="9480" max="9724" width="9" style="1"/>
    <col min="9725" max="9725" width="25.375" style="1" customWidth="1"/>
    <col min="9726" max="9726" width="11.375" style="1" customWidth="1"/>
    <col min="9727" max="9727" width="12.875" style="1" customWidth="1"/>
    <col min="9728" max="9728" width="12.625" style="1" customWidth="1"/>
    <col min="9729" max="9729" width="12.375" style="1" customWidth="1"/>
    <col min="9730" max="9730" width="11.875" style="1" customWidth="1"/>
    <col min="9731" max="9731" width="0" style="1" hidden="1" customWidth="1"/>
    <col min="9732" max="9732" width="9" style="1" customWidth="1"/>
    <col min="9733" max="9733" width="12.25" style="1" customWidth="1"/>
    <col min="9734" max="9734" width="10.25" style="1" bestFit="1" customWidth="1"/>
    <col min="9735" max="9735" width="10.625" style="1" customWidth="1"/>
    <col min="9736" max="9980" width="9" style="1"/>
    <col min="9981" max="9981" width="25.375" style="1" customWidth="1"/>
    <col min="9982" max="9982" width="11.375" style="1" customWidth="1"/>
    <col min="9983" max="9983" width="12.875" style="1" customWidth="1"/>
    <col min="9984" max="9984" width="12.625" style="1" customWidth="1"/>
    <col min="9985" max="9985" width="12.375" style="1" customWidth="1"/>
    <col min="9986" max="9986" width="11.875" style="1" customWidth="1"/>
    <col min="9987" max="9987" width="0" style="1" hidden="1" customWidth="1"/>
    <col min="9988" max="9988" width="9" style="1" customWidth="1"/>
    <col min="9989" max="9989" width="12.25" style="1" customWidth="1"/>
    <col min="9990" max="9990" width="10.25" style="1" bestFit="1" customWidth="1"/>
    <col min="9991" max="9991" width="10.625" style="1" customWidth="1"/>
    <col min="9992" max="10236" width="9" style="1"/>
    <col min="10237" max="10237" width="25.375" style="1" customWidth="1"/>
    <col min="10238" max="10238" width="11.375" style="1" customWidth="1"/>
    <col min="10239" max="10239" width="12.875" style="1" customWidth="1"/>
    <col min="10240" max="10240" width="12.625" style="1" customWidth="1"/>
    <col min="10241" max="10241" width="12.375" style="1" customWidth="1"/>
    <col min="10242" max="10242" width="11.875" style="1" customWidth="1"/>
    <col min="10243" max="10243" width="0" style="1" hidden="1" customWidth="1"/>
    <col min="10244" max="10244" width="9" style="1" customWidth="1"/>
    <col min="10245" max="10245" width="12.25" style="1" customWidth="1"/>
    <col min="10246" max="10246" width="10.25" style="1" bestFit="1" customWidth="1"/>
    <col min="10247" max="10247" width="10.625" style="1" customWidth="1"/>
    <col min="10248" max="10492" width="9" style="1"/>
    <col min="10493" max="10493" width="25.375" style="1" customWidth="1"/>
    <col min="10494" max="10494" width="11.375" style="1" customWidth="1"/>
    <col min="10495" max="10495" width="12.875" style="1" customWidth="1"/>
    <col min="10496" max="10496" width="12.625" style="1" customWidth="1"/>
    <col min="10497" max="10497" width="12.375" style="1" customWidth="1"/>
    <col min="10498" max="10498" width="11.875" style="1" customWidth="1"/>
    <col min="10499" max="10499" width="0" style="1" hidden="1" customWidth="1"/>
    <col min="10500" max="10500" width="9" style="1" customWidth="1"/>
    <col min="10501" max="10501" width="12.25" style="1" customWidth="1"/>
    <col min="10502" max="10502" width="10.25" style="1" bestFit="1" customWidth="1"/>
    <col min="10503" max="10503" width="10.625" style="1" customWidth="1"/>
    <col min="10504" max="10748" width="9" style="1"/>
    <col min="10749" max="10749" width="25.375" style="1" customWidth="1"/>
    <col min="10750" max="10750" width="11.375" style="1" customWidth="1"/>
    <col min="10751" max="10751" width="12.875" style="1" customWidth="1"/>
    <col min="10752" max="10752" width="12.625" style="1" customWidth="1"/>
    <col min="10753" max="10753" width="12.375" style="1" customWidth="1"/>
    <col min="10754" max="10754" width="11.875" style="1" customWidth="1"/>
    <col min="10755" max="10755" width="0" style="1" hidden="1" customWidth="1"/>
    <col min="10756" max="10756" width="9" style="1" customWidth="1"/>
    <col min="10757" max="10757" width="12.25" style="1" customWidth="1"/>
    <col min="10758" max="10758" width="10.25" style="1" bestFit="1" customWidth="1"/>
    <col min="10759" max="10759" width="10.625" style="1" customWidth="1"/>
    <col min="10760" max="11004" width="9" style="1"/>
    <col min="11005" max="11005" width="25.375" style="1" customWidth="1"/>
    <col min="11006" max="11006" width="11.375" style="1" customWidth="1"/>
    <col min="11007" max="11007" width="12.875" style="1" customWidth="1"/>
    <col min="11008" max="11008" width="12.625" style="1" customWidth="1"/>
    <col min="11009" max="11009" width="12.375" style="1" customWidth="1"/>
    <col min="11010" max="11010" width="11.875" style="1" customWidth="1"/>
    <col min="11011" max="11011" width="0" style="1" hidden="1" customWidth="1"/>
    <col min="11012" max="11012" width="9" style="1" customWidth="1"/>
    <col min="11013" max="11013" width="12.25" style="1" customWidth="1"/>
    <col min="11014" max="11014" width="10.25" style="1" bestFit="1" customWidth="1"/>
    <col min="11015" max="11015" width="10.625" style="1" customWidth="1"/>
    <col min="11016" max="11260" width="9" style="1"/>
    <col min="11261" max="11261" width="25.375" style="1" customWidth="1"/>
    <col min="11262" max="11262" width="11.375" style="1" customWidth="1"/>
    <col min="11263" max="11263" width="12.875" style="1" customWidth="1"/>
    <col min="11264" max="11264" width="12.625" style="1" customWidth="1"/>
    <col min="11265" max="11265" width="12.375" style="1" customWidth="1"/>
    <col min="11266" max="11266" width="11.875" style="1" customWidth="1"/>
    <col min="11267" max="11267" width="0" style="1" hidden="1" customWidth="1"/>
    <col min="11268" max="11268" width="9" style="1" customWidth="1"/>
    <col min="11269" max="11269" width="12.25" style="1" customWidth="1"/>
    <col min="11270" max="11270" width="10.25" style="1" bestFit="1" customWidth="1"/>
    <col min="11271" max="11271" width="10.625" style="1" customWidth="1"/>
    <col min="11272" max="11516" width="9" style="1"/>
    <col min="11517" max="11517" width="25.375" style="1" customWidth="1"/>
    <col min="11518" max="11518" width="11.375" style="1" customWidth="1"/>
    <col min="11519" max="11519" width="12.875" style="1" customWidth="1"/>
    <col min="11520" max="11520" width="12.625" style="1" customWidth="1"/>
    <col min="11521" max="11521" width="12.375" style="1" customWidth="1"/>
    <col min="11522" max="11522" width="11.875" style="1" customWidth="1"/>
    <col min="11523" max="11523" width="0" style="1" hidden="1" customWidth="1"/>
    <col min="11524" max="11524" width="9" style="1" customWidth="1"/>
    <col min="11525" max="11525" width="12.25" style="1" customWidth="1"/>
    <col min="11526" max="11526" width="10.25" style="1" bestFit="1" customWidth="1"/>
    <col min="11527" max="11527" width="10.625" style="1" customWidth="1"/>
    <col min="11528" max="11772" width="9" style="1"/>
    <col min="11773" max="11773" width="25.375" style="1" customWidth="1"/>
    <col min="11774" max="11774" width="11.375" style="1" customWidth="1"/>
    <col min="11775" max="11775" width="12.875" style="1" customWidth="1"/>
    <col min="11776" max="11776" width="12.625" style="1" customWidth="1"/>
    <col min="11777" max="11777" width="12.375" style="1" customWidth="1"/>
    <col min="11778" max="11778" width="11.875" style="1" customWidth="1"/>
    <col min="11779" max="11779" width="0" style="1" hidden="1" customWidth="1"/>
    <col min="11780" max="11780" width="9" style="1" customWidth="1"/>
    <col min="11781" max="11781" width="12.25" style="1" customWidth="1"/>
    <col min="11782" max="11782" width="10.25" style="1" bestFit="1" customWidth="1"/>
    <col min="11783" max="11783" width="10.625" style="1" customWidth="1"/>
    <col min="11784" max="12028" width="9" style="1"/>
    <col min="12029" max="12029" width="25.375" style="1" customWidth="1"/>
    <col min="12030" max="12030" width="11.375" style="1" customWidth="1"/>
    <col min="12031" max="12031" width="12.875" style="1" customWidth="1"/>
    <col min="12032" max="12032" width="12.625" style="1" customWidth="1"/>
    <col min="12033" max="12033" width="12.375" style="1" customWidth="1"/>
    <col min="12034" max="12034" width="11.875" style="1" customWidth="1"/>
    <col min="12035" max="12035" width="0" style="1" hidden="1" customWidth="1"/>
    <col min="12036" max="12036" width="9" style="1" customWidth="1"/>
    <col min="12037" max="12037" width="12.25" style="1" customWidth="1"/>
    <col min="12038" max="12038" width="10.25" style="1" bestFit="1" customWidth="1"/>
    <col min="12039" max="12039" width="10.625" style="1" customWidth="1"/>
    <col min="12040" max="12284" width="9" style="1"/>
    <col min="12285" max="12285" width="25.375" style="1" customWidth="1"/>
    <col min="12286" max="12286" width="11.375" style="1" customWidth="1"/>
    <col min="12287" max="12287" width="12.875" style="1" customWidth="1"/>
    <col min="12288" max="12288" width="12.625" style="1" customWidth="1"/>
    <col min="12289" max="12289" width="12.375" style="1" customWidth="1"/>
    <col min="12290" max="12290" width="11.875" style="1" customWidth="1"/>
    <col min="12291" max="12291" width="0" style="1" hidden="1" customWidth="1"/>
    <col min="12292" max="12292" width="9" style="1" customWidth="1"/>
    <col min="12293" max="12293" width="12.25" style="1" customWidth="1"/>
    <col min="12294" max="12294" width="10.25" style="1" bestFit="1" customWidth="1"/>
    <col min="12295" max="12295" width="10.625" style="1" customWidth="1"/>
    <col min="12296" max="12540" width="9" style="1"/>
    <col min="12541" max="12541" width="25.375" style="1" customWidth="1"/>
    <col min="12542" max="12542" width="11.375" style="1" customWidth="1"/>
    <col min="12543" max="12543" width="12.875" style="1" customWidth="1"/>
    <col min="12544" max="12544" width="12.625" style="1" customWidth="1"/>
    <col min="12545" max="12545" width="12.375" style="1" customWidth="1"/>
    <col min="12546" max="12546" width="11.875" style="1" customWidth="1"/>
    <col min="12547" max="12547" width="0" style="1" hidden="1" customWidth="1"/>
    <col min="12548" max="12548" width="9" style="1" customWidth="1"/>
    <col min="12549" max="12549" width="12.25" style="1" customWidth="1"/>
    <col min="12550" max="12550" width="10.25" style="1" bestFit="1" customWidth="1"/>
    <col min="12551" max="12551" width="10.625" style="1" customWidth="1"/>
    <col min="12552" max="12796" width="9" style="1"/>
    <col min="12797" max="12797" width="25.375" style="1" customWidth="1"/>
    <col min="12798" max="12798" width="11.375" style="1" customWidth="1"/>
    <col min="12799" max="12799" width="12.875" style="1" customWidth="1"/>
    <col min="12800" max="12800" width="12.625" style="1" customWidth="1"/>
    <col min="12801" max="12801" width="12.375" style="1" customWidth="1"/>
    <col min="12802" max="12802" width="11.875" style="1" customWidth="1"/>
    <col min="12803" max="12803" width="0" style="1" hidden="1" customWidth="1"/>
    <col min="12804" max="12804" width="9" style="1" customWidth="1"/>
    <col min="12805" max="12805" width="12.25" style="1" customWidth="1"/>
    <col min="12806" max="12806" width="10.25" style="1" bestFit="1" customWidth="1"/>
    <col min="12807" max="12807" width="10.625" style="1" customWidth="1"/>
    <col min="12808" max="13052" width="9" style="1"/>
    <col min="13053" max="13053" width="25.375" style="1" customWidth="1"/>
    <col min="13054" max="13054" width="11.375" style="1" customWidth="1"/>
    <col min="13055" max="13055" width="12.875" style="1" customWidth="1"/>
    <col min="13056" max="13056" width="12.625" style="1" customWidth="1"/>
    <col min="13057" max="13057" width="12.375" style="1" customWidth="1"/>
    <col min="13058" max="13058" width="11.875" style="1" customWidth="1"/>
    <col min="13059" max="13059" width="0" style="1" hidden="1" customWidth="1"/>
    <col min="13060" max="13060" width="9" style="1" customWidth="1"/>
    <col min="13061" max="13061" width="12.25" style="1" customWidth="1"/>
    <col min="13062" max="13062" width="10.25" style="1" bestFit="1" customWidth="1"/>
    <col min="13063" max="13063" width="10.625" style="1" customWidth="1"/>
    <col min="13064" max="13308" width="9" style="1"/>
    <col min="13309" max="13309" width="25.375" style="1" customWidth="1"/>
    <col min="13310" max="13310" width="11.375" style="1" customWidth="1"/>
    <col min="13311" max="13311" width="12.875" style="1" customWidth="1"/>
    <col min="13312" max="13312" width="12.625" style="1" customWidth="1"/>
    <col min="13313" max="13313" width="12.375" style="1" customWidth="1"/>
    <col min="13314" max="13314" width="11.875" style="1" customWidth="1"/>
    <col min="13315" max="13315" width="0" style="1" hidden="1" customWidth="1"/>
    <col min="13316" max="13316" width="9" style="1" customWidth="1"/>
    <col min="13317" max="13317" width="12.25" style="1" customWidth="1"/>
    <col min="13318" max="13318" width="10.25" style="1" bestFit="1" customWidth="1"/>
    <col min="13319" max="13319" width="10.625" style="1" customWidth="1"/>
    <col min="13320" max="13564" width="9" style="1"/>
    <col min="13565" max="13565" width="25.375" style="1" customWidth="1"/>
    <col min="13566" max="13566" width="11.375" style="1" customWidth="1"/>
    <col min="13567" max="13567" width="12.875" style="1" customWidth="1"/>
    <col min="13568" max="13568" width="12.625" style="1" customWidth="1"/>
    <col min="13569" max="13569" width="12.375" style="1" customWidth="1"/>
    <col min="13570" max="13570" width="11.875" style="1" customWidth="1"/>
    <col min="13571" max="13571" width="0" style="1" hidden="1" customWidth="1"/>
    <col min="13572" max="13572" width="9" style="1" customWidth="1"/>
    <col min="13573" max="13573" width="12.25" style="1" customWidth="1"/>
    <col min="13574" max="13574" width="10.25" style="1" bestFit="1" customWidth="1"/>
    <col min="13575" max="13575" width="10.625" style="1" customWidth="1"/>
    <col min="13576" max="13820" width="9" style="1"/>
    <col min="13821" max="13821" width="25.375" style="1" customWidth="1"/>
    <col min="13822" max="13822" width="11.375" style="1" customWidth="1"/>
    <col min="13823" max="13823" width="12.875" style="1" customWidth="1"/>
    <col min="13824" max="13824" width="12.625" style="1" customWidth="1"/>
    <col min="13825" max="13825" width="12.375" style="1" customWidth="1"/>
    <col min="13826" max="13826" width="11.875" style="1" customWidth="1"/>
    <col min="13827" max="13827" width="0" style="1" hidden="1" customWidth="1"/>
    <col min="13828" max="13828" width="9" style="1" customWidth="1"/>
    <col min="13829" max="13829" width="12.25" style="1" customWidth="1"/>
    <col min="13830" max="13830" width="10.25" style="1" bestFit="1" customWidth="1"/>
    <col min="13831" max="13831" width="10.625" style="1" customWidth="1"/>
    <col min="13832" max="14076" width="9" style="1"/>
    <col min="14077" max="14077" width="25.375" style="1" customWidth="1"/>
    <col min="14078" max="14078" width="11.375" style="1" customWidth="1"/>
    <col min="14079" max="14079" width="12.875" style="1" customWidth="1"/>
    <col min="14080" max="14080" width="12.625" style="1" customWidth="1"/>
    <col min="14081" max="14081" width="12.375" style="1" customWidth="1"/>
    <col min="14082" max="14082" width="11.875" style="1" customWidth="1"/>
    <col min="14083" max="14083" width="0" style="1" hidden="1" customWidth="1"/>
    <col min="14084" max="14084" width="9" style="1" customWidth="1"/>
    <col min="14085" max="14085" width="12.25" style="1" customWidth="1"/>
    <col min="14086" max="14086" width="10.25" style="1" bestFit="1" customWidth="1"/>
    <col min="14087" max="14087" width="10.625" style="1" customWidth="1"/>
    <col min="14088" max="14332" width="9" style="1"/>
    <col min="14333" max="14333" width="25.375" style="1" customWidth="1"/>
    <col min="14334" max="14334" width="11.375" style="1" customWidth="1"/>
    <col min="14335" max="14335" width="12.875" style="1" customWidth="1"/>
    <col min="14336" max="14336" width="12.625" style="1" customWidth="1"/>
    <col min="14337" max="14337" width="12.375" style="1" customWidth="1"/>
    <col min="14338" max="14338" width="11.875" style="1" customWidth="1"/>
    <col min="14339" max="14339" width="0" style="1" hidden="1" customWidth="1"/>
    <col min="14340" max="14340" width="9" style="1" customWidth="1"/>
    <col min="14341" max="14341" width="12.25" style="1" customWidth="1"/>
    <col min="14342" max="14342" width="10.25" style="1" bestFit="1" customWidth="1"/>
    <col min="14343" max="14343" width="10.625" style="1" customWidth="1"/>
    <col min="14344" max="14588" width="9" style="1"/>
    <col min="14589" max="14589" width="25.375" style="1" customWidth="1"/>
    <col min="14590" max="14590" width="11.375" style="1" customWidth="1"/>
    <col min="14591" max="14591" width="12.875" style="1" customWidth="1"/>
    <col min="14592" max="14592" width="12.625" style="1" customWidth="1"/>
    <col min="14593" max="14593" width="12.375" style="1" customWidth="1"/>
    <col min="14594" max="14594" width="11.875" style="1" customWidth="1"/>
    <col min="14595" max="14595" width="0" style="1" hidden="1" customWidth="1"/>
    <col min="14596" max="14596" width="9" style="1" customWidth="1"/>
    <col min="14597" max="14597" width="12.25" style="1" customWidth="1"/>
    <col min="14598" max="14598" width="10.25" style="1" bestFit="1" customWidth="1"/>
    <col min="14599" max="14599" width="10.625" style="1" customWidth="1"/>
    <col min="14600" max="14844" width="9" style="1"/>
    <col min="14845" max="14845" width="25.375" style="1" customWidth="1"/>
    <col min="14846" max="14846" width="11.375" style="1" customWidth="1"/>
    <col min="14847" max="14847" width="12.875" style="1" customWidth="1"/>
    <col min="14848" max="14848" width="12.625" style="1" customWidth="1"/>
    <col min="14849" max="14849" width="12.375" style="1" customWidth="1"/>
    <col min="14850" max="14850" width="11.875" style="1" customWidth="1"/>
    <col min="14851" max="14851" width="0" style="1" hidden="1" customWidth="1"/>
    <col min="14852" max="14852" width="9" style="1" customWidth="1"/>
    <col min="14853" max="14853" width="12.25" style="1" customWidth="1"/>
    <col min="14854" max="14854" width="10.25" style="1" bestFit="1" customWidth="1"/>
    <col min="14855" max="14855" width="10.625" style="1" customWidth="1"/>
    <col min="14856" max="15100" width="9" style="1"/>
    <col min="15101" max="15101" width="25.375" style="1" customWidth="1"/>
    <col min="15102" max="15102" width="11.375" style="1" customWidth="1"/>
    <col min="15103" max="15103" width="12.875" style="1" customWidth="1"/>
    <col min="15104" max="15104" width="12.625" style="1" customWidth="1"/>
    <col min="15105" max="15105" width="12.375" style="1" customWidth="1"/>
    <col min="15106" max="15106" width="11.875" style="1" customWidth="1"/>
    <col min="15107" max="15107" width="0" style="1" hidden="1" customWidth="1"/>
    <col min="15108" max="15108" width="9" style="1" customWidth="1"/>
    <col min="15109" max="15109" width="12.25" style="1" customWidth="1"/>
    <col min="15110" max="15110" width="10.25" style="1" bestFit="1" customWidth="1"/>
    <col min="15111" max="15111" width="10.625" style="1" customWidth="1"/>
    <col min="15112" max="15356" width="9" style="1"/>
    <col min="15357" max="15357" width="25.375" style="1" customWidth="1"/>
    <col min="15358" max="15358" width="11.375" style="1" customWidth="1"/>
    <col min="15359" max="15359" width="12.875" style="1" customWidth="1"/>
    <col min="15360" max="15360" width="12.625" style="1" customWidth="1"/>
    <col min="15361" max="15361" width="12.375" style="1" customWidth="1"/>
    <col min="15362" max="15362" width="11.875" style="1" customWidth="1"/>
    <col min="15363" max="15363" width="0" style="1" hidden="1" customWidth="1"/>
    <col min="15364" max="15364" width="9" style="1" customWidth="1"/>
    <col min="15365" max="15365" width="12.25" style="1" customWidth="1"/>
    <col min="15366" max="15366" width="10.25" style="1" bestFit="1" customWidth="1"/>
    <col min="15367" max="15367" width="10.625" style="1" customWidth="1"/>
    <col min="15368" max="15612" width="9" style="1"/>
    <col min="15613" max="15613" width="25.375" style="1" customWidth="1"/>
    <col min="15614" max="15614" width="11.375" style="1" customWidth="1"/>
    <col min="15615" max="15615" width="12.875" style="1" customWidth="1"/>
    <col min="15616" max="15616" width="12.625" style="1" customWidth="1"/>
    <col min="15617" max="15617" width="12.375" style="1" customWidth="1"/>
    <col min="15618" max="15618" width="11.875" style="1" customWidth="1"/>
    <col min="15619" max="15619" width="0" style="1" hidden="1" customWidth="1"/>
    <col min="15620" max="15620" width="9" style="1" customWidth="1"/>
    <col min="15621" max="15621" width="12.25" style="1" customWidth="1"/>
    <col min="15622" max="15622" width="10.25" style="1" bestFit="1" customWidth="1"/>
    <col min="15623" max="15623" width="10.625" style="1" customWidth="1"/>
    <col min="15624" max="15868" width="9" style="1"/>
    <col min="15869" max="15869" width="25.375" style="1" customWidth="1"/>
    <col min="15870" max="15870" width="11.375" style="1" customWidth="1"/>
    <col min="15871" max="15871" width="12.875" style="1" customWidth="1"/>
    <col min="15872" max="15872" width="12.625" style="1" customWidth="1"/>
    <col min="15873" max="15873" width="12.375" style="1" customWidth="1"/>
    <col min="15874" max="15874" width="11.875" style="1" customWidth="1"/>
    <col min="15875" max="15875" width="0" style="1" hidden="1" customWidth="1"/>
    <col min="15876" max="15876" width="9" style="1" customWidth="1"/>
    <col min="15877" max="15877" width="12.25" style="1" customWidth="1"/>
    <col min="15878" max="15878" width="10.25" style="1" bestFit="1" customWidth="1"/>
    <col min="15879" max="15879" width="10.625" style="1" customWidth="1"/>
    <col min="15880" max="16124" width="9" style="1"/>
    <col min="16125" max="16125" width="25.375" style="1" customWidth="1"/>
    <col min="16126" max="16126" width="11.375" style="1" customWidth="1"/>
    <col min="16127" max="16127" width="12.875" style="1" customWidth="1"/>
    <col min="16128" max="16128" width="12.625" style="1" customWidth="1"/>
    <col min="16129" max="16129" width="12.375" style="1" customWidth="1"/>
    <col min="16130" max="16130" width="11.875" style="1" customWidth="1"/>
    <col min="16131" max="16131" width="0" style="1" hidden="1" customWidth="1"/>
    <col min="16132" max="16132" width="9" style="1" customWidth="1"/>
    <col min="16133" max="16133" width="12.25" style="1" customWidth="1"/>
    <col min="16134" max="16134" width="10.25" style="1" bestFit="1" customWidth="1"/>
    <col min="16135" max="16135" width="10.625" style="1" customWidth="1"/>
    <col min="16136" max="16384" width="9" style="1"/>
  </cols>
  <sheetData>
    <row r="1" spans="1:12" ht="23.25" customHeight="1">
      <c r="A1" s="683" t="str">
        <f>'Tab 4 (16)'!A1:H1</f>
        <v>II. FUNDUSZ EMERYTALNO-RENTOWY</v>
      </c>
      <c r="B1" s="683"/>
      <c r="C1" s="683"/>
      <c r="D1" s="683"/>
      <c r="E1" s="683"/>
      <c r="F1" s="683"/>
    </row>
    <row r="2" spans="1:12" ht="9.75" customHeight="1">
      <c r="A2" s="8"/>
      <c r="B2" s="8"/>
      <c r="C2" s="8"/>
      <c r="D2" s="15"/>
      <c r="E2" s="8"/>
      <c r="F2" s="8"/>
    </row>
    <row r="3" spans="1:12" ht="28.5" customHeight="1">
      <c r="A3" s="721" t="s">
        <v>592</v>
      </c>
      <c r="B3" s="721"/>
      <c r="C3" s="721"/>
      <c r="D3" s="721"/>
      <c r="E3" s="721"/>
      <c r="F3" s="721"/>
      <c r="G3" s="554" t="s">
        <v>543</v>
      </c>
    </row>
    <row r="4" spans="1:12" ht="21" customHeight="1">
      <c r="A4" s="641" t="s">
        <v>13</v>
      </c>
      <c r="B4" s="623" t="str">
        <f>'Tab 1 (13)'!B3:C3</f>
        <v>2022 rok</v>
      </c>
      <c r="C4" s="624"/>
      <c r="D4" s="623" t="str">
        <f>'Tab 1 (13)'!D3:F3</f>
        <v>2023 rok</v>
      </c>
      <c r="E4" s="625"/>
      <c r="F4" s="624"/>
    </row>
    <row r="5" spans="1:12" ht="21" customHeight="1">
      <c r="A5" s="642"/>
      <c r="B5" s="626" t="str">
        <f>'Tab 2 i 3'!B5:B6</f>
        <v>I kwartał</v>
      </c>
      <c r="C5" s="626" t="str">
        <f>'Tab 2 i 3'!C5:C6</f>
        <v>IV kwartał</v>
      </c>
      <c r="D5" s="626" t="str">
        <f>'Tab 2 i 3'!D5:D6</f>
        <v>I kwartał</v>
      </c>
      <c r="E5" s="648" t="s">
        <v>14</v>
      </c>
      <c r="F5" s="628"/>
    </row>
    <row r="6" spans="1:12" ht="47.25" customHeight="1">
      <c r="A6" s="642"/>
      <c r="B6" s="626"/>
      <c r="C6" s="626"/>
      <c r="D6" s="626"/>
      <c r="E6" s="641" t="str">
        <f>'Tab 1 (13)'!E5</f>
        <v xml:space="preserve">I kwartału 
2023 r. 
z 
I kwartałem 
2022 r. </v>
      </c>
      <c r="F6" s="641" t="str">
        <f>'Tab 1 (13)'!F5</f>
        <v xml:space="preserve">I kwartału 
2023 r. 
z 
IV kwartałem 
2022 r. </v>
      </c>
    </row>
    <row r="7" spans="1:12" ht="21.75" customHeight="1">
      <c r="A7" s="643"/>
      <c r="B7" s="722" t="s">
        <v>334</v>
      </c>
      <c r="C7" s="723"/>
      <c r="D7" s="723"/>
      <c r="E7" s="643"/>
      <c r="F7" s="643"/>
      <c r="G7" s="8"/>
    </row>
    <row r="8" spans="1:12" ht="21.75" customHeight="1">
      <c r="A8" s="686" t="s">
        <v>496</v>
      </c>
      <c r="B8" s="687"/>
      <c r="C8" s="687"/>
      <c r="D8" s="687"/>
      <c r="E8" s="687"/>
      <c r="F8" s="688"/>
      <c r="G8" s="8"/>
    </row>
    <row r="9" spans="1:12" s="5" customFormat="1" ht="21" customHeight="1">
      <c r="A9" s="201" t="s">
        <v>62</v>
      </c>
      <c r="B9" s="261">
        <f t="shared" ref="B9:C9" si="0">B10+B11</f>
        <v>4124169730.6900005</v>
      </c>
      <c r="C9" s="261">
        <f t="shared" si="0"/>
        <v>4230865851.3600006</v>
      </c>
      <c r="D9" s="262">
        <f>D10+D11</f>
        <v>4585050372.0600014</v>
      </c>
      <c r="E9" s="203">
        <f>D9/B9-1</f>
        <v>0.11175113331062936</v>
      </c>
      <c r="F9" s="204">
        <f>D9/C9-1</f>
        <v>8.3714429420197467E-2</v>
      </c>
      <c r="G9" s="16"/>
      <c r="H9" s="17"/>
      <c r="K9" s="18"/>
      <c r="L9" s="18"/>
    </row>
    <row r="10" spans="1:12" ht="21" customHeight="1">
      <c r="A10" s="209" t="s">
        <v>134</v>
      </c>
      <c r="B10" s="263">
        <f t="shared" ref="B10:C10" si="1">B13</f>
        <v>3219403397.1400008</v>
      </c>
      <c r="C10" s="263">
        <f t="shared" si="1"/>
        <v>3317054027.0400004</v>
      </c>
      <c r="D10" s="264">
        <f>D13</f>
        <v>3600192135.3600006</v>
      </c>
      <c r="E10" s="207">
        <f t="shared" ref="E10:E11" si="2">D10/B10-1</f>
        <v>0.11827928695058176</v>
      </c>
      <c r="F10" s="208">
        <f t="shared" ref="F10:F11" si="3">D10/C10-1</f>
        <v>8.5358304692028319E-2</v>
      </c>
      <c r="G10" s="16"/>
      <c r="H10" s="17"/>
      <c r="I10" s="5"/>
      <c r="J10" s="5"/>
      <c r="K10" s="5"/>
    </row>
    <row r="11" spans="1:12" ht="21" customHeight="1">
      <c r="A11" s="209" t="s">
        <v>16</v>
      </c>
      <c r="B11" s="263">
        <f t="shared" ref="B11:C11" si="4">B19</f>
        <v>904766333.54999995</v>
      </c>
      <c r="C11" s="263">
        <f t="shared" si="4"/>
        <v>913811824.32000017</v>
      </c>
      <c r="D11" s="264">
        <f>D19</f>
        <v>984858236.70000029</v>
      </c>
      <c r="E11" s="207">
        <f t="shared" si="2"/>
        <v>8.8522196483313609E-2</v>
      </c>
      <c r="F11" s="208">
        <f t="shared" si="3"/>
        <v>7.7747311305441213E-2</v>
      </c>
      <c r="G11" s="16"/>
      <c r="H11" s="17"/>
      <c r="I11" s="5"/>
      <c r="J11" s="5"/>
      <c r="K11" s="5"/>
    </row>
    <row r="12" spans="1:12" ht="21" customHeight="1">
      <c r="A12" s="686" t="s">
        <v>107</v>
      </c>
      <c r="B12" s="687"/>
      <c r="C12" s="687"/>
      <c r="D12" s="687"/>
      <c r="E12" s="687"/>
      <c r="F12" s="688"/>
      <c r="G12" s="16"/>
      <c r="H12" s="17"/>
      <c r="I12" s="5"/>
      <c r="J12" s="5"/>
      <c r="K12" s="5"/>
    </row>
    <row r="13" spans="1:12" s="5" customFormat="1" ht="21" customHeight="1">
      <c r="A13" s="221" t="s">
        <v>63</v>
      </c>
      <c r="B13" s="265">
        <f t="shared" ref="B13:C13" si="5">SUM(B14:B17)</f>
        <v>3219403397.1400008</v>
      </c>
      <c r="C13" s="265">
        <f t="shared" si="5"/>
        <v>3317054027.0400004</v>
      </c>
      <c r="D13" s="266">
        <f>SUM(D14:D17)</f>
        <v>3600192135.3600006</v>
      </c>
      <c r="E13" s="203">
        <f t="shared" ref="E13:E17" si="6">D13/B13-1</f>
        <v>0.11827928695058176</v>
      </c>
      <c r="F13" s="204">
        <f t="shared" ref="F13:F17" si="7">D13/C13-1</f>
        <v>8.5358304692028319E-2</v>
      </c>
      <c r="G13" s="16"/>
      <c r="H13" s="17"/>
    </row>
    <row r="14" spans="1:12" ht="21" customHeight="1">
      <c r="A14" s="214" t="s">
        <v>17</v>
      </c>
      <c r="B14" s="268">
        <v>2876918339.9000006</v>
      </c>
      <c r="C14" s="267">
        <v>3004408090.4900007</v>
      </c>
      <c r="D14" s="267">
        <v>3282277376.4400005</v>
      </c>
      <c r="E14" s="207">
        <f t="shared" si="6"/>
        <v>0.1409004318676943</v>
      </c>
      <c r="F14" s="208">
        <f t="shared" si="7"/>
        <v>9.2487198004010507E-2</v>
      </c>
      <c r="G14" s="16"/>
      <c r="H14" s="17"/>
      <c r="I14" s="5"/>
      <c r="J14" s="5"/>
      <c r="K14" s="18"/>
    </row>
    <row r="15" spans="1:12" ht="28.5" customHeight="1">
      <c r="A15" s="214" t="s">
        <v>18</v>
      </c>
      <c r="B15" s="268">
        <v>52319744.620000005</v>
      </c>
      <c r="C15" s="267">
        <v>47890835.260000028</v>
      </c>
      <c r="D15" s="267">
        <v>48645519.010000013</v>
      </c>
      <c r="E15" s="207">
        <f t="shared" si="6"/>
        <v>-7.022636743902344E-2</v>
      </c>
      <c r="F15" s="208">
        <f t="shared" si="7"/>
        <v>1.5758416947685205E-2</v>
      </c>
      <c r="G15" s="16"/>
      <c r="H15" s="17"/>
      <c r="I15" s="19"/>
      <c r="J15" s="5"/>
      <c r="K15" s="5"/>
    </row>
    <row r="16" spans="1:12" ht="28.5" customHeight="1">
      <c r="A16" s="214" t="s">
        <v>19</v>
      </c>
      <c r="B16" s="268">
        <v>278823212.29999995</v>
      </c>
      <c r="C16" s="267">
        <v>253360359.04999989</v>
      </c>
      <c r="D16" s="267">
        <v>257372724.94000006</v>
      </c>
      <c r="E16" s="207">
        <f t="shared" si="6"/>
        <v>-7.6932215159045803E-2</v>
      </c>
      <c r="F16" s="208">
        <f t="shared" si="7"/>
        <v>1.5836596952439441E-2</v>
      </c>
      <c r="G16" s="16"/>
      <c r="H16" s="17"/>
      <c r="I16" s="5"/>
      <c r="J16" s="5"/>
      <c r="K16" s="5"/>
    </row>
    <row r="17" spans="1:11" ht="28.5" customHeight="1">
      <c r="A17" s="214" t="s">
        <v>20</v>
      </c>
      <c r="B17" s="268">
        <v>11342100.320000004</v>
      </c>
      <c r="C17" s="267">
        <v>11394742.239999996</v>
      </c>
      <c r="D17" s="267">
        <v>11896514.969999999</v>
      </c>
      <c r="E17" s="207">
        <f t="shared" si="6"/>
        <v>4.8881127336034336E-2</v>
      </c>
      <c r="F17" s="208">
        <f t="shared" si="7"/>
        <v>4.4035461218120853E-2</v>
      </c>
      <c r="G17" s="16"/>
      <c r="H17" s="17"/>
      <c r="I17" s="5"/>
      <c r="J17" s="5"/>
      <c r="K17" s="5"/>
    </row>
    <row r="18" spans="1:11" ht="21" customHeight="1">
      <c r="A18" s="716" t="s">
        <v>64</v>
      </c>
      <c r="B18" s="717"/>
      <c r="C18" s="717"/>
      <c r="D18" s="717"/>
      <c r="E18" s="717"/>
      <c r="F18" s="718"/>
      <c r="G18" s="16"/>
      <c r="H18" s="17"/>
      <c r="I18" s="5"/>
      <c r="J18" s="5"/>
      <c r="K18" s="5"/>
    </row>
    <row r="19" spans="1:11" ht="21" customHeight="1">
      <c r="A19" s="587" t="s">
        <v>65</v>
      </c>
      <c r="B19" s="269">
        <f t="shared" ref="B19:C19" si="8">B20+B26</f>
        <v>904766333.54999995</v>
      </c>
      <c r="C19" s="269">
        <f t="shared" si="8"/>
        <v>913811824.32000017</v>
      </c>
      <c r="D19" s="270">
        <f>D20+D26</f>
        <v>984858236.70000029</v>
      </c>
      <c r="E19" s="271">
        <f t="shared" ref="E19:E31" si="9">D19/B19-1</f>
        <v>8.8522196483313609E-2</v>
      </c>
      <c r="F19" s="272">
        <f t="shared" ref="F19:F31" si="10">D19/C19-1</f>
        <v>7.7747311305441213E-2</v>
      </c>
      <c r="G19" s="16"/>
      <c r="H19" s="17"/>
      <c r="I19" s="5"/>
      <c r="J19" s="5"/>
      <c r="K19" s="5"/>
    </row>
    <row r="20" spans="1:11" s="5" customFormat="1" ht="30.75" customHeight="1">
      <c r="A20" s="221" t="s">
        <v>23</v>
      </c>
      <c r="B20" s="265">
        <f t="shared" ref="B20:C20" si="11">SUM(B22:B25)</f>
        <v>712259047.56999993</v>
      </c>
      <c r="C20" s="265">
        <f t="shared" si="11"/>
        <v>714965496.6700002</v>
      </c>
      <c r="D20" s="266">
        <f>SUM(D22:D25)</f>
        <v>774007445.14000022</v>
      </c>
      <c r="E20" s="203">
        <f t="shared" si="9"/>
        <v>8.6693735629847168E-2</v>
      </c>
      <c r="F20" s="204">
        <f t="shared" si="10"/>
        <v>8.2580136726865705E-2</v>
      </c>
      <c r="G20" s="16"/>
      <c r="H20" s="17"/>
    </row>
    <row r="21" spans="1:11" ht="27.75" customHeight="1">
      <c r="A21" s="214" t="s">
        <v>246</v>
      </c>
      <c r="B21" s="268">
        <v>47937296.690000005</v>
      </c>
      <c r="C21" s="264">
        <v>47488555.720000014</v>
      </c>
      <c r="D21" s="264">
        <v>51919425.480000004</v>
      </c>
      <c r="E21" s="207">
        <f t="shared" si="9"/>
        <v>8.306953176253451E-2</v>
      </c>
      <c r="F21" s="208">
        <f t="shared" si="10"/>
        <v>9.3303948558155714E-2</v>
      </c>
      <c r="G21" s="16"/>
      <c r="H21" s="17"/>
      <c r="I21" s="5"/>
      <c r="J21" s="5"/>
      <c r="K21" s="5"/>
    </row>
    <row r="22" spans="1:11" ht="28.5" customHeight="1">
      <c r="A22" s="273" t="s">
        <v>25</v>
      </c>
      <c r="B22" s="268">
        <v>703672738.79999995</v>
      </c>
      <c r="C22" s="264">
        <v>707001867.24000013</v>
      </c>
      <c r="D22" s="264">
        <v>765897150.07000017</v>
      </c>
      <c r="E22" s="207">
        <f t="shared" si="9"/>
        <v>8.8428054461956229E-2</v>
      </c>
      <c r="F22" s="208">
        <f t="shared" si="10"/>
        <v>8.3302867444913442E-2</v>
      </c>
      <c r="G22" s="16"/>
      <c r="H22" s="17"/>
      <c r="I22" s="5"/>
      <c r="J22" s="5"/>
      <c r="K22" s="5"/>
    </row>
    <row r="23" spans="1:11" ht="28.5" customHeight="1">
      <c r="A23" s="214" t="s">
        <v>26</v>
      </c>
      <c r="B23" s="268">
        <v>600600.08000000007</v>
      </c>
      <c r="C23" s="264">
        <v>535746.08000000007</v>
      </c>
      <c r="D23" s="264">
        <v>512356.66000000003</v>
      </c>
      <c r="E23" s="207">
        <f t="shared" si="9"/>
        <v>-0.14692542165495559</v>
      </c>
      <c r="F23" s="208">
        <f t="shared" si="10"/>
        <v>-4.3657659613673738E-2</v>
      </c>
      <c r="G23" s="16"/>
      <c r="H23" s="17"/>
      <c r="I23" s="5"/>
      <c r="J23" s="5"/>
      <c r="K23" s="5"/>
    </row>
    <row r="24" spans="1:11" ht="28.5" customHeight="1">
      <c r="A24" s="214" t="s">
        <v>27</v>
      </c>
      <c r="B24" s="268">
        <v>1647899.2600000002</v>
      </c>
      <c r="C24" s="264">
        <v>1475473.4800000002</v>
      </c>
      <c r="D24" s="264">
        <v>1519662.3300000003</v>
      </c>
      <c r="E24" s="207">
        <f t="shared" si="9"/>
        <v>-7.7818428051238953E-2</v>
      </c>
      <c r="F24" s="208">
        <f t="shared" si="10"/>
        <v>2.9948928665258112E-2</v>
      </c>
      <c r="G24" s="16"/>
      <c r="H24" s="17"/>
      <c r="I24" s="5"/>
      <c r="J24" s="5"/>
      <c r="K24" s="5"/>
    </row>
    <row r="25" spans="1:11" ht="37.5" customHeight="1">
      <c r="A25" s="214" t="s">
        <v>28</v>
      </c>
      <c r="B25" s="268">
        <v>6337809.4299999997</v>
      </c>
      <c r="C25" s="264">
        <v>5952409.8700000001</v>
      </c>
      <c r="D25" s="264">
        <v>6078276.0800000001</v>
      </c>
      <c r="E25" s="207">
        <f t="shared" si="9"/>
        <v>-4.0950008495285406E-2</v>
      </c>
      <c r="F25" s="208">
        <f t="shared" si="10"/>
        <v>2.114542055216373E-2</v>
      </c>
      <c r="G25" s="16"/>
      <c r="H25" s="17"/>
      <c r="I25" s="5"/>
      <c r="J25" s="5"/>
      <c r="K25" s="5"/>
    </row>
    <row r="26" spans="1:11" s="5" customFormat="1" ht="21" customHeight="1">
      <c r="A26" s="221" t="s">
        <v>29</v>
      </c>
      <c r="B26" s="265">
        <f t="shared" ref="B26:C26" si="12">SUM(B28:B31)</f>
        <v>192507285.97999996</v>
      </c>
      <c r="C26" s="265">
        <f t="shared" si="12"/>
        <v>198846327.65000001</v>
      </c>
      <c r="D26" s="266">
        <f>SUM(D28:D31)</f>
        <v>210850791.56000012</v>
      </c>
      <c r="E26" s="203">
        <f t="shared" si="9"/>
        <v>9.5287331524199548E-2</v>
      </c>
      <c r="F26" s="204">
        <f t="shared" si="10"/>
        <v>6.0370558772047334E-2</v>
      </c>
      <c r="G26" s="16"/>
      <c r="H26" s="17"/>
    </row>
    <row r="27" spans="1:11" ht="21" customHeight="1">
      <c r="A27" s="214" t="s">
        <v>66</v>
      </c>
      <c r="B27" s="268">
        <v>3922680.44</v>
      </c>
      <c r="C27" s="264">
        <v>3885257.8600000003</v>
      </c>
      <c r="D27" s="264">
        <v>4113564.9000000004</v>
      </c>
      <c r="E27" s="207">
        <f t="shared" si="9"/>
        <v>4.8661741102724143E-2</v>
      </c>
      <c r="F27" s="208">
        <f t="shared" si="10"/>
        <v>5.8762390612601356E-2</v>
      </c>
      <c r="G27" s="16"/>
      <c r="H27" s="17"/>
      <c r="I27" s="5"/>
      <c r="J27" s="5"/>
      <c r="K27" s="5"/>
    </row>
    <row r="28" spans="1:11" ht="21" customHeight="1">
      <c r="A28" s="214" t="s">
        <v>31</v>
      </c>
      <c r="B28" s="268">
        <v>184657660.09999996</v>
      </c>
      <c r="C28" s="264">
        <v>190956902.24000001</v>
      </c>
      <c r="D28" s="264">
        <v>202604139.41000012</v>
      </c>
      <c r="E28" s="207">
        <f t="shared" si="9"/>
        <v>9.718784100416622E-2</v>
      </c>
      <c r="F28" s="208">
        <f t="shared" si="10"/>
        <v>6.0994062185620868E-2</v>
      </c>
      <c r="G28" s="16"/>
      <c r="H28" s="17"/>
      <c r="I28" s="5"/>
      <c r="J28" s="5"/>
      <c r="K28" s="5"/>
    </row>
    <row r="29" spans="1:11" ht="27.75" customHeight="1">
      <c r="A29" s="214" t="s">
        <v>32</v>
      </c>
      <c r="B29" s="268">
        <v>1758328.46</v>
      </c>
      <c r="C29" s="264">
        <v>1697907.33</v>
      </c>
      <c r="D29" s="264">
        <v>1753724.2599999998</v>
      </c>
      <c r="E29" s="207">
        <f t="shared" si="9"/>
        <v>-2.6185096270353592E-3</v>
      </c>
      <c r="F29" s="208">
        <f t="shared" si="10"/>
        <v>3.2873955494378881E-2</v>
      </c>
      <c r="G29" s="16"/>
      <c r="H29" s="17"/>
      <c r="I29" s="5"/>
      <c r="J29" s="5"/>
      <c r="K29" s="5"/>
    </row>
    <row r="30" spans="1:11" ht="27.75" customHeight="1">
      <c r="A30" s="214" t="s">
        <v>33</v>
      </c>
      <c r="B30" s="268">
        <v>4329209.0000000009</v>
      </c>
      <c r="C30" s="264">
        <v>4377424.8599999985</v>
      </c>
      <c r="D30" s="264">
        <v>4592269.6800000016</v>
      </c>
      <c r="E30" s="207">
        <f t="shared" si="9"/>
        <v>6.0764144212025917E-2</v>
      </c>
      <c r="F30" s="208">
        <f t="shared" si="10"/>
        <v>4.9080184553985218E-2</v>
      </c>
      <c r="G30" s="16"/>
      <c r="H30" s="17"/>
      <c r="I30" s="5"/>
      <c r="J30" s="5"/>
      <c r="K30" s="5"/>
    </row>
    <row r="31" spans="1:11" ht="27.75" customHeight="1">
      <c r="A31" s="223" t="s">
        <v>67</v>
      </c>
      <c r="B31" s="274">
        <v>1762088.4200000002</v>
      </c>
      <c r="C31" s="275">
        <v>1814093.2200000002</v>
      </c>
      <c r="D31" s="275">
        <v>1900658.2099999997</v>
      </c>
      <c r="E31" s="224">
        <f t="shared" si="9"/>
        <v>7.8639521392461997E-2</v>
      </c>
      <c r="F31" s="225">
        <f t="shared" si="10"/>
        <v>4.7718049461647594E-2</v>
      </c>
      <c r="G31" s="16"/>
      <c r="H31" s="17"/>
      <c r="I31" s="5"/>
      <c r="J31" s="5"/>
      <c r="K31" s="5"/>
    </row>
    <row r="32" spans="1:11" ht="14.25" customHeight="1">
      <c r="A32" s="719" t="s">
        <v>471</v>
      </c>
      <c r="B32" s="720"/>
      <c r="C32" s="720"/>
      <c r="D32" s="720"/>
      <c r="E32" s="720"/>
      <c r="F32" s="720"/>
    </row>
    <row r="33" spans="1:6">
      <c r="A33" s="682"/>
      <c r="B33" s="682"/>
      <c r="C33" s="682"/>
      <c r="D33" s="682"/>
      <c r="E33" s="682"/>
      <c r="F33" s="682"/>
    </row>
    <row r="39" spans="1:6">
      <c r="E39" s="508"/>
    </row>
  </sheetData>
  <mergeCells count="17">
    <mergeCell ref="A1:F1"/>
    <mergeCell ref="A3:F3"/>
    <mergeCell ref="A4:A7"/>
    <mergeCell ref="B4:C4"/>
    <mergeCell ref="B5:B6"/>
    <mergeCell ref="C5:C6"/>
    <mergeCell ref="D5:D6"/>
    <mergeCell ref="E5:F5"/>
    <mergeCell ref="E6:E7"/>
    <mergeCell ref="F6:F7"/>
    <mergeCell ref="D4:F4"/>
    <mergeCell ref="B7:D7"/>
    <mergeCell ref="A33:F33"/>
    <mergeCell ref="A8:F8"/>
    <mergeCell ref="A12:F12"/>
    <mergeCell ref="A18:F18"/>
    <mergeCell ref="A32:F32"/>
  </mergeCells>
  <hyperlinks>
    <hyperlink ref="G3" location="'Spis treści'!A1" display="Powrót do spisu" xr:uid="{416347E2-7248-4960-8249-439037EC2953}"/>
  </hyperlinks>
  <printOptions horizontalCentered="1"/>
  <pageMargins left="0.51181102362204722" right="0.47244094488188981" top="0.6692913385826772" bottom="0.55118110236220474" header="0.31496062992125984" footer="0.31496062992125984"/>
  <pageSetup paperSize="9" scale="90" orientation="portrait" r:id="rId1"/>
  <headerFooter differentFirst="1" alignWithMargins="0">
    <oddFooter>&amp;C&amp;"Arial,Normalny"&amp;9&amp;P</oddFooter>
  </headerFooter>
  <ignoredErrors>
    <ignoredError sqref="B13:D13 B20:D20 B26:D26"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42"/>
  <dimension ref="A1:G40"/>
  <sheetViews>
    <sheetView view="pageBreakPreview" zoomScale="80" zoomScaleNormal="100" zoomScaleSheetLayoutView="80" workbookViewId="0">
      <selection activeCell="B1" sqref="B1"/>
    </sheetView>
  </sheetViews>
  <sheetFormatPr defaultRowHeight="15"/>
  <cols>
    <col min="1" max="1" width="22.875" customWidth="1"/>
    <col min="2" max="2" width="17.125" customWidth="1"/>
    <col min="3" max="4" width="16.5" customWidth="1"/>
    <col min="5" max="5" width="21.25" customWidth="1"/>
    <col min="6" max="6" width="19" customWidth="1"/>
  </cols>
  <sheetData>
    <row r="1" spans="1:7" ht="24" customHeight="1">
      <c r="A1" s="683" t="str">
        <f>'Tab 2 (14) i wykres 1'!A1:E1</f>
        <v>II. FUNDUSZ EMERYTALNO-RENTOWY</v>
      </c>
      <c r="B1" s="683"/>
      <c r="C1" s="683"/>
      <c r="D1" s="683"/>
      <c r="E1" s="683"/>
      <c r="F1" s="683"/>
      <c r="G1" s="554" t="s">
        <v>543</v>
      </c>
    </row>
    <row r="2" spans="1:7" ht="393" customHeight="1"/>
    <row r="3" spans="1:7" ht="41.25" customHeight="1">
      <c r="A3" s="724" t="s">
        <v>439</v>
      </c>
      <c r="B3" s="724"/>
      <c r="C3" s="724"/>
      <c r="D3" s="724"/>
      <c r="E3" s="724"/>
      <c r="F3" s="724"/>
    </row>
    <row r="4" spans="1:7" ht="50.25" customHeight="1">
      <c r="A4" s="279" t="s">
        <v>13</v>
      </c>
      <c r="B4" s="279" t="s">
        <v>134</v>
      </c>
      <c r="C4" s="279" t="s">
        <v>264</v>
      </c>
      <c r="D4" s="279" t="s">
        <v>265</v>
      </c>
      <c r="E4" s="279" t="s">
        <v>510</v>
      </c>
      <c r="F4" s="279" t="s">
        <v>120</v>
      </c>
    </row>
    <row r="5" spans="1:7" ht="27" customHeight="1">
      <c r="A5" s="276" t="s">
        <v>263</v>
      </c>
      <c r="B5" s="277">
        <f>'Tab 5 (17)'!D13-'Wykres 3'!E5</f>
        <v>3599232014.5000005</v>
      </c>
      <c r="C5" s="277">
        <f>'Tab 5 (17)'!D20</f>
        <v>774007445.14000022</v>
      </c>
      <c r="D5" s="277">
        <f>'Tab 5 (17)'!D26</f>
        <v>210850791.56000012</v>
      </c>
      <c r="E5" s="277">
        <v>960120.86</v>
      </c>
      <c r="F5" s="277">
        <f>SUM(B5:E5)</f>
        <v>4585050372.0600004</v>
      </c>
    </row>
    <row r="6" spans="1:7" ht="18.75" customHeight="1">
      <c r="A6" s="276" t="s">
        <v>258</v>
      </c>
      <c r="B6" s="278">
        <f>ROUND(B5/$F$5,4)</f>
        <v>0.78500000000000003</v>
      </c>
      <c r="C6" s="278">
        <f t="shared" ref="C6:E6" si="0">ROUND(C5/$F$5,4)</f>
        <v>0.16880000000000001</v>
      </c>
      <c r="D6" s="278">
        <f t="shared" si="0"/>
        <v>4.5999999999999999E-2</v>
      </c>
      <c r="E6" s="278">
        <f t="shared" si="0"/>
        <v>2.0000000000000001E-4</v>
      </c>
      <c r="F6" s="278">
        <f>F5/$F$5</f>
        <v>1</v>
      </c>
    </row>
    <row r="40" spans="7:7">
      <c r="G40" s="510"/>
    </row>
  </sheetData>
  <mergeCells count="2">
    <mergeCell ref="A3:F3"/>
    <mergeCell ref="A1:F1"/>
  </mergeCells>
  <hyperlinks>
    <hyperlink ref="G1" location="'Spis treści'!A1" display="Powrót do spisu" xr:uid="{FC0D9529-22A3-47E9-8753-20643BDCDCB0}"/>
  </hyperlink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0"/>
  <dimension ref="A1:I40"/>
  <sheetViews>
    <sheetView showGridLines="0" view="pageBreakPreview" zoomScale="90" zoomScaleNormal="100" zoomScaleSheetLayoutView="90" workbookViewId="0">
      <selection activeCell="B1" sqref="B1"/>
    </sheetView>
  </sheetViews>
  <sheetFormatPr defaultColWidth="8" defaultRowHeight="12.75"/>
  <cols>
    <col min="1" max="1" width="23.125" style="13" customWidth="1"/>
    <col min="2" max="3" width="13.75" style="13" customWidth="1"/>
    <col min="4" max="4" width="12.375" style="13" customWidth="1"/>
    <col min="5" max="5" width="12.75" style="13" customWidth="1"/>
    <col min="6" max="6" width="11.625" style="13" customWidth="1"/>
    <col min="7" max="7" width="11.75" style="13" customWidth="1"/>
    <col min="8" max="8" width="11.25" style="13" customWidth="1"/>
    <col min="9" max="9" width="8.5" style="13" customWidth="1"/>
    <col min="10" max="16383" width="8" style="13"/>
    <col min="16384" max="16384" width="0.625" style="13" customWidth="1"/>
  </cols>
  <sheetData>
    <row r="1" spans="1:9" ht="30" customHeight="1">
      <c r="A1" s="683" t="str">
        <f>'Tab 1 (13)'!A1</f>
        <v>II. FUNDUSZ EMERYTALNO-RENTOWY</v>
      </c>
      <c r="B1" s="683"/>
      <c r="C1" s="683"/>
      <c r="D1" s="683"/>
      <c r="E1" s="683"/>
      <c r="F1" s="683"/>
      <c r="G1" s="683"/>
      <c r="H1" s="683"/>
    </row>
    <row r="2" spans="1:9" ht="27" customHeight="1">
      <c r="A2" s="21"/>
      <c r="B2" s="21"/>
      <c r="C2" s="21"/>
      <c r="D2" s="21"/>
      <c r="E2" s="21"/>
      <c r="F2" s="21"/>
      <c r="G2" s="21"/>
      <c r="H2" s="22"/>
    </row>
    <row r="3" spans="1:9" ht="37.5" customHeight="1">
      <c r="A3" s="726" t="s">
        <v>593</v>
      </c>
      <c r="B3" s="726"/>
      <c r="C3" s="726"/>
      <c r="D3" s="726"/>
      <c r="E3" s="726"/>
      <c r="F3" s="726"/>
      <c r="G3" s="726"/>
      <c r="H3" s="726"/>
      <c r="I3" s="554" t="s">
        <v>543</v>
      </c>
    </row>
    <row r="4" spans="1:9" ht="14.25" customHeight="1">
      <c r="A4" s="699" t="s">
        <v>13</v>
      </c>
      <c r="B4" s="699" t="s">
        <v>497</v>
      </c>
      <c r="C4" s="708" t="s">
        <v>35</v>
      </c>
      <c r="D4" s="709"/>
      <c r="E4" s="709"/>
      <c r="F4" s="709"/>
      <c r="G4" s="709"/>
      <c r="H4" s="710"/>
    </row>
    <row r="5" spans="1:9" ht="13.5" customHeight="1">
      <c r="A5" s="707"/>
      <c r="B5" s="707"/>
      <c r="C5" s="699" t="s">
        <v>433</v>
      </c>
      <c r="D5" s="699" t="s">
        <v>36</v>
      </c>
      <c r="E5" s="288" t="s">
        <v>35</v>
      </c>
      <c r="F5" s="289"/>
      <c r="G5" s="289"/>
      <c r="H5" s="290"/>
    </row>
    <row r="6" spans="1:9" ht="27" customHeight="1">
      <c r="A6" s="707"/>
      <c r="B6" s="707"/>
      <c r="C6" s="707"/>
      <c r="D6" s="707"/>
      <c r="E6" s="714" t="s">
        <v>37</v>
      </c>
      <c r="F6" s="715"/>
      <c r="G6" s="714" t="s">
        <v>38</v>
      </c>
      <c r="H6" s="715"/>
    </row>
    <row r="7" spans="1:9" ht="13.5" customHeight="1">
      <c r="A7" s="707"/>
      <c r="B7" s="707"/>
      <c r="C7" s="707"/>
      <c r="D7" s="707"/>
      <c r="E7" s="699" t="s">
        <v>39</v>
      </c>
      <c r="F7" s="727" t="s">
        <v>40</v>
      </c>
      <c r="G7" s="699" t="s">
        <v>41</v>
      </c>
      <c r="H7" s="727" t="s">
        <v>40</v>
      </c>
    </row>
    <row r="8" spans="1:9" ht="18" customHeight="1">
      <c r="A8" s="707"/>
      <c r="B8" s="700"/>
      <c r="C8" s="700"/>
      <c r="D8" s="700"/>
      <c r="E8" s="700"/>
      <c r="F8" s="728"/>
      <c r="G8" s="700"/>
      <c r="H8" s="728"/>
    </row>
    <row r="9" spans="1:9" ht="18" customHeight="1">
      <c r="A9" s="707"/>
      <c r="B9" s="703" t="str">
        <f>'Tab 4 (16)'!B9:H9</f>
        <v>I KWARTAŁ 2023 R.</v>
      </c>
      <c r="C9" s="704"/>
      <c r="D9" s="704"/>
      <c r="E9" s="704"/>
      <c r="F9" s="704"/>
      <c r="G9" s="704"/>
      <c r="H9" s="705"/>
    </row>
    <row r="10" spans="1:9" ht="20.25" customHeight="1">
      <c r="A10" s="700"/>
      <c r="B10" s="729" t="s">
        <v>334</v>
      </c>
      <c r="C10" s="730"/>
      <c r="D10" s="730"/>
      <c r="E10" s="730"/>
      <c r="F10" s="730"/>
      <c r="G10" s="730"/>
      <c r="H10" s="731"/>
    </row>
    <row r="11" spans="1:9" ht="21.75" customHeight="1">
      <c r="A11" s="280" t="s">
        <v>68</v>
      </c>
      <c r="B11" s="281">
        <f>SUM(B12:B28)</f>
        <v>4585050372.0600004</v>
      </c>
      <c r="C11" s="281">
        <f>SUM(C12:C28)</f>
        <v>3600192135.3600006</v>
      </c>
      <c r="D11" s="281">
        <f>SUM(D12:D27)</f>
        <v>984858236.70000005</v>
      </c>
      <c r="E11" s="281">
        <f>SUM(E12:E27)</f>
        <v>774007445.13999999</v>
      </c>
      <c r="F11" s="281">
        <f>SUM(F12:F27)</f>
        <v>51919425.480000004</v>
      </c>
      <c r="G11" s="281">
        <f>SUM(G12:G27)</f>
        <v>210850791.55999997</v>
      </c>
      <c r="H11" s="282">
        <f>SUM(H12:H27)</f>
        <v>4113564.9</v>
      </c>
    </row>
    <row r="12" spans="1:9" ht="21" customHeight="1">
      <c r="A12" s="283" t="s">
        <v>42</v>
      </c>
      <c r="B12" s="284">
        <f>SUM(C12:D12)</f>
        <v>169117614.15000001</v>
      </c>
      <c r="C12" s="284">
        <v>134423723.46000001</v>
      </c>
      <c r="D12" s="285">
        <v>34693890.689999998</v>
      </c>
      <c r="E12" s="284">
        <v>27495985.550000001</v>
      </c>
      <c r="F12" s="284">
        <v>1956695.85</v>
      </c>
      <c r="G12" s="284">
        <v>7197905.1400000006</v>
      </c>
      <c r="H12" s="286">
        <v>101700.76</v>
      </c>
    </row>
    <row r="13" spans="1:9" ht="21" customHeight="1">
      <c r="A13" s="283" t="s">
        <v>43</v>
      </c>
      <c r="B13" s="284">
        <f t="shared" ref="B13:B27" si="0">SUM(C13:D13)</f>
        <v>318406815.84999996</v>
      </c>
      <c r="C13" s="284">
        <v>248805551.45999998</v>
      </c>
      <c r="D13" s="285">
        <v>69601264.390000001</v>
      </c>
      <c r="E13" s="284">
        <v>56145062.750000007</v>
      </c>
      <c r="F13" s="284">
        <v>4566164.32</v>
      </c>
      <c r="G13" s="284">
        <v>13456201.639999999</v>
      </c>
      <c r="H13" s="286">
        <v>336128.22</v>
      </c>
    </row>
    <row r="14" spans="1:9" ht="21" customHeight="1">
      <c r="A14" s="283" t="s">
        <v>44</v>
      </c>
      <c r="B14" s="284">
        <f t="shared" si="0"/>
        <v>584376694.47000003</v>
      </c>
      <c r="C14" s="284">
        <v>458784727.50000006</v>
      </c>
      <c r="D14" s="285">
        <v>125591966.97000003</v>
      </c>
      <c r="E14" s="284">
        <v>99893646.660000026</v>
      </c>
      <c r="F14" s="284">
        <v>6474035.2299999995</v>
      </c>
      <c r="G14" s="284">
        <v>25698320.309999999</v>
      </c>
      <c r="H14" s="286">
        <v>552317.14</v>
      </c>
    </row>
    <row r="15" spans="1:9" ht="21" customHeight="1">
      <c r="A15" s="283" t="s">
        <v>45</v>
      </c>
      <c r="B15" s="284">
        <f t="shared" si="0"/>
        <v>58267600.49000001</v>
      </c>
      <c r="C15" s="284">
        <v>43329458.480000012</v>
      </c>
      <c r="D15" s="285">
        <v>14938142.009999998</v>
      </c>
      <c r="E15" s="284">
        <v>12222296.569999998</v>
      </c>
      <c r="F15" s="284">
        <v>745801.49</v>
      </c>
      <c r="G15" s="284">
        <v>2715845.4400000004</v>
      </c>
      <c r="H15" s="286">
        <v>42860.29</v>
      </c>
    </row>
    <row r="16" spans="1:9" ht="21" customHeight="1">
      <c r="A16" s="283" t="s">
        <v>46</v>
      </c>
      <c r="B16" s="284">
        <f t="shared" si="0"/>
        <v>391985709.54999989</v>
      </c>
      <c r="C16" s="284">
        <v>327851418.7899999</v>
      </c>
      <c r="D16" s="285">
        <v>64134290.760000005</v>
      </c>
      <c r="E16" s="284">
        <v>45828843.850000001</v>
      </c>
      <c r="F16" s="284">
        <v>3919762.49</v>
      </c>
      <c r="G16" s="284">
        <v>18305446.91</v>
      </c>
      <c r="H16" s="286">
        <v>319841.03000000003</v>
      </c>
    </row>
    <row r="17" spans="1:9" ht="21" customHeight="1">
      <c r="A17" s="283" t="s">
        <v>47</v>
      </c>
      <c r="B17" s="284">
        <f t="shared" si="0"/>
        <v>392180321.27999997</v>
      </c>
      <c r="C17" s="284">
        <v>268235323.80999994</v>
      </c>
      <c r="D17" s="285">
        <v>123944997.47</v>
      </c>
      <c r="E17" s="284">
        <v>105233477.77</v>
      </c>
      <c r="F17" s="284">
        <v>4943723.08</v>
      </c>
      <c r="G17" s="284">
        <v>18711519.699999999</v>
      </c>
      <c r="H17" s="286">
        <v>325834.32</v>
      </c>
    </row>
    <row r="18" spans="1:9" ht="21" customHeight="1">
      <c r="A18" s="283" t="s">
        <v>48</v>
      </c>
      <c r="B18" s="284">
        <f t="shared" si="0"/>
        <v>712154096.3900001</v>
      </c>
      <c r="C18" s="284">
        <v>582445562.80000007</v>
      </c>
      <c r="D18" s="285">
        <v>129708533.59</v>
      </c>
      <c r="E18" s="284">
        <v>95792165.190000013</v>
      </c>
      <c r="F18" s="284">
        <v>7064494.2199999997</v>
      </c>
      <c r="G18" s="284">
        <v>33916368.399999999</v>
      </c>
      <c r="H18" s="286">
        <v>569512.29</v>
      </c>
    </row>
    <row r="19" spans="1:9" ht="21" customHeight="1">
      <c r="A19" s="283" t="s">
        <v>49</v>
      </c>
      <c r="B19" s="284">
        <f t="shared" si="0"/>
        <v>91775143.299999982</v>
      </c>
      <c r="C19" s="284">
        <v>78786404.839999989</v>
      </c>
      <c r="D19" s="285">
        <v>12988738.460000001</v>
      </c>
      <c r="E19" s="284">
        <v>9273120.910000002</v>
      </c>
      <c r="F19" s="284">
        <v>702530.46</v>
      </c>
      <c r="G19" s="284">
        <v>3715617.55</v>
      </c>
      <c r="H19" s="286">
        <v>74143.839999999997</v>
      </c>
    </row>
    <row r="20" spans="1:9" ht="21" customHeight="1">
      <c r="A20" s="283" t="s">
        <v>50</v>
      </c>
      <c r="B20" s="284">
        <f t="shared" si="0"/>
        <v>260885208.51000002</v>
      </c>
      <c r="C20" s="284">
        <v>197425498.33000001</v>
      </c>
      <c r="D20" s="285">
        <v>63459710.18</v>
      </c>
      <c r="E20" s="284">
        <v>51698554.899999999</v>
      </c>
      <c r="F20" s="284">
        <v>2647967.7599999998</v>
      </c>
      <c r="G20" s="284">
        <v>11761155.279999999</v>
      </c>
      <c r="H20" s="286">
        <v>146050.15</v>
      </c>
    </row>
    <row r="21" spans="1:9" ht="21" customHeight="1">
      <c r="A21" s="283" t="s">
        <v>51</v>
      </c>
      <c r="B21" s="284">
        <f t="shared" si="0"/>
        <v>331139393.42000002</v>
      </c>
      <c r="C21" s="284">
        <v>267039792.27000001</v>
      </c>
      <c r="D21" s="285">
        <v>64099601.150000006</v>
      </c>
      <c r="E21" s="284">
        <v>48688028.850000001</v>
      </c>
      <c r="F21" s="284">
        <v>3477840.06</v>
      </c>
      <c r="G21" s="284">
        <v>15411572.300000001</v>
      </c>
      <c r="H21" s="286">
        <v>330923.68000000005</v>
      </c>
    </row>
    <row r="22" spans="1:9" ht="21" customHeight="1">
      <c r="A22" s="283" t="s">
        <v>52</v>
      </c>
      <c r="B22" s="284">
        <f t="shared" si="0"/>
        <v>151939667.03000003</v>
      </c>
      <c r="C22" s="284">
        <v>114219503.97000003</v>
      </c>
      <c r="D22" s="285">
        <v>37720163.060000002</v>
      </c>
      <c r="E22" s="284">
        <v>29885785.910000004</v>
      </c>
      <c r="F22" s="284">
        <v>1977927.79</v>
      </c>
      <c r="G22" s="284">
        <v>7834377.1500000004</v>
      </c>
      <c r="H22" s="286">
        <v>154256.18</v>
      </c>
    </row>
    <row r="23" spans="1:9" ht="21" customHeight="1">
      <c r="A23" s="283" t="s">
        <v>53</v>
      </c>
      <c r="B23" s="284">
        <f t="shared" si="0"/>
        <v>123425244.41</v>
      </c>
      <c r="C23" s="284">
        <v>98987044.039999992</v>
      </c>
      <c r="D23" s="285">
        <v>24438200.370000001</v>
      </c>
      <c r="E23" s="284">
        <v>19620593.400000002</v>
      </c>
      <c r="F23" s="284">
        <v>1365448.23</v>
      </c>
      <c r="G23" s="284">
        <v>4817606.97</v>
      </c>
      <c r="H23" s="286">
        <v>107786.64</v>
      </c>
    </row>
    <row r="24" spans="1:9" ht="21" customHeight="1">
      <c r="A24" s="283" t="s">
        <v>54</v>
      </c>
      <c r="B24" s="284">
        <f t="shared" si="0"/>
        <v>248529423.81000003</v>
      </c>
      <c r="C24" s="284">
        <v>198977056.09000003</v>
      </c>
      <c r="D24" s="285">
        <v>49552367.719999999</v>
      </c>
      <c r="E24" s="284">
        <v>38135433.25</v>
      </c>
      <c r="F24" s="284">
        <v>2689578.97</v>
      </c>
      <c r="G24" s="284">
        <v>11416934.470000001</v>
      </c>
      <c r="H24" s="286">
        <v>263056.84000000003</v>
      </c>
    </row>
    <row r="25" spans="1:9" ht="21" customHeight="1">
      <c r="A25" s="283" t="s">
        <v>55</v>
      </c>
      <c r="B25" s="284">
        <f t="shared" si="0"/>
        <v>169977258.92000002</v>
      </c>
      <c r="C25" s="284">
        <v>130723052.03</v>
      </c>
      <c r="D25" s="285">
        <v>39254206.890000001</v>
      </c>
      <c r="E25" s="284">
        <v>29863636.370000001</v>
      </c>
      <c r="F25" s="284">
        <v>2264911.52</v>
      </c>
      <c r="G25" s="284">
        <v>9390570.5199999996</v>
      </c>
      <c r="H25" s="286">
        <v>203049.42</v>
      </c>
    </row>
    <row r="26" spans="1:9" ht="21" customHeight="1">
      <c r="A26" s="283" t="s">
        <v>56</v>
      </c>
      <c r="B26" s="284">
        <f t="shared" si="0"/>
        <v>480756016.10999995</v>
      </c>
      <c r="C26" s="284">
        <v>370968272.22999996</v>
      </c>
      <c r="D26" s="285">
        <v>109787743.88</v>
      </c>
      <c r="E26" s="284">
        <v>87929886.390000001</v>
      </c>
      <c r="F26" s="284">
        <v>5988610.8100000005</v>
      </c>
      <c r="G26" s="284">
        <v>21857857.489999995</v>
      </c>
      <c r="H26" s="286">
        <v>500978.7</v>
      </c>
    </row>
    <row r="27" spans="1:9" ht="21" customHeight="1">
      <c r="A27" s="283" t="s">
        <v>57</v>
      </c>
      <c r="B27" s="284">
        <f t="shared" si="0"/>
        <v>99174043.509999976</v>
      </c>
      <c r="C27" s="284">
        <v>78229624.399999976</v>
      </c>
      <c r="D27" s="285">
        <v>20944419.109999999</v>
      </c>
      <c r="E27" s="284">
        <v>16300926.82</v>
      </c>
      <c r="F27" s="284">
        <v>1133933.2</v>
      </c>
      <c r="G27" s="284">
        <v>4643492.29</v>
      </c>
      <c r="H27" s="286">
        <v>85125.400000000009</v>
      </c>
      <c r="I27" s="23"/>
    </row>
    <row r="28" spans="1:9" ht="42" customHeight="1">
      <c r="A28" s="505" t="s">
        <v>58</v>
      </c>
      <c r="B28" s="287">
        <f>B29+B30+B31</f>
        <v>960120.86</v>
      </c>
      <c r="C28" s="287">
        <f>C29+C30+C31</f>
        <v>960120.86</v>
      </c>
      <c r="D28" s="251">
        <v>0</v>
      </c>
      <c r="E28" s="251">
        <v>0</v>
      </c>
      <c r="F28" s="251">
        <v>0</v>
      </c>
      <c r="G28" s="251">
        <v>0</v>
      </c>
      <c r="H28" s="252">
        <v>0</v>
      </c>
    </row>
    <row r="29" spans="1:9" ht="21" customHeight="1">
      <c r="A29" s="253" t="s">
        <v>59</v>
      </c>
      <c r="B29" s="515">
        <f>C29</f>
        <v>178337.77</v>
      </c>
      <c r="C29" s="515">
        <v>178337.77</v>
      </c>
      <c r="D29" s="255">
        <v>0</v>
      </c>
      <c r="E29" s="255">
        <v>0</v>
      </c>
      <c r="F29" s="255">
        <v>0</v>
      </c>
      <c r="G29" s="255">
        <v>0</v>
      </c>
      <c r="H29" s="256">
        <v>0</v>
      </c>
    </row>
    <row r="30" spans="1:9" ht="21" customHeight="1">
      <c r="A30" s="253" t="s">
        <v>60</v>
      </c>
      <c r="B30" s="515">
        <f t="shared" ref="B30:B31" si="1">C30</f>
        <v>707978.08</v>
      </c>
      <c r="C30" s="515">
        <v>707978.08</v>
      </c>
      <c r="D30" s="255">
        <v>0</v>
      </c>
      <c r="E30" s="255">
        <v>0</v>
      </c>
      <c r="F30" s="255">
        <v>0</v>
      </c>
      <c r="G30" s="255">
        <v>0</v>
      </c>
      <c r="H30" s="256">
        <v>0</v>
      </c>
    </row>
    <row r="31" spans="1:9" ht="21" customHeight="1">
      <c r="A31" s="257" t="s">
        <v>61</v>
      </c>
      <c r="B31" s="275">
        <f t="shared" si="1"/>
        <v>73805.009999999995</v>
      </c>
      <c r="C31" s="602">
        <v>73805.009999999995</v>
      </c>
      <c r="D31" s="259">
        <v>0</v>
      </c>
      <c r="E31" s="259">
        <v>0</v>
      </c>
      <c r="F31" s="259">
        <v>0</v>
      </c>
      <c r="G31" s="259">
        <v>0</v>
      </c>
      <c r="H31" s="260">
        <v>0</v>
      </c>
    </row>
    <row r="32" spans="1:9" s="1" customFormat="1" ht="12.75" customHeight="1">
      <c r="A32" s="725" t="s">
        <v>471</v>
      </c>
      <c r="B32" s="725"/>
      <c r="C32" s="725"/>
      <c r="D32" s="725"/>
      <c r="E32" s="725"/>
      <c r="F32" s="725"/>
      <c r="G32" s="725"/>
      <c r="H32" s="725"/>
    </row>
    <row r="33" spans="1:7">
      <c r="A33" s="24"/>
      <c r="B33" s="23"/>
      <c r="C33" s="23"/>
      <c r="D33" s="23"/>
      <c r="E33" s="25"/>
    </row>
    <row r="34" spans="1:7">
      <c r="B34" s="23"/>
      <c r="C34" s="23"/>
      <c r="D34" s="23"/>
      <c r="E34" s="25"/>
    </row>
    <row r="35" spans="1:7">
      <c r="C35" s="25"/>
      <c r="D35" s="25"/>
      <c r="E35" s="25"/>
    </row>
    <row r="36" spans="1:7">
      <c r="C36" s="23"/>
      <c r="D36" s="23"/>
      <c r="E36" s="23"/>
    </row>
    <row r="37" spans="1:7">
      <c r="C37" s="23"/>
      <c r="D37" s="23"/>
    </row>
    <row r="38" spans="1:7">
      <c r="C38" s="23"/>
      <c r="D38" s="23"/>
    </row>
    <row r="40" spans="1:7">
      <c r="G40" s="509"/>
    </row>
  </sheetData>
  <mergeCells count="16">
    <mergeCell ref="A32:H32"/>
    <mergeCell ref="A1:H1"/>
    <mergeCell ref="A3:H3"/>
    <mergeCell ref="A4:A10"/>
    <mergeCell ref="B4:B8"/>
    <mergeCell ref="C4:H4"/>
    <mergeCell ref="C5:C8"/>
    <mergeCell ref="D5:D8"/>
    <mergeCell ref="E6:F6"/>
    <mergeCell ref="G6:H6"/>
    <mergeCell ref="E7:E8"/>
    <mergeCell ref="F7:F8"/>
    <mergeCell ref="G7:G8"/>
    <mergeCell ref="H7:H8"/>
    <mergeCell ref="B10:H10"/>
    <mergeCell ref="B9:H9"/>
  </mergeCells>
  <hyperlinks>
    <hyperlink ref="I3" location="'Spis treści'!A1" display="Powrót do spisu" xr:uid="{BADC9893-A9D2-4F07-9846-A41D7AFD373B}"/>
  </hyperlink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D11:H11 B12:B27"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1"/>
  <dimension ref="A1:N39"/>
  <sheetViews>
    <sheetView showGridLines="0" view="pageBreakPreview" zoomScale="90" zoomScaleNormal="100" zoomScaleSheetLayoutView="90" workbookViewId="0">
      <selection activeCell="B1" sqref="B1"/>
    </sheetView>
  </sheetViews>
  <sheetFormatPr defaultColWidth="8" defaultRowHeight="12.75"/>
  <cols>
    <col min="1" max="1" width="34.875" style="1" customWidth="1"/>
    <col min="2" max="3" width="12" style="1" customWidth="1"/>
    <col min="4" max="4" width="12" style="20" customWidth="1"/>
    <col min="5" max="6" width="11.125" style="1" customWidth="1"/>
    <col min="7" max="7" width="9.625" style="1" customWidth="1"/>
    <col min="8" max="16380" width="8" style="1"/>
    <col min="16381" max="16384" width="0.375" style="1" customWidth="1"/>
  </cols>
  <sheetData>
    <row r="1" spans="1:14" ht="23.25" customHeight="1">
      <c r="A1" s="683" t="str">
        <f>'Tab 1 (13)'!A1</f>
        <v>II. FUNDUSZ EMERYTALNO-RENTOWY</v>
      </c>
      <c r="B1" s="683"/>
      <c r="C1" s="683"/>
      <c r="D1" s="683"/>
      <c r="E1" s="683"/>
      <c r="F1" s="683"/>
      <c r="H1" s="26"/>
    </row>
    <row r="2" spans="1:14" ht="23.25" customHeight="1">
      <c r="A2" s="3"/>
      <c r="B2" s="3"/>
      <c r="C2" s="3"/>
      <c r="D2" s="27"/>
      <c r="E2" s="3"/>
      <c r="F2" s="3"/>
    </row>
    <row r="3" spans="1:14" ht="28.5" customHeight="1">
      <c r="A3" s="684" t="s">
        <v>594</v>
      </c>
      <c r="B3" s="684"/>
      <c r="C3" s="684"/>
      <c r="D3" s="684"/>
      <c r="E3" s="684"/>
      <c r="F3" s="684"/>
      <c r="G3" s="554" t="s">
        <v>543</v>
      </c>
    </row>
    <row r="4" spans="1:14" ht="21" customHeight="1">
      <c r="A4" s="641" t="s">
        <v>13</v>
      </c>
      <c r="B4" s="623" t="str">
        <f>'Tab 5 (17)'!B4:C4</f>
        <v>2022 rok</v>
      </c>
      <c r="C4" s="624"/>
      <c r="D4" s="623" t="str">
        <f>'Tab 5 (17)'!D4:F4</f>
        <v>2023 rok</v>
      </c>
      <c r="E4" s="625"/>
      <c r="F4" s="624"/>
      <c r="G4" s="28"/>
    </row>
    <row r="5" spans="1:14" ht="20.25" customHeight="1">
      <c r="A5" s="642"/>
      <c r="B5" s="626" t="str">
        <f>'Tab 5 (17)'!B5:B6</f>
        <v>I kwartał</v>
      </c>
      <c r="C5" s="626" t="str">
        <f>'Tab 5 (17)'!C5:C6</f>
        <v>IV kwartał</v>
      </c>
      <c r="D5" s="626" t="str">
        <f>'Tab 5 (17)'!D5:D6</f>
        <v>I kwartał</v>
      </c>
      <c r="E5" s="648" t="s">
        <v>14</v>
      </c>
      <c r="F5" s="628"/>
      <c r="G5" s="28"/>
    </row>
    <row r="6" spans="1:14" ht="45" customHeight="1">
      <c r="A6" s="642"/>
      <c r="B6" s="626"/>
      <c r="C6" s="626"/>
      <c r="D6" s="626"/>
      <c r="E6" s="641" t="str">
        <f>'Tab 5 (17)'!E6:E7</f>
        <v xml:space="preserve">I kwartału 
2023 r. 
z 
I kwartałem 
2022 r. </v>
      </c>
      <c r="F6" s="641" t="str">
        <f>'Tab 5 (17)'!F6:F7</f>
        <v xml:space="preserve">I kwartału 
2023 r. 
z 
IV kwartałem 
2022 r. </v>
      </c>
      <c r="G6" s="28"/>
      <c r="H6" s="738"/>
      <c r="I6" s="738"/>
      <c r="J6" s="738"/>
      <c r="L6" s="738"/>
      <c r="M6" s="738"/>
      <c r="N6" s="738"/>
    </row>
    <row r="7" spans="1:14" ht="21" customHeight="1">
      <c r="A7" s="643"/>
      <c r="B7" s="722" t="s">
        <v>334</v>
      </c>
      <c r="C7" s="723"/>
      <c r="D7" s="723"/>
      <c r="E7" s="643"/>
      <c r="F7" s="643"/>
      <c r="G7" s="28"/>
    </row>
    <row r="8" spans="1:14" ht="21" customHeight="1">
      <c r="A8" s="686" t="s">
        <v>496</v>
      </c>
      <c r="B8" s="687"/>
      <c r="C8" s="687"/>
      <c r="D8" s="687"/>
      <c r="E8" s="687"/>
      <c r="F8" s="688"/>
      <c r="G8" s="28"/>
    </row>
    <row r="9" spans="1:14" ht="21" customHeight="1">
      <c r="A9" s="201" t="s">
        <v>62</v>
      </c>
      <c r="B9" s="514">
        <v>1368.79</v>
      </c>
      <c r="C9" s="266">
        <v>1432.5</v>
      </c>
      <c r="D9" s="266">
        <v>1561.66</v>
      </c>
      <c r="E9" s="203">
        <f>D9/B9-1</f>
        <v>0.14090547125563457</v>
      </c>
      <c r="F9" s="204">
        <f>D9/C9-1</f>
        <v>9.0164048865619684E-2</v>
      </c>
      <c r="G9" s="28"/>
      <c r="H9" s="29"/>
      <c r="I9" s="30"/>
      <c r="J9" s="18"/>
      <c r="K9" s="18"/>
      <c r="L9" s="31"/>
      <c r="M9" s="31"/>
      <c r="N9" s="5"/>
    </row>
    <row r="10" spans="1:14" s="34" customFormat="1" ht="21" customHeight="1">
      <c r="A10" s="205" t="s">
        <v>134</v>
      </c>
      <c r="B10" s="515">
        <v>1370.46</v>
      </c>
      <c r="C10" s="264">
        <v>1439.45</v>
      </c>
      <c r="D10" s="264">
        <v>1572.57</v>
      </c>
      <c r="E10" s="207">
        <f t="shared" ref="E10:E11" si="0">D10/B10-1</f>
        <v>0.1474760299461495</v>
      </c>
      <c r="F10" s="208">
        <f t="shared" ref="F10:F11" si="1">D10/C10-1</f>
        <v>9.2479766577512112E-2</v>
      </c>
      <c r="G10" s="32"/>
      <c r="H10" s="29"/>
      <c r="I10" s="30"/>
      <c r="J10" s="18"/>
      <c r="K10" s="18"/>
      <c r="L10" s="33"/>
      <c r="M10" s="33"/>
      <c r="N10" s="5"/>
    </row>
    <row r="11" spans="1:14" s="34" customFormat="1" ht="21" customHeight="1">
      <c r="A11" s="205" t="s">
        <v>16</v>
      </c>
      <c r="B11" s="515">
        <v>1362.88</v>
      </c>
      <c r="C11" s="264">
        <v>1407.84</v>
      </c>
      <c r="D11" s="264">
        <v>1523.03</v>
      </c>
      <c r="E11" s="207">
        <f t="shared" si="0"/>
        <v>0.11750851138764951</v>
      </c>
      <c r="F11" s="208">
        <f t="shared" si="1"/>
        <v>8.1820377315604098E-2</v>
      </c>
      <c r="G11" s="32"/>
      <c r="H11" s="29"/>
      <c r="I11" s="30"/>
      <c r="J11" s="18"/>
      <c r="K11" s="18"/>
      <c r="L11" s="33"/>
      <c r="M11" s="33"/>
      <c r="N11" s="5"/>
    </row>
    <row r="12" spans="1:14" ht="22.15" customHeight="1">
      <c r="A12" s="732" t="s">
        <v>107</v>
      </c>
      <c r="B12" s="733"/>
      <c r="C12" s="733"/>
      <c r="D12" s="733"/>
      <c r="E12" s="733"/>
      <c r="F12" s="734"/>
      <c r="G12" s="28"/>
      <c r="H12" s="29"/>
      <c r="I12" s="30"/>
      <c r="J12" s="18"/>
      <c r="K12" s="18"/>
      <c r="L12" s="31"/>
      <c r="M12" s="31"/>
      <c r="N12" s="5"/>
    </row>
    <row r="13" spans="1:14" s="5" customFormat="1" ht="21" customHeight="1">
      <c r="A13" s="516" t="s">
        <v>63</v>
      </c>
      <c r="B13" s="517">
        <v>1370.46</v>
      </c>
      <c r="C13" s="266">
        <v>1439.45</v>
      </c>
      <c r="D13" s="266">
        <v>1572.57</v>
      </c>
      <c r="E13" s="203">
        <f t="shared" ref="E13:E17" si="2">D13/B13-1</f>
        <v>0.1474760299461495</v>
      </c>
      <c r="F13" s="204">
        <f t="shared" ref="F13:F17" si="3">D13/C13-1</f>
        <v>9.2479766577512112E-2</v>
      </c>
      <c r="G13" s="35"/>
      <c r="H13" s="29"/>
      <c r="I13" s="30"/>
      <c r="J13" s="18"/>
      <c r="K13" s="18"/>
      <c r="L13" s="18"/>
      <c r="M13" s="18"/>
    </row>
    <row r="14" spans="1:14" s="34" customFormat="1" ht="21" customHeight="1">
      <c r="A14" s="214" t="s">
        <v>17</v>
      </c>
      <c r="B14" s="268">
        <v>1386.64</v>
      </c>
      <c r="C14" s="264">
        <v>1453.94</v>
      </c>
      <c r="D14" s="264">
        <v>1591.4</v>
      </c>
      <c r="E14" s="207">
        <f t="shared" si="2"/>
        <v>0.14766630127502456</v>
      </c>
      <c r="F14" s="208">
        <f t="shared" si="3"/>
        <v>9.4543103566859799E-2</v>
      </c>
      <c r="G14" s="32"/>
      <c r="H14" s="29"/>
      <c r="I14" s="30"/>
      <c r="J14" s="36"/>
      <c r="K14" s="18"/>
      <c r="L14" s="33"/>
      <c r="M14" s="33"/>
      <c r="N14" s="5"/>
    </row>
    <row r="15" spans="1:14" s="34" customFormat="1" ht="28.5" customHeight="1">
      <c r="A15" s="214" t="s">
        <v>18</v>
      </c>
      <c r="B15" s="268">
        <v>1177.05</v>
      </c>
      <c r="C15" s="264">
        <v>1242.05</v>
      </c>
      <c r="D15" s="264">
        <v>1327.63</v>
      </c>
      <c r="E15" s="207">
        <f t="shared" si="2"/>
        <v>0.12792999447771991</v>
      </c>
      <c r="F15" s="208">
        <f t="shared" si="3"/>
        <v>6.8902218107161683E-2</v>
      </c>
      <c r="G15" s="32"/>
      <c r="H15" s="29"/>
      <c r="I15" s="30"/>
      <c r="J15" s="18"/>
      <c r="K15" s="18"/>
      <c r="L15" s="33"/>
      <c r="M15" s="33"/>
      <c r="N15" s="5"/>
    </row>
    <row r="16" spans="1:14" s="34" customFormat="1" ht="28.5" customHeight="1">
      <c r="A16" s="214" t="s">
        <v>19</v>
      </c>
      <c r="B16" s="268">
        <v>1255.3800000000001</v>
      </c>
      <c r="C16" s="264">
        <v>1320.17</v>
      </c>
      <c r="D16" s="264">
        <v>1408.02</v>
      </c>
      <c r="E16" s="207">
        <f t="shared" si="2"/>
        <v>0.12158868231133191</v>
      </c>
      <c r="F16" s="208">
        <f t="shared" si="3"/>
        <v>6.6544460183158183E-2</v>
      </c>
      <c r="G16" s="32"/>
      <c r="H16" s="29"/>
      <c r="I16" s="30"/>
      <c r="J16" s="18"/>
      <c r="K16" s="18"/>
      <c r="L16" s="33"/>
      <c r="M16" s="33"/>
      <c r="N16" s="5"/>
    </row>
    <row r="17" spans="1:14" s="34" customFormat="1" ht="28.5" customHeight="1">
      <c r="A17" s="214" t="s">
        <v>20</v>
      </c>
      <c r="B17" s="268">
        <v>1445.04</v>
      </c>
      <c r="C17" s="264">
        <v>1512.24</v>
      </c>
      <c r="D17" s="264">
        <v>1600.5</v>
      </c>
      <c r="E17" s="207">
        <f t="shared" si="2"/>
        <v>0.10758179704368054</v>
      </c>
      <c r="F17" s="208">
        <f t="shared" si="3"/>
        <v>5.8363751785430962E-2</v>
      </c>
      <c r="G17" s="32"/>
      <c r="H17" s="29"/>
      <c r="I17" s="30"/>
      <c r="J17" s="18"/>
      <c r="K17" s="18"/>
      <c r="L17" s="33"/>
      <c r="M17" s="33"/>
      <c r="N17" s="5"/>
    </row>
    <row r="18" spans="1:14" ht="21" customHeight="1">
      <c r="A18" s="735" t="s">
        <v>64</v>
      </c>
      <c r="B18" s="736"/>
      <c r="C18" s="736"/>
      <c r="D18" s="736"/>
      <c r="E18" s="736"/>
      <c r="F18" s="737"/>
      <c r="G18" s="28"/>
      <c r="H18" s="29"/>
      <c r="I18" s="30"/>
      <c r="J18" s="18"/>
      <c r="K18" s="18"/>
      <c r="L18" s="31"/>
      <c r="M18" s="31"/>
      <c r="N18" s="5"/>
    </row>
    <row r="19" spans="1:14" ht="21" customHeight="1">
      <c r="A19" s="518" t="s">
        <v>65</v>
      </c>
      <c r="B19" s="519">
        <v>1362.88</v>
      </c>
      <c r="C19" s="266">
        <v>1407.84</v>
      </c>
      <c r="D19" s="266">
        <v>1523.03</v>
      </c>
      <c r="E19" s="271">
        <f t="shared" ref="E19:E31" si="4">D19/B19-1</f>
        <v>0.11750851138764951</v>
      </c>
      <c r="F19" s="204">
        <f t="shared" ref="F19:F31" si="5">D19/C19-1</f>
        <v>8.1820377315604098E-2</v>
      </c>
      <c r="G19" s="28"/>
      <c r="H19" s="29"/>
      <c r="I19" s="30"/>
      <c r="J19" s="18"/>
      <c r="K19" s="18"/>
      <c r="L19" s="31"/>
      <c r="M19" s="31"/>
      <c r="N19" s="5"/>
    </row>
    <row r="20" spans="1:14" s="5" customFormat="1" ht="29.25" customHeight="1">
      <c r="A20" s="221" t="s">
        <v>23</v>
      </c>
      <c r="B20" s="265">
        <v>1321.67</v>
      </c>
      <c r="C20" s="266">
        <v>1355.91</v>
      </c>
      <c r="D20" s="266">
        <v>1478.85</v>
      </c>
      <c r="E20" s="203">
        <f t="shared" si="4"/>
        <v>0.11892529905347016</v>
      </c>
      <c r="F20" s="204">
        <f t="shared" si="5"/>
        <v>9.066973471690587E-2</v>
      </c>
      <c r="G20" s="35"/>
      <c r="H20" s="29"/>
      <c r="I20" s="30"/>
      <c r="J20" s="18"/>
      <c r="K20" s="18"/>
      <c r="L20" s="18"/>
      <c r="M20" s="18"/>
    </row>
    <row r="21" spans="1:14" s="34" customFormat="1" ht="28.5" customHeight="1">
      <c r="A21" s="214" t="s">
        <v>537</v>
      </c>
      <c r="B21" s="268">
        <v>1326.98</v>
      </c>
      <c r="C21" s="264">
        <v>1344.56</v>
      </c>
      <c r="D21" s="264">
        <v>1481.04</v>
      </c>
      <c r="E21" s="207">
        <f t="shared" si="4"/>
        <v>0.11609820796093384</v>
      </c>
      <c r="F21" s="208">
        <f t="shared" si="5"/>
        <v>0.10150532516213495</v>
      </c>
      <c r="G21" s="32"/>
      <c r="H21" s="29"/>
      <c r="I21" s="30"/>
      <c r="J21" s="18"/>
      <c r="K21" s="18"/>
      <c r="L21" s="33"/>
      <c r="M21" s="33"/>
      <c r="N21" s="5"/>
    </row>
    <row r="22" spans="1:14" s="34" customFormat="1" ht="28.5" customHeight="1">
      <c r="A22" s="214" t="s">
        <v>69</v>
      </c>
      <c r="B22" s="268">
        <v>1322.12</v>
      </c>
      <c r="C22" s="264">
        <v>1356.09</v>
      </c>
      <c r="D22" s="264">
        <v>1479.61</v>
      </c>
      <c r="E22" s="207">
        <f t="shared" si="4"/>
        <v>0.11911929325628545</v>
      </c>
      <c r="F22" s="208">
        <f t="shared" si="5"/>
        <v>9.1085399936582379E-2</v>
      </c>
      <c r="G22" s="32"/>
      <c r="H22" s="29"/>
      <c r="I22" s="30"/>
      <c r="J22" s="18"/>
      <c r="K22" s="18"/>
      <c r="L22" s="33" t="s">
        <v>70</v>
      </c>
      <c r="M22" s="33"/>
      <c r="N22" s="5"/>
    </row>
    <row r="23" spans="1:14" s="34" customFormat="1" ht="28.5" customHeight="1">
      <c r="A23" s="214" t="s">
        <v>475</v>
      </c>
      <c r="B23" s="268">
        <v>1161.7</v>
      </c>
      <c r="C23" s="264">
        <v>1212.0999999999999</v>
      </c>
      <c r="D23" s="264">
        <v>1208.3900000000001</v>
      </c>
      <c r="E23" s="207">
        <f t="shared" si="4"/>
        <v>4.0191099251097651E-2</v>
      </c>
      <c r="F23" s="208">
        <f t="shared" si="5"/>
        <v>-3.0608035640622422E-3</v>
      </c>
      <c r="G23" s="32"/>
      <c r="H23" s="29"/>
      <c r="I23" s="30"/>
      <c r="J23" s="18"/>
      <c r="K23" s="18"/>
      <c r="L23" s="33"/>
      <c r="M23" s="33"/>
      <c r="N23" s="5"/>
    </row>
    <row r="24" spans="1:14" s="34" customFormat="1" ht="28.5" customHeight="1">
      <c r="A24" s="214" t="s">
        <v>476</v>
      </c>
      <c r="B24" s="268">
        <v>1087</v>
      </c>
      <c r="C24" s="264">
        <v>1122.03</v>
      </c>
      <c r="D24" s="264">
        <v>1181.7</v>
      </c>
      <c r="E24" s="207">
        <f t="shared" si="4"/>
        <v>8.7120515179392788E-2</v>
      </c>
      <c r="F24" s="208">
        <f t="shared" si="5"/>
        <v>5.3180396246089723E-2</v>
      </c>
      <c r="G24" s="32"/>
      <c r="H24" s="29"/>
      <c r="I24" s="30"/>
      <c r="J24" s="18"/>
      <c r="K24" s="18"/>
      <c r="L24" s="33"/>
      <c r="M24" s="33"/>
      <c r="N24" s="5"/>
    </row>
    <row r="25" spans="1:14" s="34" customFormat="1" ht="37.5" customHeight="1">
      <c r="A25" s="214" t="s">
        <v>28</v>
      </c>
      <c r="B25" s="268">
        <v>1364.44</v>
      </c>
      <c r="C25" s="264">
        <v>1422.32</v>
      </c>
      <c r="D25" s="264">
        <v>1504.15</v>
      </c>
      <c r="E25" s="207">
        <f t="shared" si="4"/>
        <v>0.10239365600539418</v>
      </c>
      <c r="F25" s="208">
        <f t="shared" si="5"/>
        <v>5.7532763372518225E-2</v>
      </c>
      <c r="G25" s="32"/>
      <c r="H25" s="29"/>
      <c r="I25" s="30"/>
      <c r="J25" s="18"/>
      <c r="K25" s="18"/>
      <c r="L25" s="33"/>
      <c r="M25" s="33"/>
      <c r="N25" s="5"/>
    </row>
    <row r="26" spans="1:14" s="5" customFormat="1" ht="21" customHeight="1">
      <c r="A26" s="221" t="s">
        <v>29</v>
      </c>
      <c r="B26" s="265">
        <v>1540.61</v>
      </c>
      <c r="C26" s="266">
        <v>1632.67</v>
      </c>
      <c r="D26" s="266">
        <v>1710.65</v>
      </c>
      <c r="E26" s="203">
        <f t="shared" si="4"/>
        <v>0.1103718656895647</v>
      </c>
      <c r="F26" s="204">
        <f t="shared" si="5"/>
        <v>4.7762254466609866E-2</v>
      </c>
      <c r="G26" s="35"/>
      <c r="H26" s="29"/>
      <c r="I26" s="30"/>
      <c r="J26" s="18"/>
      <c r="K26" s="18"/>
      <c r="L26" s="18"/>
      <c r="M26" s="18"/>
    </row>
    <row r="27" spans="1:14" s="34" customFormat="1" ht="21" customHeight="1">
      <c r="A27" s="214" t="s">
        <v>30</v>
      </c>
      <c r="B27" s="268">
        <v>1581.09</v>
      </c>
      <c r="C27" s="264">
        <v>1667.49</v>
      </c>
      <c r="D27" s="264">
        <v>1740.82</v>
      </c>
      <c r="E27" s="207">
        <f t="shared" si="4"/>
        <v>0.10102524207983099</v>
      </c>
      <c r="F27" s="208">
        <f t="shared" si="5"/>
        <v>4.3976275719794344E-2</v>
      </c>
      <c r="G27" s="32"/>
      <c r="H27" s="29"/>
      <c r="I27" s="30"/>
      <c r="J27" s="18"/>
      <c r="K27" s="18"/>
      <c r="L27" s="33"/>
      <c r="M27" s="33"/>
      <c r="N27" s="5"/>
    </row>
    <row r="28" spans="1:14" s="34" customFormat="1" ht="21" customHeight="1">
      <c r="A28" s="214" t="s">
        <v>31</v>
      </c>
      <c r="B28" s="268">
        <v>1531.11</v>
      </c>
      <c r="C28" s="264">
        <v>1623.44</v>
      </c>
      <c r="D28" s="264">
        <v>1700.21</v>
      </c>
      <c r="E28" s="207">
        <f t="shared" si="4"/>
        <v>0.11044275068414433</v>
      </c>
      <c r="F28" s="208">
        <f t="shared" si="5"/>
        <v>4.7288473857980629E-2</v>
      </c>
      <c r="G28" s="32"/>
      <c r="H28" s="29"/>
      <c r="I28" s="30"/>
      <c r="J28" s="18"/>
      <c r="K28" s="18"/>
      <c r="L28" s="33"/>
      <c r="M28" s="33"/>
      <c r="N28" s="5"/>
    </row>
    <row r="29" spans="1:14" s="34" customFormat="1" ht="28.5" customHeight="1">
      <c r="A29" s="214" t="s">
        <v>32</v>
      </c>
      <c r="B29" s="268">
        <v>1872.55</v>
      </c>
      <c r="C29" s="264">
        <v>1951.62</v>
      </c>
      <c r="D29" s="264">
        <v>2068.0700000000002</v>
      </c>
      <c r="E29" s="571">
        <f t="shared" si="4"/>
        <v>0.10441376732263508</v>
      </c>
      <c r="F29" s="208">
        <f t="shared" si="5"/>
        <v>5.966837806540215E-2</v>
      </c>
      <c r="G29" s="32"/>
      <c r="H29" s="29"/>
      <c r="I29" s="30"/>
      <c r="J29" s="18"/>
      <c r="K29" s="18"/>
      <c r="L29" s="33"/>
      <c r="M29" s="33"/>
      <c r="N29" s="5"/>
    </row>
    <row r="30" spans="1:14" s="34" customFormat="1" ht="28.5" customHeight="1">
      <c r="A30" s="214" t="s">
        <v>33</v>
      </c>
      <c r="B30" s="268">
        <v>1819</v>
      </c>
      <c r="C30" s="264">
        <v>1918.24</v>
      </c>
      <c r="D30" s="264">
        <v>2037.39</v>
      </c>
      <c r="E30" s="207">
        <f t="shared" si="4"/>
        <v>0.12006047278724585</v>
      </c>
      <c r="F30" s="208">
        <f t="shared" si="5"/>
        <v>6.2114229710568125E-2</v>
      </c>
      <c r="G30" s="32"/>
      <c r="H30" s="29"/>
      <c r="I30" s="30"/>
      <c r="J30" s="18"/>
      <c r="K30" s="18"/>
      <c r="L30" s="33"/>
      <c r="M30" s="33"/>
      <c r="N30" s="5"/>
    </row>
    <row r="31" spans="1:14" s="34" customFormat="1" ht="28.5" customHeight="1">
      <c r="A31" s="223" t="s">
        <v>34</v>
      </c>
      <c r="B31" s="274">
        <v>1707.45</v>
      </c>
      <c r="C31" s="275">
        <v>1787.28</v>
      </c>
      <c r="D31" s="275">
        <v>1915.99</v>
      </c>
      <c r="E31" s="224">
        <f t="shared" si="4"/>
        <v>0.12213534803361736</v>
      </c>
      <c r="F31" s="225">
        <f t="shared" si="5"/>
        <v>7.2014457723468039E-2</v>
      </c>
      <c r="G31" s="32"/>
      <c r="H31" s="29"/>
      <c r="I31" s="30"/>
      <c r="J31" s="18"/>
      <c r="K31" s="18"/>
      <c r="L31" s="33"/>
      <c r="M31" s="33"/>
      <c r="N31" s="5"/>
    </row>
    <row r="32" spans="1:14" ht="26.25" customHeight="1">
      <c r="A32" s="719" t="s">
        <v>471</v>
      </c>
      <c r="B32" s="720"/>
      <c r="C32" s="720"/>
      <c r="D32" s="720"/>
      <c r="E32" s="720"/>
      <c r="F32" s="720"/>
    </row>
    <row r="39" spans="5:5">
      <c r="E39" s="508"/>
    </row>
  </sheetData>
  <mergeCells count="18">
    <mergeCell ref="L6:N6"/>
    <mergeCell ref="A1:F1"/>
    <mergeCell ref="A3:F3"/>
    <mergeCell ref="A4:A7"/>
    <mergeCell ref="B4:C4"/>
    <mergeCell ref="B5:B6"/>
    <mergeCell ref="C5:C6"/>
    <mergeCell ref="D5:D6"/>
    <mergeCell ref="E5:F5"/>
    <mergeCell ref="E6:E7"/>
    <mergeCell ref="F6:F7"/>
    <mergeCell ref="D4:F4"/>
    <mergeCell ref="A32:F32"/>
    <mergeCell ref="A8:F8"/>
    <mergeCell ref="A12:F12"/>
    <mergeCell ref="A18:F18"/>
    <mergeCell ref="H6:J6"/>
    <mergeCell ref="B7:D7"/>
  </mergeCells>
  <hyperlinks>
    <hyperlink ref="G3" location="'Spis treści'!A1" display="Powrót do spisu" xr:uid="{7E41E712-2A83-41A7-8317-83B55B36969B}"/>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H59"/>
  <sheetViews>
    <sheetView showGridLines="0" view="pageBreakPreview" zoomScaleNormal="100" zoomScaleSheetLayoutView="100" workbookViewId="0">
      <selection activeCell="B1" sqref="B1"/>
    </sheetView>
  </sheetViews>
  <sheetFormatPr defaultRowHeight="15"/>
  <cols>
    <col min="1" max="1" width="77.125" customWidth="1"/>
    <col min="2" max="2" width="6.625" customWidth="1"/>
    <col min="3" max="3" width="6" customWidth="1"/>
  </cols>
  <sheetData>
    <row r="1" spans="1:3" ht="15" customHeight="1">
      <c r="A1" s="114" t="s">
        <v>0</v>
      </c>
      <c r="B1" s="70"/>
      <c r="C1" s="70"/>
    </row>
    <row r="2" spans="1:3" ht="15" customHeight="1">
      <c r="A2" s="77"/>
      <c r="B2" s="86" t="s">
        <v>285</v>
      </c>
      <c r="C2" s="87" t="s">
        <v>283</v>
      </c>
    </row>
    <row r="3" spans="1:3" ht="18.75" customHeight="1">
      <c r="A3" s="563" t="s">
        <v>281</v>
      </c>
      <c r="B3" s="476" t="s">
        <v>286</v>
      </c>
      <c r="C3" s="483">
        <v>5</v>
      </c>
    </row>
    <row r="4" spans="1:3" ht="24" customHeight="1">
      <c r="A4" s="564" t="s">
        <v>282</v>
      </c>
      <c r="B4" s="84" t="s">
        <v>286</v>
      </c>
      <c r="C4" s="88">
        <v>11</v>
      </c>
    </row>
    <row r="5" spans="1:3" ht="24" customHeight="1">
      <c r="A5" s="557" t="s">
        <v>473</v>
      </c>
      <c r="B5" s="84" t="s">
        <v>286</v>
      </c>
      <c r="C5" s="88">
        <v>11</v>
      </c>
    </row>
    <row r="6" spans="1:3" ht="24.75" customHeight="1">
      <c r="A6" s="113" t="s">
        <v>284</v>
      </c>
      <c r="B6" s="91"/>
      <c r="C6" s="88"/>
    </row>
    <row r="7" spans="1:3" ht="27" customHeight="1">
      <c r="A7" s="82" t="s">
        <v>461</v>
      </c>
      <c r="B7" s="89"/>
      <c r="C7" s="89"/>
    </row>
    <row r="8" spans="1:3" ht="24" customHeight="1">
      <c r="A8" s="554" t="s">
        <v>338</v>
      </c>
      <c r="B8" s="600">
        <v>1</v>
      </c>
      <c r="C8" s="85">
        <v>12</v>
      </c>
    </row>
    <row r="9" spans="1:3" ht="36" customHeight="1">
      <c r="A9" s="555" t="s">
        <v>339</v>
      </c>
      <c r="B9" s="556">
        <v>2</v>
      </c>
      <c r="C9" s="85">
        <v>13</v>
      </c>
    </row>
    <row r="10" spans="1:3" ht="24" customHeight="1">
      <c r="A10" s="554" t="s">
        <v>616</v>
      </c>
      <c r="B10" s="600">
        <v>3</v>
      </c>
      <c r="C10" s="85">
        <v>13</v>
      </c>
    </row>
    <row r="11" spans="1:3" ht="24" customHeight="1">
      <c r="A11" s="554" t="s">
        <v>273</v>
      </c>
      <c r="B11" s="556">
        <v>4</v>
      </c>
      <c r="C11" s="85">
        <v>14</v>
      </c>
    </row>
    <row r="12" spans="1:3" ht="24" customHeight="1">
      <c r="A12" s="554" t="s">
        <v>617</v>
      </c>
      <c r="B12" s="600">
        <v>5</v>
      </c>
      <c r="C12" s="85">
        <v>14</v>
      </c>
    </row>
    <row r="13" spans="1:3" ht="24" customHeight="1">
      <c r="A13" s="599" t="s">
        <v>482</v>
      </c>
      <c r="B13" s="600">
        <v>6</v>
      </c>
      <c r="C13" s="85">
        <v>15</v>
      </c>
    </row>
    <row r="14" spans="1:3" ht="24" customHeight="1">
      <c r="A14" s="599" t="s">
        <v>481</v>
      </c>
      <c r="B14" s="600">
        <v>7</v>
      </c>
      <c r="C14" s="85">
        <v>15</v>
      </c>
    </row>
    <row r="15" spans="1:3" ht="24" customHeight="1">
      <c r="A15" s="601" t="s">
        <v>328</v>
      </c>
      <c r="B15" s="603">
        <v>8</v>
      </c>
      <c r="C15" s="85">
        <v>16</v>
      </c>
    </row>
    <row r="16" spans="1:3" ht="36" customHeight="1">
      <c r="A16" s="554" t="s">
        <v>483</v>
      </c>
      <c r="B16" s="603">
        <v>9</v>
      </c>
      <c r="C16" s="85">
        <v>16</v>
      </c>
    </row>
    <row r="17" spans="1:3" ht="36" customHeight="1">
      <c r="A17" s="554" t="s">
        <v>329</v>
      </c>
      <c r="B17" s="603">
        <v>10</v>
      </c>
      <c r="C17" s="85">
        <v>17</v>
      </c>
    </row>
    <row r="18" spans="1:3" ht="36" customHeight="1">
      <c r="A18" s="554" t="s">
        <v>484</v>
      </c>
      <c r="B18" s="603">
        <v>11</v>
      </c>
      <c r="C18" s="85">
        <v>17</v>
      </c>
    </row>
    <row r="19" spans="1:3" ht="36" customHeight="1">
      <c r="A19" s="554" t="s">
        <v>508</v>
      </c>
      <c r="B19" s="603">
        <v>12</v>
      </c>
      <c r="C19" s="85">
        <v>18</v>
      </c>
    </row>
    <row r="20" spans="1:3" ht="30" customHeight="1">
      <c r="A20" s="82" t="s">
        <v>462</v>
      </c>
      <c r="B20" s="90"/>
      <c r="C20" s="90"/>
    </row>
    <row r="21" spans="1:3" ht="21.75" customHeight="1">
      <c r="A21" s="83" t="s">
        <v>463</v>
      </c>
      <c r="B21" s="84"/>
      <c r="C21" s="91"/>
    </row>
    <row r="22" spans="1:3" ht="24" customHeight="1">
      <c r="A22" s="601" t="s">
        <v>272</v>
      </c>
      <c r="B22" s="592" t="s">
        <v>619</v>
      </c>
      <c r="C22" s="85">
        <v>19</v>
      </c>
    </row>
    <row r="23" spans="1:3" ht="24" customHeight="1">
      <c r="A23" s="601" t="s">
        <v>618</v>
      </c>
      <c r="B23" s="592" t="s">
        <v>620</v>
      </c>
      <c r="C23" s="85">
        <v>20</v>
      </c>
    </row>
    <row r="24" spans="1:3" ht="24" customHeight="1">
      <c r="A24" s="601" t="s">
        <v>523</v>
      </c>
      <c r="B24" s="592" t="s">
        <v>621</v>
      </c>
      <c r="C24" s="85">
        <v>21</v>
      </c>
    </row>
    <row r="25" spans="1:3" ht="36" customHeight="1">
      <c r="A25" s="554" t="s">
        <v>514</v>
      </c>
      <c r="B25" s="592" t="s">
        <v>622</v>
      </c>
      <c r="C25" s="85">
        <v>22</v>
      </c>
    </row>
    <row r="26" spans="1:3" ht="24" customHeight="1">
      <c r="A26" s="601" t="s">
        <v>340</v>
      </c>
      <c r="B26" s="592" t="s">
        <v>623</v>
      </c>
      <c r="C26" s="85">
        <v>23</v>
      </c>
    </row>
    <row r="27" spans="1:3" ht="36" customHeight="1">
      <c r="A27" s="554" t="s">
        <v>515</v>
      </c>
      <c r="B27" s="592" t="s">
        <v>624</v>
      </c>
      <c r="C27" s="85">
        <v>25</v>
      </c>
    </row>
    <row r="28" spans="1:3" ht="24" customHeight="1">
      <c r="A28" s="601" t="s">
        <v>341</v>
      </c>
      <c r="B28" s="592" t="s">
        <v>625</v>
      </c>
      <c r="C28" s="85">
        <v>26</v>
      </c>
    </row>
    <row r="29" spans="1:3" ht="36" customHeight="1">
      <c r="A29" s="554" t="s">
        <v>516</v>
      </c>
      <c r="B29" s="592" t="s">
        <v>626</v>
      </c>
      <c r="C29" s="85">
        <v>27</v>
      </c>
    </row>
    <row r="30" spans="1:3" ht="24" customHeight="1">
      <c r="A30" s="83" t="s">
        <v>472</v>
      </c>
      <c r="B30" s="86" t="s">
        <v>285</v>
      </c>
      <c r="C30" s="87" t="s">
        <v>283</v>
      </c>
    </row>
    <row r="31" spans="1:3" ht="24" customHeight="1">
      <c r="A31" s="601" t="s">
        <v>485</v>
      </c>
      <c r="B31" s="592" t="s">
        <v>627</v>
      </c>
      <c r="C31" s="85">
        <v>28</v>
      </c>
    </row>
    <row r="32" spans="1:3" ht="24" customHeight="1">
      <c r="A32" s="601" t="s">
        <v>342</v>
      </c>
      <c r="B32" s="592" t="s">
        <v>628</v>
      </c>
      <c r="C32" s="85">
        <v>28</v>
      </c>
    </row>
    <row r="33" spans="1:6" ht="24" customHeight="1">
      <c r="A33" s="601" t="s">
        <v>82</v>
      </c>
      <c r="B33" s="592" t="s">
        <v>629</v>
      </c>
      <c r="C33" s="85">
        <v>29</v>
      </c>
    </row>
    <row r="34" spans="1:6" ht="24" customHeight="1">
      <c r="A34" s="601" t="s">
        <v>344</v>
      </c>
      <c r="B34" s="592" t="s">
        <v>630</v>
      </c>
      <c r="C34" s="85">
        <v>29</v>
      </c>
    </row>
    <row r="35" spans="1:6" ht="30" customHeight="1">
      <c r="A35" s="83" t="s">
        <v>570</v>
      </c>
      <c r="B35" s="92"/>
      <c r="C35" s="92"/>
    </row>
    <row r="36" spans="1:6" ht="24.75" customHeight="1">
      <c r="A36" s="554" t="s">
        <v>571</v>
      </c>
      <c r="B36" s="600" t="s">
        <v>631</v>
      </c>
      <c r="C36" s="85">
        <v>30</v>
      </c>
    </row>
    <row r="37" spans="1:6" ht="24" customHeight="1">
      <c r="A37" s="83" t="s">
        <v>464</v>
      </c>
      <c r="B37" s="92"/>
      <c r="C37" s="92"/>
    </row>
    <row r="38" spans="1:6" ht="24" customHeight="1">
      <c r="A38" s="554" t="s">
        <v>274</v>
      </c>
      <c r="B38" s="600" t="s">
        <v>632</v>
      </c>
      <c r="C38" s="85">
        <v>31</v>
      </c>
    </row>
    <row r="39" spans="1:6" ht="24" customHeight="1">
      <c r="A39" s="554" t="s">
        <v>343</v>
      </c>
      <c r="B39" s="600" t="s">
        <v>633</v>
      </c>
      <c r="C39" s="85">
        <v>31</v>
      </c>
    </row>
    <row r="40" spans="1:6" ht="24" customHeight="1">
      <c r="A40" s="601" t="s">
        <v>275</v>
      </c>
      <c r="B40" s="600" t="s">
        <v>634</v>
      </c>
      <c r="C40" s="575">
        <v>33</v>
      </c>
    </row>
    <row r="41" spans="1:6" ht="24" customHeight="1">
      <c r="A41" s="601" t="s">
        <v>276</v>
      </c>
      <c r="B41" s="600" t="s">
        <v>635</v>
      </c>
      <c r="C41" s="575">
        <v>33</v>
      </c>
    </row>
    <row r="42" spans="1:6" ht="24" customHeight="1">
      <c r="A42" s="82" t="s">
        <v>332</v>
      </c>
      <c r="B42" s="89"/>
      <c r="C42" s="89"/>
    </row>
    <row r="43" spans="1:6" ht="24" customHeight="1">
      <c r="A43" s="601" t="s">
        <v>486</v>
      </c>
      <c r="B43" s="592" t="s">
        <v>636</v>
      </c>
      <c r="C43" s="85">
        <v>35</v>
      </c>
    </row>
    <row r="44" spans="1:6" ht="24" customHeight="1">
      <c r="A44" s="601" t="s">
        <v>487</v>
      </c>
      <c r="B44" s="592" t="s">
        <v>637</v>
      </c>
      <c r="C44" s="85">
        <v>36</v>
      </c>
    </row>
    <row r="45" spans="1:6" ht="24" customHeight="1">
      <c r="A45" s="601" t="s">
        <v>488</v>
      </c>
      <c r="B45" s="592" t="s">
        <v>638</v>
      </c>
      <c r="C45" s="85">
        <v>36</v>
      </c>
      <c r="D45" s="612"/>
      <c r="E45" s="612"/>
      <c r="F45" s="612"/>
    </row>
    <row r="46" spans="1:6" ht="24" customHeight="1">
      <c r="A46" s="601" t="s">
        <v>489</v>
      </c>
      <c r="B46" s="592" t="s">
        <v>639</v>
      </c>
      <c r="C46" s="85">
        <v>37</v>
      </c>
      <c r="D46" s="612"/>
      <c r="E46" s="612"/>
      <c r="F46" s="612"/>
    </row>
    <row r="47" spans="1:6" ht="36" customHeight="1">
      <c r="A47" s="554" t="s">
        <v>490</v>
      </c>
      <c r="B47" s="592" t="s">
        <v>640</v>
      </c>
      <c r="C47" s="85">
        <v>38</v>
      </c>
    </row>
    <row r="48" spans="1:6" ht="36" customHeight="1">
      <c r="A48" s="554" t="s">
        <v>548</v>
      </c>
      <c r="B48" s="592" t="s">
        <v>641</v>
      </c>
      <c r="C48" s="85">
        <v>38</v>
      </c>
    </row>
    <row r="49" spans="1:8" ht="24" customHeight="1">
      <c r="A49" s="601" t="s">
        <v>345</v>
      </c>
      <c r="B49" s="592" t="s">
        <v>642</v>
      </c>
      <c r="C49" s="85">
        <v>39</v>
      </c>
    </row>
    <row r="50" spans="1:8" ht="24" customHeight="1">
      <c r="A50" s="601" t="s">
        <v>491</v>
      </c>
      <c r="B50" s="592" t="s">
        <v>643</v>
      </c>
      <c r="C50" s="85">
        <v>39</v>
      </c>
    </row>
    <row r="51" spans="1:8" ht="24" customHeight="1">
      <c r="A51" s="82" t="s">
        <v>465</v>
      </c>
    </row>
    <row r="52" spans="1:8" ht="24" customHeight="1">
      <c r="A52" s="601" t="s">
        <v>524</v>
      </c>
      <c r="B52" s="592" t="s">
        <v>644</v>
      </c>
      <c r="C52" s="85">
        <v>40</v>
      </c>
    </row>
    <row r="53" spans="1:8" s="79" customFormat="1" ht="24" customHeight="1">
      <c r="A53" s="601" t="s">
        <v>492</v>
      </c>
      <c r="B53" s="592" t="s">
        <v>645</v>
      </c>
      <c r="C53" s="85">
        <v>40</v>
      </c>
    </row>
    <row r="54" spans="1:8" ht="36" customHeight="1">
      <c r="A54" s="113" t="s">
        <v>280</v>
      </c>
      <c r="B54" s="86" t="s">
        <v>285</v>
      </c>
      <c r="C54" s="87" t="s">
        <v>283</v>
      </c>
    </row>
    <row r="55" spans="1:8" ht="24" customHeight="1">
      <c r="A55" s="601" t="s">
        <v>522</v>
      </c>
      <c r="B55" s="592">
        <v>1</v>
      </c>
      <c r="C55" s="85">
        <v>20</v>
      </c>
      <c r="H55" s="558"/>
    </row>
    <row r="56" spans="1:8" ht="36" customHeight="1">
      <c r="A56" s="554" t="s">
        <v>544</v>
      </c>
      <c r="B56" s="592">
        <v>2</v>
      </c>
      <c r="C56" s="85">
        <v>21</v>
      </c>
      <c r="H56" s="558"/>
    </row>
    <row r="57" spans="1:8" ht="24" customHeight="1">
      <c r="A57" s="601" t="s">
        <v>278</v>
      </c>
      <c r="B57" s="603">
        <v>3</v>
      </c>
      <c r="C57" s="85">
        <v>24</v>
      </c>
    </row>
    <row r="58" spans="1:8" ht="24" customHeight="1">
      <c r="A58" s="601" t="s">
        <v>279</v>
      </c>
      <c r="B58" s="598">
        <v>4</v>
      </c>
      <c r="C58" s="85">
        <v>32</v>
      </c>
    </row>
    <row r="59" spans="1:8" ht="24" customHeight="1">
      <c r="A59" s="601" t="s">
        <v>277</v>
      </c>
      <c r="B59" s="598">
        <v>5</v>
      </c>
      <c r="C59" s="85">
        <v>34</v>
      </c>
    </row>
  </sheetData>
  <mergeCells count="2">
    <mergeCell ref="D45:F45"/>
    <mergeCell ref="D46:F46"/>
  </mergeCells>
  <hyperlinks>
    <hyperlink ref="A9:B9" location="'Tab 2 i 3'!A1" display="Zwiększenia do emerytur i rent finansowane z Funduszu Emerytalno-Rentowego, wypłacane przy świadczeniach pracowniczych" xr:uid="{66EB9234-B048-47D8-9E2F-9BD35DA6FAD2}"/>
    <hyperlink ref="A11:B11" location="'Tab 2 i 3'!A1" display="Wnioski o przyznanie emerytur i rent według rodzajów świadczeń" xr:uid="{924D7C10-ABF7-423D-8F06-9F866AEC07F0}"/>
    <hyperlink ref="A13:B13" location="'Tab 4 i 5'!A1" display="Decyzje i postępowania umorzone w sprawach o emerytury i renty według rodzajów świadczeń" xr:uid="{E5690EA9-B93D-4EC9-A342-6A002562EA73}"/>
    <hyperlink ref="A14:B14" location="'Tab 4 i 5'!A1" display="Decyzje i postępowania umorzone w sprawach o emerytury i renty według województw" xr:uid="{9B980843-1C6F-4CEC-A8AC-5199791233BD}"/>
    <hyperlink ref="A3" location="'Uwagi wstępne'!A1" display="Uwagi wstępne" xr:uid="{4094DD70-EFE5-4DDD-B717-74D12394BE5C}"/>
    <hyperlink ref="A4:A5" location="'Objaśnienia i skróty'!A1" display="Objaśnienia znaków umownych" xr:uid="{D389989B-283F-4851-9584-000FDDE73426}"/>
    <hyperlink ref="A40:B40" location="'Tab 3 (28) i 4 (29)'!A1" display="Wypadki przy pracy rolniczej i choroby zawodowe rolników" xr:uid="{05515072-C471-40F2-BAA0-5BAAC0078405}"/>
    <hyperlink ref="A15:B15" location="'Tab 8 i 9'!Obszar_wydruku" display="'Tab 8 i 9'!Obszar_wydruku" xr:uid="{897B44EB-3F09-4912-866F-A000C6B05903}"/>
    <hyperlink ref="A16:B16" location="'Tab 8 i 9'!Obszar_wydruku" display="Decyzje w sprawach wniosków o przyznanie emerytur i rent rolniczych z zastosowaniem przepisów wspólnotowych UE" xr:uid="{29B94933-1A40-497B-90D6-BE4E511E154A}"/>
    <hyperlink ref="A17:B17" location="'Tab 10 i 11'!Obszar_wydruku" display="'Tab 10 i 11'!Obszar_wydruku" xr:uid="{3DDC5A1F-1745-4B48-980C-28FA3E227174}"/>
    <hyperlink ref="A18:B18" location="'Tab 10 i 11'!Obszar_wydruku" display="Decyzje w sprawach wniosków o przyznanie emerytur i rent rolniczych z zastosowaniem postanowień umów dwustronnych o zabezpieczeniu społecznym" xr:uid="{D66BE138-D42D-4D0D-9B5F-86866BD89394}"/>
    <hyperlink ref="A19:B19" location="'Tab 12'!Obszar_wydruku" display="Świadczenia emerytalno-rentowe transferowane do poszczególnych państw UE/EFTA i Wielkiej Brytanii oraz do innych państw na podstawie umów dwustronnych" xr:uid="{38A851E3-D7A9-4E6C-9F36-48A542E80372}"/>
    <hyperlink ref="A22:B22" location="'Tab 1 (13)'!A1" display="Przeciętna miesięczna liczba emerytur i rent według rodzajów świadczeń" xr:uid="{289DC139-A611-4D80-B61D-97BE9377F676}"/>
    <hyperlink ref="A23:B23" location="'Tab 2 (14) i wykres 1'!Obszar_wydruku" display="Przeciętna miesięczna liczba świadczeniobiorców oraz liczba ubezpieczonych według województw" xr:uid="{3D416758-7404-46A1-A888-C991328E9B01}"/>
    <hyperlink ref="A55:B55" location="'Tab 2 (14) i wykres 1'!Obszar_wydruku" display="Przeciętna miesięczna liczba świadczeniobiorców na tle liczby ubezpieczonych" xr:uid="{6A039A16-4291-49D7-AEF2-A9C2B4BDE6E6}"/>
    <hyperlink ref="A24:B24" location="'Tab 3 (15) i wykres 2'!A1" display="Przeciętne miesięczne świadczenia emerytalno-rentowe według województw" xr:uid="{ECBB5FF5-3B61-4A87-8E34-9E1E6121D550}"/>
    <hyperlink ref="A56:B56" location="'Tab 3 (15) i wykres 2'!A1" display="Przeciętne miesięczne świadczenia rolne wypłacane z FER w odniesieniu do świadczeń realizowanych przez KRUS ogółem " xr:uid="{DB3AB437-A7AB-492A-9720-1124CDB2AB9E}"/>
    <hyperlink ref="A25:B25" location="'Tab 4 (16)'!A1" display="Przeciętna miesięczna liczba emerytur i rent według województw oraz świadczeń emerytalnych wypłaconych przez MON, MSWiA i MS" xr:uid="{1068F3F2-6E3A-4EC0-B4F5-50CAF37CF25D}"/>
    <hyperlink ref="A26:B26" location="'Tab 5 (17)'!A1" display="Wydatki na świadczenia emerytalno-rentowe według rodzajów świadczeń" xr:uid="{8201A737-EE2A-47E3-A8D9-756A4EB5B97C}"/>
    <hyperlink ref="A57:B57" location="'Wykres 3'!Obszar_wydruku" display="Struktura wydatków na świadczenia finansowane z Funduszu Emerytalno-Rentowego" xr:uid="{9EE13809-F626-4D02-B429-8160E2108C8A}"/>
    <hyperlink ref="A27:B27" location="'Tab 6 (18)'!A1" display="Wydatki na świadczenia emerytalno-rentowe według województw oraz świadczenia emerytalne wypłacone przez MON, MSWiA i MS" xr:uid="{B7649053-4E20-4AB2-953A-35C16FF6FCA3}"/>
    <hyperlink ref="A28:B28" location="'Tab 7 (19)'!A1" display="Przeciętne miesięczne świadczenie emerytalno-rentowe według rodzajów świadczeń" xr:uid="{189F24A9-6BDE-4A84-B4A9-2859F26FEC28}"/>
    <hyperlink ref="A29:B29" location="'Tab 8 (20)'!A1" display="Przeciętne miesięczne świadczenie emerytalno-rentowe według województw oraz przeciętne miesięczne świadczenie emerytalne wypłacone przez MON, MSWiA i MS" xr:uid="{3B8E4BE9-DD20-4784-A29E-9FF06F905810}"/>
    <hyperlink ref="A31:B32" location="'Tab 14 (27) i 15 (28)'!Obszar_wydruku" display="Zasiłki macierzyńskie" xr:uid="{A1324B69-7D20-42EE-B664-BEA5D85250FE}"/>
    <hyperlink ref="A33:B34" location="'Tab 16 (29) i 17 (30)'!Obszar_wydruku" display="Zasiłki pogrzebowe" xr:uid="{C8BD0FD0-EBCC-4C09-9B9F-5423A0CED00E}"/>
    <hyperlink ref="A36:B36" location="'Tab 1 (25)'!A1" display="Świadczenia zlecone do wypłaty Kasie Rolniczego Ubezpieczenia Społecznego" xr:uid="{D44CCE19-A1B8-4C61-ADB7-160C144070A7}"/>
    <hyperlink ref="A38:B39" location="'Tab 1 (32) i 2 (33)'!Obszar_wydruku" display="Zasiłki chorobowe i jednorazowe odszkodowania" xr:uid="{91C4685F-84C9-4EDA-B276-C954E0CF17B1}"/>
    <hyperlink ref="A58:B58" location="'Wykres 4'!A1" display="Struktura wydatków na świadczenia finansowane z Funduszu Składkowego" xr:uid="{FD3C20A7-4C08-40A5-BEB2-852AFAD86B76}"/>
    <hyperlink ref="A41:B41" location="'Tab 3 (28) i 4 (29)'!A1" display="Wypadki i choroby zawodowe, z tytułu których przyznano jednorazowe odszkodowania według województw " xr:uid="{B1E6C929-414B-4CCC-BAB6-1DE51605145E}"/>
    <hyperlink ref="A59:B59" location="'Wykres 5'!A1" display="Wypadki przy pracy rolniczej" xr:uid="{F1017799-3C06-454A-A529-1F07BC06D1FE}"/>
    <hyperlink ref="A43:B43" location="'Tab 1 (30)'!A1" display="Liczba płatników składek według województw" xr:uid="{F2F860A1-F459-4256-B8AC-6B0A8E27BCE0}"/>
    <hyperlink ref="A44:B45" location="'Tab 2 (37) i 3 (38)'!Obszar_wydruku" display="Liczba ubezpieczonych według statusu ubezpieczonego" xr:uid="{E15EF40B-097C-48BC-B78B-5866AA6BBF26}"/>
    <hyperlink ref="A46:B46" location="'Tab 4 (33)'!A1" display="Liczba ubezpieczonych według województw" xr:uid="{6881323C-1A86-4D94-A83C-A68DB237A714}"/>
    <hyperlink ref="A47:B48" location="'Tab 6 (41) i 7 (42)'!Obszar_wydruku" display="Liczba ubezpieczonych z tytułu prowadzenia jednocześnie działalności rolniczej i pozarolniczej działalności gospodarczej według województw" xr:uid="{70A8AB8F-324E-4A7E-B5C1-8FDAB9126D38}"/>
    <hyperlink ref="A49:B50" location="'Tab 7 (36) i 8 (37)'!A1" display="Przypis i wpływy należności z tytułu składek na ubezpieczenie społeczne rolników według województw" xr:uid="{E7169288-886E-4FAD-9143-0424B03DE54A}"/>
    <hyperlink ref="A52:B53" location="'Tab 1 (38) i 2 (39)'!A1" display="Liczba osób podlegających ubezpieczeniu zdrowotnemu według województw" xr:uid="{867205A3-7207-4735-BABB-1D164DEFC374}"/>
    <hyperlink ref="A12:B12" location="'Tab 2 i 3'!A1" display="Wnioski o przyznanie emerytur i rent według rodzajów świadczeń" xr:uid="{130FBD25-B1E7-43A8-97DE-2227A0D97368}"/>
    <hyperlink ref="A10" location="'Tab 2 i 3'!A1" display="Wnioski i decyzje w sprawach o przyznanie rodzicielskich świadczeń uzupełniających według województw " xr:uid="{7CCC84AE-D022-497E-8924-04824806B8C9}"/>
    <hyperlink ref="A11" location="'Tab 4 i 5'!A1" display="Wnioski o przyznanie emerytur i rent według rodzajów świadczeń" xr:uid="{7F8E0CB7-1CBD-46DB-9A66-2BD21D1C9468}"/>
    <hyperlink ref="A12" location="'Tab 4 i 5'!A1" display="Wnioski o przyznanie emerytur i rent według województw" xr:uid="{26DCAEF6-1396-4191-97D9-7A33C57C3675}"/>
    <hyperlink ref="A13" location="'Tab 6 i 7'!A1" display="Decyzje i postępowania umorzone w sprawach o emerytury i renty według rodzajów świadczeń" xr:uid="{9C219846-301A-470F-A149-264ADA533E81}"/>
    <hyperlink ref="A14" location="'Tab 6 i 7'!A1" display="Decyzje i postępowania umorzone w sprawach o emerytury i renty według województw" xr:uid="{A41C4778-BBD8-4650-9C05-F07E49F2E8AF}"/>
    <hyperlink ref="B10" location="'Tab 2 i 3'!A1" display="'Tab 2 i 3'!A1" xr:uid="{40B3D51D-8519-44D4-80E2-E5C6A9816524}"/>
    <hyperlink ref="B12" location="'Tab 4 i 5'!A1" display="'Tab 4 i 5'!A1" xr:uid="{18DE95DE-24C1-40C9-8FF9-69650F494A0D}"/>
    <hyperlink ref="B13" location="'Tab 6 i 7'!A1" display="'Tab 6 i 7'!A1" xr:uid="{1D541844-FFBD-4798-98D0-069144DF84F2}"/>
    <hyperlink ref="B14" location="'Tab 6 i 7'!A1" display="'Tab 6 i 7'!A1" xr:uid="{B0BFE763-6E9A-44A9-9571-C0D0EC3EA384}"/>
    <hyperlink ref="A31:B31" location="'Tab 9 (21) i 10 (22)'!Obszar_wydruku" display="Zasiłki macierzyńskie" xr:uid="{2E69FE44-1C7B-495E-A866-06D7EA32405D}"/>
    <hyperlink ref="A32:B32" location="'Tab 9 (21) i 10 (22)'!A1" display="Zasiłki macierzyńskie według województw" xr:uid="{1087AA4E-B888-4FA7-B2A7-EBF14C534D89}"/>
    <hyperlink ref="A33:B33" location="'Tab 11 (23) i 12 (24)'!A1" display="Zasiłki pogrzebowe" xr:uid="{8C3B578E-B6F7-4C15-9FDD-72A9116729CB}"/>
    <hyperlink ref="A34:B34" location="'Tab 11 (23) i 12 (24)'!A1" display="Zasiłki pogrzebowe według województw" xr:uid="{1FBAED55-6A91-4832-AD1F-1F0BB1AFF3D5}"/>
    <hyperlink ref="A38:B38" location="'Tab 1 (26) i 2 (27)'!A1" display="Zasiłki chorobowe i jednorazowe odszkodowania" xr:uid="{55F42118-31AC-4327-985A-01BEC13A2343}"/>
    <hyperlink ref="A39:B39" location="'Tab 1 (26) i 2 (27)'!A1" display="Zasiłki chorobowe i jednorazowe odszkodowania według województw" xr:uid="{D2D3FCAE-1432-4873-8B71-EE63D93554CB}"/>
    <hyperlink ref="A44:B44" location="'Tab 2 (31) i 3 (32)'!A1" display="Liczba ubezpieczonych według statusu ubezpieczonego" xr:uid="{C151FA33-C6AB-4DEC-83A4-25BC815AAB5F}"/>
    <hyperlink ref="A45:B45" location="'Tab 2 (31) i 3 (32)'!A1" display="Liczba ubezpieczonych i płatników składek" xr:uid="{A683316E-3FF8-4E5F-B574-928AE6A7281B}"/>
    <hyperlink ref="A48:B48" location="'Tab 5 (34) i 6 (35)'!A1" display="Liczba ubezpieczonych w KRUS przy jednoczesnym objęciu ubezpieczeniem społecznym w ZUS z innego tytułu według województw" xr:uid="{CB78C9C5-1A24-48D5-95AD-79CE0EA14B78}"/>
    <hyperlink ref="A47:B47" location="'Tab 5 (34) i 6 (35)'!A1" display="Liczba ubezpieczonych z tytułu prowadzenia jednocześnie działalności rolniczej i pozarolniczej działalności gospodarczej według województw" xr:uid="{2DEE4F36-A299-4226-A0DB-831732869239}"/>
    <hyperlink ref="A8:B8" location="'Tab 1'!A1" display="Emerytury i renty" xr:uid="{50C7525B-D4A7-4257-8871-0071DAE3204E}"/>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2" manualBreakCount="2">
    <brk id="29" max="2" man="1"/>
    <brk id="53"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2"/>
  <dimension ref="A1:I40"/>
  <sheetViews>
    <sheetView showGridLines="0" view="pageBreakPreview" zoomScale="90" zoomScaleNormal="100" zoomScaleSheetLayoutView="90" workbookViewId="0">
      <selection activeCell="B1" sqref="B1"/>
    </sheetView>
  </sheetViews>
  <sheetFormatPr defaultColWidth="8" defaultRowHeight="12.75"/>
  <cols>
    <col min="1" max="1" width="28.875" style="1" customWidth="1"/>
    <col min="2" max="8" width="10.875" style="1" customWidth="1"/>
    <col min="9" max="9" width="10.25" style="1" customWidth="1"/>
    <col min="10" max="16384" width="8" style="1"/>
  </cols>
  <sheetData>
    <row r="1" spans="1:9" ht="24.75" customHeight="1">
      <c r="A1" s="683" t="str">
        <f>'Tab 1 (13)'!A1</f>
        <v>II. FUNDUSZ EMERYTALNO-RENTOWY</v>
      </c>
      <c r="B1" s="683"/>
      <c r="C1" s="683"/>
      <c r="D1" s="683"/>
      <c r="E1" s="683"/>
      <c r="F1" s="683"/>
      <c r="G1" s="683"/>
      <c r="H1" s="683"/>
    </row>
    <row r="2" spans="1:9" ht="23.25" customHeight="1">
      <c r="A2" s="10"/>
      <c r="B2" s="10"/>
      <c r="C2" s="10"/>
      <c r="D2" s="10"/>
      <c r="E2" s="10"/>
      <c r="F2" s="10"/>
      <c r="G2" s="10"/>
      <c r="H2" s="10"/>
    </row>
    <row r="3" spans="1:9" ht="34.5" customHeight="1">
      <c r="A3" s="684" t="s">
        <v>595</v>
      </c>
      <c r="B3" s="684"/>
      <c r="C3" s="684"/>
      <c r="D3" s="684"/>
      <c r="E3" s="684"/>
      <c r="F3" s="684"/>
      <c r="G3" s="684"/>
      <c r="H3" s="684"/>
      <c r="I3" s="554" t="s">
        <v>543</v>
      </c>
    </row>
    <row r="4" spans="1:9">
      <c r="A4" s="699" t="s">
        <v>13</v>
      </c>
      <c r="B4" s="699" t="s">
        <v>497</v>
      </c>
      <c r="C4" s="711" t="s">
        <v>71</v>
      </c>
      <c r="D4" s="712"/>
      <c r="E4" s="712"/>
      <c r="F4" s="712"/>
      <c r="G4" s="712"/>
      <c r="H4" s="713"/>
    </row>
    <row r="5" spans="1:9">
      <c r="A5" s="707"/>
      <c r="B5" s="707"/>
      <c r="C5" s="699" t="s">
        <v>433</v>
      </c>
      <c r="D5" s="699" t="s">
        <v>36</v>
      </c>
      <c r="E5" s="711" t="s">
        <v>35</v>
      </c>
      <c r="F5" s="712"/>
      <c r="G5" s="712"/>
      <c r="H5" s="713"/>
    </row>
    <row r="6" spans="1:9" ht="29.25" customHeight="1">
      <c r="A6" s="707"/>
      <c r="B6" s="707"/>
      <c r="C6" s="707"/>
      <c r="D6" s="707"/>
      <c r="E6" s="714" t="s">
        <v>72</v>
      </c>
      <c r="F6" s="715"/>
      <c r="G6" s="697" t="s">
        <v>436</v>
      </c>
      <c r="H6" s="697"/>
    </row>
    <row r="7" spans="1:9">
      <c r="A7" s="707"/>
      <c r="B7" s="707"/>
      <c r="C7" s="707"/>
      <c r="D7" s="707"/>
      <c r="E7" s="697" t="s">
        <v>39</v>
      </c>
      <c r="F7" s="698" t="s">
        <v>40</v>
      </c>
      <c r="G7" s="699" t="s">
        <v>41</v>
      </c>
      <c r="H7" s="698" t="s">
        <v>40</v>
      </c>
    </row>
    <row r="8" spans="1:9" ht="21.75" customHeight="1">
      <c r="A8" s="707"/>
      <c r="B8" s="700"/>
      <c r="C8" s="700"/>
      <c r="D8" s="700"/>
      <c r="E8" s="697"/>
      <c r="F8" s="698"/>
      <c r="G8" s="700"/>
      <c r="H8" s="698"/>
    </row>
    <row r="9" spans="1:9" ht="17.25" customHeight="1">
      <c r="A9" s="707"/>
      <c r="B9" s="703" t="str">
        <f>'Tab 6 (18)'!B9:H9</f>
        <v>I KWARTAŁ 2023 R.</v>
      </c>
      <c r="C9" s="704"/>
      <c r="D9" s="704"/>
      <c r="E9" s="704"/>
      <c r="F9" s="704"/>
      <c r="G9" s="704"/>
      <c r="H9" s="705"/>
    </row>
    <row r="10" spans="1:9" ht="19.5" customHeight="1">
      <c r="A10" s="700"/>
      <c r="B10" s="714" t="s">
        <v>334</v>
      </c>
      <c r="C10" s="740"/>
      <c r="D10" s="740"/>
      <c r="E10" s="740"/>
      <c r="F10" s="740"/>
      <c r="G10" s="740"/>
      <c r="H10" s="715"/>
    </row>
    <row r="11" spans="1:9" ht="21" customHeight="1">
      <c r="A11" s="305" t="s">
        <v>73</v>
      </c>
      <c r="B11" s="306">
        <v>1561.66</v>
      </c>
      <c r="C11" s="307">
        <v>1572.57</v>
      </c>
      <c r="D11" s="308">
        <v>1523.03</v>
      </c>
      <c r="E11" s="306">
        <v>1478.85</v>
      </c>
      <c r="F11" s="309">
        <v>1481.04</v>
      </c>
      <c r="G11" s="306">
        <v>1710.65</v>
      </c>
      <c r="H11" s="310">
        <v>1740.82</v>
      </c>
    </row>
    <row r="12" spans="1:9" ht="21" customHeight="1">
      <c r="A12" s="283" t="s">
        <v>42</v>
      </c>
      <c r="B12" s="311">
        <v>1541.03</v>
      </c>
      <c r="C12" s="312">
        <v>1553.03</v>
      </c>
      <c r="D12" s="285">
        <v>1496.26</v>
      </c>
      <c r="E12" s="311">
        <v>1465.75</v>
      </c>
      <c r="F12" s="313">
        <v>1430.33</v>
      </c>
      <c r="G12" s="311">
        <v>1625.54</v>
      </c>
      <c r="H12" s="314">
        <v>1540.92</v>
      </c>
    </row>
    <row r="13" spans="1:9" ht="21" customHeight="1">
      <c r="A13" s="283" t="s">
        <v>43</v>
      </c>
      <c r="B13" s="311">
        <v>1594.22</v>
      </c>
      <c r="C13" s="312">
        <v>1602.12</v>
      </c>
      <c r="D13" s="285">
        <v>1566.61</v>
      </c>
      <c r="E13" s="311">
        <v>1504.62</v>
      </c>
      <c r="F13" s="313">
        <v>1523.58</v>
      </c>
      <c r="G13" s="311">
        <v>1891.78</v>
      </c>
      <c r="H13" s="314">
        <v>1931.77</v>
      </c>
    </row>
    <row r="14" spans="1:9" ht="21" customHeight="1">
      <c r="A14" s="283" t="s">
        <v>44</v>
      </c>
      <c r="B14" s="311">
        <v>1563.25</v>
      </c>
      <c r="C14" s="312">
        <v>1574.09</v>
      </c>
      <c r="D14" s="285">
        <v>1524.88</v>
      </c>
      <c r="E14" s="311">
        <v>1485.5</v>
      </c>
      <c r="F14" s="313">
        <v>1491.37</v>
      </c>
      <c r="G14" s="311">
        <v>1700.07</v>
      </c>
      <c r="H14" s="314">
        <v>1638.92</v>
      </c>
    </row>
    <row r="15" spans="1:9" ht="21" customHeight="1">
      <c r="A15" s="283" t="s">
        <v>45</v>
      </c>
      <c r="B15" s="311">
        <v>1501.97</v>
      </c>
      <c r="C15" s="312">
        <v>1506.8</v>
      </c>
      <c r="D15" s="285">
        <v>1488.16</v>
      </c>
      <c r="E15" s="311">
        <v>1453.65</v>
      </c>
      <c r="F15" s="313">
        <v>1376.02</v>
      </c>
      <c r="G15" s="311">
        <v>1666.16</v>
      </c>
      <c r="H15" s="314">
        <v>1587.42</v>
      </c>
    </row>
    <row r="16" spans="1:9" ht="21" customHeight="1">
      <c r="A16" s="283" t="s">
        <v>46</v>
      </c>
      <c r="B16" s="311">
        <v>1576.43</v>
      </c>
      <c r="C16" s="312">
        <v>1572.23</v>
      </c>
      <c r="D16" s="285">
        <v>1598.28</v>
      </c>
      <c r="E16" s="311">
        <v>1477.06</v>
      </c>
      <c r="F16" s="313">
        <v>1464.24</v>
      </c>
      <c r="G16" s="311">
        <v>2011.59</v>
      </c>
      <c r="H16" s="314">
        <v>2479.39</v>
      </c>
    </row>
    <row r="17" spans="1:8" ht="21" customHeight="1">
      <c r="A17" s="283" t="s">
        <v>47</v>
      </c>
      <c r="B17" s="311">
        <v>1538.19</v>
      </c>
      <c r="C17" s="312">
        <v>1554.1</v>
      </c>
      <c r="D17" s="285">
        <v>1504.83</v>
      </c>
      <c r="E17" s="311">
        <v>1480.64</v>
      </c>
      <c r="F17" s="313">
        <v>1459.19</v>
      </c>
      <c r="G17" s="311">
        <v>1657.06</v>
      </c>
      <c r="H17" s="314">
        <v>1705.94</v>
      </c>
    </row>
    <row r="18" spans="1:8" s="20" customFormat="1" ht="21" customHeight="1">
      <c r="A18" s="283" t="s">
        <v>48</v>
      </c>
      <c r="B18" s="315">
        <v>1574.32</v>
      </c>
      <c r="C18" s="312">
        <v>1588.42</v>
      </c>
      <c r="D18" s="285">
        <v>1513.98</v>
      </c>
      <c r="E18" s="316">
        <v>1470.2</v>
      </c>
      <c r="F18" s="317">
        <v>1495.13</v>
      </c>
      <c r="G18" s="316">
        <v>1653.01</v>
      </c>
      <c r="H18" s="318">
        <v>1715.4</v>
      </c>
    </row>
    <row r="19" spans="1:8" ht="21" customHeight="1">
      <c r="A19" s="283" t="s">
        <v>49</v>
      </c>
      <c r="B19" s="311">
        <v>1573.38</v>
      </c>
      <c r="C19" s="312">
        <v>1572.49</v>
      </c>
      <c r="D19" s="285">
        <v>1578.79</v>
      </c>
      <c r="E19" s="311">
        <v>1497.6</v>
      </c>
      <c r="F19" s="313">
        <v>1504.35</v>
      </c>
      <c r="G19" s="311">
        <v>1825.86</v>
      </c>
      <c r="H19" s="319">
        <v>1647.64</v>
      </c>
    </row>
    <row r="20" spans="1:8" ht="21" customHeight="1">
      <c r="A20" s="283" t="s">
        <v>50</v>
      </c>
      <c r="B20" s="311">
        <v>1561.39</v>
      </c>
      <c r="C20" s="312">
        <v>1578.29</v>
      </c>
      <c r="D20" s="285">
        <v>1511.05</v>
      </c>
      <c r="E20" s="311">
        <v>1471.84</v>
      </c>
      <c r="F20" s="313">
        <v>1470.28</v>
      </c>
      <c r="G20" s="311">
        <v>1711.46</v>
      </c>
      <c r="H20" s="314">
        <v>1803.09</v>
      </c>
    </row>
    <row r="21" spans="1:8" ht="21" customHeight="1">
      <c r="A21" s="283" t="s">
        <v>51</v>
      </c>
      <c r="B21" s="311">
        <v>1587.33</v>
      </c>
      <c r="C21" s="312">
        <v>1599.48</v>
      </c>
      <c r="D21" s="285">
        <v>1538.64</v>
      </c>
      <c r="E21" s="311">
        <v>1477.14</v>
      </c>
      <c r="F21" s="313">
        <v>1506.86</v>
      </c>
      <c r="G21" s="311">
        <v>1771.65</v>
      </c>
      <c r="H21" s="314">
        <v>1688.39</v>
      </c>
    </row>
    <row r="22" spans="1:8" ht="21" customHeight="1">
      <c r="A22" s="283" t="s">
        <v>52</v>
      </c>
      <c r="B22" s="311">
        <v>1574.39</v>
      </c>
      <c r="C22" s="312">
        <v>1589.19</v>
      </c>
      <c r="D22" s="285">
        <v>1531.22</v>
      </c>
      <c r="E22" s="311">
        <v>1487.89</v>
      </c>
      <c r="F22" s="313">
        <v>1520.31</v>
      </c>
      <c r="G22" s="311">
        <v>1722.6</v>
      </c>
      <c r="H22" s="314">
        <v>1773.06</v>
      </c>
    </row>
    <row r="23" spans="1:8" ht="21" customHeight="1">
      <c r="A23" s="283" t="s">
        <v>53</v>
      </c>
      <c r="B23" s="311">
        <v>1498.19</v>
      </c>
      <c r="C23" s="312">
        <v>1503.22</v>
      </c>
      <c r="D23" s="285">
        <v>1478.15</v>
      </c>
      <c r="E23" s="311">
        <v>1449.94</v>
      </c>
      <c r="F23" s="313">
        <v>1412.05</v>
      </c>
      <c r="G23" s="311">
        <v>1605.33</v>
      </c>
      <c r="H23" s="314">
        <v>1710.9</v>
      </c>
    </row>
    <row r="24" spans="1:8" ht="21" customHeight="1">
      <c r="A24" s="283" t="s">
        <v>54</v>
      </c>
      <c r="B24" s="311">
        <v>1560.63</v>
      </c>
      <c r="C24" s="312">
        <v>1573.8</v>
      </c>
      <c r="D24" s="285">
        <v>1509.91</v>
      </c>
      <c r="E24" s="311">
        <v>1475.03</v>
      </c>
      <c r="F24" s="313">
        <v>1468.11</v>
      </c>
      <c r="G24" s="311">
        <v>1639.42</v>
      </c>
      <c r="H24" s="314">
        <v>1708.16</v>
      </c>
    </row>
    <row r="25" spans="1:8" ht="21" customHeight="1">
      <c r="A25" s="283" t="s">
        <v>55</v>
      </c>
      <c r="B25" s="311">
        <v>1585.52</v>
      </c>
      <c r="C25" s="312">
        <v>1602.08</v>
      </c>
      <c r="D25" s="285">
        <v>1532.77</v>
      </c>
      <c r="E25" s="311">
        <v>1485.38</v>
      </c>
      <c r="F25" s="313">
        <v>1509.94</v>
      </c>
      <c r="G25" s="311">
        <v>1705.83</v>
      </c>
      <c r="H25" s="314">
        <v>1750.43</v>
      </c>
    </row>
    <row r="26" spans="1:8" ht="21" customHeight="1">
      <c r="A26" s="283" t="s">
        <v>56</v>
      </c>
      <c r="B26" s="311">
        <v>1530.09</v>
      </c>
      <c r="C26" s="312">
        <v>1540.78</v>
      </c>
      <c r="D26" s="285">
        <v>1495.03</v>
      </c>
      <c r="E26" s="311">
        <v>1477.32</v>
      </c>
      <c r="F26" s="313">
        <v>1474.66</v>
      </c>
      <c r="G26" s="311">
        <v>1570.81</v>
      </c>
      <c r="H26" s="314">
        <v>1616.06</v>
      </c>
    </row>
    <row r="27" spans="1:8" ht="21" customHeight="1">
      <c r="A27" s="320" t="s">
        <v>57</v>
      </c>
      <c r="B27" s="311">
        <v>1576.24</v>
      </c>
      <c r="C27" s="312">
        <v>1584.56</v>
      </c>
      <c r="D27" s="285">
        <v>1545.94</v>
      </c>
      <c r="E27" s="311">
        <v>1478.41</v>
      </c>
      <c r="F27" s="313">
        <v>1451.9</v>
      </c>
      <c r="G27" s="311">
        <v>1841.19</v>
      </c>
      <c r="H27" s="314">
        <v>1547.73</v>
      </c>
    </row>
    <row r="28" spans="1:8" s="2" customFormat="1" ht="41.25" customHeight="1">
      <c r="A28" s="505" t="s">
        <v>647</v>
      </c>
      <c r="B28" s="287">
        <f>C28</f>
        <v>658.07</v>
      </c>
      <c r="C28" s="287">
        <v>658.07</v>
      </c>
      <c r="D28" s="251">
        <v>0</v>
      </c>
      <c r="E28" s="251">
        <v>0</v>
      </c>
      <c r="F28" s="251">
        <v>0</v>
      </c>
      <c r="G28" s="251">
        <v>0</v>
      </c>
      <c r="H28" s="252">
        <v>0</v>
      </c>
    </row>
    <row r="29" spans="1:8" ht="21" customHeight="1">
      <c r="A29" s="253" t="s">
        <v>59</v>
      </c>
      <c r="B29" s="264">
        <f t="shared" ref="B29:B31" si="0">C29</f>
        <v>762.13</v>
      </c>
      <c r="C29" s="264">
        <v>762.13</v>
      </c>
      <c r="D29" s="255">
        <v>0</v>
      </c>
      <c r="E29" s="255">
        <v>0</v>
      </c>
      <c r="F29" s="255">
        <v>0</v>
      </c>
      <c r="G29" s="255">
        <v>0</v>
      </c>
      <c r="H29" s="256">
        <v>0</v>
      </c>
    </row>
    <row r="30" spans="1:8" ht="21" customHeight="1">
      <c r="A30" s="253" t="s">
        <v>60</v>
      </c>
      <c r="B30" s="264">
        <f t="shared" si="0"/>
        <v>637.82000000000005</v>
      </c>
      <c r="C30" s="264">
        <v>637.82000000000005</v>
      </c>
      <c r="D30" s="255">
        <v>0</v>
      </c>
      <c r="E30" s="255">
        <v>0</v>
      </c>
      <c r="F30" s="255">
        <v>0</v>
      </c>
      <c r="G30" s="255">
        <v>0</v>
      </c>
      <c r="H30" s="256">
        <v>0</v>
      </c>
    </row>
    <row r="31" spans="1:8" ht="21" customHeight="1">
      <c r="A31" s="257" t="s">
        <v>61</v>
      </c>
      <c r="B31" s="275">
        <f t="shared" si="0"/>
        <v>641.78</v>
      </c>
      <c r="C31" s="275">
        <v>641.78</v>
      </c>
      <c r="D31" s="259">
        <v>0</v>
      </c>
      <c r="E31" s="259">
        <v>0</v>
      </c>
      <c r="F31" s="259">
        <v>0</v>
      </c>
      <c r="G31" s="259">
        <v>0</v>
      </c>
      <c r="H31" s="260">
        <v>0</v>
      </c>
    </row>
    <row r="32" spans="1:8" ht="15.75" customHeight="1">
      <c r="A32" s="725" t="s">
        <v>471</v>
      </c>
      <c r="B32" s="725"/>
      <c r="C32" s="725"/>
      <c r="D32" s="725"/>
      <c r="E32" s="725"/>
      <c r="F32" s="725"/>
      <c r="G32" s="725"/>
      <c r="H32" s="725"/>
    </row>
    <row r="33" spans="1:8" ht="24.75" customHeight="1">
      <c r="A33" s="739"/>
      <c r="B33" s="739"/>
      <c r="C33" s="739"/>
      <c r="D33" s="739"/>
      <c r="E33" s="739"/>
      <c r="F33" s="739"/>
      <c r="G33" s="739"/>
      <c r="H33" s="739"/>
    </row>
    <row r="34" spans="1:8">
      <c r="A34" s="37"/>
      <c r="B34" s="37"/>
      <c r="C34" s="37"/>
      <c r="D34" s="37"/>
      <c r="E34" s="37"/>
      <c r="F34" s="37"/>
      <c r="G34" s="37"/>
      <c r="H34" s="37"/>
    </row>
    <row r="37" spans="1:8">
      <c r="C37" s="31"/>
    </row>
    <row r="39" spans="1:8" ht="15">
      <c r="D39" s="38"/>
    </row>
    <row r="40" spans="1:8">
      <c r="G40" s="508"/>
    </row>
  </sheetData>
  <mergeCells count="18">
    <mergeCell ref="A1:H1"/>
    <mergeCell ref="A3:H3"/>
    <mergeCell ref="A4:A10"/>
    <mergeCell ref="B4:B8"/>
    <mergeCell ref="C4:H4"/>
    <mergeCell ref="C5:C8"/>
    <mergeCell ref="D5:D8"/>
    <mergeCell ref="E5:H5"/>
    <mergeCell ref="E6:F6"/>
    <mergeCell ref="G6:H6"/>
    <mergeCell ref="B9:H9"/>
    <mergeCell ref="A33:H33"/>
    <mergeCell ref="E7:E8"/>
    <mergeCell ref="F7:F8"/>
    <mergeCell ref="G7:G8"/>
    <mergeCell ref="H7:H8"/>
    <mergeCell ref="B10:H10"/>
    <mergeCell ref="A32:H32"/>
  </mergeCells>
  <hyperlinks>
    <hyperlink ref="I3" location="'Spis treści'!A1" display="Powrót do spisu" xr:uid="{C8C7AB13-EFFD-49C5-A0DB-BAE6EB8BCC57}"/>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4"/>
  <dimension ref="A1:G40"/>
  <sheetViews>
    <sheetView showGridLines="0" view="pageBreakPreview" zoomScaleNormal="100" zoomScaleSheetLayoutView="100" workbookViewId="0">
      <selection activeCell="B1" sqref="B1"/>
    </sheetView>
  </sheetViews>
  <sheetFormatPr defaultColWidth="8" defaultRowHeight="12.75"/>
  <cols>
    <col min="1" max="1" width="20.375" style="1" customWidth="1"/>
    <col min="2" max="2" width="11.375" style="1" customWidth="1"/>
    <col min="3" max="3" width="11.625" style="1" customWidth="1"/>
    <col min="4" max="6" width="11.375" style="1" customWidth="1"/>
    <col min="7" max="7" width="9.25" style="1" customWidth="1"/>
    <col min="8" max="16380" width="8" style="1"/>
    <col min="16381" max="16384" width="0.625" style="1" customWidth="1"/>
  </cols>
  <sheetData>
    <row r="1" spans="1:7" ht="30" customHeight="1">
      <c r="A1" s="683" t="str">
        <f>'Tab 8 (20)'!A1:H1</f>
        <v>II. FUNDUSZ EMERYTALNO-RENTOWY</v>
      </c>
      <c r="B1" s="683"/>
      <c r="C1" s="683"/>
      <c r="D1" s="683"/>
      <c r="E1" s="683"/>
      <c r="F1" s="683"/>
    </row>
    <row r="2" spans="1:7" s="40" customFormat="1" ht="17.25" customHeight="1">
      <c r="A2" s="39"/>
      <c r="B2" s="39"/>
      <c r="C2" s="39"/>
      <c r="D2" s="39"/>
    </row>
    <row r="3" spans="1:7" ht="26.25" customHeight="1">
      <c r="A3" s="744" t="s">
        <v>596</v>
      </c>
      <c r="B3" s="744"/>
      <c r="C3" s="744"/>
      <c r="D3" s="744"/>
      <c r="E3" s="744"/>
      <c r="F3" s="744"/>
      <c r="G3" s="554" t="s">
        <v>543</v>
      </c>
    </row>
    <row r="4" spans="1:7" ht="21.75" customHeight="1">
      <c r="A4" s="641" t="s">
        <v>13</v>
      </c>
      <c r="B4" s="623" t="str">
        <f>'Tab 7 (19)'!B4:C4</f>
        <v>2022 rok</v>
      </c>
      <c r="C4" s="624"/>
      <c r="D4" s="623" t="str">
        <f>'Tab 7 (19)'!D4:D4</f>
        <v>2023 rok</v>
      </c>
      <c r="E4" s="625"/>
      <c r="F4" s="624"/>
    </row>
    <row r="5" spans="1:7" ht="24" customHeight="1">
      <c r="A5" s="742"/>
      <c r="B5" s="626" t="s">
        <v>560</v>
      </c>
      <c r="C5" s="626" t="s">
        <v>552</v>
      </c>
      <c r="D5" s="626" t="s">
        <v>560</v>
      </c>
      <c r="E5" s="648" t="s">
        <v>14</v>
      </c>
      <c r="F5" s="628"/>
    </row>
    <row r="6" spans="1:7" ht="75" customHeight="1">
      <c r="A6" s="743"/>
      <c r="B6" s="626"/>
      <c r="C6" s="626"/>
      <c r="D6" s="626"/>
      <c r="E6" s="568" t="str">
        <f>'Tab 7 (19)'!E6:E7</f>
        <v xml:space="preserve">I kwartału 
2023 r. 
z 
I kwartałem 
2022 r. </v>
      </c>
      <c r="F6" s="567" t="str">
        <f>'Tab 7 (19)'!F6:F7</f>
        <v xml:space="preserve">I kwartału 
2023 r. 
z 
IV kwartałem 
2022 r. </v>
      </c>
    </row>
    <row r="7" spans="1:7" ht="21.75" customHeight="1">
      <c r="A7" s="291" t="s">
        <v>75</v>
      </c>
      <c r="B7" s="292">
        <v>35840</v>
      </c>
      <c r="C7" s="293">
        <v>31916</v>
      </c>
      <c r="D7" s="293">
        <v>31009</v>
      </c>
      <c r="E7" s="125">
        <f>D7/B7-1</f>
        <v>-0.13479352678571432</v>
      </c>
      <c r="F7" s="149">
        <f>D7/C7-1</f>
        <v>-2.8418348163930296E-2</v>
      </c>
    </row>
    <row r="8" spans="1:7" ht="21.75" customHeight="1">
      <c r="A8" s="294" t="s">
        <v>76</v>
      </c>
      <c r="B8" s="295">
        <v>35399813.890000001</v>
      </c>
      <c r="C8" s="296">
        <v>31455659.150000006</v>
      </c>
      <c r="D8" s="296">
        <v>30546500.300000001</v>
      </c>
      <c r="E8" s="128">
        <f t="shared" ref="E8:E9" si="0">D8/B8-1</f>
        <v>-0.13709997473661861</v>
      </c>
      <c r="F8" s="297">
        <f t="shared" ref="F8:F9" si="1">D8/C8-1</f>
        <v>-2.8902870725568741E-2</v>
      </c>
    </row>
    <row r="9" spans="1:7" ht="21.75" customHeight="1">
      <c r="A9" s="298" t="s">
        <v>77</v>
      </c>
      <c r="B9" s="299">
        <f>ROUND(B8/B7,2)</f>
        <v>987.72</v>
      </c>
      <c r="C9" s="299">
        <f t="shared" ref="C9:D9" si="2">ROUND(C8/C7,2)</f>
        <v>985.58</v>
      </c>
      <c r="D9" s="300">
        <f t="shared" si="2"/>
        <v>985.08</v>
      </c>
      <c r="E9" s="133">
        <f t="shared" si="0"/>
        <v>-2.6728222573199067E-3</v>
      </c>
      <c r="F9" s="150">
        <f t="shared" si="1"/>
        <v>-5.0731548935656345E-4</v>
      </c>
    </row>
    <row r="10" spans="1:7" ht="18.75" customHeight="1">
      <c r="A10" s="74"/>
      <c r="B10" s="74"/>
      <c r="C10" s="74"/>
      <c r="D10" s="74"/>
      <c r="E10" s="74"/>
      <c r="F10" s="74"/>
    </row>
    <row r="11" spans="1:7" s="75" customFormat="1" ht="29.25" customHeight="1">
      <c r="A11" s="741" t="s">
        <v>597</v>
      </c>
      <c r="B11" s="741"/>
      <c r="C11" s="741"/>
      <c r="D11" s="741"/>
      <c r="E11" s="97"/>
      <c r="F11" s="97"/>
    </row>
    <row r="12" spans="1:7" ht="41.25" customHeight="1">
      <c r="A12" s="641" t="s">
        <v>13</v>
      </c>
      <c r="B12" s="477" t="s">
        <v>78</v>
      </c>
      <c r="C12" s="477" t="s">
        <v>330</v>
      </c>
      <c r="D12" s="478" t="s">
        <v>437</v>
      </c>
      <c r="E12" s="528"/>
    </row>
    <row r="13" spans="1:7" ht="21" customHeight="1">
      <c r="A13" s="643"/>
      <c r="B13" s="623" t="str">
        <f>'Tab 4 (16)'!B9:H9</f>
        <v>I KWARTAŁ 2023 R.</v>
      </c>
      <c r="C13" s="625"/>
      <c r="D13" s="624"/>
      <c r="E13" s="482"/>
    </row>
    <row r="14" spans="1:7" ht="21" customHeight="1">
      <c r="A14" s="169" t="s">
        <v>68</v>
      </c>
      <c r="B14" s="159">
        <f>SUM(B15:B30)</f>
        <v>31009</v>
      </c>
      <c r="C14" s="301">
        <f>SUM(C15:C30)</f>
        <v>30546500.300000001</v>
      </c>
      <c r="D14" s="301">
        <f>ROUND(C14/B14,2)</f>
        <v>985.08</v>
      </c>
      <c r="E14" s="529"/>
    </row>
    <row r="15" spans="1:7" ht="21" customHeight="1">
      <c r="A15" s="170" t="s">
        <v>42</v>
      </c>
      <c r="B15" s="164">
        <v>611</v>
      </c>
      <c r="C15" s="302">
        <v>606216.80000000005</v>
      </c>
      <c r="D15" s="302">
        <f t="shared" ref="D15:D30" si="3">ROUND(C15/B15,2)</f>
        <v>992.17</v>
      </c>
      <c r="E15" s="530"/>
    </row>
    <row r="16" spans="1:7" ht="21" customHeight="1">
      <c r="A16" s="170" t="s">
        <v>43</v>
      </c>
      <c r="B16" s="164">
        <v>1273</v>
      </c>
      <c r="C16" s="302">
        <v>1237980.3</v>
      </c>
      <c r="D16" s="302">
        <f t="shared" si="3"/>
        <v>972.49</v>
      </c>
      <c r="E16" s="530"/>
    </row>
    <row r="17" spans="1:5" ht="21" customHeight="1">
      <c r="A17" s="170" t="s">
        <v>44</v>
      </c>
      <c r="B17" s="164">
        <v>4151</v>
      </c>
      <c r="C17" s="302">
        <v>4181160.1</v>
      </c>
      <c r="D17" s="302">
        <f t="shared" si="3"/>
        <v>1007.27</v>
      </c>
      <c r="E17" s="530"/>
    </row>
    <row r="18" spans="1:5" ht="21" customHeight="1">
      <c r="A18" s="170" t="s">
        <v>45</v>
      </c>
      <c r="B18" s="164">
        <v>265</v>
      </c>
      <c r="C18" s="302">
        <v>262651.69999999995</v>
      </c>
      <c r="D18" s="302">
        <f t="shared" si="3"/>
        <v>991.14</v>
      </c>
      <c r="E18" s="530"/>
    </row>
    <row r="19" spans="1:5" ht="21" customHeight="1">
      <c r="A19" s="170" t="s">
        <v>46</v>
      </c>
      <c r="B19" s="164">
        <v>1799</v>
      </c>
      <c r="C19" s="302">
        <v>1776452.1</v>
      </c>
      <c r="D19" s="302">
        <f t="shared" si="3"/>
        <v>987.47</v>
      </c>
      <c r="E19" s="530"/>
    </row>
    <row r="20" spans="1:5" ht="21" customHeight="1">
      <c r="A20" s="170" t="s">
        <v>47</v>
      </c>
      <c r="B20" s="164">
        <v>5582</v>
      </c>
      <c r="C20" s="302">
        <v>5442290.4000000004</v>
      </c>
      <c r="D20" s="302">
        <f t="shared" si="3"/>
        <v>974.97</v>
      </c>
      <c r="E20" s="530"/>
    </row>
    <row r="21" spans="1:5" ht="21" customHeight="1">
      <c r="A21" s="170" t="s">
        <v>48</v>
      </c>
      <c r="B21" s="164">
        <v>3720</v>
      </c>
      <c r="C21" s="302">
        <v>3662380.5999999996</v>
      </c>
      <c r="D21" s="302">
        <f t="shared" si="3"/>
        <v>984.51</v>
      </c>
      <c r="E21" s="530"/>
    </row>
    <row r="22" spans="1:5" ht="21" customHeight="1">
      <c r="A22" s="170" t="s">
        <v>49</v>
      </c>
      <c r="B22" s="164">
        <v>630</v>
      </c>
      <c r="C22" s="302">
        <v>604290.6</v>
      </c>
      <c r="D22" s="302">
        <f t="shared" si="3"/>
        <v>959.19</v>
      </c>
      <c r="E22" s="530"/>
    </row>
    <row r="23" spans="1:5" ht="21" customHeight="1">
      <c r="A23" s="170" t="s">
        <v>50</v>
      </c>
      <c r="B23" s="164">
        <v>2981</v>
      </c>
      <c r="C23" s="302">
        <v>2942780.5</v>
      </c>
      <c r="D23" s="302">
        <f t="shared" si="3"/>
        <v>987.18</v>
      </c>
      <c r="E23" s="530"/>
    </row>
    <row r="24" spans="1:5" ht="21" customHeight="1">
      <c r="A24" s="170" t="s">
        <v>51</v>
      </c>
      <c r="B24" s="164">
        <v>2324</v>
      </c>
      <c r="C24" s="302">
        <v>2290824.4</v>
      </c>
      <c r="D24" s="302">
        <f t="shared" si="3"/>
        <v>985.72</v>
      </c>
      <c r="E24" s="530"/>
    </row>
    <row r="25" spans="1:5" ht="21" customHeight="1">
      <c r="A25" s="170" t="s">
        <v>52</v>
      </c>
      <c r="B25" s="164">
        <v>1089</v>
      </c>
      <c r="C25" s="302">
        <v>1084973.8999999999</v>
      </c>
      <c r="D25" s="302">
        <f t="shared" si="3"/>
        <v>996.3</v>
      </c>
      <c r="E25" s="530"/>
    </row>
    <row r="26" spans="1:5" ht="21" customHeight="1">
      <c r="A26" s="170" t="s">
        <v>53</v>
      </c>
      <c r="B26" s="164">
        <v>737</v>
      </c>
      <c r="C26" s="302">
        <v>728749.2</v>
      </c>
      <c r="D26" s="302">
        <f t="shared" si="3"/>
        <v>988.8</v>
      </c>
      <c r="E26" s="530"/>
    </row>
    <row r="27" spans="1:5" ht="21" customHeight="1">
      <c r="A27" s="170" t="s">
        <v>54</v>
      </c>
      <c r="B27" s="164">
        <v>1656</v>
      </c>
      <c r="C27" s="302">
        <v>1649616.1</v>
      </c>
      <c r="D27" s="302">
        <f t="shared" si="3"/>
        <v>996.14</v>
      </c>
      <c r="E27" s="530"/>
    </row>
    <row r="28" spans="1:5" ht="21" customHeight="1">
      <c r="A28" s="170" t="s">
        <v>55</v>
      </c>
      <c r="B28" s="164">
        <v>895</v>
      </c>
      <c r="C28" s="302">
        <v>888655.29999999993</v>
      </c>
      <c r="D28" s="302">
        <f t="shared" si="3"/>
        <v>992.91</v>
      </c>
      <c r="E28" s="530"/>
    </row>
    <row r="29" spans="1:5" ht="21" customHeight="1">
      <c r="A29" s="170" t="s">
        <v>56</v>
      </c>
      <c r="B29" s="164">
        <v>2962</v>
      </c>
      <c r="C29" s="302">
        <v>2860257.8</v>
      </c>
      <c r="D29" s="302">
        <f t="shared" si="3"/>
        <v>965.65</v>
      </c>
      <c r="E29" s="530"/>
    </row>
    <row r="30" spans="1:5" ht="21" customHeight="1">
      <c r="A30" s="171" t="s">
        <v>57</v>
      </c>
      <c r="B30" s="173">
        <v>334</v>
      </c>
      <c r="C30" s="303">
        <v>327220.5</v>
      </c>
      <c r="D30" s="304">
        <f t="shared" si="3"/>
        <v>979.7</v>
      </c>
      <c r="E30" s="530"/>
    </row>
    <row r="32" spans="1:5">
      <c r="B32" s="12"/>
      <c r="C32" s="12"/>
      <c r="D32" s="12"/>
    </row>
    <row r="33" spans="4:5">
      <c r="D33" s="42"/>
    </row>
    <row r="34" spans="4:5">
      <c r="D34" s="42"/>
    </row>
    <row r="40" spans="4:5">
      <c r="E40" s="508"/>
    </row>
  </sheetData>
  <mergeCells count="12">
    <mergeCell ref="A11:D11"/>
    <mergeCell ref="A12:A13"/>
    <mergeCell ref="B13:D13"/>
    <mergeCell ref="A1:F1"/>
    <mergeCell ref="A4:A6"/>
    <mergeCell ref="B4:C4"/>
    <mergeCell ref="B5:B6"/>
    <mergeCell ref="C5:C6"/>
    <mergeCell ref="D5:D6"/>
    <mergeCell ref="E5:F5"/>
    <mergeCell ref="A3:F3"/>
    <mergeCell ref="D4:F4"/>
  </mergeCells>
  <hyperlinks>
    <hyperlink ref="G3" location="'Spis treści'!A1" display="Powrót do spisu" xr:uid="{C6E685B5-13AC-4C57-B8D3-7E61DAD468EA}"/>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5"/>
  <dimension ref="A1:AHP46"/>
  <sheetViews>
    <sheetView showGridLines="0" view="pageBreakPreview" zoomScale="90" zoomScaleNormal="100" zoomScaleSheetLayoutView="90" workbookViewId="0">
      <selection activeCell="B1" sqref="B1"/>
    </sheetView>
  </sheetViews>
  <sheetFormatPr defaultColWidth="8" defaultRowHeight="12.75"/>
  <cols>
    <col min="1" max="1" width="19.375" style="1" customWidth="1"/>
    <col min="2" max="2" width="10.5" style="1" customWidth="1"/>
    <col min="3" max="3" width="11.125" style="1" customWidth="1"/>
    <col min="4" max="4" width="10.75" style="1" customWidth="1"/>
    <col min="5" max="6" width="10.5" style="28" customWidth="1"/>
    <col min="7" max="7" width="9.375" style="28" customWidth="1"/>
    <col min="8" max="9" width="10.5" style="28" customWidth="1"/>
    <col min="10" max="10" width="9.625" style="28" customWidth="1"/>
    <col min="11" max="894" width="8" style="28" customWidth="1"/>
    <col min="895" max="16380" width="8" style="1" customWidth="1"/>
    <col min="16381" max="16384" width="0.25" style="1" customWidth="1"/>
  </cols>
  <sheetData>
    <row r="1" spans="1:900" ht="30" customHeight="1">
      <c r="A1" s="683" t="str">
        <f>'Tab 9 (21) i 10 (22)'!A1:F1</f>
        <v>II. FUNDUSZ EMERYTALNO-RENTOWY</v>
      </c>
      <c r="B1" s="683"/>
      <c r="C1" s="683"/>
      <c r="D1" s="683"/>
      <c r="E1" s="683"/>
      <c r="F1" s="683"/>
      <c r="G1" s="683"/>
      <c r="H1" s="683"/>
      <c r="I1" s="683"/>
    </row>
    <row r="2" spans="1:900" ht="30" customHeight="1">
      <c r="A2" s="746" t="s">
        <v>598</v>
      </c>
      <c r="B2" s="746"/>
      <c r="C2" s="746"/>
      <c r="D2" s="746"/>
      <c r="J2" s="554" t="s">
        <v>543</v>
      </c>
    </row>
    <row r="3" spans="1:900" s="8" customFormat="1" ht="16.5" customHeight="1">
      <c r="A3" s="626" t="s">
        <v>13</v>
      </c>
      <c r="B3" s="623" t="str">
        <f>'Tab 9 (21) i 10 (22)'!B4:C4</f>
        <v>2022 rok</v>
      </c>
      <c r="C3" s="624"/>
      <c r="D3" s="623" t="str">
        <f>'Tab 9 (21) i 10 (22)'!D4:D4</f>
        <v>2023 rok</v>
      </c>
      <c r="E3" s="625"/>
      <c r="F3" s="624"/>
      <c r="G3" s="537"/>
      <c r="H3" s="538"/>
      <c r="I3" s="538"/>
      <c r="J3" s="327"/>
      <c r="K3" s="327"/>
      <c r="L3" s="327"/>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c r="OW3" s="43"/>
      <c r="OX3" s="43"/>
      <c r="OY3" s="43"/>
      <c r="OZ3" s="43"/>
      <c r="PA3" s="43"/>
      <c r="PB3" s="43"/>
      <c r="PC3" s="43"/>
      <c r="PD3" s="43"/>
      <c r="PE3" s="43"/>
      <c r="PF3" s="43"/>
      <c r="PG3" s="43"/>
      <c r="PH3" s="43"/>
      <c r="PI3" s="43"/>
      <c r="PJ3" s="43"/>
      <c r="PK3" s="43"/>
      <c r="PL3" s="43"/>
      <c r="PM3" s="43"/>
      <c r="PN3" s="43"/>
      <c r="PO3" s="43"/>
      <c r="PP3" s="43"/>
      <c r="PQ3" s="43"/>
      <c r="PR3" s="43"/>
      <c r="PS3" s="43"/>
      <c r="PT3" s="43"/>
      <c r="PU3" s="43"/>
      <c r="PV3" s="43"/>
      <c r="PW3" s="43"/>
      <c r="PX3" s="43"/>
      <c r="PY3" s="43"/>
      <c r="PZ3" s="43"/>
      <c r="QA3" s="43"/>
      <c r="QB3" s="43"/>
      <c r="QC3" s="43"/>
      <c r="QD3" s="43"/>
      <c r="QE3" s="43"/>
      <c r="QF3" s="43"/>
      <c r="QG3" s="43"/>
      <c r="QH3" s="43"/>
      <c r="QI3" s="43"/>
      <c r="QJ3" s="43"/>
      <c r="QK3" s="43"/>
      <c r="QL3" s="43"/>
      <c r="QM3" s="43"/>
      <c r="QN3" s="43"/>
      <c r="QO3" s="43"/>
      <c r="QP3" s="43"/>
      <c r="QQ3" s="43"/>
      <c r="QR3" s="43"/>
      <c r="QS3" s="43"/>
      <c r="QT3" s="43"/>
      <c r="QU3" s="43"/>
      <c r="QV3" s="43"/>
      <c r="QW3" s="43"/>
      <c r="QX3" s="43"/>
      <c r="QY3" s="43"/>
      <c r="QZ3" s="43"/>
      <c r="RA3" s="43"/>
      <c r="RB3" s="43"/>
      <c r="RC3" s="43"/>
      <c r="RD3" s="43"/>
      <c r="RE3" s="43"/>
      <c r="RF3" s="43"/>
      <c r="RG3" s="43"/>
      <c r="RH3" s="43"/>
      <c r="RI3" s="43"/>
      <c r="RJ3" s="43"/>
      <c r="RK3" s="43"/>
      <c r="RL3" s="43"/>
      <c r="RM3" s="43"/>
      <c r="RN3" s="43"/>
      <c r="RO3" s="43"/>
      <c r="RP3" s="43"/>
      <c r="RQ3" s="43"/>
      <c r="RR3" s="43"/>
      <c r="RS3" s="43"/>
      <c r="RT3" s="43"/>
      <c r="RU3" s="43"/>
      <c r="RV3" s="43"/>
      <c r="RW3" s="43"/>
      <c r="RX3" s="43"/>
      <c r="RY3" s="43"/>
      <c r="RZ3" s="43"/>
      <c r="SA3" s="43"/>
      <c r="SB3" s="43"/>
      <c r="SC3" s="43"/>
      <c r="SD3" s="43"/>
      <c r="SE3" s="43"/>
      <c r="SF3" s="43"/>
      <c r="SG3" s="43"/>
      <c r="SH3" s="43"/>
      <c r="SI3" s="43"/>
      <c r="SJ3" s="43"/>
      <c r="SK3" s="43"/>
      <c r="SL3" s="43"/>
      <c r="SM3" s="43"/>
      <c r="SN3" s="43"/>
      <c r="SO3" s="43"/>
      <c r="SP3" s="43"/>
      <c r="SQ3" s="43"/>
      <c r="SR3" s="43"/>
      <c r="SS3" s="43"/>
      <c r="ST3" s="43"/>
      <c r="SU3" s="43"/>
      <c r="SV3" s="43"/>
      <c r="SW3" s="43"/>
      <c r="SX3" s="43"/>
      <c r="SY3" s="43"/>
      <c r="SZ3" s="43"/>
      <c r="TA3" s="43"/>
      <c r="TB3" s="43"/>
      <c r="TC3" s="43"/>
      <c r="TD3" s="43"/>
      <c r="TE3" s="43"/>
      <c r="TF3" s="43"/>
      <c r="TG3" s="43"/>
      <c r="TH3" s="43"/>
      <c r="TI3" s="43"/>
      <c r="TJ3" s="43"/>
      <c r="TK3" s="43"/>
      <c r="TL3" s="43"/>
      <c r="TM3" s="43"/>
      <c r="TN3" s="43"/>
      <c r="TO3" s="43"/>
      <c r="TP3" s="43"/>
      <c r="TQ3" s="43"/>
      <c r="TR3" s="43"/>
      <c r="TS3" s="43"/>
      <c r="TT3" s="43"/>
      <c r="TU3" s="43"/>
      <c r="TV3" s="43"/>
      <c r="TW3" s="43"/>
      <c r="TX3" s="43"/>
      <c r="TY3" s="43"/>
      <c r="TZ3" s="43"/>
      <c r="UA3" s="43"/>
      <c r="UB3" s="43"/>
      <c r="UC3" s="43"/>
      <c r="UD3" s="43"/>
      <c r="UE3" s="43"/>
      <c r="UF3" s="43"/>
      <c r="UG3" s="43"/>
      <c r="UH3" s="43"/>
      <c r="UI3" s="43"/>
      <c r="UJ3" s="43"/>
      <c r="UK3" s="43"/>
      <c r="UL3" s="43"/>
      <c r="UM3" s="43"/>
      <c r="UN3" s="43"/>
      <c r="UO3" s="43"/>
      <c r="UP3" s="43"/>
      <c r="UQ3" s="43"/>
      <c r="UR3" s="43"/>
      <c r="US3" s="43"/>
      <c r="UT3" s="43"/>
      <c r="UU3" s="43"/>
      <c r="UV3" s="43"/>
      <c r="UW3" s="43"/>
      <c r="UX3" s="43"/>
      <c r="UY3" s="43"/>
      <c r="UZ3" s="43"/>
      <c r="VA3" s="43"/>
      <c r="VB3" s="43"/>
      <c r="VC3" s="43"/>
      <c r="VD3" s="43"/>
      <c r="VE3" s="43"/>
      <c r="VF3" s="43"/>
      <c r="VG3" s="43"/>
      <c r="VH3" s="43"/>
      <c r="VI3" s="43"/>
      <c r="VJ3" s="43"/>
      <c r="VK3" s="43"/>
      <c r="VL3" s="43"/>
      <c r="VM3" s="43"/>
      <c r="VN3" s="43"/>
      <c r="VO3" s="43"/>
      <c r="VP3" s="43"/>
      <c r="VQ3" s="43"/>
      <c r="VR3" s="43"/>
      <c r="VS3" s="43"/>
      <c r="VT3" s="43"/>
      <c r="VU3" s="43"/>
      <c r="VV3" s="43"/>
      <c r="VW3" s="43"/>
      <c r="VX3" s="43"/>
      <c r="VY3" s="43"/>
      <c r="VZ3" s="43"/>
      <c r="WA3" s="43"/>
      <c r="WB3" s="43"/>
      <c r="WC3" s="43"/>
      <c r="WD3" s="43"/>
      <c r="WE3" s="43"/>
      <c r="WF3" s="43"/>
      <c r="WG3" s="43"/>
      <c r="WH3" s="43"/>
      <c r="WI3" s="43"/>
      <c r="WJ3" s="43"/>
      <c r="WK3" s="43"/>
      <c r="WL3" s="43"/>
      <c r="WM3" s="43"/>
      <c r="WN3" s="43"/>
      <c r="WO3" s="43"/>
      <c r="WP3" s="43"/>
      <c r="WQ3" s="43"/>
      <c r="WR3" s="43"/>
      <c r="WS3" s="43"/>
      <c r="WT3" s="43"/>
      <c r="WU3" s="43"/>
      <c r="WV3" s="43"/>
      <c r="WW3" s="43"/>
      <c r="WX3" s="43"/>
      <c r="WY3" s="43"/>
      <c r="WZ3" s="43"/>
      <c r="XA3" s="43"/>
      <c r="XB3" s="43"/>
      <c r="XC3" s="43"/>
      <c r="XD3" s="43"/>
      <c r="XE3" s="43"/>
      <c r="XF3" s="43"/>
      <c r="XG3" s="43"/>
      <c r="XH3" s="43"/>
      <c r="XI3" s="43"/>
      <c r="XJ3" s="43"/>
      <c r="XK3" s="43"/>
      <c r="XL3" s="43"/>
      <c r="XM3" s="43"/>
      <c r="XN3" s="43"/>
      <c r="XO3" s="43"/>
      <c r="XP3" s="43"/>
      <c r="XQ3" s="43"/>
      <c r="XR3" s="43"/>
      <c r="XS3" s="43"/>
      <c r="XT3" s="43"/>
      <c r="XU3" s="43"/>
      <c r="XV3" s="43"/>
      <c r="XW3" s="43"/>
      <c r="XX3" s="43"/>
      <c r="XY3" s="43"/>
      <c r="XZ3" s="43"/>
      <c r="YA3" s="43"/>
      <c r="YB3" s="43"/>
      <c r="YC3" s="43"/>
      <c r="YD3" s="43"/>
      <c r="YE3" s="43"/>
      <c r="YF3" s="43"/>
      <c r="YG3" s="43"/>
      <c r="YH3" s="43"/>
      <c r="YI3" s="43"/>
      <c r="YJ3" s="43"/>
      <c r="YK3" s="43"/>
      <c r="YL3" s="43"/>
      <c r="YM3" s="43"/>
      <c r="YN3" s="43"/>
      <c r="YO3" s="43"/>
      <c r="YP3" s="43"/>
      <c r="YQ3" s="43"/>
      <c r="YR3" s="43"/>
      <c r="YS3" s="43"/>
      <c r="YT3" s="43"/>
      <c r="YU3" s="43"/>
      <c r="YV3" s="43"/>
      <c r="YW3" s="43"/>
      <c r="YX3" s="43"/>
      <c r="YY3" s="43"/>
      <c r="YZ3" s="43"/>
      <c r="ZA3" s="43"/>
      <c r="ZB3" s="43"/>
      <c r="ZC3" s="43"/>
      <c r="ZD3" s="43"/>
      <c r="ZE3" s="43"/>
      <c r="ZF3" s="43"/>
      <c r="ZG3" s="43"/>
      <c r="ZH3" s="43"/>
      <c r="ZI3" s="43"/>
      <c r="ZJ3" s="43"/>
      <c r="ZK3" s="43"/>
      <c r="ZL3" s="43"/>
      <c r="ZM3" s="43"/>
      <c r="ZN3" s="43"/>
      <c r="ZO3" s="43"/>
      <c r="ZP3" s="43"/>
      <c r="ZQ3" s="43"/>
      <c r="ZR3" s="43"/>
      <c r="ZS3" s="43"/>
      <c r="ZT3" s="43"/>
      <c r="ZU3" s="43"/>
      <c r="ZV3" s="43"/>
      <c r="ZW3" s="43"/>
      <c r="ZX3" s="43"/>
      <c r="ZY3" s="43"/>
      <c r="ZZ3" s="43"/>
      <c r="AAA3" s="43"/>
      <c r="AAB3" s="43"/>
      <c r="AAC3" s="43"/>
      <c r="AAD3" s="43"/>
      <c r="AAE3" s="43"/>
      <c r="AAF3" s="43"/>
      <c r="AAG3" s="43"/>
      <c r="AAH3" s="43"/>
      <c r="AAI3" s="43"/>
      <c r="AAJ3" s="43"/>
      <c r="AAK3" s="43"/>
      <c r="AAL3" s="43"/>
      <c r="AAM3" s="43"/>
      <c r="AAN3" s="43"/>
      <c r="AAO3" s="43"/>
      <c r="AAP3" s="43"/>
      <c r="AAQ3" s="43"/>
      <c r="AAR3" s="43"/>
      <c r="AAS3" s="43"/>
      <c r="AAT3" s="43"/>
      <c r="AAU3" s="43"/>
      <c r="AAV3" s="43"/>
      <c r="AAW3" s="43"/>
      <c r="AAX3" s="43"/>
      <c r="AAY3" s="43"/>
      <c r="AAZ3" s="43"/>
      <c r="ABA3" s="43"/>
      <c r="ABB3" s="43"/>
      <c r="ABC3" s="43"/>
      <c r="ABD3" s="43"/>
      <c r="ABE3" s="43"/>
      <c r="ABF3" s="43"/>
      <c r="ABG3" s="43"/>
      <c r="ABH3" s="43"/>
      <c r="ABI3" s="43"/>
      <c r="ABJ3" s="43"/>
      <c r="ABK3" s="43"/>
      <c r="ABL3" s="43"/>
      <c r="ABM3" s="43"/>
      <c r="ABN3" s="43"/>
      <c r="ABO3" s="43"/>
      <c r="ABP3" s="43"/>
      <c r="ABQ3" s="43"/>
      <c r="ABR3" s="43"/>
      <c r="ABS3" s="43"/>
      <c r="ABT3" s="43"/>
      <c r="ABU3" s="43"/>
      <c r="ABV3" s="43"/>
      <c r="ABW3" s="43"/>
      <c r="ABX3" s="43"/>
      <c r="ABY3" s="43"/>
      <c r="ABZ3" s="43"/>
      <c r="ACA3" s="43"/>
      <c r="ACB3" s="43"/>
      <c r="ACC3" s="43"/>
      <c r="ACD3" s="43"/>
      <c r="ACE3" s="43"/>
      <c r="ACF3" s="43"/>
      <c r="ACG3" s="43"/>
      <c r="ACH3" s="43"/>
      <c r="ACI3" s="43"/>
      <c r="ACJ3" s="43"/>
      <c r="ACK3" s="43"/>
      <c r="ACL3" s="43"/>
      <c r="ACM3" s="43"/>
      <c r="ACN3" s="43"/>
      <c r="ACO3" s="43"/>
      <c r="ACP3" s="43"/>
      <c r="ACQ3" s="43"/>
      <c r="ACR3" s="43"/>
      <c r="ACS3" s="43"/>
      <c r="ACT3" s="43"/>
      <c r="ACU3" s="43"/>
      <c r="ACV3" s="43"/>
      <c r="ACW3" s="43"/>
      <c r="ACX3" s="43"/>
      <c r="ACY3" s="43"/>
      <c r="ACZ3" s="43"/>
      <c r="ADA3" s="43"/>
      <c r="ADB3" s="43"/>
      <c r="ADC3" s="43"/>
      <c r="ADD3" s="43"/>
      <c r="ADE3" s="43"/>
      <c r="ADF3" s="43"/>
      <c r="ADG3" s="43"/>
      <c r="ADH3" s="43"/>
      <c r="ADI3" s="43"/>
      <c r="ADJ3" s="43"/>
      <c r="ADK3" s="43"/>
      <c r="ADL3" s="43"/>
      <c r="ADM3" s="43"/>
      <c r="ADN3" s="43"/>
      <c r="ADO3" s="43"/>
      <c r="ADP3" s="43"/>
      <c r="ADQ3" s="43"/>
      <c r="ADR3" s="43"/>
      <c r="ADS3" s="43"/>
      <c r="ADT3" s="43"/>
      <c r="ADU3" s="43"/>
      <c r="ADV3" s="43"/>
      <c r="ADW3" s="43"/>
      <c r="ADX3" s="43"/>
      <c r="ADY3" s="43"/>
      <c r="ADZ3" s="43"/>
      <c r="AEA3" s="43"/>
      <c r="AEB3" s="43"/>
      <c r="AEC3" s="43"/>
      <c r="AED3" s="43"/>
      <c r="AEE3" s="43"/>
      <c r="AEF3" s="43"/>
      <c r="AEG3" s="43"/>
      <c r="AEH3" s="43"/>
      <c r="AEI3" s="43"/>
      <c r="AEJ3" s="43"/>
      <c r="AEK3" s="43"/>
      <c r="AEL3" s="43"/>
      <c r="AEM3" s="43"/>
      <c r="AEN3" s="43"/>
      <c r="AEO3" s="43"/>
      <c r="AEP3" s="43"/>
      <c r="AEQ3" s="43"/>
      <c r="AER3" s="43"/>
      <c r="AES3" s="43"/>
      <c r="AET3" s="43"/>
      <c r="AEU3" s="43"/>
      <c r="AEV3" s="43"/>
      <c r="AEW3" s="43"/>
      <c r="AEX3" s="43"/>
      <c r="AEY3" s="43"/>
      <c r="AEZ3" s="43"/>
      <c r="AFA3" s="43"/>
      <c r="AFB3" s="43"/>
      <c r="AFC3" s="43"/>
      <c r="AFD3" s="43"/>
      <c r="AFE3" s="43"/>
      <c r="AFF3" s="43"/>
      <c r="AFG3" s="43"/>
      <c r="AFH3" s="43"/>
      <c r="AFI3" s="43"/>
      <c r="AFJ3" s="43"/>
      <c r="AFK3" s="43"/>
      <c r="AFL3" s="43"/>
      <c r="AFM3" s="43"/>
      <c r="AFN3" s="43"/>
      <c r="AFO3" s="43"/>
      <c r="AFP3" s="43"/>
      <c r="AFQ3" s="43"/>
      <c r="AFR3" s="43"/>
      <c r="AFS3" s="43"/>
      <c r="AFT3" s="43"/>
      <c r="AFU3" s="43"/>
      <c r="AFV3" s="43"/>
      <c r="AFW3" s="43"/>
      <c r="AFX3" s="43"/>
      <c r="AFY3" s="43"/>
      <c r="AFZ3" s="43"/>
      <c r="AGA3" s="43"/>
      <c r="AGB3" s="43"/>
      <c r="AGC3" s="43"/>
      <c r="AGD3" s="43"/>
      <c r="AGE3" s="43"/>
      <c r="AGF3" s="43"/>
      <c r="AGG3" s="43"/>
      <c r="AGH3" s="43"/>
      <c r="AGI3" s="43"/>
      <c r="AGJ3" s="43"/>
      <c r="AGK3" s="43"/>
      <c r="AGL3" s="43"/>
      <c r="AGM3" s="43"/>
      <c r="AGN3" s="43"/>
      <c r="AGO3" s="43"/>
      <c r="AGP3" s="43"/>
      <c r="AGQ3" s="43"/>
      <c r="AGR3" s="43"/>
      <c r="AGS3" s="43"/>
      <c r="AGT3" s="43"/>
      <c r="AGU3" s="43"/>
      <c r="AGV3" s="43"/>
      <c r="AGW3" s="43"/>
      <c r="AGX3" s="43"/>
      <c r="AGY3" s="43"/>
      <c r="AGZ3" s="43"/>
      <c r="AHA3" s="43"/>
      <c r="AHB3" s="43"/>
      <c r="AHC3" s="43"/>
      <c r="AHD3" s="43"/>
      <c r="AHE3" s="43"/>
      <c r="AHF3" s="43"/>
      <c r="AHG3" s="43"/>
      <c r="AHH3" s="43"/>
      <c r="AHI3" s="43"/>
      <c r="AHJ3" s="43"/>
      <c r="AHK3" s="43"/>
      <c r="AHL3" s="43"/>
      <c r="AHM3" s="43"/>
      <c r="AHN3" s="43"/>
      <c r="AHO3" s="43"/>
      <c r="AHP3" s="43"/>
    </row>
    <row r="4" spans="1:900" s="8" customFormat="1" ht="16.5" customHeight="1">
      <c r="A4" s="626"/>
      <c r="B4" s="626" t="s">
        <v>560</v>
      </c>
      <c r="C4" s="626" t="s">
        <v>552</v>
      </c>
      <c r="D4" s="626" t="s">
        <v>560</v>
      </c>
      <c r="E4" s="648" t="s">
        <v>14</v>
      </c>
      <c r="F4" s="628"/>
      <c r="G4" s="154"/>
      <c r="H4" s="399"/>
      <c r="I4" s="399"/>
      <c r="J4" s="745"/>
      <c r="K4" s="745"/>
      <c r="L4" s="328"/>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c r="NY4" s="43"/>
      <c r="NZ4" s="43"/>
      <c r="OA4" s="43"/>
      <c r="OB4" s="43"/>
      <c r="OC4" s="43"/>
      <c r="OD4" s="43"/>
      <c r="OE4" s="43"/>
      <c r="OF4" s="43"/>
      <c r="OG4" s="43"/>
      <c r="OH4" s="43"/>
      <c r="OI4" s="43"/>
      <c r="OJ4" s="43"/>
      <c r="OK4" s="43"/>
      <c r="OL4" s="43"/>
      <c r="OM4" s="43"/>
      <c r="ON4" s="43"/>
      <c r="OO4" s="43"/>
      <c r="OP4" s="43"/>
      <c r="OQ4" s="43"/>
      <c r="OR4" s="43"/>
      <c r="OS4" s="43"/>
      <c r="OT4" s="43"/>
      <c r="OU4" s="43"/>
      <c r="OV4" s="43"/>
      <c r="OW4" s="43"/>
      <c r="OX4" s="43"/>
      <c r="OY4" s="43"/>
      <c r="OZ4" s="43"/>
      <c r="PA4" s="43"/>
      <c r="PB4" s="43"/>
      <c r="PC4" s="43"/>
      <c r="PD4" s="43"/>
      <c r="PE4" s="43"/>
      <c r="PF4" s="43"/>
      <c r="PG4" s="43"/>
      <c r="PH4" s="43"/>
      <c r="PI4" s="43"/>
      <c r="PJ4" s="43"/>
      <c r="PK4" s="43"/>
      <c r="PL4" s="43"/>
      <c r="PM4" s="43"/>
      <c r="PN4" s="43"/>
      <c r="PO4" s="43"/>
      <c r="PP4" s="43"/>
      <c r="PQ4" s="43"/>
      <c r="PR4" s="43"/>
      <c r="PS4" s="43"/>
      <c r="PT4" s="43"/>
      <c r="PU4" s="43"/>
      <c r="PV4" s="43"/>
      <c r="PW4" s="43"/>
      <c r="PX4" s="43"/>
      <c r="PY4" s="43"/>
      <c r="PZ4" s="43"/>
      <c r="QA4" s="43"/>
      <c r="QB4" s="43"/>
      <c r="QC4" s="43"/>
      <c r="QD4" s="43"/>
      <c r="QE4" s="43"/>
      <c r="QF4" s="43"/>
      <c r="QG4" s="43"/>
      <c r="QH4" s="43"/>
      <c r="QI4" s="43"/>
      <c r="QJ4" s="43"/>
      <c r="QK4" s="43"/>
      <c r="QL4" s="43"/>
      <c r="QM4" s="43"/>
      <c r="QN4" s="43"/>
      <c r="QO4" s="43"/>
      <c r="QP4" s="43"/>
      <c r="QQ4" s="43"/>
      <c r="QR4" s="43"/>
      <c r="QS4" s="43"/>
      <c r="QT4" s="43"/>
      <c r="QU4" s="43"/>
      <c r="QV4" s="43"/>
      <c r="QW4" s="43"/>
      <c r="QX4" s="43"/>
      <c r="QY4" s="43"/>
      <c r="QZ4" s="43"/>
      <c r="RA4" s="43"/>
      <c r="RB4" s="43"/>
      <c r="RC4" s="43"/>
      <c r="RD4" s="43"/>
      <c r="RE4" s="43"/>
      <c r="RF4" s="43"/>
      <c r="RG4" s="43"/>
      <c r="RH4" s="43"/>
      <c r="RI4" s="43"/>
      <c r="RJ4" s="43"/>
      <c r="RK4" s="43"/>
      <c r="RL4" s="43"/>
      <c r="RM4" s="43"/>
      <c r="RN4" s="43"/>
      <c r="RO4" s="43"/>
      <c r="RP4" s="43"/>
      <c r="RQ4" s="43"/>
      <c r="RR4" s="43"/>
      <c r="RS4" s="43"/>
      <c r="RT4" s="43"/>
      <c r="RU4" s="43"/>
      <c r="RV4" s="43"/>
      <c r="RW4" s="43"/>
      <c r="RX4" s="43"/>
      <c r="RY4" s="43"/>
      <c r="RZ4" s="43"/>
      <c r="SA4" s="43"/>
      <c r="SB4" s="43"/>
      <c r="SC4" s="43"/>
      <c r="SD4" s="43"/>
      <c r="SE4" s="43"/>
      <c r="SF4" s="43"/>
      <c r="SG4" s="43"/>
      <c r="SH4" s="43"/>
      <c r="SI4" s="43"/>
      <c r="SJ4" s="43"/>
      <c r="SK4" s="43"/>
      <c r="SL4" s="43"/>
      <c r="SM4" s="43"/>
      <c r="SN4" s="43"/>
      <c r="SO4" s="43"/>
      <c r="SP4" s="43"/>
      <c r="SQ4" s="43"/>
      <c r="SR4" s="43"/>
      <c r="SS4" s="43"/>
      <c r="ST4" s="43"/>
      <c r="SU4" s="43"/>
      <c r="SV4" s="43"/>
      <c r="SW4" s="43"/>
      <c r="SX4" s="43"/>
      <c r="SY4" s="43"/>
      <c r="SZ4" s="43"/>
      <c r="TA4" s="43"/>
      <c r="TB4" s="43"/>
      <c r="TC4" s="43"/>
      <c r="TD4" s="43"/>
      <c r="TE4" s="43"/>
      <c r="TF4" s="43"/>
      <c r="TG4" s="43"/>
      <c r="TH4" s="43"/>
      <c r="TI4" s="43"/>
      <c r="TJ4" s="43"/>
      <c r="TK4" s="43"/>
      <c r="TL4" s="43"/>
      <c r="TM4" s="43"/>
      <c r="TN4" s="43"/>
      <c r="TO4" s="43"/>
      <c r="TP4" s="43"/>
      <c r="TQ4" s="43"/>
      <c r="TR4" s="43"/>
      <c r="TS4" s="43"/>
      <c r="TT4" s="43"/>
      <c r="TU4" s="43"/>
      <c r="TV4" s="43"/>
      <c r="TW4" s="43"/>
      <c r="TX4" s="43"/>
      <c r="TY4" s="43"/>
      <c r="TZ4" s="43"/>
      <c r="UA4" s="43"/>
      <c r="UB4" s="43"/>
      <c r="UC4" s="43"/>
      <c r="UD4" s="43"/>
      <c r="UE4" s="43"/>
      <c r="UF4" s="43"/>
      <c r="UG4" s="43"/>
      <c r="UH4" s="43"/>
      <c r="UI4" s="43"/>
      <c r="UJ4" s="43"/>
      <c r="UK4" s="43"/>
      <c r="UL4" s="43"/>
      <c r="UM4" s="43"/>
      <c r="UN4" s="43"/>
      <c r="UO4" s="43"/>
      <c r="UP4" s="43"/>
      <c r="UQ4" s="43"/>
      <c r="UR4" s="43"/>
      <c r="US4" s="43"/>
      <c r="UT4" s="43"/>
      <c r="UU4" s="43"/>
      <c r="UV4" s="43"/>
      <c r="UW4" s="43"/>
      <c r="UX4" s="43"/>
      <c r="UY4" s="43"/>
      <c r="UZ4" s="43"/>
      <c r="VA4" s="43"/>
      <c r="VB4" s="43"/>
      <c r="VC4" s="43"/>
      <c r="VD4" s="43"/>
      <c r="VE4" s="43"/>
      <c r="VF4" s="43"/>
      <c r="VG4" s="43"/>
      <c r="VH4" s="43"/>
      <c r="VI4" s="43"/>
      <c r="VJ4" s="43"/>
      <c r="VK4" s="43"/>
      <c r="VL4" s="43"/>
      <c r="VM4" s="43"/>
      <c r="VN4" s="43"/>
      <c r="VO4" s="43"/>
      <c r="VP4" s="43"/>
      <c r="VQ4" s="43"/>
      <c r="VR4" s="43"/>
      <c r="VS4" s="43"/>
      <c r="VT4" s="43"/>
      <c r="VU4" s="43"/>
      <c r="VV4" s="43"/>
      <c r="VW4" s="43"/>
      <c r="VX4" s="43"/>
      <c r="VY4" s="43"/>
      <c r="VZ4" s="43"/>
      <c r="WA4" s="43"/>
      <c r="WB4" s="43"/>
      <c r="WC4" s="43"/>
      <c r="WD4" s="43"/>
      <c r="WE4" s="43"/>
      <c r="WF4" s="43"/>
      <c r="WG4" s="43"/>
      <c r="WH4" s="43"/>
      <c r="WI4" s="43"/>
      <c r="WJ4" s="43"/>
      <c r="WK4" s="43"/>
      <c r="WL4" s="43"/>
      <c r="WM4" s="43"/>
      <c r="WN4" s="43"/>
      <c r="WO4" s="43"/>
      <c r="WP4" s="43"/>
      <c r="WQ4" s="43"/>
      <c r="WR4" s="43"/>
      <c r="WS4" s="43"/>
      <c r="WT4" s="43"/>
      <c r="WU4" s="43"/>
      <c r="WV4" s="43"/>
      <c r="WW4" s="43"/>
      <c r="WX4" s="43"/>
      <c r="WY4" s="43"/>
      <c r="WZ4" s="43"/>
      <c r="XA4" s="43"/>
      <c r="XB4" s="43"/>
      <c r="XC4" s="43"/>
      <c r="XD4" s="43"/>
      <c r="XE4" s="43"/>
      <c r="XF4" s="43"/>
      <c r="XG4" s="43"/>
      <c r="XH4" s="43"/>
      <c r="XI4" s="43"/>
      <c r="XJ4" s="43"/>
      <c r="XK4" s="43"/>
      <c r="XL4" s="43"/>
      <c r="XM4" s="43"/>
      <c r="XN4" s="43"/>
      <c r="XO4" s="43"/>
      <c r="XP4" s="43"/>
      <c r="XQ4" s="43"/>
      <c r="XR4" s="43"/>
      <c r="XS4" s="43"/>
      <c r="XT4" s="43"/>
      <c r="XU4" s="43"/>
      <c r="XV4" s="43"/>
      <c r="XW4" s="43"/>
      <c r="XX4" s="43"/>
      <c r="XY4" s="43"/>
      <c r="XZ4" s="43"/>
      <c r="YA4" s="43"/>
      <c r="YB4" s="43"/>
      <c r="YC4" s="43"/>
      <c r="YD4" s="43"/>
      <c r="YE4" s="43"/>
      <c r="YF4" s="43"/>
      <c r="YG4" s="43"/>
      <c r="YH4" s="43"/>
      <c r="YI4" s="43"/>
      <c r="YJ4" s="43"/>
      <c r="YK4" s="43"/>
      <c r="YL4" s="43"/>
      <c r="YM4" s="43"/>
      <c r="YN4" s="43"/>
      <c r="YO4" s="43"/>
      <c r="YP4" s="43"/>
      <c r="YQ4" s="43"/>
      <c r="YR4" s="43"/>
      <c r="YS4" s="43"/>
      <c r="YT4" s="43"/>
      <c r="YU4" s="43"/>
      <c r="YV4" s="43"/>
      <c r="YW4" s="43"/>
      <c r="YX4" s="43"/>
      <c r="YY4" s="43"/>
      <c r="YZ4" s="43"/>
      <c r="ZA4" s="43"/>
      <c r="ZB4" s="43"/>
      <c r="ZC4" s="43"/>
      <c r="ZD4" s="43"/>
      <c r="ZE4" s="43"/>
      <c r="ZF4" s="43"/>
      <c r="ZG4" s="43"/>
      <c r="ZH4" s="43"/>
      <c r="ZI4" s="43"/>
      <c r="ZJ4" s="43"/>
      <c r="ZK4" s="43"/>
      <c r="ZL4" s="43"/>
      <c r="ZM4" s="43"/>
      <c r="ZN4" s="43"/>
      <c r="ZO4" s="43"/>
      <c r="ZP4" s="43"/>
      <c r="ZQ4" s="43"/>
      <c r="ZR4" s="43"/>
      <c r="ZS4" s="43"/>
      <c r="ZT4" s="43"/>
      <c r="ZU4" s="43"/>
      <c r="ZV4" s="43"/>
      <c r="ZW4" s="43"/>
      <c r="ZX4" s="43"/>
      <c r="ZY4" s="43"/>
      <c r="ZZ4" s="43"/>
      <c r="AAA4" s="43"/>
      <c r="AAB4" s="43"/>
      <c r="AAC4" s="43"/>
      <c r="AAD4" s="43"/>
      <c r="AAE4" s="43"/>
      <c r="AAF4" s="43"/>
      <c r="AAG4" s="43"/>
      <c r="AAH4" s="43"/>
      <c r="AAI4" s="43"/>
      <c r="AAJ4" s="43"/>
      <c r="AAK4" s="43"/>
      <c r="AAL4" s="43"/>
      <c r="AAM4" s="43"/>
      <c r="AAN4" s="43"/>
      <c r="AAO4" s="43"/>
      <c r="AAP4" s="43"/>
      <c r="AAQ4" s="43"/>
      <c r="AAR4" s="43"/>
      <c r="AAS4" s="43"/>
      <c r="AAT4" s="43"/>
      <c r="AAU4" s="43"/>
      <c r="AAV4" s="43"/>
      <c r="AAW4" s="43"/>
      <c r="AAX4" s="43"/>
      <c r="AAY4" s="43"/>
      <c r="AAZ4" s="43"/>
      <c r="ABA4" s="43"/>
      <c r="ABB4" s="43"/>
      <c r="ABC4" s="43"/>
      <c r="ABD4" s="43"/>
      <c r="ABE4" s="43"/>
      <c r="ABF4" s="43"/>
      <c r="ABG4" s="43"/>
      <c r="ABH4" s="43"/>
      <c r="ABI4" s="43"/>
      <c r="ABJ4" s="43"/>
      <c r="ABK4" s="43"/>
      <c r="ABL4" s="43"/>
      <c r="ABM4" s="43"/>
      <c r="ABN4" s="43"/>
      <c r="ABO4" s="43"/>
      <c r="ABP4" s="43"/>
      <c r="ABQ4" s="43"/>
      <c r="ABR4" s="43"/>
      <c r="ABS4" s="43"/>
      <c r="ABT4" s="43"/>
      <c r="ABU4" s="43"/>
      <c r="ABV4" s="43"/>
      <c r="ABW4" s="43"/>
      <c r="ABX4" s="43"/>
      <c r="ABY4" s="43"/>
      <c r="ABZ4" s="43"/>
      <c r="ACA4" s="43"/>
      <c r="ACB4" s="43"/>
      <c r="ACC4" s="43"/>
      <c r="ACD4" s="43"/>
      <c r="ACE4" s="43"/>
      <c r="ACF4" s="43"/>
      <c r="ACG4" s="43"/>
      <c r="ACH4" s="43"/>
      <c r="ACI4" s="43"/>
      <c r="ACJ4" s="43"/>
      <c r="ACK4" s="43"/>
      <c r="ACL4" s="43"/>
      <c r="ACM4" s="43"/>
      <c r="ACN4" s="43"/>
      <c r="ACO4" s="43"/>
      <c r="ACP4" s="43"/>
      <c r="ACQ4" s="43"/>
      <c r="ACR4" s="43"/>
      <c r="ACS4" s="43"/>
      <c r="ACT4" s="43"/>
      <c r="ACU4" s="43"/>
      <c r="ACV4" s="43"/>
      <c r="ACW4" s="43"/>
      <c r="ACX4" s="43"/>
      <c r="ACY4" s="43"/>
      <c r="ACZ4" s="43"/>
      <c r="ADA4" s="43"/>
      <c r="ADB4" s="43"/>
      <c r="ADC4" s="43"/>
      <c r="ADD4" s="43"/>
      <c r="ADE4" s="43"/>
      <c r="ADF4" s="43"/>
      <c r="ADG4" s="43"/>
      <c r="ADH4" s="43"/>
      <c r="ADI4" s="43"/>
      <c r="ADJ4" s="43"/>
      <c r="ADK4" s="43"/>
      <c r="ADL4" s="43"/>
      <c r="ADM4" s="43"/>
      <c r="ADN4" s="43"/>
      <c r="ADO4" s="43"/>
      <c r="ADP4" s="43"/>
      <c r="ADQ4" s="43"/>
      <c r="ADR4" s="43"/>
      <c r="ADS4" s="43"/>
      <c r="ADT4" s="43"/>
      <c r="ADU4" s="43"/>
      <c r="ADV4" s="43"/>
      <c r="ADW4" s="43"/>
      <c r="ADX4" s="43"/>
      <c r="ADY4" s="43"/>
      <c r="ADZ4" s="43"/>
      <c r="AEA4" s="43"/>
      <c r="AEB4" s="43"/>
      <c r="AEC4" s="43"/>
      <c r="AED4" s="43"/>
      <c r="AEE4" s="43"/>
      <c r="AEF4" s="43"/>
      <c r="AEG4" s="43"/>
      <c r="AEH4" s="43"/>
      <c r="AEI4" s="43"/>
      <c r="AEJ4" s="43"/>
      <c r="AEK4" s="43"/>
      <c r="AEL4" s="43"/>
      <c r="AEM4" s="43"/>
      <c r="AEN4" s="43"/>
      <c r="AEO4" s="43"/>
      <c r="AEP4" s="43"/>
      <c r="AEQ4" s="43"/>
      <c r="AER4" s="43"/>
      <c r="AES4" s="43"/>
      <c r="AET4" s="43"/>
      <c r="AEU4" s="43"/>
      <c r="AEV4" s="43"/>
      <c r="AEW4" s="43"/>
      <c r="AEX4" s="43"/>
      <c r="AEY4" s="43"/>
      <c r="AEZ4" s="43"/>
      <c r="AFA4" s="43"/>
      <c r="AFB4" s="43"/>
      <c r="AFC4" s="43"/>
      <c r="AFD4" s="43"/>
      <c r="AFE4" s="43"/>
      <c r="AFF4" s="43"/>
      <c r="AFG4" s="43"/>
      <c r="AFH4" s="43"/>
      <c r="AFI4" s="43"/>
      <c r="AFJ4" s="43"/>
      <c r="AFK4" s="43"/>
      <c r="AFL4" s="43"/>
      <c r="AFM4" s="43"/>
      <c r="AFN4" s="43"/>
      <c r="AFO4" s="43"/>
      <c r="AFP4" s="43"/>
      <c r="AFQ4" s="43"/>
      <c r="AFR4" s="43"/>
      <c r="AFS4" s="43"/>
      <c r="AFT4" s="43"/>
      <c r="AFU4" s="43"/>
      <c r="AFV4" s="43"/>
      <c r="AFW4" s="43"/>
      <c r="AFX4" s="43"/>
      <c r="AFY4" s="43"/>
      <c r="AFZ4" s="43"/>
      <c r="AGA4" s="43"/>
      <c r="AGB4" s="43"/>
      <c r="AGC4" s="43"/>
      <c r="AGD4" s="43"/>
      <c r="AGE4" s="43"/>
      <c r="AGF4" s="43"/>
      <c r="AGG4" s="43"/>
      <c r="AGH4" s="43"/>
      <c r="AGI4" s="43"/>
      <c r="AGJ4" s="43"/>
      <c r="AGK4" s="43"/>
      <c r="AGL4" s="43"/>
      <c r="AGM4" s="43"/>
      <c r="AGN4" s="43"/>
      <c r="AGO4" s="43"/>
      <c r="AGP4" s="43"/>
      <c r="AGQ4" s="43"/>
      <c r="AGR4" s="43"/>
      <c r="AGS4" s="43"/>
      <c r="AGT4" s="43"/>
      <c r="AGU4" s="43"/>
      <c r="AGV4" s="43"/>
      <c r="AGW4" s="43"/>
      <c r="AGX4" s="43"/>
      <c r="AGY4" s="43"/>
      <c r="AGZ4" s="43"/>
      <c r="AHA4" s="43"/>
      <c r="AHB4" s="43"/>
      <c r="AHC4" s="43"/>
      <c r="AHD4" s="43"/>
      <c r="AHE4" s="43"/>
      <c r="AHF4" s="43"/>
      <c r="AHG4" s="43"/>
      <c r="AHH4" s="43"/>
      <c r="AHI4" s="43"/>
      <c r="AHJ4" s="43"/>
      <c r="AHK4" s="43"/>
      <c r="AHL4" s="43"/>
      <c r="AHM4" s="43"/>
      <c r="AHN4" s="43"/>
      <c r="AHO4" s="43"/>
      <c r="AHP4" s="43"/>
    </row>
    <row r="5" spans="1:900" s="8" customFormat="1" ht="69.75" customHeight="1">
      <c r="A5" s="641"/>
      <c r="B5" s="626"/>
      <c r="C5" s="626"/>
      <c r="D5" s="626"/>
      <c r="E5" s="568" t="str">
        <f>'Tab 9 (21) i 10 (22)'!E6</f>
        <v xml:space="preserve">I kwartału 
2023 r. 
z 
I kwartałem 
2022 r. </v>
      </c>
      <c r="F5" s="567" t="str">
        <f>'Tab 9 (21) i 10 (22)'!F6</f>
        <v xml:space="preserve">I kwartału 
2023 r. 
z 
IV kwartałem 
2022 r. </v>
      </c>
      <c r="G5" s="539"/>
      <c r="H5" s="540"/>
      <c r="I5" s="540"/>
      <c r="J5" s="745"/>
      <c r="K5" s="745"/>
      <c r="L5" s="116"/>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c r="LF5" s="43"/>
      <c r="LG5" s="43"/>
      <c r="LH5" s="43"/>
      <c r="LI5" s="43"/>
      <c r="LJ5" s="43"/>
      <c r="LK5" s="43"/>
      <c r="LL5" s="43"/>
      <c r="LM5" s="43"/>
      <c r="LN5" s="43"/>
      <c r="LO5" s="43"/>
      <c r="LP5" s="43"/>
      <c r="LQ5" s="43"/>
      <c r="LR5" s="43"/>
      <c r="LS5" s="43"/>
      <c r="LT5" s="43"/>
      <c r="LU5" s="43"/>
      <c r="LV5" s="43"/>
      <c r="LW5" s="43"/>
      <c r="LX5" s="43"/>
      <c r="LY5" s="43"/>
      <c r="LZ5" s="43"/>
      <c r="MA5" s="43"/>
      <c r="MB5" s="43"/>
      <c r="MC5" s="43"/>
      <c r="MD5" s="43"/>
      <c r="ME5" s="43"/>
      <c r="MF5" s="43"/>
      <c r="MG5" s="43"/>
      <c r="MH5" s="43"/>
      <c r="MI5" s="43"/>
      <c r="MJ5" s="43"/>
      <c r="MK5" s="43"/>
      <c r="ML5" s="43"/>
      <c r="MM5" s="43"/>
      <c r="MN5" s="43"/>
      <c r="MO5" s="43"/>
      <c r="MP5" s="43"/>
      <c r="MQ5" s="43"/>
      <c r="MR5" s="43"/>
      <c r="MS5" s="43"/>
      <c r="MT5" s="43"/>
      <c r="MU5" s="43"/>
      <c r="MV5" s="43"/>
      <c r="MW5" s="43"/>
      <c r="MX5" s="43"/>
      <c r="MY5" s="43"/>
      <c r="MZ5" s="43"/>
      <c r="NA5" s="43"/>
      <c r="NB5" s="43"/>
      <c r="NC5" s="43"/>
      <c r="ND5" s="43"/>
      <c r="NE5" s="43"/>
      <c r="NF5" s="43"/>
      <c r="NG5" s="43"/>
      <c r="NH5" s="43"/>
      <c r="NI5" s="43"/>
      <c r="NJ5" s="43"/>
      <c r="NK5" s="43"/>
      <c r="NL5" s="43"/>
      <c r="NM5" s="43"/>
      <c r="NN5" s="43"/>
      <c r="NO5" s="43"/>
      <c r="NP5" s="43"/>
      <c r="NQ5" s="43"/>
      <c r="NR5" s="43"/>
      <c r="NS5" s="43"/>
      <c r="NT5" s="43"/>
      <c r="NU5" s="43"/>
      <c r="NV5" s="43"/>
      <c r="NW5" s="43"/>
      <c r="NX5" s="43"/>
      <c r="NY5" s="43"/>
      <c r="NZ5" s="43"/>
      <c r="OA5" s="43"/>
      <c r="OB5" s="43"/>
      <c r="OC5" s="43"/>
      <c r="OD5" s="43"/>
      <c r="OE5" s="43"/>
      <c r="OF5" s="43"/>
      <c r="OG5" s="43"/>
      <c r="OH5" s="43"/>
      <c r="OI5" s="43"/>
      <c r="OJ5" s="43"/>
      <c r="OK5" s="43"/>
      <c r="OL5" s="43"/>
      <c r="OM5" s="43"/>
      <c r="ON5" s="43"/>
      <c r="OO5" s="43"/>
      <c r="OP5" s="43"/>
      <c r="OQ5" s="43"/>
      <c r="OR5" s="43"/>
      <c r="OS5" s="43"/>
      <c r="OT5" s="43"/>
      <c r="OU5" s="43"/>
      <c r="OV5" s="43"/>
      <c r="OW5" s="43"/>
      <c r="OX5" s="43"/>
      <c r="OY5" s="43"/>
      <c r="OZ5" s="43"/>
      <c r="PA5" s="43"/>
      <c r="PB5" s="43"/>
      <c r="PC5" s="43"/>
      <c r="PD5" s="43"/>
      <c r="PE5" s="43"/>
      <c r="PF5" s="43"/>
      <c r="PG5" s="43"/>
      <c r="PH5" s="43"/>
      <c r="PI5" s="43"/>
      <c r="PJ5" s="43"/>
      <c r="PK5" s="43"/>
      <c r="PL5" s="43"/>
      <c r="PM5" s="43"/>
      <c r="PN5" s="43"/>
      <c r="PO5" s="43"/>
      <c r="PP5" s="43"/>
      <c r="PQ5" s="43"/>
      <c r="PR5" s="43"/>
      <c r="PS5" s="43"/>
      <c r="PT5" s="43"/>
      <c r="PU5" s="43"/>
      <c r="PV5" s="43"/>
      <c r="PW5" s="43"/>
      <c r="PX5" s="43"/>
      <c r="PY5" s="43"/>
      <c r="PZ5" s="43"/>
      <c r="QA5" s="43"/>
      <c r="QB5" s="43"/>
      <c r="QC5" s="43"/>
      <c r="QD5" s="43"/>
      <c r="QE5" s="43"/>
      <c r="QF5" s="43"/>
      <c r="QG5" s="43"/>
      <c r="QH5" s="43"/>
      <c r="QI5" s="43"/>
      <c r="QJ5" s="43"/>
      <c r="QK5" s="43"/>
      <c r="QL5" s="43"/>
      <c r="QM5" s="43"/>
      <c r="QN5" s="43"/>
      <c r="QO5" s="43"/>
      <c r="QP5" s="43"/>
      <c r="QQ5" s="43"/>
      <c r="QR5" s="43"/>
      <c r="QS5" s="43"/>
      <c r="QT5" s="43"/>
      <c r="QU5" s="43"/>
      <c r="QV5" s="43"/>
      <c r="QW5" s="43"/>
      <c r="QX5" s="43"/>
      <c r="QY5" s="43"/>
      <c r="QZ5" s="43"/>
      <c r="RA5" s="43"/>
      <c r="RB5" s="43"/>
      <c r="RC5" s="43"/>
      <c r="RD5" s="43"/>
      <c r="RE5" s="43"/>
      <c r="RF5" s="43"/>
      <c r="RG5" s="43"/>
      <c r="RH5" s="43"/>
      <c r="RI5" s="43"/>
      <c r="RJ5" s="43"/>
      <c r="RK5" s="43"/>
      <c r="RL5" s="43"/>
      <c r="RM5" s="43"/>
      <c r="RN5" s="43"/>
      <c r="RO5" s="43"/>
      <c r="RP5" s="43"/>
      <c r="RQ5" s="43"/>
      <c r="RR5" s="43"/>
      <c r="RS5" s="43"/>
      <c r="RT5" s="43"/>
      <c r="RU5" s="43"/>
      <c r="RV5" s="43"/>
      <c r="RW5" s="43"/>
      <c r="RX5" s="43"/>
      <c r="RY5" s="43"/>
      <c r="RZ5" s="43"/>
      <c r="SA5" s="43"/>
      <c r="SB5" s="43"/>
      <c r="SC5" s="43"/>
      <c r="SD5" s="43"/>
      <c r="SE5" s="43"/>
      <c r="SF5" s="43"/>
      <c r="SG5" s="43"/>
      <c r="SH5" s="43"/>
      <c r="SI5" s="43"/>
      <c r="SJ5" s="43"/>
      <c r="SK5" s="43"/>
      <c r="SL5" s="43"/>
      <c r="SM5" s="43"/>
      <c r="SN5" s="43"/>
      <c r="SO5" s="43"/>
      <c r="SP5" s="43"/>
      <c r="SQ5" s="43"/>
      <c r="SR5" s="43"/>
      <c r="SS5" s="43"/>
      <c r="ST5" s="43"/>
      <c r="SU5" s="43"/>
      <c r="SV5" s="43"/>
      <c r="SW5" s="43"/>
      <c r="SX5" s="43"/>
      <c r="SY5" s="43"/>
      <c r="SZ5" s="43"/>
      <c r="TA5" s="43"/>
      <c r="TB5" s="43"/>
      <c r="TC5" s="43"/>
      <c r="TD5" s="43"/>
      <c r="TE5" s="43"/>
      <c r="TF5" s="43"/>
      <c r="TG5" s="43"/>
      <c r="TH5" s="43"/>
      <c r="TI5" s="43"/>
      <c r="TJ5" s="43"/>
      <c r="TK5" s="43"/>
      <c r="TL5" s="43"/>
      <c r="TM5" s="43"/>
      <c r="TN5" s="43"/>
      <c r="TO5" s="43"/>
      <c r="TP5" s="43"/>
      <c r="TQ5" s="43"/>
      <c r="TR5" s="43"/>
      <c r="TS5" s="43"/>
      <c r="TT5" s="43"/>
      <c r="TU5" s="43"/>
      <c r="TV5" s="43"/>
      <c r="TW5" s="43"/>
      <c r="TX5" s="43"/>
      <c r="TY5" s="43"/>
      <c r="TZ5" s="43"/>
      <c r="UA5" s="43"/>
      <c r="UB5" s="43"/>
      <c r="UC5" s="43"/>
      <c r="UD5" s="43"/>
      <c r="UE5" s="43"/>
      <c r="UF5" s="43"/>
      <c r="UG5" s="43"/>
      <c r="UH5" s="43"/>
      <c r="UI5" s="43"/>
      <c r="UJ5" s="43"/>
      <c r="UK5" s="43"/>
      <c r="UL5" s="43"/>
      <c r="UM5" s="43"/>
      <c r="UN5" s="43"/>
      <c r="UO5" s="43"/>
      <c r="UP5" s="43"/>
      <c r="UQ5" s="43"/>
      <c r="UR5" s="43"/>
      <c r="US5" s="43"/>
      <c r="UT5" s="43"/>
      <c r="UU5" s="43"/>
      <c r="UV5" s="43"/>
      <c r="UW5" s="43"/>
      <c r="UX5" s="43"/>
      <c r="UY5" s="43"/>
      <c r="UZ5" s="43"/>
      <c r="VA5" s="43"/>
      <c r="VB5" s="43"/>
      <c r="VC5" s="43"/>
      <c r="VD5" s="43"/>
      <c r="VE5" s="43"/>
      <c r="VF5" s="43"/>
      <c r="VG5" s="43"/>
      <c r="VH5" s="43"/>
      <c r="VI5" s="43"/>
      <c r="VJ5" s="43"/>
      <c r="VK5" s="43"/>
      <c r="VL5" s="43"/>
      <c r="VM5" s="43"/>
      <c r="VN5" s="43"/>
      <c r="VO5" s="43"/>
      <c r="VP5" s="43"/>
      <c r="VQ5" s="43"/>
      <c r="VR5" s="43"/>
      <c r="VS5" s="43"/>
      <c r="VT5" s="43"/>
      <c r="VU5" s="43"/>
      <c r="VV5" s="43"/>
      <c r="VW5" s="43"/>
      <c r="VX5" s="43"/>
      <c r="VY5" s="43"/>
      <c r="VZ5" s="43"/>
      <c r="WA5" s="43"/>
      <c r="WB5" s="43"/>
      <c r="WC5" s="43"/>
      <c r="WD5" s="43"/>
      <c r="WE5" s="43"/>
      <c r="WF5" s="43"/>
      <c r="WG5" s="43"/>
      <c r="WH5" s="43"/>
      <c r="WI5" s="43"/>
      <c r="WJ5" s="43"/>
      <c r="WK5" s="43"/>
      <c r="WL5" s="43"/>
      <c r="WM5" s="43"/>
      <c r="WN5" s="43"/>
      <c r="WO5" s="43"/>
      <c r="WP5" s="43"/>
      <c r="WQ5" s="43"/>
      <c r="WR5" s="43"/>
      <c r="WS5" s="43"/>
      <c r="WT5" s="43"/>
      <c r="WU5" s="43"/>
      <c r="WV5" s="43"/>
      <c r="WW5" s="43"/>
      <c r="WX5" s="43"/>
      <c r="WY5" s="43"/>
      <c r="WZ5" s="43"/>
      <c r="XA5" s="43"/>
      <c r="XB5" s="43"/>
      <c r="XC5" s="43"/>
      <c r="XD5" s="43"/>
      <c r="XE5" s="43"/>
      <c r="XF5" s="43"/>
      <c r="XG5" s="43"/>
      <c r="XH5" s="43"/>
      <c r="XI5" s="43"/>
      <c r="XJ5" s="43"/>
      <c r="XK5" s="43"/>
      <c r="XL5" s="43"/>
      <c r="XM5" s="43"/>
      <c r="XN5" s="43"/>
      <c r="XO5" s="43"/>
      <c r="XP5" s="43"/>
      <c r="XQ5" s="43"/>
      <c r="XR5" s="43"/>
      <c r="XS5" s="43"/>
      <c r="XT5" s="43"/>
      <c r="XU5" s="43"/>
      <c r="XV5" s="43"/>
      <c r="XW5" s="43"/>
      <c r="XX5" s="43"/>
      <c r="XY5" s="43"/>
      <c r="XZ5" s="43"/>
      <c r="YA5" s="43"/>
      <c r="YB5" s="43"/>
      <c r="YC5" s="43"/>
      <c r="YD5" s="43"/>
      <c r="YE5" s="43"/>
      <c r="YF5" s="43"/>
      <c r="YG5" s="43"/>
      <c r="YH5" s="43"/>
      <c r="YI5" s="43"/>
      <c r="YJ5" s="43"/>
      <c r="YK5" s="43"/>
      <c r="YL5" s="43"/>
      <c r="YM5" s="43"/>
      <c r="YN5" s="43"/>
      <c r="YO5" s="43"/>
      <c r="YP5" s="43"/>
      <c r="YQ5" s="43"/>
      <c r="YR5" s="43"/>
      <c r="YS5" s="43"/>
      <c r="YT5" s="43"/>
      <c r="YU5" s="43"/>
      <c r="YV5" s="43"/>
      <c r="YW5" s="43"/>
      <c r="YX5" s="43"/>
      <c r="YY5" s="43"/>
      <c r="YZ5" s="43"/>
      <c r="ZA5" s="43"/>
      <c r="ZB5" s="43"/>
      <c r="ZC5" s="43"/>
      <c r="ZD5" s="43"/>
      <c r="ZE5" s="43"/>
      <c r="ZF5" s="43"/>
      <c r="ZG5" s="43"/>
      <c r="ZH5" s="43"/>
      <c r="ZI5" s="43"/>
      <c r="ZJ5" s="43"/>
      <c r="ZK5" s="43"/>
      <c r="ZL5" s="43"/>
      <c r="ZM5" s="43"/>
      <c r="ZN5" s="43"/>
      <c r="ZO5" s="43"/>
      <c r="ZP5" s="43"/>
      <c r="ZQ5" s="43"/>
      <c r="ZR5" s="43"/>
      <c r="ZS5" s="43"/>
      <c r="ZT5" s="43"/>
      <c r="ZU5" s="43"/>
      <c r="ZV5" s="43"/>
      <c r="ZW5" s="43"/>
      <c r="ZX5" s="43"/>
      <c r="ZY5" s="43"/>
      <c r="ZZ5" s="43"/>
      <c r="AAA5" s="43"/>
      <c r="AAB5" s="43"/>
      <c r="AAC5" s="43"/>
      <c r="AAD5" s="43"/>
      <c r="AAE5" s="43"/>
      <c r="AAF5" s="43"/>
      <c r="AAG5" s="43"/>
      <c r="AAH5" s="43"/>
      <c r="AAI5" s="43"/>
      <c r="AAJ5" s="43"/>
      <c r="AAK5" s="43"/>
      <c r="AAL5" s="43"/>
      <c r="AAM5" s="43"/>
      <c r="AAN5" s="43"/>
      <c r="AAO5" s="43"/>
      <c r="AAP5" s="43"/>
      <c r="AAQ5" s="43"/>
      <c r="AAR5" s="43"/>
      <c r="AAS5" s="43"/>
      <c r="AAT5" s="43"/>
      <c r="AAU5" s="43"/>
      <c r="AAV5" s="43"/>
      <c r="AAW5" s="43"/>
      <c r="AAX5" s="43"/>
      <c r="AAY5" s="43"/>
      <c r="AAZ5" s="43"/>
      <c r="ABA5" s="43"/>
      <c r="ABB5" s="43"/>
      <c r="ABC5" s="43"/>
      <c r="ABD5" s="43"/>
      <c r="ABE5" s="43"/>
      <c r="ABF5" s="43"/>
      <c r="ABG5" s="43"/>
      <c r="ABH5" s="43"/>
      <c r="ABI5" s="43"/>
      <c r="ABJ5" s="43"/>
      <c r="ABK5" s="43"/>
      <c r="ABL5" s="43"/>
      <c r="ABM5" s="43"/>
      <c r="ABN5" s="43"/>
      <c r="ABO5" s="43"/>
      <c r="ABP5" s="43"/>
      <c r="ABQ5" s="43"/>
      <c r="ABR5" s="43"/>
      <c r="ABS5" s="43"/>
      <c r="ABT5" s="43"/>
      <c r="ABU5" s="43"/>
      <c r="ABV5" s="43"/>
      <c r="ABW5" s="43"/>
      <c r="ABX5" s="43"/>
      <c r="ABY5" s="43"/>
      <c r="ABZ5" s="43"/>
      <c r="ACA5" s="43"/>
      <c r="ACB5" s="43"/>
      <c r="ACC5" s="43"/>
      <c r="ACD5" s="43"/>
      <c r="ACE5" s="43"/>
      <c r="ACF5" s="43"/>
      <c r="ACG5" s="43"/>
      <c r="ACH5" s="43"/>
      <c r="ACI5" s="43"/>
      <c r="ACJ5" s="43"/>
      <c r="ACK5" s="43"/>
      <c r="ACL5" s="43"/>
      <c r="ACM5" s="43"/>
      <c r="ACN5" s="43"/>
      <c r="ACO5" s="43"/>
      <c r="ACP5" s="43"/>
      <c r="ACQ5" s="43"/>
      <c r="ACR5" s="43"/>
      <c r="ACS5" s="43"/>
      <c r="ACT5" s="43"/>
      <c r="ACU5" s="43"/>
      <c r="ACV5" s="43"/>
      <c r="ACW5" s="43"/>
      <c r="ACX5" s="43"/>
      <c r="ACY5" s="43"/>
      <c r="ACZ5" s="43"/>
      <c r="ADA5" s="43"/>
      <c r="ADB5" s="43"/>
      <c r="ADC5" s="43"/>
      <c r="ADD5" s="43"/>
      <c r="ADE5" s="43"/>
      <c r="ADF5" s="43"/>
      <c r="ADG5" s="43"/>
      <c r="ADH5" s="43"/>
      <c r="ADI5" s="43"/>
      <c r="ADJ5" s="43"/>
      <c r="ADK5" s="43"/>
      <c r="ADL5" s="43"/>
      <c r="ADM5" s="43"/>
      <c r="ADN5" s="43"/>
      <c r="ADO5" s="43"/>
      <c r="ADP5" s="43"/>
      <c r="ADQ5" s="43"/>
      <c r="ADR5" s="43"/>
      <c r="ADS5" s="43"/>
      <c r="ADT5" s="43"/>
      <c r="ADU5" s="43"/>
      <c r="ADV5" s="43"/>
      <c r="ADW5" s="43"/>
      <c r="ADX5" s="43"/>
      <c r="ADY5" s="43"/>
      <c r="ADZ5" s="43"/>
      <c r="AEA5" s="43"/>
      <c r="AEB5" s="43"/>
      <c r="AEC5" s="43"/>
      <c r="AED5" s="43"/>
      <c r="AEE5" s="43"/>
      <c r="AEF5" s="43"/>
      <c r="AEG5" s="43"/>
      <c r="AEH5" s="43"/>
      <c r="AEI5" s="43"/>
      <c r="AEJ5" s="43"/>
      <c r="AEK5" s="43"/>
      <c r="AEL5" s="43"/>
      <c r="AEM5" s="43"/>
      <c r="AEN5" s="43"/>
      <c r="AEO5" s="43"/>
      <c r="AEP5" s="43"/>
      <c r="AEQ5" s="43"/>
      <c r="AER5" s="43"/>
      <c r="AES5" s="43"/>
      <c r="AET5" s="43"/>
      <c r="AEU5" s="43"/>
      <c r="AEV5" s="43"/>
      <c r="AEW5" s="43"/>
      <c r="AEX5" s="43"/>
      <c r="AEY5" s="43"/>
      <c r="AEZ5" s="43"/>
      <c r="AFA5" s="43"/>
      <c r="AFB5" s="43"/>
      <c r="AFC5" s="43"/>
      <c r="AFD5" s="43"/>
      <c r="AFE5" s="43"/>
      <c r="AFF5" s="43"/>
      <c r="AFG5" s="43"/>
      <c r="AFH5" s="43"/>
      <c r="AFI5" s="43"/>
      <c r="AFJ5" s="43"/>
      <c r="AFK5" s="43"/>
      <c r="AFL5" s="43"/>
      <c r="AFM5" s="43"/>
      <c r="AFN5" s="43"/>
      <c r="AFO5" s="43"/>
      <c r="AFP5" s="43"/>
      <c r="AFQ5" s="43"/>
      <c r="AFR5" s="43"/>
      <c r="AFS5" s="43"/>
      <c r="AFT5" s="43"/>
      <c r="AFU5" s="43"/>
      <c r="AFV5" s="43"/>
      <c r="AFW5" s="43"/>
      <c r="AFX5" s="43"/>
      <c r="AFY5" s="43"/>
      <c r="AFZ5" s="43"/>
      <c r="AGA5" s="43"/>
      <c r="AGB5" s="43"/>
      <c r="AGC5" s="43"/>
      <c r="AGD5" s="43"/>
      <c r="AGE5" s="43"/>
      <c r="AGF5" s="43"/>
      <c r="AGG5" s="43"/>
      <c r="AGH5" s="43"/>
      <c r="AGI5" s="43"/>
      <c r="AGJ5" s="43"/>
      <c r="AGK5" s="43"/>
      <c r="AGL5" s="43"/>
      <c r="AGM5" s="43"/>
      <c r="AGN5" s="43"/>
      <c r="AGO5" s="43"/>
      <c r="AGP5" s="43"/>
      <c r="AGQ5" s="43"/>
      <c r="AGR5" s="43"/>
      <c r="AGS5" s="43"/>
      <c r="AGT5" s="43"/>
      <c r="AGU5" s="43"/>
      <c r="AGV5" s="43"/>
      <c r="AGW5" s="43"/>
      <c r="AGX5" s="43"/>
      <c r="AGY5" s="43"/>
      <c r="AGZ5" s="43"/>
      <c r="AHA5" s="43"/>
      <c r="AHB5" s="43"/>
      <c r="AHC5" s="43"/>
      <c r="AHD5" s="43"/>
      <c r="AHE5" s="43"/>
      <c r="AHF5" s="43"/>
      <c r="AHG5" s="43"/>
      <c r="AHH5" s="43"/>
      <c r="AHI5" s="43"/>
      <c r="AHJ5" s="43"/>
      <c r="AHK5" s="43"/>
      <c r="AHL5" s="43"/>
      <c r="AHM5" s="43"/>
      <c r="AHN5" s="43"/>
      <c r="AHO5" s="43"/>
      <c r="AHP5" s="43"/>
    </row>
    <row r="6" spans="1:900" s="28" customFormat="1" ht="18" customHeight="1">
      <c r="A6" s="686" t="s">
        <v>477</v>
      </c>
      <c r="B6" s="687"/>
      <c r="C6" s="687"/>
      <c r="D6" s="687"/>
      <c r="E6" s="687"/>
      <c r="F6" s="688"/>
      <c r="G6" s="518"/>
      <c r="H6" s="541"/>
      <c r="I6" s="541"/>
      <c r="J6" s="321"/>
      <c r="K6" s="321"/>
      <c r="L6" s="321"/>
    </row>
    <row r="7" spans="1:900" ht="18" customHeight="1">
      <c r="A7" s="331" t="s">
        <v>75</v>
      </c>
      <c r="B7" s="332">
        <f t="shared" ref="B7:D8" si="0">B11+B15+B19</f>
        <v>17287</v>
      </c>
      <c r="C7" s="332">
        <f t="shared" si="0"/>
        <v>11151</v>
      </c>
      <c r="D7" s="332">
        <f t="shared" si="0"/>
        <v>12356</v>
      </c>
      <c r="E7" s="128">
        <f>D7/B7-1</f>
        <v>-0.28524324637010467</v>
      </c>
      <c r="F7" s="297">
        <f>D7/C7-1</f>
        <v>0.10806205721459961</v>
      </c>
      <c r="G7" s="542"/>
      <c r="H7" s="543"/>
      <c r="I7" s="543"/>
      <c r="J7" s="322"/>
      <c r="K7" s="322"/>
      <c r="L7" s="329"/>
      <c r="M7" s="44"/>
      <c r="AHK7" s="28"/>
      <c r="AHL7" s="28"/>
      <c r="AHM7" s="28"/>
      <c r="AHN7" s="28"/>
      <c r="AHO7" s="28"/>
      <c r="AHP7" s="28"/>
    </row>
    <row r="8" spans="1:900" ht="18" customHeight="1">
      <c r="A8" s="331" t="s">
        <v>76</v>
      </c>
      <c r="B8" s="333">
        <f t="shared" si="0"/>
        <v>69135996.629999995</v>
      </c>
      <c r="C8" s="333">
        <f t="shared" si="0"/>
        <v>44597306.399999999</v>
      </c>
      <c r="D8" s="333">
        <f t="shared" si="0"/>
        <v>49421163.089999996</v>
      </c>
      <c r="E8" s="128">
        <f t="shared" ref="E8:E9" si="1">D8/B8-1</f>
        <v>-0.28516018428879053</v>
      </c>
      <c r="F8" s="297">
        <f t="shared" ref="F8:F9" si="2">D8/C8-1</f>
        <v>0.10816475431798711</v>
      </c>
      <c r="G8" s="542"/>
      <c r="H8" s="543"/>
      <c r="I8" s="543"/>
      <c r="J8" s="323"/>
      <c r="K8" s="323"/>
      <c r="L8" s="329"/>
      <c r="M8" s="45"/>
      <c r="AHK8" s="28"/>
      <c r="AHL8" s="28"/>
      <c r="AHM8" s="28"/>
      <c r="AHN8" s="28"/>
      <c r="AHO8" s="28"/>
      <c r="AHP8" s="28"/>
    </row>
    <row r="9" spans="1:900" ht="18" customHeight="1">
      <c r="A9" s="331" t="s">
        <v>77</v>
      </c>
      <c r="B9" s="333">
        <f>ROUND(B8/B7,2)</f>
        <v>3999.31</v>
      </c>
      <c r="C9" s="334">
        <f t="shared" ref="C9:D9" si="3">ROUND(C8/C7,2)</f>
        <v>3999.4</v>
      </c>
      <c r="D9" s="334">
        <f t="shared" si="3"/>
        <v>3999.77</v>
      </c>
      <c r="E9" s="360">
        <f t="shared" si="1"/>
        <v>1.150198409225478E-4</v>
      </c>
      <c r="F9" s="588">
        <f t="shared" si="2"/>
        <v>9.2513877081534801E-5</v>
      </c>
      <c r="G9" s="544"/>
      <c r="H9" s="545"/>
      <c r="I9" s="546"/>
      <c r="J9" s="324"/>
      <c r="K9" s="324"/>
      <c r="L9" s="330"/>
      <c r="AHK9" s="28"/>
      <c r="AHL9" s="28"/>
      <c r="AHM9" s="28"/>
      <c r="AHN9" s="28"/>
      <c r="AHO9" s="28"/>
      <c r="AHP9" s="28"/>
    </row>
    <row r="10" spans="1:900" ht="18" customHeight="1">
      <c r="A10" s="686" t="s">
        <v>79</v>
      </c>
      <c r="B10" s="687"/>
      <c r="C10" s="687"/>
      <c r="D10" s="687"/>
      <c r="E10" s="687"/>
      <c r="F10" s="688"/>
      <c r="G10" s="518"/>
      <c r="H10" s="541"/>
      <c r="I10" s="541"/>
      <c r="J10" s="321"/>
      <c r="K10" s="321"/>
      <c r="L10" s="321"/>
      <c r="AHK10" s="28"/>
      <c r="AHL10" s="28"/>
      <c r="AHM10" s="28"/>
      <c r="AHN10" s="28"/>
      <c r="AHO10" s="28"/>
      <c r="AHP10" s="28"/>
    </row>
    <row r="11" spans="1:900" ht="18" customHeight="1">
      <c r="A11" s="331" t="s">
        <v>75</v>
      </c>
      <c r="B11" s="335">
        <v>15631</v>
      </c>
      <c r="C11" s="336">
        <v>9827</v>
      </c>
      <c r="D11" s="336">
        <v>10984</v>
      </c>
      <c r="E11" s="128">
        <f t="shared" ref="E11:E13" si="4">D11/B11-1</f>
        <v>-0.29729383916576035</v>
      </c>
      <c r="F11" s="297">
        <f t="shared" ref="F11:F13" si="5">D11/C11-1</f>
        <v>0.11773684746107671</v>
      </c>
      <c r="G11" s="542"/>
      <c r="H11" s="543"/>
      <c r="I11" s="543"/>
      <c r="J11" s="322"/>
      <c r="K11" s="322"/>
      <c r="L11" s="329"/>
      <c r="AHK11" s="28"/>
      <c r="AHL11" s="28"/>
      <c r="AHM11" s="28"/>
      <c r="AHN11" s="28"/>
      <c r="AHO11" s="28"/>
      <c r="AHP11" s="28"/>
    </row>
    <row r="12" spans="1:900" ht="18" customHeight="1">
      <c r="A12" s="331" t="s">
        <v>76</v>
      </c>
      <c r="B12" s="337">
        <v>62512000.629999995</v>
      </c>
      <c r="C12" s="338">
        <v>39305604.5</v>
      </c>
      <c r="D12" s="338">
        <v>43933163.089999996</v>
      </c>
      <c r="E12" s="128">
        <f t="shared" si="4"/>
        <v>-0.29720433441197325</v>
      </c>
      <c r="F12" s="297">
        <f t="shared" si="5"/>
        <v>0.11773279278785798</v>
      </c>
      <c r="G12" s="542"/>
      <c r="H12" s="543"/>
      <c r="I12" s="543"/>
      <c r="J12" s="323"/>
      <c r="K12" s="323"/>
      <c r="L12" s="329"/>
      <c r="AHK12" s="28"/>
      <c r="AHL12" s="28"/>
      <c r="AHM12" s="28"/>
      <c r="AHN12" s="28"/>
      <c r="AHO12" s="28"/>
      <c r="AHP12" s="28"/>
    </row>
    <row r="13" spans="1:900" ht="18" customHeight="1">
      <c r="A13" s="331" t="s">
        <v>77</v>
      </c>
      <c r="B13" s="339">
        <f>ROUND(B12/B11,2)</f>
        <v>3999.23</v>
      </c>
      <c r="C13" s="338">
        <f t="shared" ref="C13:D13" si="6">ROUND(C12/C11,2)</f>
        <v>3999.76</v>
      </c>
      <c r="D13" s="338">
        <f t="shared" si="6"/>
        <v>3999.74</v>
      </c>
      <c r="E13" s="360">
        <f t="shared" si="4"/>
        <v>1.2752454847553274E-4</v>
      </c>
      <c r="F13" s="513">
        <f t="shared" si="5"/>
        <v>-5.0003000181542134E-6</v>
      </c>
      <c r="G13" s="544"/>
      <c r="H13" s="545"/>
      <c r="I13" s="546"/>
      <c r="J13" s="324"/>
      <c r="K13" s="324"/>
      <c r="L13" s="330"/>
      <c r="AHK13" s="28"/>
      <c r="AHL13" s="28"/>
      <c r="AHM13" s="28"/>
      <c r="AHN13" s="28"/>
      <c r="AHO13" s="28"/>
      <c r="AHP13" s="28"/>
    </row>
    <row r="14" spans="1:900" ht="18" customHeight="1">
      <c r="A14" s="686" t="s">
        <v>80</v>
      </c>
      <c r="B14" s="687"/>
      <c r="C14" s="687"/>
      <c r="D14" s="687"/>
      <c r="E14" s="687"/>
      <c r="F14" s="688"/>
      <c r="G14" s="518"/>
      <c r="H14" s="541"/>
      <c r="I14" s="541"/>
      <c r="J14" s="321"/>
      <c r="K14" s="321"/>
      <c r="L14" s="321"/>
      <c r="AHK14" s="28"/>
      <c r="AHL14" s="28"/>
      <c r="AHM14" s="28"/>
      <c r="AHN14" s="28"/>
      <c r="AHO14" s="28"/>
      <c r="AHP14" s="28"/>
    </row>
    <row r="15" spans="1:900" ht="18" customHeight="1">
      <c r="A15" s="331" t="s">
        <v>75</v>
      </c>
      <c r="B15" s="335">
        <v>1122</v>
      </c>
      <c r="C15" s="336">
        <v>856</v>
      </c>
      <c r="D15" s="336">
        <v>881</v>
      </c>
      <c r="E15" s="128">
        <f t="shared" ref="E15:E17" si="7">D15/B15-1</f>
        <v>-0.21479500891265602</v>
      </c>
      <c r="F15" s="297">
        <f t="shared" ref="F15:F17" si="8">D15/C15-1</f>
        <v>2.9205607476635587E-2</v>
      </c>
      <c r="G15" s="542"/>
      <c r="H15" s="543"/>
      <c r="I15" s="543"/>
      <c r="J15" s="325"/>
      <c r="K15" s="584"/>
      <c r="L15" s="329"/>
      <c r="M15" s="46"/>
      <c r="AHK15" s="28"/>
      <c r="AHL15" s="28"/>
      <c r="AHM15" s="28"/>
      <c r="AHN15" s="28"/>
      <c r="AHO15" s="28"/>
      <c r="AHP15" s="28"/>
    </row>
    <row r="16" spans="1:900" ht="18" customHeight="1">
      <c r="A16" s="331" t="s">
        <v>76</v>
      </c>
      <c r="B16" s="337">
        <v>4487996</v>
      </c>
      <c r="C16" s="338">
        <v>3421665.5</v>
      </c>
      <c r="D16" s="338">
        <v>3524000</v>
      </c>
      <c r="E16" s="128">
        <f t="shared" si="7"/>
        <v>-0.21479430908583697</v>
      </c>
      <c r="F16" s="297">
        <f t="shared" si="8"/>
        <v>2.9907803670464084E-2</v>
      </c>
      <c r="G16" s="542"/>
      <c r="H16" s="543"/>
      <c r="I16" s="543"/>
      <c r="J16" s="326"/>
      <c r="K16" s="323"/>
      <c r="L16" s="329"/>
      <c r="AHK16" s="28"/>
      <c r="AHL16" s="28"/>
      <c r="AHM16" s="28"/>
      <c r="AHN16" s="28"/>
      <c r="AHO16" s="28"/>
      <c r="AHP16" s="28"/>
    </row>
    <row r="17" spans="1:900" ht="18" customHeight="1">
      <c r="A17" s="331" t="s">
        <v>77</v>
      </c>
      <c r="B17" s="339">
        <f>ROUND(B16/B15,2)</f>
        <v>4000</v>
      </c>
      <c r="C17" s="338">
        <f t="shared" ref="C17:D17" si="9">ROUND(C16/C15,2)</f>
        <v>3997.27</v>
      </c>
      <c r="D17" s="338">
        <f t="shared" si="9"/>
        <v>4000</v>
      </c>
      <c r="E17" s="128">
        <f t="shared" si="7"/>
        <v>0</v>
      </c>
      <c r="F17" s="297">
        <f t="shared" si="8"/>
        <v>6.8296612437990234E-4</v>
      </c>
      <c r="G17" s="547"/>
      <c r="H17" s="546"/>
      <c r="I17" s="545"/>
      <c r="J17" s="326"/>
      <c r="K17" s="324"/>
      <c r="L17" s="330"/>
      <c r="AHK17" s="28"/>
      <c r="AHL17" s="28"/>
      <c r="AHM17" s="28"/>
      <c r="AHN17" s="28"/>
      <c r="AHO17" s="28"/>
      <c r="AHP17" s="28"/>
    </row>
    <row r="18" spans="1:900" ht="18" customHeight="1">
      <c r="A18" s="686" t="s">
        <v>81</v>
      </c>
      <c r="B18" s="687"/>
      <c r="C18" s="687"/>
      <c r="D18" s="687"/>
      <c r="E18" s="687"/>
      <c r="F18" s="688"/>
      <c r="G18" s="518"/>
      <c r="H18" s="541"/>
      <c r="I18" s="541"/>
      <c r="J18" s="321"/>
      <c r="K18" s="321"/>
      <c r="L18" s="321"/>
      <c r="AHK18" s="28"/>
      <c r="AHL18" s="28"/>
      <c r="AHM18" s="28"/>
      <c r="AHN18" s="28"/>
      <c r="AHO18" s="28"/>
      <c r="AHP18" s="28"/>
    </row>
    <row r="19" spans="1:900" ht="18" customHeight="1">
      <c r="A19" s="331" t="s">
        <v>75</v>
      </c>
      <c r="B19" s="335">
        <v>534</v>
      </c>
      <c r="C19" s="336">
        <v>468</v>
      </c>
      <c r="D19" s="336">
        <v>491</v>
      </c>
      <c r="E19" s="125">
        <f t="shared" ref="E19:E21" si="10">D19/B19-1</f>
        <v>-8.0524344569288364E-2</v>
      </c>
      <c r="F19" s="536">
        <f t="shared" ref="F19:F21" si="11">D19/C19-1</f>
        <v>4.9145299145299193E-2</v>
      </c>
      <c r="G19" s="542"/>
      <c r="H19" s="543"/>
      <c r="I19" s="543"/>
      <c r="J19" s="325"/>
      <c r="K19" s="325"/>
      <c r="L19" s="329"/>
      <c r="AHK19" s="28"/>
      <c r="AHL19" s="28"/>
      <c r="AHM19" s="28"/>
      <c r="AHN19" s="28"/>
      <c r="AHO19" s="28"/>
      <c r="AHP19" s="28"/>
    </row>
    <row r="20" spans="1:900" ht="18" customHeight="1">
      <c r="A20" s="331" t="s">
        <v>76</v>
      </c>
      <c r="B20" s="337">
        <v>2136000</v>
      </c>
      <c r="C20" s="338">
        <v>1870036.4</v>
      </c>
      <c r="D20" s="338">
        <v>1964000</v>
      </c>
      <c r="E20" s="128">
        <f t="shared" si="10"/>
        <v>-8.0524344569288364E-2</v>
      </c>
      <c r="F20" s="297">
        <f t="shared" si="11"/>
        <v>5.0246936369794826E-2</v>
      </c>
      <c r="G20" s="542"/>
      <c r="H20" s="543"/>
      <c r="I20" s="543"/>
      <c r="J20" s="326"/>
      <c r="K20" s="326"/>
      <c r="L20" s="329"/>
      <c r="AHK20" s="28"/>
      <c r="AHL20" s="28"/>
      <c r="AHM20" s="28"/>
      <c r="AHN20" s="28"/>
      <c r="AHO20" s="28"/>
      <c r="AHP20" s="28"/>
    </row>
    <row r="21" spans="1:900" ht="18" customHeight="1">
      <c r="A21" s="340" t="s">
        <v>77</v>
      </c>
      <c r="B21" s="339">
        <f>ROUND(B20/B19,2)</f>
        <v>4000</v>
      </c>
      <c r="C21" s="341">
        <f t="shared" ref="C21:D21" si="12">ROUND(C20/C19,2)</f>
        <v>3995.8</v>
      </c>
      <c r="D21" s="341">
        <f t="shared" si="12"/>
        <v>4000</v>
      </c>
      <c r="E21" s="133">
        <f t="shared" si="10"/>
        <v>0</v>
      </c>
      <c r="F21" s="150">
        <f t="shared" si="11"/>
        <v>1.0511036588416456E-3</v>
      </c>
      <c r="G21" s="542"/>
      <c r="H21" s="545"/>
      <c r="I21" s="543"/>
      <c r="J21" s="326"/>
      <c r="K21" s="326"/>
      <c r="L21" s="329"/>
      <c r="AHK21" s="28"/>
      <c r="AHL21" s="28"/>
      <c r="AHM21" s="28"/>
      <c r="AHN21" s="28"/>
      <c r="AHO21" s="28"/>
      <c r="AHP21" s="28"/>
    </row>
    <row r="22" spans="1:900" ht="26.25" customHeight="1">
      <c r="A22" s="8"/>
      <c r="B22" s="8"/>
      <c r="C22" s="8"/>
      <c r="D22" s="47"/>
    </row>
    <row r="23" spans="1:900" s="3" customFormat="1" ht="15" customHeight="1">
      <c r="A23" s="342" t="s">
        <v>599</v>
      </c>
      <c r="B23" s="41"/>
      <c r="C23" s="41"/>
      <c r="D23" s="41"/>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c r="KH23" s="48"/>
      <c r="KI23" s="48"/>
      <c r="KJ23" s="48"/>
      <c r="KK23" s="48"/>
      <c r="KL23" s="48"/>
      <c r="KM23" s="48"/>
      <c r="KN23" s="48"/>
      <c r="KO23" s="48"/>
      <c r="KP23" s="48"/>
      <c r="KQ23" s="48"/>
      <c r="KR23" s="48"/>
      <c r="KS23" s="48"/>
      <c r="KT23" s="48"/>
      <c r="KU23" s="48"/>
      <c r="KV23" s="48"/>
      <c r="KW23" s="48"/>
      <c r="KX23" s="48"/>
      <c r="KY23" s="48"/>
      <c r="KZ23" s="48"/>
      <c r="LA23" s="48"/>
      <c r="LB23" s="48"/>
      <c r="LC23" s="48"/>
      <c r="LD23" s="48"/>
      <c r="LE23" s="48"/>
      <c r="LF23" s="48"/>
      <c r="LG23" s="48"/>
      <c r="LH23" s="48"/>
      <c r="LI23" s="48"/>
      <c r="LJ23" s="48"/>
      <c r="LK23" s="48"/>
      <c r="LL23" s="48"/>
      <c r="LM23" s="48"/>
      <c r="LN23" s="48"/>
      <c r="LO23" s="48"/>
      <c r="LP23" s="48"/>
      <c r="LQ23" s="48"/>
      <c r="LR23" s="48"/>
      <c r="LS23" s="48"/>
      <c r="LT23" s="48"/>
      <c r="LU23" s="48"/>
      <c r="LV23" s="48"/>
      <c r="LW23" s="48"/>
      <c r="LX23" s="48"/>
      <c r="LY23" s="48"/>
      <c r="LZ23" s="48"/>
      <c r="MA23" s="48"/>
      <c r="MB23" s="48"/>
      <c r="MC23" s="48"/>
      <c r="MD23" s="48"/>
      <c r="ME23" s="48"/>
      <c r="MF23" s="48"/>
      <c r="MG23" s="48"/>
      <c r="MH23" s="48"/>
      <c r="MI23" s="48"/>
      <c r="MJ23" s="48"/>
      <c r="MK23" s="48"/>
      <c r="ML23" s="48"/>
      <c r="MM23" s="48"/>
      <c r="MN23" s="48"/>
      <c r="MO23" s="48"/>
      <c r="MP23" s="48"/>
      <c r="MQ23" s="48"/>
      <c r="MR23" s="48"/>
      <c r="MS23" s="48"/>
      <c r="MT23" s="48"/>
      <c r="MU23" s="48"/>
      <c r="MV23" s="48"/>
      <c r="MW23" s="48"/>
      <c r="MX23" s="48"/>
      <c r="MY23" s="48"/>
      <c r="MZ23" s="48"/>
      <c r="NA23" s="48"/>
      <c r="NB23" s="48"/>
      <c r="NC23" s="48"/>
      <c r="ND23" s="48"/>
      <c r="NE23" s="48"/>
      <c r="NF23" s="48"/>
      <c r="NG23" s="48"/>
      <c r="NH23" s="48"/>
      <c r="NI23" s="48"/>
      <c r="NJ23" s="48"/>
      <c r="NK23" s="48"/>
      <c r="NL23" s="48"/>
      <c r="NM23" s="48"/>
      <c r="NN23" s="48"/>
      <c r="NO23" s="48"/>
      <c r="NP23" s="48"/>
      <c r="NQ23" s="48"/>
      <c r="NR23" s="48"/>
      <c r="NS23" s="48"/>
      <c r="NT23" s="48"/>
      <c r="NU23" s="48"/>
      <c r="NV23" s="48"/>
      <c r="NW23" s="48"/>
      <c r="NX23" s="48"/>
      <c r="NY23" s="48"/>
      <c r="NZ23" s="48"/>
      <c r="OA23" s="48"/>
      <c r="OB23" s="48"/>
      <c r="OC23" s="48"/>
      <c r="OD23" s="48"/>
      <c r="OE23" s="48"/>
      <c r="OF23" s="48"/>
      <c r="OG23" s="48"/>
      <c r="OH23" s="48"/>
      <c r="OI23" s="48"/>
      <c r="OJ23" s="48"/>
      <c r="OK23" s="48"/>
      <c r="OL23" s="48"/>
      <c r="OM23" s="48"/>
      <c r="ON23" s="48"/>
      <c r="OO23" s="48"/>
      <c r="OP23" s="48"/>
      <c r="OQ23" s="48"/>
      <c r="OR23" s="48"/>
      <c r="OS23" s="48"/>
      <c r="OT23" s="48"/>
      <c r="OU23" s="48"/>
      <c r="OV23" s="48"/>
      <c r="OW23" s="48"/>
      <c r="OX23" s="48"/>
      <c r="OY23" s="48"/>
      <c r="OZ23" s="48"/>
      <c r="PA23" s="48"/>
      <c r="PB23" s="48"/>
      <c r="PC23" s="48"/>
      <c r="PD23" s="48"/>
      <c r="PE23" s="48"/>
      <c r="PF23" s="48"/>
      <c r="PG23" s="48"/>
      <c r="PH23" s="48"/>
      <c r="PI23" s="48"/>
      <c r="PJ23" s="48"/>
      <c r="PK23" s="48"/>
      <c r="PL23" s="48"/>
      <c r="PM23" s="48"/>
      <c r="PN23" s="48"/>
      <c r="PO23" s="48"/>
      <c r="PP23" s="48"/>
      <c r="PQ23" s="48"/>
      <c r="PR23" s="48"/>
      <c r="PS23" s="48"/>
      <c r="PT23" s="48"/>
      <c r="PU23" s="48"/>
      <c r="PV23" s="48"/>
      <c r="PW23" s="48"/>
      <c r="PX23" s="48"/>
      <c r="PY23" s="48"/>
      <c r="PZ23" s="48"/>
      <c r="QA23" s="48"/>
      <c r="QB23" s="48"/>
      <c r="QC23" s="48"/>
      <c r="QD23" s="48"/>
      <c r="QE23" s="48"/>
      <c r="QF23" s="48"/>
      <c r="QG23" s="48"/>
      <c r="QH23" s="48"/>
      <c r="QI23" s="48"/>
      <c r="QJ23" s="48"/>
      <c r="QK23" s="48"/>
      <c r="QL23" s="48"/>
      <c r="QM23" s="48"/>
      <c r="QN23" s="48"/>
      <c r="QO23" s="48"/>
      <c r="QP23" s="48"/>
      <c r="QQ23" s="48"/>
      <c r="QR23" s="48"/>
      <c r="QS23" s="48"/>
      <c r="QT23" s="48"/>
      <c r="QU23" s="48"/>
      <c r="QV23" s="48"/>
      <c r="QW23" s="48"/>
      <c r="QX23" s="48"/>
      <c r="QY23" s="48"/>
      <c r="QZ23" s="48"/>
      <c r="RA23" s="48"/>
      <c r="RB23" s="48"/>
      <c r="RC23" s="48"/>
      <c r="RD23" s="48"/>
      <c r="RE23" s="48"/>
      <c r="RF23" s="48"/>
      <c r="RG23" s="48"/>
      <c r="RH23" s="48"/>
      <c r="RI23" s="48"/>
      <c r="RJ23" s="48"/>
      <c r="RK23" s="48"/>
      <c r="RL23" s="48"/>
      <c r="RM23" s="48"/>
      <c r="RN23" s="48"/>
      <c r="RO23" s="48"/>
      <c r="RP23" s="48"/>
      <c r="RQ23" s="48"/>
      <c r="RR23" s="48"/>
      <c r="RS23" s="48"/>
      <c r="RT23" s="48"/>
      <c r="RU23" s="48"/>
      <c r="RV23" s="48"/>
      <c r="RW23" s="48"/>
      <c r="RX23" s="48"/>
      <c r="RY23" s="48"/>
      <c r="RZ23" s="48"/>
      <c r="SA23" s="48"/>
      <c r="SB23" s="48"/>
      <c r="SC23" s="48"/>
      <c r="SD23" s="48"/>
      <c r="SE23" s="48"/>
      <c r="SF23" s="48"/>
      <c r="SG23" s="48"/>
      <c r="SH23" s="48"/>
      <c r="SI23" s="48"/>
      <c r="SJ23" s="48"/>
      <c r="SK23" s="48"/>
      <c r="SL23" s="48"/>
      <c r="SM23" s="48"/>
      <c r="SN23" s="48"/>
      <c r="SO23" s="48"/>
      <c r="SP23" s="48"/>
      <c r="SQ23" s="48"/>
      <c r="SR23" s="48"/>
      <c r="SS23" s="48"/>
      <c r="ST23" s="48"/>
      <c r="SU23" s="48"/>
      <c r="SV23" s="48"/>
      <c r="SW23" s="48"/>
      <c r="SX23" s="48"/>
      <c r="SY23" s="48"/>
      <c r="SZ23" s="48"/>
      <c r="TA23" s="48"/>
      <c r="TB23" s="48"/>
      <c r="TC23" s="48"/>
      <c r="TD23" s="48"/>
      <c r="TE23" s="48"/>
      <c r="TF23" s="48"/>
      <c r="TG23" s="48"/>
      <c r="TH23" s="48"/>
      <c r="TI23" s="48"/>
      <c r="TJ23" s="48"/>
      <c r="TK23" s="48"/>
      <c r="TL23" s="48"/>
      <c r="TM23" s="48"/>
      <c r="TN23" s="48"/>
      <c r="TO23" s="48"/>
      <c r="TP23" s="48"/>
      <c r="TQ23" s="48"/>
      <c r="TR23" s="48"/>
      <c r="TS23" s="48"/>
      <c r="TT23" s="48"/>
      <c r="TU23" s="48"/>
      <c r="TV23" s="48"/>
      <c r="TW23" s="48"/>
      <c r="TX23" s="48"/>
      <c r="TY23" s="48"/>
      <c r="TZ23" s="48"/>
      <c r="UA23" s="48"/>
      <c r="UB23" s="48"/>
      <c r="UC23" s="48"/>
      <c r="UD23" s="48"/>
      <c r="UE23" s="48"/>
      <c r="UF23" s="48"/>
      <c r="UG23" s="48"/>
      <c r="UH23" s="48"/>
      <c r="UI23" s="48"/>
      <c r="UJ23" s="48"/>
      <c r="UK23" s="48"/>
      <c r="UL23" s="48"/>
      <c r="UM23" s="48"/>
      <c r="UN23" s="48"/>
      <c r="UO23" s="48"/>
      <c r="UP23" s="48"/>
      <c r="UQ23" s="48"/>
      <c r="UR23" s="48"/>
      <c r="US23" s="48"/>
      <c r="UT23" s="48"/>
      <c r="UU23" s="48"/>
      <c r="UV23" s="48"/>
      <c r="UW23" s="48"/>
      <c r="UX23" s="48"/>
      <c r="UY23" s="48"/>
      <c r="UZ23" s="48"/>
      <c r="VA23" s="48"/>
      <c r="VB23" s="48"/>
      <c r="VC23" s="48"/>
      <c r="VD23" s="48"/>
      <c r="VE23" s="48"/>
      <c r="VF23" s="48"/>
      <c r="VG23" s="48"/>
      <c r="VH23" s="48"/>
      <c r="VI23" s="48"/>
      <c r="VJ23" s="48"/>
      <c r="VK23" s="48"/>
      <c r="VL23" s="48"/>
      <c r="VM23" s="48"/>
      <c r="VN23" s="48"/>
      <c r="VO23" s="48"/>
      <c r="VP23" s="48"/>
      <c r="VQ23" s="48"/>
      <c r="VR23" s="48"/>
      <c r="VS23" s="48"/>
      <c r="VT23" s="48"/>
      <c r="VU23" s="48"/>
      <c r="VV23" s="48"/>
      <c r="VW23" s="48"/>
      <c r="VX23" s="48"/>
      <c r="VY23" s="48"/>
      <c r="VZ23" s="48"/>
      <c r="WA23" s="48"/>
      <c r="WB23" s="48"/>
      <c r="WC23" s="48"/>
      <c r="WD23" s="48"/>
      <c r="WE23" s="48"/>
      <c r="WF23" s="48"/>
      <c r="WG23" s="48"/>
      <c r="WH23" s="48"/>
      <c r="WI23" s="48"/>
      <c r="WJ23" s="48"/>
      <c r="WK23" s="48"/>
      <c r="WL23" s="48"/>
      <c r="WM23" s="48"/>
      <c r="WN23" s="48"/>
      <c r="WO23" s="48"/>
      <c r="WP23" s="48"/>
      <c r="WQ23" s="48"/>
      <c r="WR23" s="48"/>
      <c r="WS23" s="48"/>
      <c r="WT23" s="48"/>
      <c r="WU23" s="48"/>
      <c r="WV23" s="48"/>
      <c r="WW23" s="48"/>
      <c r="WX23" s="48"/>
      <c r="WY23" s="48"/>
      <c r="WZ23" s="48"/>
      <c r="XA23" s="48"/>
      <c r="XB23" s="48"/>
      <c r="XC23" s="48"/>
      <c r="XD23" s="48"/>
      <c r="XE23" s="48"/>
      <c r="XF23" s="48"/>
      <c r="XG23" s="48"/>
      <c r="XH23" s="48"/>
      <c r="XI23" s="48"/>
      <c r="XJ23" s="48"/>
      <c r="XK23" s="48"/>
      <c r="XL23" s="48"/>
      <c r="XM23" s="48"/>
      <c r="XN23" s="48"/>
      <c r="XO23" s="48"/>
      <c r="XP23" s="48"/>
      <c r="XQ23" s="48"/>
      <c r="XR23" s="48"/>
      <c r="XS23" s="48"/>
      <c r="XT23" s="48"/>
      <c r="XU23" s="48"/>
      <c r="XV23" s="48"/>
      <c r="XW23" s="48"/>
      <c r="XX23" s="48"/>
      <c r="XY23" s="48"/>
      <c r="XZ23" s="48"/>
      <c r="YA23" s="48"/>
      <c r="YB23" s="48"/>
      <c r="YC23" s="48"/>
      <c r="YD23" s="48"/>
      <c r="YE23" s="48"/>
      <c r="YF23" s="48"/>
      <c r="YG23" s="48"/>
      <c r="YH23" s="48"/>
      <c r="YI23" s="48"/>
      <c r="YJ23" s="48"/>
      <c r="YK23" s="48"/>
      <c r="YL23" s="48"/>
      <c r="YM23" s="48"/>
      <c r="YN23" s="48"/>
      <c r="YO23" s="48"/>
      <c r="YP23" s="48"/>
      <c r="YQ23" s="48"/>
      <c r="YR23" s="48"/>
      <c r="YS23" s="48"/>
      <c r="YT23" s="48"/>
      <c r="YU23" s="48"/>
      <c r="YV23" s="48"/>
      <c r="YW23" s="48"/>
      <c r="YX23" s="48"/>
      <c r="YY23" s="48"/>
      <c r="YZ23" s="48"/>
      <c r="ZA23" s="48"/>
      <c r="ZB23" s="48"/>
      <c r="ZC23" s="48"/>
      <c r="ZD23" s="48"/>
      <c r="ZE23" s="48"/>
      <c r="ZF23" s="48"/>
      <c r="ZG23" s="48"/>
      <c r="ZH23" s="48"/>
      <c r="ZI23" s="48"/>
      <c r="ZJ23" s="48"/>
      <c r="ZK23" s="48"/>
      <c r="ZL23" s="48"/>
      <c r="ZM23" s="48"/>
      <c r="ZN23" s="48"/>
      <c r="ZO23" s="48"/>
      <c r="ZP23" s="48"/>
      <c r="ZQ23" s="48"/>
      <c r="ZR23" s="48"/>
      <c r="ZS23" s="48"/>
      <c r="ZT23" s="48"/>
      <c r="ZU23" s="48"/>
      <c r="ZV23" s="48"/>
      <c r="ZW23" s="48"/>
      <c r="ZX23" s="48"/>
      <c r="ZY23" s="48"/>
      <c r="ZZ23" s="48"/>
      <c r="AAA23" s="48"/>
      <c r="AAB23" s="48"/>
      <c r="AAC23" s="48"/>
      <c r="AAD23" s="48"/>
      <c r="AAE23" s="48"/>
      <c r="AAF23" s="48"/>
      <c r="AAG23" s="48"/>
      <c r="AAH23" s="48"/>
      <c r="AAI23" s="48"/>
      <c r="AAJ23" s="48"/>
      <c r="AAK23" s="48"/>
      <c r="AAL23" s="48"/>
      <c r="AAM23" s="48"/>
      <c r="AAN23" s="48"/>
      <c r="AAO23" s="48"/>
      <c r="AAP23" s="48"/>
      <c r="AAQ23" s="48"/>
      <c r="AAR23" s="48"/>
      <c r="AAS23" s="48"/>
      <c r="AAT23" s="48"/>
      <c r="AAU23" s="48"/>
      <c r="AAV23" s="48"/>
      <c r="AAW23" s="48"/>
      <c r="AAX23" s="48"/>
      <c r="AAY23" s="48"/>
      <c r="AAZ23" s="48"/>
      <c r="ABA23" s="48"/>
      <c r="ABB23" s="48"/>
      <c r="ABC23" s="48"/>
      <c r="ABD23" s="48"/>
      <c r="ABE23" s="48"/>
      <c r="ABF23" s="48"/>
      <c r="ABG23" s="48"/>
      <c r="ABH23" s="48"/>
      <c r="ABI23" s="48"/>
      <c r="ABJ23" s="48"/>
      <c r="ABK23" s="48"/>
      <c r="ABL23" s="48"/>
      <c r="ABM23" s="48"/>
      <c r="ABN23" s="48"/>
      <c r="ABO23" s="48"/>
      <c r="ABP23" s="48"/>
      <c r="ABQ23" s="48"/>
      <c r="ABR23" s="48"/>
      <c r="ABS23" s="48"/>
      <c r="ABT23" s="48"/>
      <c r="ABU23" s="48"/>
      <c r="ABV23" s="48"/>
      <c r="ABW23" s="48"/>
      <c r="ABX23" s="48"/>
      <c r="ABY23" s="48"/>
      <c r="ABZ23" s="48"/>
      <c r="ACA23" s="48"/>
      <c r="ACB23" s="48"/>
      <c r="ACC23" s="48"/>
      <c r="ACD23" s="48"/>
      <c r="ACE23" s="48"/>
      <c r="ACF23" s="48"/>
      <c r="ACG23" s="48"/>
      <c r="ACH23" s="48"/>
      <c r="ACI23" s="48"/>
      <c r="ACJ23" s="48"/>
      <c r="ACK23" s="48"/>
      <c r="ACL23" s="48"/>
      <c r="ACM23" s="48"/>
      <c r="ACN23" s="48"/>
      <c r="ACO23" s="48"/>
      <c r="ACP23" s="48"/>
      <c r="ACQ23" s="48"/>
      <c r="ACR23" s="48"/>
      <c r="ACS23" s="48"/>
      <c r="ACT23" s="48"/>
      <c r="ACU23" s="48"/>
      <c r="ACV23" s="48"/>
      <c r="ACW23" s="48"/>
      <c r="ACX23" s="48"/>
      <c r="ACY23" s="48"/>
      <c r="ACZ23" s="48"/>
      <c r="ADA23" s="48"/>
      <c r="ADB23" s="48"/>
      <c r="ADC23" s="48"/>
      <c r="ADD23" s="48"/>
      <c r="ADE23" s="48"/>
      <c r="ADF23" s="48"/>
      <c r="ADG23" s="48"/>
      <c r="ADH23" s="48"/>
      <c r="ADI23" s="48"/>
      <c r="ADJ23" s="48"/>
      <c r="ADK23" s="48"/>
      <c r="ADL23" s="48"/>
      <c r="ADM23" s="48"/>
      <c r="ADN23" s="48"/>
      <c r="ADO23" s="48"/>
      <c r="ADP23" s="48"/>
      <c r="ADQ23" s="48"/>
      <c r="ADR23" s="48"/>
      <c r="ADS23" s="48"/>
      <c r="ADT23" s="48"/>
      <c r="ADU23" s="48"/>
      <c r="ADV23" s="48"/>
      <c r="ADW23" s="48"/>
      <c r="ADX23" s="48"/>
      <c r="ADY23" s="48"/>
      <c r="ADZ23" s="48"/>
      <c r="AEA23" s="48"/>
      <c r="AEB23" s="48"/>
      <c r="AEC23" s="48"/>
      <c r="AED23" s="48"/>
      <c r="AEE23" s="48"/>
      <c r="AEF23" s="48"/>
      <c r="AEG23" s="48"/>
      <c r="AEH23" s="48"/>
      <c r="AEI23" s="48"/>
      <c r="AEJ23" s="48"/>
      <c r="AEK23" s="48"/>
      <c r="AEL23" s="48"/>
      <c r="AEM23" s="48"/>
      <c r="AEN23" s="48"/>
      <c r="AEO23" s="48"/>
      <c r="AEP23" s="48"/>
      <c r="AEQ23" s="48"/>
      <c r="AER23" s="48"/>
      <c r="AES23" s="48"/>
      <c r="AET23" s="48"/>
      <c r="AEU23" s="48"/>
      <c r="AEV23" s="48"/>
      <c r="AEW23" s="48"/>
      <c r="AEX23" s="48"/>
      <c r="AEY23" s="48"/>
      <c r="AEZ23" s="48"/>
      <c r="AFA23" s="48"/>
      <c r="AFB23" s="48"/>
      <c r="AFC23" s="48"/>
      <c r="AFD23" s="48"/>
      <c r="AFE23" s="48"/>
      <c r="AFF23" s="48"/>
      <c r="AFG23" s="48"/>
      <c r="AFH23" s="48"/>
      <c r="AFI23" s="48"/>
      <c r="AFJ23" s="48"/>
      <c r="AFK23" s="48"/>
      <c r="AFL23" s="48"/>
      <c r="AFM23" s="48"/>
      <c r="AFN23" s="48"/>
      <c r="AFO23" s="48"/>
      <c r="AFP23" s="48"/>
      <c r="AFQ23" s="48"/>
      <c r="AFR23" s="48"/>
      <c r="AFS23" s="48"/>
      <c r="AFT23" s="48"/>
      <c r="AFU23" s="48"/>
      <c r="AFV23" s="48"/>
      <c r="AFW23" s="48"/>
      <c r="AFX23" s="48"/>
      <c r="AFY23" s="48"/>
      <c r="AFZ23" s="48"/>
      <c r="AGA23" s="48"/>
      <c r="AGB23" s="48"/>
      <c r="AGC23" s="48"/>
      <c r="AGD23" s="48"/>
      <c r="AGE23" s="48"/>
      <c r="AGF23" s="48"/>
      <c r="AGG23" s="48"/>
      <c r="AGH23" s="48"/>
      <c r="AGI23" s="48"/>
      <c r="AGJ23" s="48"/>
      <c r="AGK23" s="48"/>
      <c r="AGL23" s="48"/>
      <c r="AGM23" s="48"/>
      <c r="AGN23" s="48"/>
      <c r="AGO23" s="48"/>
      <c r="AGP23" s="48"/>
      <c r="AGQ23" s="48"/>
      <c r="AGR23" s="48"/>
      <c r="AGS23" s="48"/>
      <c r="AGT23" s="48"/>
      <c r="AGU23" s="48"/>
      <c r="AGV23" s="48"/>
      <c r="AGW23" s="48"/>
      <c r="AGX23" s="48"/>
      <c r="AGY23" s="48"/>
      <c r="AGZ23" s="48"/>
      <c r="AHA23" s="48"/>
      <c r="AHB23" s="48"/>
      <c r="AHC23" s="48"/>
      <c r="AHD23" s="48"/>
      <c r="AHE23" s="48"/>
      <c r="AHF23" s="48"/>
      <c r="AHG23" s="48"/>
      <c r="AHH23" s="48"/>
      <c r="AHI23" s="48"/>
      <c r="AHJ23" s="48"/>
    </row>
    <row r="24" spans="1:900" ht="18.75" customHeight="1">
      <c r="A24" s="641" t="s">
        <v>13</v>
      </c>
      <c r="B24" s="648" t="s">
        <v>82</v>
      </c>
      <c r="C24" s="627"/>
      <c r="D24" s="627"/>
      <c r="E24" s="627"/>
      <c r="F24" s="627"/>
      <c r="G24" s="627"/>
      <c r="H24" s="627"/>
      <c r="I24" s="628"/>
    </row>
    <row r="25" spans="1:900" ht="18" customHeight="1">
      <c r="A25" s="642"/>
      <c r="B25" s="747" t="s">
        <v>120</v>
      </c>
      <c r="C25" s="748"/>
      <c r="D25" s="751" t="s">
        <v>35</v>
      </c>
      <c r="E25" s="752"/>
      <c r="F25" s="752"/>
      <c r="G25" s="752"/>
      <c r="H25" s="752"/>
      <c r="I25" s="753"/>
    </row>
    <row r="26" spans="1:900" ht="18" customHeight="1">
      <c r="A26" s="642"/>
      <c r="B26" s="749"/>
      <c r="C26" s="750"/>
      <c r="D26" s="626" t="s">
        <v>83</v>
      </c>
      <c r="E26" s="626"/>
      <c r="F26" s="648" t="s">
        <v>84</v>
      </c>
      <c r="G26" s="627"/>
      <c r="H26" s="648" t="s">
        <v>85</v>
      </c>
      <c r="I26" s="628"/>
    </row>
    <row r="27" spans="1:900" ht="33.6" customHeight="1">
      <c r="A27" s="642"/>
      <c r="B27" s="578" t="s">
        <v>86</v>
      </c>
      <c r="C27" s="578" t="s">
        <v>330</v>
      </c>
      <c r="D27" s="578" t="s">
        <v>86</v>
      </c>
      <c r="E27" s="578" t="s">
        <v>330</v>
      </c>
      <c r="F27" s="578" t="s">
        <v>78</v>
      </c>
      <c r="G27" s="578" t="s">
        <v>330</v>
      </c>
      <c r="H27" s="578" t="s">
        <v>86</v>
      </c>
      <c r="I27" s="578" t="s">
        <v>330</v>
      </c>
    </row>
    <row r="28" spans="1:900" ht="15" customHeight="1">
      <c r="A28" s="643"/>
      <c r="B28" s="623" t="str">
        <f>'Tab 9 (21) i 10 (22)'!B13:D13</f>
        <v>I KWARTAŁ 2023 R.</v>
      </c>
      <c r="C28" s="625"/>
      <c r="D28" s="625"/>
      <c r="E28" s="625"/>
      <c r="F28" s="625"/>
      <c r="G28" s="625"/>
      <c r="H28" s="625"/>
      <c r="I28" s="624"/>
    </row>
    <row r="29" spans="1:900" ht="19.5" customHeight="1">
      <c r="A29" s="169" t="s">
        <v>68</v>
      </c>
      <c r="B29" s="343">
        <f t="shared" ref="B29:I29" si="13">SUM(B30:B45)</f>
        <v>12356</v>
      </c>
      <c r="C29" s="344">
        <f t="shared" si="13"/>
        <v>49421163.089999996</v>
      </c>
      <c r="D29" s="345">
        <f t="shared" si="13"/>
        <v>10984</v>
      </c>
      <c r="E29" s="346">
        <f t="shared" si="13"/>
        <v>43933163.089999996</v>
      </c>
      <c r="F29" s="345">
        <f t="shared" si="13"/>
        <v>881</v>
      </c>
      <c r="G29" s="346">
        <f t="shared" si="13"/>
        <v>3524000</v>
      </c>
      <c r="H29" s="345">
        <f t="shared" si="13"/>
        <v>491</v>
      </c>
      <c r="I29" s="346">
        <f t="shared" si="13"/>
        <v>1964000</v>
      </c>
    </row>
    <row r="30" spans="1:900" ht="18.75" customHeight="1">
      <c r="A30" s="170" t="s">
        <v>42</v>
      </c>
      <c r="B30" s="347">
        <f>D30+F30+H30</f>
        <v>378</v>
      </c>
      <c r="C30" s="348">
        <f>E30+G30+I30</f>
        <v>1512000</v>
      </c>
      <c r="D30" s="349">
        <v>336</v>
      </c>
      <c r="E30" s="350">
        <v>1344000</v>
      </c>
      <c r="F30" s="351">
        <v>29</v>
      </c>
      <c r="G30" s="350">
        <v>116000</v>
      </c>
      <c r="H30" s="351">
        <v>13</v>
      </c>
      <c r="I30" s="350">
        <v>52000</v>
      </c>
    </row>
    <row r="31" spans="1:900" ht="18.75" customHeight="1">
      <c r="A31" s="170" t="s">
        <v>43</v>
      </c>
      <c r="B31" s="347">
        <f t="shared" ref="B31:C45" si="14">D31+F31+H31</f>
        <v>800</v>
      </c>
      <c r="C31" s="348">
        <f t="shared" si="14"/>
        <v>3198303.61</v>
      </c>
      <c r="D31" s="349">
        <v>733</v>
      </c>
      <c r="E31" s="350">
        <v>2930303.61</v>
      </c>
      <c r="F31" s="351">
        <v>38</v>
      </c>
      <c r="G31" s="350">
        <v>152000</v>
      </c>
      <c r="H31" s="351">
        <v>29</v>
      </c>
      <c r="I31" s="350">
        <v>116000</v>
      </c>
    </row>
    <row r="32" spans="1:900" ht="18.75" customHeight="1">
      <c r="A32" s="170" t="s">
        <v>44</v>
      </c>
      <c r="B32" s="347">
        <f t="shared" si="14"/>
        <v>1642</v>
      </c>
      <c r="C32" s="348">
        <f t="shared" si="14"/>
        <v>6567807</v>
      </c>
      <c r="D32" s="349">
        <v>1455</v>
      </c>
      <c r="E32" s="350">
        <v>5819807</v>
      </c>
      <c r="F32" s="351">
        <v>124</v>
      </c>
      <c r="G32" s="350">
        <v>496000</v>
      </c>
      <c r="H32" s="351">
        <v>63</v>
      </c>
      <c r="I32" s="350">
        <v>252000</v>
      </c>
    </row>
    <row r="33" spans="1:9" ht="18.75" customHeight="1">
      <c r="A33" s="170" t="s">
        <v>45</v>
      </c>
      <c r="B33" s="347">
        <f t="shared" si="14"/>
        <v>150</v>
      </c>
      <c r="C33" s="348">
        <f t="shared" si="14"/>
        <v>600000</v>
      </c>
      <c r="D33" s="349">
        <v>128</v>
      </c>
      <c r="E33" s="350">
        <v>512000</v>
      </c>
      <c r="F33" s="351">
        <v>15</v>
      </c>
      <c r="G33" s="350">
        <v>60000</v>
      </c>
      <c r="H33" s="351">
        <v>7</v>
      </c>
      <c r="I33" s="350">
        <v>28000</v>
      </c>
    </row>
    <row r="34" spans="1:9" ht="18.75" customHeight="1">
      <c r="A34" s="170" t="s">
        <v>46</v>
      </c>
      <c r="B34" s="347">
        <f t="shared" si="14"/>
        <v>1105</v>
      </c>
      <c r="C34" s="348">
        <f t="shared" si="14"/>
        <v>4420000</v>
      </c>
      <c r="D34" s="349">
        <v>984</v>
      </c>
      <c r="E34" s="350">
        <v>3936000</v>
      </c>
      <c r="F34" s="351">
        <v>80</v>
      </c>
      <c r="G34" s="350">
        <v>320000</v>
      </c>
      <c r="H34" s="351">
        <v>41</v>
      </c>
      <c r="I34" s="350">
        <v>164000</v>
      </c>
    </row>
    <row r="35" spans="1:9" ht="18.75" customHeight="1">
      <c r="A35" s="170" t="s">
        <v>47</v>
      </c>
      <c r="B35" s="347">
        <f t="shared" si="14"/>
        <v>946</v>
      </c>
      <c r="C35" s="348">
        <f t="shared" si="14"/>
        <v>3784000</v>
      </c>
      <c r="D35" s="349">
        <v>813</v>
      </c>
      <c r="E35" s="350">
        <v>3252000</v>
      </c>
      <c r="F35" s="351">
        <v>86</v>
      </c>
      <c r="G35" s="350">
        <v>344000</v>
      </c>
      <c r="H35" s="351">
        <v>47</v>
      </c>
      <c r="I35" s="350">
        <v>188000</v>
      </c>
    </row>
    <row r="36" spans="1:9" ht="18.75" customHeight="1">
      <c r="A36" s="170" t="s">
        <v>48</v>
      </c>
      <c r="B36" s="347">
        <f t="shared" si="14"/>
        <v>2053</v>
      </c>
      <c r="C36" s="348">
        <f t="shared" si="14"/>
        <v>8211990</v>
      </c>
      <c r="D36" s="349">
        <v>1830</v>
      </c>
      <c r="E36" s="350">
        <v>7319990</v>
      </c>
      <c r="F36" s="351">
        <v>146</v>
      </c>
      <c r="G36" s="350">
        <v>584000</v>
      </c>
      <c r="H36" s="351">
        <v>77</v>
      </c>
      <c r="I36" s="350">
        <v>308000</v>
      </c>
    </row>
    <row r="37" spans="1:9" ht="18.75" customHeight="1">
      <c r="A37" s="170" t="s">
        <v>49</v>
      </c>
      <c r="B37" s="347">
        <f t="shared" si="14"/>
        <v>274</v>
      </c>
      <c r="C37" s="348">
        <f t="shared" si="14"/>
        <v>1095922</v>
      </c>
      <c r="D37" s="349">
        <v>237</v>
      </c>
      <c r="E37" s="350">
        <v>947922</v>
      </c>
      <c r="F37" s="351">
        <v>27</v>
      </c>
      <c r="G37" s="350">
        <v>108000</v>
      </c>
      <c r="H37" s="351">
        <v>10</v>
      </c>
      <c r="I37" s="350">
        <v>40000</v>
      </c>
    </row>
    <row r="38" spans="1:9" ht="18.75" customHeight="1">
      <c r="A38" s="170" t="s">
        <v>50</v>
      </c>
      <c r="B38" s="347">
        <f t="shared" si="14"/>
        <v>711</v>
      </c>
      <c r="C38" s="348">
        <f t="shared" si="14"/>
        <v>2843970</v>
      </c>
      <c r="D38" s="349">
        <v>615</v>
      </c>
      <c r="E38" s="350">
        <v>2459970</v>
      </c>
      <c r="F38" s="351">
        <v>56</v>
      </c>
      <c r="G38" s="350">
        <v>224000</v>
      </c>
      <c r="H38" s="351">
        <v>40</v>
      </c>
      <c r="I38" s="350">
        <v>160000</v>
      </c>
    </row>
    <row r="39" spans="1:9" ht="18.75" customHeight="1">
      <c r="A39" s="170" t="s">
        <v>51</v>
      </c>
      <c r="B39" s="347">
        <f t="shared" si="14"/>
        <v>1030</v>
      </c>
      <c r="C39" s="348">
        <f t="shared" si="14"/>
        <v>4120000</v>
      </c>
      <c r="D39" s="349">
        <v>918</v>
      </c>
      <c r="E39" s="350">
        <v>3672000</v>
      </c>
      <c r="F39" s="351">
        <v>68</v>
      </c>
      <c r="G39" s="350">
        <v>272000</v>
      </c>
      <c r="H39" s="351">
        <v>44</v>
      </c>
      <c r="I39" s="350">
        <v>176000</v>
      </c>
    </row>
    <row r="40" spans="1:9" ht="18.75" customHeight="1">
      <c r="A40" s="170" t="s">
        <v>52</v>
      </c>
      <c r="B40" s="347">
        <f t="shared" si="14"/>
        <v>394</v>
      </c>
      <c r="C40" s="348">
        <f t="shared" si="14"/>
        <v>1576000</v>
      </c>
      <c r="D40" s="349">
        <v>363</v>
      </c>
      <c r="E40" s="350">
        <v>1452000</v>
      </c>
      <c r="F40" s="351">
        <v>19</v>
      </c>
      <c r="G40" s="350">
        <v>76000</v>
      </c>
      <c r="H40" s="351">
        <v>12</v>
      </c>
      <c r="I40" s="350">
        <v>48000</v>
      </c>
    </row>
    <row r="41" spans="1:9" ht="18.75" customHeight="1">
      <c r="A41" s="170" t="s">
        <v>53</v>
      </c>
      <c r="B41" s="347">
        <f t="shared" si="14"/>
        <v>271</v>
      </c>
      <c r="C41" s="348">
        <f t="shared" si="14"/>
        <v>1084000</v>
      </c>
      <c r="D41" s="349">
        <v>246</v>
      </c>
      <c r="E41" s="350">
        <v>984000</v>
      </c>
      <c r="F41" s="351">
        <v>15</v>
      </c>
      <c r="G41" s="350">
        <v>60000</v>
      </c>
      <c r="H41" s="351">
        <v>10</v>
      </c>
      <c r="I41" s="350">
        <v>40000</v>
      </c>
    </row>
    <row r="42" spans="1:9" ht="18.75" customHeight="1">
      <c r="A42" s="170" t="s">
        <v>54</v>
      </c>
      <c r="B42" s="347">
        <f t="shared" si="14"/>
        <v>682</v>
      </c>
      <c r="C42" s="348">
        <f t="shared" si="14"/>
        <v>2727180</v>
      </c>
      <c r="D42" s="349">
        <v>592</v>
      </c>
      <c r="E42" s="350">
        <v>2367180</v>
      </c>
      <c r="F42" s="351">
        <v>55</v>
      </c>
      <c r="G42" s="350">
        <v>220000</v>
      </c>
      <c r="H42" s="351">
        <v>35</v>
      </c>
      <c r="I42" s="350">
        <v>140000</v>
      </c>
    </row>
    <row r="43" spans="1:9" ht="18.75" customHeight="1">
      <c r="A43" s="170" t="s">
        <v>55</v>
      </c>
      <c r="B43" s="347">
        <f t="shared" si="14"/>
        <v>507</v>
      </c>
      <c r="C43" s="348">
        <f t="shared" si="14"/>
        <v>2028000</v>
      </c>
      <c r="D43" s="349">
        <v>451</v>
      </c>
      <c r="E43" s="350">
        <v>1804000</v>
      </c>
      <c r="F43" s="351">
        <v>37</v>
      </c>
      <c r="G43" s="350">
        <v>148000</v>
      </c>
      <c r="H43" s="351">
        <v>19</v>
      </c>
      <c r="I43" s="350">
        <v>76000</v>
      </c>
    </row>
    <row r="44" spans="1:9" ht="18.75" customHeight="1">
      <c r="A44" s="170" t="s">
        <v>56</v>
      </c>
      <c r="B44" s="347">
        <f t="shared" si="14"/>
        <v>1179</v>
      </c>
      <c r="C44" s="348">
        <f t="shared" si="14"/>
        <v>4715998.8</v>
      </c>
      <c r="D44" s="349">
        <v>1068</v>
      </c>
      <c r="E44" s="350">
        <v>4271998.8</v>
      </c>
      <c r="F44" s="351">
        <v>77</v>
      </c>
      <c r="G44" s="350">
        <v>308000</v>
      </c>
      <c r="H44" s="351">
        <v>34</v>
      </c>
      <c r="I44" s="350">
        <v>136000</v>
      </c>
    </row>
    <row r="45" spans="1:9" ht="18.75" customHeight="1">
      <c r="A45" s="171" t="s">
        <v>57</v>
      </c>
      <c r="B45" s="352">
        <f t="shared" si="14"/>
        <v>234</v>
      </c>
      <c r="C45" s="353">
        <f t="shared" si="14"/>
        <v>935991.68</v>
      </c>
      <c r="D45" s="354">
        <v>215</v>
      </c>
      <c r="E45" s="304">
        <v>859991.68</v>
      </c>
      <c r="F45" s="355">
        <v>9</v>
      </c>
      <c r="G45" s="304">
        <v>36000</v>
      </c>
      <c r="H45" s="355">
        <v>10</v>
      </c>
      <c r="I45" s="304">
        <v>40000</v>
      </c>
    </row>
    <row r="46" spans="1:9">
      <c r="D46" s="12"/>
    </row>
  </sheetData>
  <mergeCells count="23">
    <mergeCell ref="A24:A28"/>
    <mergeCell ref="B25:C26"/>
    <mergeCell ref="D26:E26"/>
    <mergeCell ref="F26:G26"/>
    <mergeCell ref="H26:I26"/>
    <mergeCell ref="B24:I24"/>
    <mergeCell ref="D25:I25"/>
    <mergeCell ref="B28:I28"/>
    <mergeCell ref="K4:K5"/>
    <mergeCell ref="A2:D2"/>
    <mergeCell ref="A3:A5"/>
    <mergeCell ref="B3:C3"/>
    <mergeCell ref="B4:B5"/>
    <mergeCell ref="C4:C5"/>
    <mergeCell ref="D4:D5"/>
    <mergeCell ref="D3:F3"/>
    <mergeCell ref="E4:F4"/>
    <mergeCell ref="J4:J5"/>
    <mergeCell ref="A1:I1"/>
    <mergeCell ref="A6:F6"/>
    <mergeCell ref="A10:F10"/>
    <mergeCell ref="A14:F14"/>
    <mergeCell ref="A18:F18"/>
  </mergeCells>
  <hyperlinks>
    <hyperlink ref="J2" location="'Spis treści'!A1" display="Powrót do spisu" xr:uid="{22060379-0A04-44D4-8551-74A9FF5FC7FB}"/>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17"/>
  <dimension ref="A1:L123"/>
  <sheetViews>
    <sheetView showGridLines="0" view="pageBreakPreview" zoomScaleNormal="100" zoomScaleSheetLayoutView="100" workbookViewId="0">
      <selection activeCell="B1" sqref="B1"/>
    </sheetView>
  </sheetViews>
  <sheetFormatPr defaultColWidth="8" defaultRowHeight="15"/>
  <cols>
    <col min="1" max="1" width="31" style="49" customWidth="1"/>
    <col min="2" max="6" width="14.625" style="49" customWidth="1"/>
    <col min="7" max="7" width="9" style="49" customWidth="1"/>
    <col min="8" max="16380" width="8" style="49"/>
    <col min="16381" max="16384" width="0.75" style="49" customWidth="1"/>
  </cols>
  <sheetData>
    <row r="1" spans="1:11" ht="21.75" customHeight="1">
      <c r="A1" s="755" t="s">
        <v>570</v>
      </c>
      <c r="B1" s="755"/>
      <c r="C1" s="755"/>
      <c r="D1" s="755"/>
      <c r="E1" s="755"/>
      <c r="F1" s="755"/>
      <c r="G1" s="554"/>
    </row>
    <row r="2" spans="1:11" ht="33" customHeight="1">
      <c r="A2" s="756" t="s">
        <v>600</v>
      </c>
      <c r="B2" s="756"/>
      <c r="C2" s="756"/>
      <c r="D2" s="756"/>
      <c r="E2" s="756"/>
      <c r="F2" s="756"/>
      <c r="G2" s="554" t="s">
        <v>543</v>
      </c>
    </row>
    <row r="3" spans="1:11" s="50" customFormat="1" ht="15" customHeight="1">
      <c r="A3" s="626" t="s">
        <v>13</v>
      </c>
      <c r="B3" s="623" t="str">
        <f>'Tab 11 (23) i 12 (24)'!B3:C3</f>
        <v>2022 rok</v>
      </c>
      <c r="C3" s="624"/>
      <c r="D3" s="623" t="str">
        <f>'Tab 11 (23) i 12 (24)'!D3:D3</f>
        <v>2023 rok</v>
      </c>
      <c r="E3" s="625"/>
      <c r="F3" s="624"/>
    </row>
    <row r="4" spans="1:11" s="50" customFormat="1" ht="15.75" customHeight="1">
      <c r="A4" s="626"/>
      <c r="B4" s="626" t="s">
        <v>560</v>
      </c>
      <c r="C4" s="626" t="s">
        <v>552</v>
      </c>
      <c r="D4" s="626" t="s">
        <v>560</v>
      </c>
      <c r="E4" s="648" t="s">
        <v>14</v>
      </c>
      <c r="F4" s="628"/>
    </row>
    <row r="5" spans="1:11" s="50" customFormat="1" ht="45" customHeight="1">
      <c r="A5" s="641"/>
      <c r="B5" s="626"/>
      <c r="C5" s="626"/>
      <c r="D5" s="626"/>
      <c r="E5" s="568" t="s">
        <v>566</v>
      </c>
      <c r="F5" s="567" t="s">
        <v>567</v>
      </c>
    </row>
    <row r="6" spans="1:11" ht="16.5" customHeight="1">
      <c r="A6" s="638" t="s">
        <v>416</v>
      </c>
      <c r="B6" s="639"/>
      <c r="C6" s="639"/>
      <c r="D6" s="639"/>
      <c r="E6" s="639"/>
      <c r="F6" s="640"/>
    </row>
    <row r="7" spans="1:11" ht="15.75" customHeight="1">
      <c r="A7" s="129" t="s">
        <v>87</v>
      </c>
      <c r="B7" s="127">
        <v>3043</v>
      </c>
      <c r="C7" s="356">
        <v>2713</v>
      </c>
      <c r="D7" s="356">
        <v>2629</v>
      </c>
      <c r="E7" s="128">
        <f>D7/B7-1</f>
        <v>-0.13604995070653958</v>
      </c>
      <c r="F7" s="297">
        <f>D7/C7-1</f>
        <v>-3.0962034647991188E-2</v>
      </c>
      <c r="H7" s="52"/>
      <c r="I7" s="52"/>
      <c r="K7" s="52"/>
    </row>
    <row r="8" spans="1:11" ht="15.75" customHeight="1">
      <c r="A8" s="129" t="s">
        <v>76</v>
      </c>
      <c r="B8" s="130">
        <v>23342952.200000003</v>
      </c>
      <c r="C8" s="151">
        <v>21727299.279999997</v>
      </c>
      <c r="D8" s="151">
        <v>21955210.52</v>
      </c>
      <c r="E8" s="128">
        <f t="shared" ref="E8:E9" si="0">D8/B8-1</f>
        <v>-5.9450135874416277E-2</v>
      </c>
      <c r="F8" s="297">
        <f t="shared" ref="F8:F9" si="1">D8/C8-1</f>
        <v>1.0489625841799688E-2</v>
      </c>
      <c r="H8" s="52"/>
      <c r="I8" s="52" t="s">
        <v>88</v>
      </c>
      <c r="K8" s="52"/>
    </row>
    <row r="9" spans="1:11" ht="15.75" customHeight="1">
      <c r="A9" s="129" t="s">
        <v>77</v>
      </c>
      <c r="B9" s="130">
        <v>2556.73</v>
      </c>
      <c r="C9" s="151">
        <v>2669.86</v>
      </c>
      <c r="D9" s="151">
        <v>2783.37</v>
      </c>
      <c r="E9" s="128">
        <f t="shared" si="0"/>
        <v>8.8644479471825299E-2</v>
      </c>
      <c r="F9" s="297">
        <f t="shared" si="1"/>
        <v>4.2515337882885085E-2</v>
      </c>
      <c r="H9" s="52"/>
      <c r="I9" s="52"/>
      <c r="K9" s="52"/>
    </row>
    <row r="10" spans="1:11" s="50" customFormat="1" ht="16.5" customHeight="1">
      <c r="A10" s="638" t="s">
        <v>89</v>
      </c>
      <c r="B10" s="639"/>
      <c r="C10" s="639"/>
      <c r="D10" s="639"/>
      <c r="E10" s="639"/>
      <c r="F10" s="640"/>
      <c r="H10" s="52"/>
      <c r="I10" s="52"/>
      <c r="J10" s="49"/>
      <c r="K10" s="52"/>
    </row>
    <row r="11" spans="1:11" ht="15.75" customHeight="1">
      <c r="A11" s="357" t="s">
        <v>75</v>
      </c>
      <c r="B11" s="356">
        <v>154</v>
      </c>
      <c r="C11" s="356">
        <v>72</v>
      </c>
      <c r="D11" s="356">
        <v>75</v>
      </c>
      <c r="E11" s="128">
        <f t="shared" ref="E11:E13" si="2">D11/B11-1</f>
        <v>-0.51298701298701299</v>
      </c>
      <c r="F11" s="297">
        <f t="shared" ref="F11:F13" si="3">D11/C11-1</f>
        <v>4.1666666666666741E-2</v>
      </c>
      <c r="H11" s="52"/>
      <c r="I11" s="52"/>
      <c r="K11" s="52"/>
    </row>
    <row r="12" spans="1:11" ht="15.75" customHeight="1">
      <c r="A12" s="357" t="s">
        <v>76</v>
      </c>
      <c r="B12" s="151">
        <v>616000</v>
      </c>
      <c r="C12" s="151">
        <v>288000</v>
      </c>
      <c r="D12" s="151">
        <v>300000</v>
      </c>
      <c r="E12" s="128">
        <f t="shared" si="2"/>
        <v>-0.51298701298701299</v>
      </c>
      <c r="F12" s="297">
        <f t="shared" si="3"/>
        <v>4.1666666666666741E-2</v>
      </c>
      <c r="H12" s="52"/>
      <c r="I12" s="52"/>
      <c r="K12" s="52"/>
    </row>
    <row r="13" spans="1:11" ht="15.75" customHeight="1">
      <c r="A13" s="359" t="s">
        <v>77</v>
      </c>
      <c r="B13" s="358">
        <f t="shared" ref="B13:C13" si="4">ROUND(B12/B11,2)</f>
        <v>4000</v>
      </c>
      <c r="C13" s="151">
        <f t="shared" si="4"/>
        <v>4000</v>
      </c>
      <c r="D13" s="151">
        <f>ROUND(D12/D11,2)</f>
        <v>4000</v>
      </c>
      <c r="E13" s="128">
        <f t="shared" si="2"/>
        <v>0</v>
      </c>
      <c r="F13" s="297">
        <f t="shared" si="3"/>
        <v>0</v>
      </c>
      <c r="H13" s="52"/>
      <c r="I13" s="52"/>
      <c r="K13" s="52"/>
    </row>
    <row r="14" spans="1:11" s="50" customFormat="1" ht="16.5" customHeight="1">
      <c r="A14" s="638" t="s">
        <v>90</v>
      </c>
      <c r="B14" s="639"/>
      <c r="C14" s="639"/>
      <c r="D14" s="639"/>
      <c r="E14" s="639"/>
      <c r="F14" s="640"/>
      <c r="H14" s="52"/>
      <c r="I14" s="52"/>
      <c r="J14" s="49"/>
      <c r="K14" s="52"/>
    </row>
    <row r="15" spans="1:11" ht="15.75" customHeight="1">
      <c r="A15" s="129" t="s">
        <v>91</v>
      </c>
      <c r="B15" s="356">
        <v>8957</v>
      </c>
      <c r="C15" s="356">
        <v>7818</v>
      </c>
      <c r="D15" s="356">
        <v>7518</v>
      </c>
      <c r="E15" s="128">
        <f t="shared" ref="E15:E17" si="5">D15/B15-1</f>
        <v>-0.16065646980015635</v>
      </c>
      <c r="F15" s="297">
        <f t="shared" ref="F15:F17" si="6">D15/C15-1</f>
        <v>-3.8372985418265504E-2</v>
      </c>
      <c r="H15" s="52"/>
      <c r="I15" s="52"/>
      <c r="K15" s="52"/>
    </row>
    <row r="16" spans="1:11" ht="15.75" customHeight="1">
      <c r="A16" s="357" t="s">
        <v>76</v>
      </c>
      <c r="B16" s="151">
        <v>6552232.040000001</v>
      </c>
      <c r="C16" s="361">
        <v>5997585.1600000001</v>
      </c>
      <c r="D16" s="361">
        <v>6044144.3899999997</v>
      </c>
      <c r="E16" s="128">
        <f t="shared" si="5"/>
        <v>-7.7544208889159139E-2</v>
      </c>
      <c r="F16" s="297">
        <f t="shared" si="6"/>
        <v>7.7629960655698493E-3</v>
      </c>
      <c r="H16" s="52"/>
      <c r="I16" s="52"/>
      <c r="K16" s="52"/>
    </row>
    <row r="17" spans="1:11" ht="15.75" customHeight="1">
      <c r="A17" s="357" t="s">
        <v>77</v>
      </c>
      <c r="B17" s="151">
        <v>243.83</v>
      </c>
      <c r="C17" s="362">
        <v>255.73</v>
      </c>
      <c r="D17" s="362">
        <v>267.99</v>
      </c>
      <c r="E17" s="128">
        <f t="shared" si="5"/>
        <v>9.9085428372226447E-2</v>
      </c>
      <c r="F17" s="297">
        <f t="shared" si="6"/>
        <v>4.7941187971688892E-2</v>
      </c>
      <c r="H17" s="52"/>
      <c r="I17" s="52"/>
      <c r="K17" s="52"/>
    </row>
    <row r="18" spans="1:11" ht="16.5" customHeight="1">
      <c r="A18" s="638" t="s">
        <v>92</v>
      </c>
      <c r="B18" s="639"/>
      <c r="C18" s="639"/>
      <c r="D18" s="639"/>
      <c r="E18" s="639"/>
      <c r="F18" s="640"/>
      <c r="H18" s="52"/>
      <c r="I18" s="52"/>
      <c r="K18" s="52"/>
    </row>
    <row r="19" spans="1:11" ht="15.75" customHeight="1">
      <c r="A19" s="123" t="s">
        <v>479</v>
      </c>
      <c r="B19" s="363">
        <v>128</v>
      </c>
      <c r="C19" s="364">
        <v>102</v>
      </c>
      <c r="D19" s="364">
        <v>92</v>
      </c>
      <c r="E19" s="365">
        <f t="shared" ref="E19:E21" si="7">D19/B19-1</f>
        <v>-0.28125</v>
      </c>
      <c r="F19" s="297">
        <f t="shared" ref="F19:F21" si="8">D19/C19-1</f>
        <v>-9.8039215686274495E-2</v>
      </c>
      <c r="H19" s="52"/>
      <c r="I19" s="52"/>
      <c r="K19" s="52"/>
    </row>
    <row r="20" spans="1:11" ht="15.75" customHeight="1">
      <c r="A20" s="357" t="s">
        <v>76</v>
      </c>
      <c r="B20" s="366">
        <v>360315.23999999993</v>
      </c>
      <c r="C20" s="368">
        <v>300433.86</v>
      </c>
      <c r="D20" s="368">
        <v>282093.84000000003</v>
      </c>
      <c r="E20" s="369">
        <f t="shared" si="7"/>
        <v>-0.21709156681798947</v>
      </c>
      <c r="F20" s="297">
        <f t="shared" si="8"/>
        <v>-6.1045116552441714E-2</v>
      </c>
      <c r="H20" s="52"/>
      <c r="I20" s="52"/>
      <c r="K20" s="52"/>
    </row>
    <row r="21" spans="1:11" ht="15.75" customHeight="1">
      <c r="A21" s="357" t="s">
        <v>100</v>
      </c>
      <c r="B21" s="371">
        <v>981.81</v>
      </c>
      <c r="C21" s="372">
        <v>981.81</v>
      </c>
      <c r="D21" s="372">
        <v>1127.1199999999999</v>
      </c>
      <c r="E21" s="373">
        <f t="shared" si="7"/>
        <v>0.14800215927725313</v>
      </c>
      <c r="F21" s="297">
        <f t="shared" si="8"/>
        <v>0.14800215927725313</v>
      </c>
      <c r="H21" s="52"/>
      <c r="I21" s="52"/>
      <c r="K21" s="52"/>
    </row>
    <row r="22" spans="1:11" s="50" customFormat="1" ht="16.5" customHeight="1">
      <c r="A22" s="638" t="s">
        <v>93</v>
      </c>
      <c r="B22" s="639"/>
      <c r="C22" s="639"/>
      <c r="D22" s="639"/>
      <c r="E22" s="639"/>
      <c r="F22" s="640"/>
      <c r="H22" s="52"/>
      <c r="I22" s="52"/>
      <c r="J22" s="49"/>
      <c r="K22" s="52"/>
    </row>
    <row r="23" spans="1:11" ht="16.5" customHeight="1">
      <c r="A23" s="129" t="s">
        <v>91</v>
      </c>
      <c r="B23" s="356">
        <v>31225</v>
      </c>
      <c r="C23" s="356">
        <v>27498</v>
      </c>
      <c r="D23" s="356">
        <v>26409</v>
      </c>
      <c r="E23" s="128">
        <f t="shared" ref="E23:E25" si="9">D23/B23-1</f>
        <v>-0.15423538831064854</v>
      </c>
      <c r="F23" s="297">
        <f t="shared" ref="F23:F25" si="10">D23/C23-1</f>
        <v>-3.9602880209469782E-2</v>
      </c>
      <c r="H23" s="52"/>
      <c r="I23" s="52"/>
      <c r="K23" s="52"/>
    </row>
    <row r="24" spans="1:11" ht="16.5" customHeight="1">
      <c r="A24" s="357" t="s">
        <v>76</v>
      </c>
      <c r="B24" s="151">
        <v>17177207.580000002</v>
      </c>
      <c r="C24" s="151">
        <v>15850983.449999997</v>
      </c>
      <c r="D24" s="151">
        <v>16843118.02</v>
      </c>
      <c r="E24" s="128">
        <f t="shared" si="9"/>
        <v>-1.9449585064629127E-2</v>
      </c>
      <c r="F24" s="297">
        <f t="shared" si="10"/>
        <v>6.2591357383569912E-2</v>
      </c>
      <c r="H24" s="52"/>
      <c r="I24" s="52"/>
      <c r="K24" s="52"/>
    </row>
    <row r="25" spans="1:11" ht="16.5" customHeight="1">
      <c r="A25" s="357" t="s">
        <v>77</v>
      </c>
      <c r="B25" s="374">
        <v>183.37</v>
      </c>
      <c r="C25" s="374">
        <v>192.15</v>
      </c>
      <c r="D25" s="374">
        <v>212.59</v>
      </c>
      <c r="E25" s="128">
        <f t="shared" si="9"/>
        <v>0.15934994819217985</v>
      </c>
      <c r="F25" s="297">
        <f t="shared" si="10"/>
        <v>0.10637522768670316</v>
      </c>
      <c r="H25" s="52"/>
      <c r="I25" s="52"/>
      <c r="K25" s="52"/>
    </row>
    <row r="26" spans="1:11" s="50" customFormat="1" ht="16.5" customHeight="1">
      <c r="A26" s="638" t="s">
        <v>94</v>
      </c>
      <c r="B26" s="639"/>
      <c r="C26" s="639"/>
      <c r="D26" s="639"/>
      <c r="E26" s="639"/>
      <c r="F26" s="640"/>
      <c r="H26" s="52"/>
      <c r="I26" s="52"/>
      <c r="J26" s="49"/>
      <c r="K26" s="52"/>
    </row>
    <row r="27" spans="1:11" ht="16.5" customHeight="1">
      <c r="A27" s="129" t="s">
        <v>91</v>
      </c>
      <c r="B27" s="356">
        <v>2317</v>
      </c>
      <c r="C27" s="356">
        <v>1953</v>
      </c>
      <c r="D27" s="356">
        <v>1851</v>
      </c>
      <c r="E27" s="128">
        <f t="shared" ref="E27:E29" si="11">D27/B27-1</f>
        <v>-0.20112214069918</v>
      </c>
      <c r="F27" s="297">
        <f t="shared" ref="F27:F29" si="12">D27/C27-1</f>
        <v>-5.2227342549923228E-2</v>
      </c>
      <c r="H27" s="52"/>
      <c r="I27" s="52"/>
      <c r="K27" s="52"/>
    </row>
    <row r="28" spans="1:11" ht="16.5" customHeight="1">
      <c r="A28" s="357" t="s">
        <v>76</v>
      </c>
      <c r="B28" s="151">
        <v>1689005.0999999999</v>
      </c>
      <c r="C28" s="151">
        <v>1495045.1999999997</v>
      </c>
      <c r="D28" s="151">
        <v>1484494.74</v>
      </c>
      <c r="E28" s="128">
        <f t="shared" si="11"/>
        <v>-0.12108332887804774</v>
      </c>
      <c r="F28" s="297">
        <f t="shared" si="12"/>
        <v>-7.0569505189540527E-3</v>
      </c>
      <c r="H28" s="52"/>
      <c r="I28" s="52"/>
      <c r="K28" s="52"/>
    </row>
    <row r="29" spans="1:11" ht="16.5" customHeight="1">
      <c r="A29" s="357" t="s">
        <v>77</v>
      </c>
      <c r="B29" s="151">
        <v>242.95</v>
      </c>
      <c r="C29" s="151">
        <v>255.21</v>
      </c>
      <c r="D29" s="151">
        <v>267.33</v>
      </c>
      <c r="E29" s="128">
        <f t="shared" si="11"/>
        <v>0.10034986622761877</v>
      </c>
      <c r="F29" s="297">
        <f t="shared" si="12"/>
        <v>4.7490302104149507E-2</v>
      </c>
      <c r="H29" s="52"/>
      <c r="I29" s="52"/>
      <c r="K29" s="52"/>
    </row>
    <row r="30" spans="1:11" s="50" customFormat="1" ht="16.5" customHeight="1">
      <c r="A30" s="638" t="s">
        <v>95</v>
      </c>
      <c r="B30" s="639"/>
      <c r="C30" s="639"/>
      <c r="D30" s="639"/>
      <c r="E30" s="639"/>
      <c r="F30" s="640"/>
      <c r="H30" s="52"/>
      <c r="I30" s="52"/>
      <c r="J30" s="49"/>
      <c r="K30" s="52"/>
    </row>
    <row r="31" spans="1:11" ht="16.5" customHeight="1">
      <c r="A31" s="129" t="s">
        <v>74</v>
      </c>
      <c r="B31" s="356">
        <v>6075</v>
      </c>
      <c r="C31" s="356">
        <v>5262</v>
      </c>
      <c r="D31" s="356">
        <v>5038</v>
      </c>
      <c r="E31" s="128">
        <f t="shared" ref="E31:E33" si="13">D31/B31-1</f>
        <v>-0.17069958847736622</v>
      </c>
      <c r="F31" s="297">
        <f t="shared" ref="F31:F33" si="14">D31/C31-1</f>
        <v>-4.2569365260357261E-2</v>
      </c>
      <c r="H31" s="52"/>
      <c r="I31" s="52"/>
      <c r="K31" s="52"/>
    </row>
    <row r="32" spans="1:11" ht="16.5" customHeight="1">
      <c r="A32" s="357" t="s">
        <v>76</v>
      </c>
      <c r="B32" s="151">
        <v>3963168.2399999998</v>
      </c>
      <c r="C32" s="151">
        <v>3579507.0799999996</v>
      </c>
      <c r="D32" s="151">
        <v>3586556.1100000008</v>
      </c>
      <c r="E32" s="128">
        <f t="shared" si="13"/>
        <v>-9.5028045037017894E-2</v>
      </c>
      <c r="F32" s="297">
        <f t="shared" si="14"/>
        <v>1.9692739370140711E-3</v>
      </c>
      <c r="H32" s="52"/>
      <c r="I32" s="52"/>
      <c r="K32" s="52"/>
    </row>
    <row r="33" spans="1:11" ht="16.5" customHeight="1">
      <c r="A33" s="357" t="s">
        <v>77</v>
      </c>
      <c r="B33" s="151">
        <v>217.45</v>
      </c>
      <c r="C33" s="151">
        <v>226.77</v>
      </c>
      <c r="D33" s="151">
        <v>237.32</v>
      </c>
      <c r="E33" s="128">
        <f t="shared" si="13"/>
        <v>9.1377328121407198E-2</v>
      </c>
      <c r="F33" s="297">
        <f t="shared" si="14"/>
        <v>4.6522908673986674E-2</v>
      </c>
      <c r="H33" s="52"/>
      <c r="I33" s="52"/>
      <c r="K33" s="52"/>
    </row>
    <row r="34" spans="1:11" s="50" customFormat="1" ht="16.5" customHeight="1">
      <c r="A34" s="638" t="s">
        <v>96</v>
      </c>
      <c r="B34" s="639"/>
      <c r="C34" s="639"/>
      <c r="D34" s="639"/>
      <c r="E34" s="639"/>
      <c r="F34" s="640"/>
      <c r="H34" s="52"/>
      <c r="I34" s="52"/>
      <c r="J34" s="49"/>
      <c r="K34" s="52"/>
    </row>
    <row r="35" spans="1:11" ht="15.75" customHeight="1">
      <c r="A35" s="129" t="s">
        <v>91</v>
      </c>
      <c r="B35" s="356">
        <v>25715</v>
      </c>
      <c r="C35" s="356">
        <v>22247</v>
      </c>
      <c r="D35" s="356">
        <v>21239</v>
      </c>
      <c r="E35" s="128">
        <f t="shared" ref="E35:E37" si="15">D35/B35-1</f>
        <v>-0.17406183161578848</v>
      </c>
      <c r="F35" s="297">
        <f t="shared" ref="F35:F37" si="16">D35/C35-1</f>
        <v>-4.5309479929878216E-2</v>
      </c>
      <c r="H35" s="52"/>
      <c r="I35" s="52"/>
      <c r="K35" s="52"/>
    </row>
    <row r="36" spans="1:11" ht="15.75" customHeight="1">
      <c r="A36" s="357" t="s">
        <v>76</v>
      </c>
      <c r="B36" s="151">
        <v>2822327.68</v>
      </c>
      <c r="C36" s="151">
        <v>2559847.1599999997</v>
      </c>
      <c r="D36" s="151">
        <v>2559829.8600000003</v>
      </c>
      <c r="E36" s="128">
        <f t="shared" si="15"/>
        <v>-9.300756317565495E-2</v>
      </c>
      <c r="F36" s="297">
        <f t="shared" si="16"/>
        <v>-6.7582159863910363E-6</v>
      </c>
      <c r="H36" s="52"/>
      <c r="I36" s="52"/>
      <c r="K36" s="52"/>
    </row>
    <row r="37" spans="1:11" ht="15.75" customHeight="1">
      <c r="A37" s="357" t="s">
        <v>77</v>
      </c>
      <c r="B37" s="151">
        <v>36.58</v>
      </c>
      <c r="C37" s="151">
        <v>38.36</v>
      </c>
      <c r="D37" s="151">
        <v>40.17</v>
      </c>
      <c r="E37" s="128">
        <f t="shared" si="15"/>
        <v>9.814106068890105E-2</v>
      </c>
      <c r="F37" s="297">
        <f t="shared" si="16"/>
        <v>4.7184567257559928E-2</v>
      </c>
      <c r="H37" s="52"/>
      <c r="I37" s="52"/>
      <c r="K37" s="52"/>
    </row>
    <row r="38" spans="1:11" s="50" customFormat="1" ht="16.5" customHeight="1">
      <c r="A38" s="638" t="s">
        <v>97</v>
      </c>
      <c r="B38" s="639"/>
      <c r="C38" s="639"/>
      <c r="D38" s="639"/>
      <c r="E38" s="639"/>
      <c r="F38" s="640"/>
      <c r="H38" s="52"/>
      <c r="I38" s="52"/>
      <c r="J38" s="49"/>
      <c r="K38" s="52"/>
    </row>
    <row r="39" spans="1:11" ht="15.75" customHeight="1">
      <c r="A39" s="357" t="s">
        <v>91</v>
      </c>
      <c r="B39" s="356">
        <v>8</v>
      </c>
      <c r="C39" s="356">
        <v>7</v>
      </c>
      <c r="D39" s="356">
        <v>6</v>
      </c>
      <c r="E39" s="128">
        <f t="shared" ref="E39:E41" si="17">D39/B39-1</f>
        <v>-0.25</v>
      </c>
      <c r="F39" s="297">
        <f t="shared" ref="F39:F41" si="18">D39/C39-1</f>
        <v>-0.1428571428571429</v>
      </c>
      <c r="H39" s="52"/>
      <c r="I39" s="52"/>
      <c r="K39" s="52"/>
    </row>
    <row r="40" spans="1:11" ht="15.75" customHeight="1">
      <c r="A40" s="357" t="s">
        <v>76</v>
      </c>
      <c r="B40" s="151">
        <v>23086.28</v>
      </c>
      <c r="C40" s="151">
        <v>20977.5</v>
      </c>
      <c r="D40" s="151">
        <v>20730.64</v>
      </c>
      <c r="E40" s="128">
        <f t="shared" si="17"/>
        <v>-0.10203636099016389</v>
      </c>
      <c r="F40" s="297">
        <f t="shared" si="18"/>
        <v>-1.1767846502204748E-2</v>
      </c>
      <c r="H40" s="52"/>
      <c r="I40" s="52"/>
      <c r="K40" s="52"/>
    </row>
    <row r="41" spans="1:11" ht="15.75" customHeight="1">
      <c r="A41" s="357" t="s">
        <v>77</v>
      </c>
      <c r="B41" s="374">
        <v>961.93</v>
      </c>
      <c r="C41" s="374">
        <v>998.93</v>
      </c>
      <c r="D41" s="151">
        <v>1091.0899999999999</v>
      </c>
      <c r="E41" s="128">
        <f t="shared" si="17"/>
        <v>0.13427172455376168</v>
      </c>
      <c r="F41" s="297">
        <f t="shared" si="18"/>
        <v>9.2258716827004816E-2</v>
      </c>
      <c r="H41" s="53"/>
      <c r="I41" s="52"/>
      <c r="K41" s="52"/>
    </row>
    <row r="42" spans="1:11" ht="16.5" customHeight="1">
      <c r="A42" s="638" t="s">
        <v>98</v>
      </c>
      <c r="B42" s="639"/>
      <c r="C42" s="639"/>
      <c r="D42" s="639"/>
      <c r="E42" s="639"/>
      <c r="F42" s="640"/>
      <c r="I42" s="52"/>
      <c r="K42" s="52"/>
    </row>
    <row r="43" spans="1:11" ht="15.75" customHeight="1">
      <c r="A43" s="357" t="s">
        <v>74</v>
      </c>
      <c r="B43" s="375">
        <v>1</v>
      </c>
      <c r="C43" s="375">
        <v>1</v>
      </c>
      <c r="D43" s="375">
        <v>1</v>
      </c>
      <c r="E43" s="128">
        <f t="shared" ref="E43:E45" si="19">D43/B43-1</f>
        <v>0</v>
      </c>
      <c r="F43" s="297">
        <f t="shared" ref="F43:F45" si="20">D43/C43-1</f>
        <v>0</v>
      </c>
      <c r="I43" s="52"/>
      <c r="K43" s="52"/>
    </row>
    <row r="44" spans="1:11" ht="15.75" customHeight="1">
      <c r="A44" s="357" t="s">
        <v>76</v>
      </c>
      <c r="B44" s="376">
        <v>384.02</v>
      </c>
      <c r="C44" s="377">
        <v>401.52</v>
      </c>
      <c r="D44" s="376">
        <v>426.52</v>
      </c>
      <c r="E44" s="128">
        <f t="shared" si="19"/>
        <v>0.11067131920212492</v>
      </c>
      <c r="F44" s="297">
        <f t="shared" si="20"/>
        <v>6.2263399083482662E-2</v>
      </c>
      <c r="G44" s="52"/>
      <c r="H44" s="52"/>
      <c r="I44" s="52"/>
      <c r="K44" s="52"/>
    </row>
    <row r="45" spans="1:11" ht="15.75" customHeight="1">
      <c r="A45" s="357" t="s">
        <v>77</v>
      </c>
      <c r="B45" s="377">
        <v>128.01</v>
      </c>
      <c r="C45" s="376">
        <v>133.84</v>
      </c>
      <c r="D45" s="376">
        <v>142.16999999999999</v>
      </c>
      <c r="E45" s="128">
        <f t="shared" si="19"/>
        <v>0.11061635809702364</v>
      </c>
      <c r="F45" s="297">
        <f t="shared" si="20"/>
        <v>6.2238493723849153E-2</v>
      </c>
      <c r="G45" s="52"/>
      <c r="H45" s="52"/>
      <c r="I45" s="52"/>
      <c r="K45" s="52"/>
    </row>
    <row r="46" spans="1:11" ht="16.5" customHeight="1">
      <c r="A46" s="638" t="s">
        <v>99</v>
      </c>
      <c r="B46" s="639"/>
      <c r="C46" s="639"/>
      <c r="D46" s="639"/>
      <c r="E46" s="639"/>
      <c r="F46" s="640"/>
      <c r="G46" s="52"/>
      <c r="H46" s="52"/>
      <c r="I46" s="52"/>
      <c r="K46" s="52"/>
    </row>
    <row r="47" spans="1:11" ht="15.75" customHeight="1">
      <c r="A47" s="357" t="s">
        <v>478</v>
      </c>
      <c r="B47" s="378">
        <v>1276</v>
      </c>
      <c r="C47" s="378">
        <v>1344</v>
      </c>
      <c r="D47" s="378">
        <v>1341</v>
      </c>
      <c r="E47" s="379">
        <f t="shared" ref="E47:E49" si="21">D47/B47-1</f>
        <v>5.094043887147337E-2</v>
      </c>
      <c r="F47" s="297">
        <f t="shared" ref="F47:F49" si="22">D47/C47-1</f>
        <v>-2.2321428571429047E-3</v>
      </c>
      <c r="G47" s="52"/>
      <c r="I47" s="52"/>
      <c r="K47" s="52"/>
    </row>
    <row r="48" spans="1:11" ht="15.75" customHeight="1">
      <c r="A48" s="357" t="s">
        <v>76</v>
      </c>
      <c r="B48" s="377">
        <v>5023607.4300000006</v>
      </c>
      <c r="C48" s="367">
        <v>5496168.0800000001</v>
      </c>
      <c r="D48" s="367">
        <v>5854163.6400000006</v>
      </c>
      <c r="E48" s="379">
        <f t="shared" si="21"/>
        <v>0.16533063571808593</v>
      </c>
      <c r="F48" s="297">
        <f t="shared" si="22"/>
        <v>6.5135482537863165E-2</v>
      </c>
      <c r="G48" s="52"/>
      <c r="I48" s="52"/>
      <c r="K48" s="52"/>
    </row>
    <row r="49" spans="1:12" ht="15.75" customHeight="1">
      <c r="A49" s="357" t="s">
        <v>100</v>
      </c>
      <c r="B49" s="377">
        <v>1338.44</v>
      </c>
      <c r="C49" s="367">
        <v>1338.44</v>
      </c>
      <c r="D49" s="367">
        <v>1588.44</v>
      </c>
      <c r="E49" s="379">
        <f t="shared" si="21"/>
        <v>0.18678461492483778</v>
      </c>
      <c r="F49" s="297">
        <f t="shared" si="22"/>
        <v>0.18678461492483778</v>
      </c>
      <c r="G49" s="52"/>
      <c r="I49" s="52"/>
      <c r="K49" s="52"/>
    </row>
    <row r="50" spans="1:12" ht="16.5" customHeight="1">
      <c r="A50" s="638" t="s">
        <v>101</v>
      </c>
      <c r="B50" s="639"/>
      <c r="C50" s="639"/>
      <c r="D50" s="639"/>
      <c r="E50" s="639"/>
      <c r="F50" s="640"/>
      <c r="G50" s="52"/>
      <c r="I50" s="52"/>
      <c r="K50" s="52"/>
    </row>
    <row r="51" spans="1:12" ht="15.75" customHeight="1">
      <c r="A51" s="357" t="s">
        <v>428</v>
      </c>
      <c r="B51" s="356">
        <v>11772</v>
      </c>
      <c r="C51" s="356">
        <v>11805</v>
      </c>
      <c r="D51" s="356">
        <v>11824</v>
      </c>
      <c r="E51" s="128">
        <f t="shared" ref="E51:E53" si="23">D51/B51-1</f>
        <v>4.4172612979951342E-3</v>
      </c>
      <c r="F51" s="297">
        <f t="shared" ref="F51:F53" si="24">D51/C51-1</f>
        <v>1.6094875052943269E-3</v>
      </c>
      <c r="G51" s="52"/>
      <c r="I51" s="52"/>
      <c r="K51" s="52"/>
    </row>
    <row r="52" spans="1:12" ht="15.75" customHeight="1">
      <c r="A52" s="357" t="s">
        <v>76</v>
      </c>
      <c r="B52" s="151">
        <v>45679609.989999995</v>
      </c>
      <c r="C52" s="151">
        <v>47876914.759999998</v>
      </c>
      <c r="D52" s="151">
        <v>50898808.330000013</v>
      </c>
      <c r="E52" s="128">
        <f t="shared" si="23"/>
        <v>0.11425663093757987</v>
      </c>
      <c r="F52" s="297">
        <f t="shared" si="24"/>
        <v>6.3117967921457074E-2</v>
      </c>
      <c r="G52" s="52"/>
      <c r="I52" s="52"/>
      <c r="K52" s="52"/>
    </row>
    <row r="53" spans="1:12" ht="15.75" customHeight="1">
      <c r="A53" s="357" t="s">
        <v>77</v>
      </c>
      <c r="B53" s="151">
        <v>1293.49</v>
      </c>
      <c r="C53" s="151">
        <v>1351.84</v>
      </c>
      <c r="D53" s="151">
        <v>1434.9</v>
      </c>
      <c r="E53" s="128">
        <f t="shared" si="23"/>
        <v>0.10932438596355598</v>
      </c>
      <c r="F53" s="297">
        <f t="shared" si="24"/>
        <v>6.1442182506805665E-2</v>
      </c>
      <c r="G53" s="52"/>
      <c r="I53" s="52"/>
      <c r="K53" s="52"/>
    </row>
    <row r="54" spans="1:12" ht="16.5" customHeight="1">
      <c r="A54" s="638" t="s">
        <v>102</v>
      </c>
      <c r="B54" s="639"/>
      <c r="C54" s="639"/>
      <c r="D54" s="639"/>
      <c r="E54" s="639"/>
      <c r="F54" s="640"/>
    </row>
    <row r="55" spans="1:12" ht="15.75" customHeight="1">
      <c r="A55" s="357" t="s">
        <v>479</v>
      </c>
      <c r="B55" s="363">
        <v>191430</v>
      </c>
      <c r="C55" s="356">
        <v>189308</v>
      </c>
      <c r="D55" s="356">
        <v>187334</v>
      </c>
      <c r="E55" s="379">
        <f t="shared" ref="E55:E57" si="25">D55/B55-1</f>
        <v>-2.1396855247348912E-2</v>
      </c>
      <c r="F55" s="297">
        <f t="shared" ref="F55:F57" si="26">D55/C55-1</f>
        <v>-1.042745156042002E-2</v>
      </c>
      <c r="L55" s="49" t="s">
        <v>88</v>
      </c>
    </row>
    <row r="56" spans="1:12" ht="15.75" customHeight="1">
      <c r="A56" s="357" t="s">
        <v>76</v>
      </c>
      <c r="B56" s="366">
        <v>291993991.16000003</v>
      </c>
      <c r="C56" s="151">
        <v>291919010.60999995</v>
      </c>
      <c r="D56" s="151">
        <v>281391718.38999999</v>
      </c>
      <c r="E56" s="379">
        <f t="shared" si="25"/>
        <v>-3.6309900515009041E-2</v>
      </c>
      <c r="F56" s="297">
        <f t="shared" si="26"/>
        <v>-3.6062372909533735E-2</v>
      </c>
    </row>
    <row r="57" spans="1:12" ht="15.75" customHeight="1">
      <c r="A57" s="370" t="s">
        <v>77</v>
      </c>
      <c r="B57" s="380">
        <v>508.44</v>
      </c>
      <c r="C57" s="381">
        <v>514.01</v>
      </c>
      <c r="D57" s="381">
        <v>500.7</v>
      </c>
      <c r="E57" s="382">
        <f t="shared" si="25"/>
        <v>-1.5223035166391341E-2</v>
      </c>
      <c r="F57" s="297">
        <f t="shared" si="26"/>
        <v>-2.5894437851403662E-2</v>
      </c>
    </row>
    <row r="58" spans="1:12" ht="16.5" customHeight="1">
      <c r="A58" s="638" t="s">
        <v>271</v>
      </c>
      <c r="B58" s="639"/>
      <c r="C58" s="639"/>
      <c r="D58" s="639"/>
      <c r="E58" s="639"/>
      <c r="F58" s="640"/>
    </row>
    <row r="59" spans="1:12" ht="15.75" customHeight="1">
      <c r="A59" s="357" t="s">
        <v>479</v>
      </c>
      <c r="B59" s="356">
        <v>283</v>
      </c>
      <c r="C59" s="356">
        <v>302</v>
      </c>
      <c r="D59" s="356">
        <v>303</v>
      </c>
      <c r="E59" s="379">
        <f t="shared" ref="E59:E61" si="27">D59/B59-1</f>
        <v>7.067137809187285E-2</v>
      </c>
      <c r="F59" s="149">
        <f t="shared" ref="F59:F61" si="28">D59/C59-1</f>
        <v>3.3112582781456013E-3</v>
      </c>
      <c r="L59" s="49" t="s">
        <v>88</v>
      </c>
    </row>
    <row r="60" spans="1:12" ht="15.75" customHeight="1">
      <c r="A60" s="357" t="s">
        <v>76</v>
      </c>
      <c r="B60" s="151">
        <v>1056675.08</v>
      </c>
      <c r="C60" s="151">
        <v>1180786.93</v>
      </c>
      <c r="D60" s="151">
        <v>1171364.25</v>
      </c>
      <c r="E60" s="379">
        <f t="shared" si="27"/>
        <v>0.10853778249412294</v>
      </c>
      <c r="F60" s="297">
        <f t="shared" si="28"/>
        <v>-7.9800002528821468E-3</v>
      </c>
    </row>
    <row r="61" spans="1:12" ht="15.75" customHeight="1">
      <c r="A61" s="370" t="s">
        <v>77</v>
      </c>
      <c r="B61" s="381">
        <v>1243.1500000000001</v>
      </c>
      <c r="C61" s="381">
        <v>1301.8599999999999</v>
      </c>
      <c r="D61" s="381">
        <v>1290.05</v>
      </c>
      <c r="E61" s="382">
        <f t="shared" si="27"/>
        <v>3.7726742549169412E-2</v>
      </c>
      <c r="F61" s="150">
        <f t="shared" si="28"/>
        <v>-9.0716359670010016E-3</v>
      </c>
    </row>
    <row r="62" spans="1:12" ht="11.25" customHeight="1">
      <c r="A62" s="754"/>
      <c r="B62" s="754"/>
      <c r="C62" s="754"/>
      <c r="D62" s="754"/>
      <c r="E62" s="54"/>
      <c r="F62" s="54"/>
    </row>
    <row r="64" spans="1:12" ht="12.75" customHeight="1"/>
    <row r="75" ht="12.75" customHeight="1"/>
    <row r="83" ht="12.75" customHeight="1"/>
    <row r="91" ht="12.75" customHeight="1"/>
    <row r="99" ht="12.75" customHeight="1"/>
    <row r="107" ht="12.75" customHeight="1"/>
    <row r="113" ht="22.5" customHeight="1"/>
    <row r="114" ht="12.75" customHeight="1"/>
    <row r="115" ht="18" customHeight="1"/>
    <row r="122" ht="12.75" customHeight="1"/>
    <row r="123" ht="5.25" customHeight="1"/>
  </sheetData>
  <mergeCells count="24">
    <mergeCell ref="A50:F50"/>
    <mergeCell ref="A54:F54"/>
    <mergeCell ref="A58:F58"/>
    <mergeCell ref="A26:F26"/>
    <mergeCell ref="A30:F30"/>
    <mergeCell ref="A34:F34"/>
    <mergeCell ref="A38:F38"/>
    <mergeCell ref="A42:F42"/>
    <mergeCell ref="A62:D62"/>
    <mergeCell ref="A1:F1"/>
    <mergeCell ref="A2:F2"/>
    <mergeCell ref="A3:A5"/>
    <mergeCell ref="B3:C3"/>
    <mergeCell ref="D3:F3"/>
    <mergeCell ref="B4:B5"/>
    <mergeCell ref="C4:C5"/>
    <mergeCell ref="D4:D5"/>
    <mergeCell ref="E4:F4"/>
    <mergeCell ref="A6:F6"/>
    <mergeCell ref="A10:F10"/>
    <mergeCell ref="A14:F14"/>
    <mergeCell ref="A18:F18"/>
    <mergeCell ref="A22:F22"/>
    <mergeCell ref="A46:F46"/>
  </mergeCells>
  <hyperlinks>
    <hyperlink ref="G2" location="'Spis treści'!A1" display="Powrót do spisu" xr:uid="{EFFB3626-D91A-4098-9943-D1A1E1DBB651}"/>
  </hyperlinks>
  <printOptions horizontalCentered="1"/>
  <pageMargins left="0.51181102362204722" right="0.47244094488188981" top="0.43307086614173229" bottom="0.47244094488188981" header="0.31496062992125984" footer="0.31496062992125984"/>
  <pageSetup paperSize="9" scale="77" orientation="portrait" r:id="rId1"/>
  <headerFooter differentFirst="1" alignWithMargins="0">
    <oddFooter>&amp;C&amp;"Arial,Normalny"&amp;9&amp;P</oddFooter>
  </headerFooter>
  <ignoredErrors>
    <ignoredError sqref="B13:C13" evalError="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6"/>
  <dimension ref="A1:M39"/>
  <sheetViews>
    <sheetView showGridLines="0" view="pageBreakPreview" zoomScaleNormal="100" zoomScaleSheetLayoutView="100" workbookViewId="0">
      <selection activeCell="B1" sqref="B1"/>
    </sheetView>
  </sheetViews>
  <sheetFormatPr defaultRowHeight="15"/>
  <cols>
    <col min="1" max="1" width="24.125" customWidth="1"/>
    <col min="2" max="4" width="11.125" customWidth="1"/>
    <col min="5" max="7" width="10.75" customWidth="1"/>
  </cols>
  <sheetData>
    <row r="1" spans="1:11" ht="30" customHeight="1">
      <c r="A1" s="757" t="s">
        <v>331</v>
      </c>
      <c r="B1" s="757"/>
      <c r="C1" s="757"/>
      <c r="D1" s="757"/>
      <c r="E1" s="757"/>
      <c r="F1" s="757"/>
      <c r="G1" s="757"/>
      <c r="H1" s="554" t="s">
        <v>543</v>
      </c>
    </row>
    <row r="2" spans="1:11" ht="16.5" customHeight="1"/>
    <row r="3" spans="1:11" ht="19.5" customHeight="1">
      <c r="A3" s="763" t="s">
        <v>601</v>
      </c>
      <c r="B3" s="763"/>
      <c r="C3" s="763"/>
      <c r="D3" s="763"/>
      <c r="E3" s="763"/>
    </row>
    <row r="4" spans="1:11" ht="21" customHeight="1">
      <c r="A4" s="671" t="s">
        <v>13</v>
      </c>
      <c r="B4" s="623" t="str">
        <f>'Tab 1 (25)'!B3:C3</f>
        <v>2022 rok</v>
      </c>
      <c r="C4" s="624"/>
      <c r="D4" s="623" t="str">
        <f>'Tab 1 (25)'!D3:D3</f>
        <v>2023 rok</v>
      </c>
      <c r="E4" s="625"/>
      <c r="F4" s="624"/>
      <c r="G4" s="537"/>
      <c r="H4" s="398"/>
    </row>
    <row r="5" spans="1:11" ht="21" customHeight="1">
      <c r="A5" s="676"/>
      <c r="B5" s="626" t="s">
        <v>560</v>
      </c>
      <c r="C5" s="626" t="s">
        <v>552</v>
      </c>
      <c r="D5" s="626" t="s">
        <v>560</v>
      </c>
      <c r="E5" s="648" t="s">
        <v>14</v>
      </c>
      <c r="F5" s="628"/>
      <c r="G5" s="154"/>
      <c r="H5" s="399"/>
    </row>
    <row r="6" spans="1:11" ht="71.25" customHeight="1">
      <c r="A6" s="676"/>
      <c r="B6" s="626"/>
      <c r="C6" s="626"/>
      <c r="D6" s="626"/>
      <c r="E6" s="568" t="str">
        <f>'Tab 11 (23) i 12 (24)'!E5</f>
        <v xml:space="preserve">I kwartału 
2023 r. 
z 
I kwartałem 
2022 r. </v>
      </c>
      <c r="F6" s="567" t="str">
        <f>'Tab 11 (23) i 12 (24)'!F5</f>
        <v xml:space="preserve">I kwartału 
2023 r. 
z 
IV kwartałem 
2022 r. </v>
      </c>
      <c r="G6" s="539"/>
      <c r="H6" s="158"/>
    </row>
    <row r="7" spans="1:11" ht="21" customHeight="1">
      <c r="A7" s="760" t="s">
        <v>180</v>
      </c>
      <c r="B7" s="761"/>
      <c r="C7" s="761"/>
      <c r="D7" s="761"/>
      <c r="E7" s="761"/>
      <c r="F7" s="762"/>
      <c r="G7" s="548"/>
      <c r="H7" s="400"/>
    </row>
    <row r="8" spans="1:11" ht="21" customHeight="1">
      <c r="A8" s="177" t="s">
        <v>181</v>
      </c>
      <c r="B8" s="190">
        <v>5982606</v>
      </c>
      <c r="C8" s="190">
        <v>6631692</v>
      </c>
      <c r="D8" s="190">
        <v>6395376</v>
      </c>
      <c r="E8" s="384">
        <f>D8/B8-1</f>
        <v>6.8995016552987121E-2</v>
      </c>
      <c r="F8" s="384">
        <f>D8/C8-1</f>
        <v>-3.5634344900215553E-2</v>
      </c>
      <c r="G8" s="549"/>
      <c r="H8" s="604"/>
    </row>
    <row r="9" spans="1:11" ht="25.5" customHeight="1">
      <c r="A9" s="179" t="s">
        <v>182</v>
      </c>
      <c r="B9" s="190">
        <v>454070</v>
      </c>
      <c r="C9" s="190">
        <v>880327</v>
      </c>
      <c r="D9" s="190">
        <v>718862</v>
      </c>
      <c r="E9" s="384">
        <f t="shared" ref="E9:E12" si="0">D9/B9-1</f>
        <v>0.58315237738674663</v>
      </c>
      <c r="F9" s="384">
        <f t="shared" ref="F9:F12" si="1">D9/C9-1</f>
        <v>-0.18341479927345183</v>
      </c>
      <c r="G9" s="549"/>
      <c r="H9" s="604"/>
    </row>
    <row r="10" spans="1:11" ht="21" customHeight="1">
      <c r="A10" s="177" t="s">
        <v>76</v>
      </c>
      <c r="B10" s="191">
        <v>119661206</v>
      </c>
      <c r="C10" s="191">
        <v>132695752</v>
      </c>
      <c r="D10" s="191">
        <v>127942550</v>
      </c>
      <c r="E10" s="384">
        <f t="shared" si="0"/>
        <v>6.9206589811571906E-2</v>
      </c>
      <c r="F10" s="384">
        <f t="shared" si="1"/>
        <v>-3.5820302672537663E-2</v>
      </c>
      <c r="G10" s="549"/>
      <c r="H10" s="604"/>
    </row>
    <row r="11" spans="1:11" ht="25.5" customHeight="1">
      <c r="A11" s="179" t="s">
        <v>183</v>
      </c>
      <c r="B11" s="191">
        <v>9067395</v>
      </c>
      <c r="C11" s="191">
        <v>17608480</v>
      </c>
      <c r="D11" s="191">
        <v>14377340</v>
      </c>
      <c r="E11" s="384">
        <f t="shared" si="0"/>
        <v>0.5856086560693563</v>
      </c>
      <c r="F11" s="384">
        <f t="shared" si="1"/>
        <v>-0.18349908680363103</v>
      </c>
      <c r="G11" s="549"/>
      <c r="H11" s="604"/>
      <c r="K11" s="94"/>
    </row>
    <row r="12" spans="1:11" ht="21" customHeight="1">
      <c r="A12" s="177" t="s">
        <v>184</v>
      </c>
      <c r="B12" s="191">
        <f>ROUND(B10/B8,2)</f>
        <v>20</v>
      </c>
      <c r="C12" s="191">
        <f t="shared" ref="C12" si="2">ROUND(C10/C8,2)</f>
        <v>20.010000000000002</v>
      </c>
      <c r="D12" s="191">
        <v>20.010000000000002</v>
      </c>
      <c r="E12" s="384">
        <f t="shared" si="0"/>
        <v>5.0000000000016698E-4</v>
      </c>
      <c r="F12" s="384">
        <f t="shared" si="1"/>
        <v>0</v>
      </c>
      <c r="G12" s="549"/>
      <c r="H12" s="604"/>
    </row>
    <row r="13" spans="1:11" ht="21" customHeight="1">
      <c r="A13" s="760" t="s">
        <v>185</v>
      </c>
      <c r="B13" s="761"/>
      <c r="C13" s="761"/>
      <c r="D13" s="761"/>
      <c r="E13" s="761"/>
      <c r="F13" s="762"/>
      <c r="G13" s="548"/>
      <c r="H13" s="604"/>
    </row>
    <row r="14" spans="1:11" ht="21" customHeight="1">
      <c r="A14" s="177" t="s">
        <v>75</v>
      </c>
      <c r="B14" s="190">
        <v>2218</v>
      </c>
      <c r="C14" s="190">
        <v>2339</v>
      </c>
      <c r="D14" s="190">
        <v>2117</v>
      </c>
      <c r="E14" s="384">
        <f t="shared" ref="E14:E16" si="3">D14/B14-1</f>
        <v>-4.5536519386835006E-2</v>
      </c>
      <c r="F14" s="384">
        <f t="shared" ref="F14:F16" si="4">D14/C14-1</f>
        <v>-9.4912355707567286E-2</v>
      </c>
      <c r="G14" s="549"/>
      <c r="H14" s="604"/>
    </row>
    <row r="15" spans="1:11" ht="21" customHeight="1">
      <c r="A15" s="177" t="s">
        <v>76</v>
      </c>
      <c r="B15" s="191">
        <v>16685678.5</v>
      </c>
      <c r="C15" s="191">
        <v>18570075</v>
      </c>
      <c r="D15" s="191">
        <v>16680408</v>
      </c>
      <c r="E15" s="384">
        <f t="shared" si="3"/>
        <v>-3.1586968429242468E-4</v>
      </c>
      <c r="F15" s="384">
        <f t="shared" si="4"/>
        <v>-0.10175871664492475</v>
      </c>
      <c r="G15" s="549"/>
      <c r="H15" s="604"/>
    </row>
    <row r="16" spans="1:11" ht="21" customHeight="1">
      <c r="A16" s="180" t="s">
        <v>77</v>
      </c>
      <c r="B16" s="200">
        <f>ROUND(B15/B14,2)</f>
        <v>7522.85</v>
      </c>
      <c r="C16" s="200">
        <f t="shared" ref="C16:D16" si="5">ROUND(C15/C14,2)</f>
        <v>7939.32</v>
      </c>
      <c r="D16" s="200">
        <f t="shared" si="5"/>
        <v>7879.27</v>
      </c>
      <c r="E16" s="385">
        <f t="shared" si="3"/>
        <v>4.7378320716217948E-2</v>
      </c>
      <c r="F16" s="385">
        <f t="shared" si="4"/>
        <v>-7.5636200581409296E-3</v>
      </c>
      <c r="G16" s="549"/>
      <c r="H16" s="604"/>
    </row>
    <row r="17" spans="1:13" ht="33" customHeight="1"/>
    <row r="18" spans="1:13" ht="21.75" customHeight="1">
      <c r="A18" s="746" t="s">
        <v>602</v>
      </c>
      <c r="B18" s="746"/>
      <c r="C18" s="746"/>
      <c r="D18" s="746"/>
      <c r="E18" s="746"/>
      <c r="F18" s="746"/>
      <c r="G18" s="746"/>
    </row>
    <row r="19" spans="1:13">
      <c r="A19" s="671" t="s">
        <v>13</v>
      </c>
      <c r="B19" s="759" t="s">
        <v>186</v>
      </c>
      <c r="C19" s="759"/>
      <c r="D19" s="759"/>
      <c r="E19" s="759"/>
      <c r="F19" s="667" t="s">
        <v>187</v>
      </c>
      <c r="G19" s="667"/>
    </row>
    <row r="20" spans="1:13" ht="30" customHeight="1">
      <c r="A20" s="676"/>
      <c r="B20" s="667" t="s">
        <v>39</v>
      </c>
      <c r="C20" s="667"/>
      <c r="D20" s="758" t="s">
        <v>188</v>
      </c>
      <c r="E20" s="758"/>
      <c r="F20" s="667"/>
      <c r="G20" s="667"/>
    </row>
    <row r="21" spans="1:13" ht="36" customHeight="1">
      <c r="A21" s="676"/>
      <c r="B21" s="580" t="s">
        <v>181</v>
      </c>
      <c r="C21" s="581" t="s">
        <v>330</v>
      </c>
      <c r="D21" s="581" t="s">
        <v>181</v>
      </c>
      <c r="E21" s="581" t="s">
        <v>330</v>
      </c>
      <c r="F21" s="581" t="s">
        <v>189</v>
      </c>
      <c r="G21" s="581" t="s">
        <v>330</v>
      </c>
    </row>
    <row r="22" spans="1:13" ht="15.75" customHeight="1">
      <c r="A22" s="672"/>
      <c r="B22" s="677" t="str">
        <f>'Tab 11 (23) i 12 (24)'!B28:I28</f>
        <v>I KWARTAŁ 2023 R.</v>
      </c>
      <c r="C22" s="678"/>
      <c r="D22" s="678"/>
      <c r="E22" s="678"/>
      <c r="F22" s="678"/>
      <c r="G22" s="679"/>
    </row>
    <row r="23" spans="1:13" ht="21" customHeight="1">
      <c r="A23" s="176" t="s">
        <v>68</v>
      </c>
      <c r="B23" s="194">
        <f>SUM(B24:B39)</f>
        <v>6395376</v>
      </c>
      <c r="C23" s="195">
        <f t="shared" ref="C23:G23" si="6">SUM(C24:C39)</f>
        <v>127942550</v>
      </c>
      <c r="D23" s="194">
        <f t="shared" si="6"/>
        <v>718862</v>
      </c>
      <c r="E23" s="195">
        <f t="shared" si="6"/>
        <v>14377340</v>
      </c>
      <c r="F23" s="194">
        <f t="shared" si="6"/>
        <v>2117</v>
      </c>
      <c r="G23" s="195">
        <f t="shared" si="6"/>
        <v>16680408</v>
      </c>
      <c r="H23" s="605"/>
      <c r="I23" s="605"/>
      <c r="J23" s="605"/>
      <c r="K23" s="605"/>
      <c r="L23" s="605"/>
      <c r="M23" s="605"/>
    </row>
    <row r="24" spans="1:13" ht="19.5" customHeight="1">
      <c r="A24" s="177" t="s">
        <v>42</v>
      </c>
      <c r="B24" s="190">
        <v>154610</v>
      </c>
      <c r="C24" s="191">
        <v>3094100</v>
      </c>
      <c r="D24" s="190">
        <v>20924</v>
      </c>
      <c r="E24" s="191">
        <v>418480</v>
      </c>
      <c r="F24" s="190">
        <v>62</v>
      </c>
      <c r="G24" s="191">
        <v>543875</v>
      </c>
      <c r="H24" s="605"/>
      <c r="I24" s="605"/>
      <c r="J24" s="605"/>
      <c r="K24" s="605"/>
      <c r="L24" s="605"/>
      <c r="M24" s="605"/>
    </row>
    <row r="25" spans="1:13" ht="19.5" customHeight="1">
      <c r="A25" s="177" t="s">
        <v>43</v>
      </c>
      <c r="B25" s="190">
        <v>351413</v>
      </c>
      <c r="C25" s="191">
        <v>7031030</v>
      </c>
      <c r="D25" s="190">
        <v>55896</v>
      </c>
      <c r="E25" s="191">
        <v>1117920</v>
      </c>
      <c r="F25" s="190">
        <v>149</v>
      </c>
      <c r="G25" s="191">
        <v>1191566</v>
      </c>
      <c r="H25" s="605"/>
      <c r="I25" s="605"/>
      <c r="J25" s="605"/>
      <c r="K25" s="605"/>
      <c r="L25" s="605"/>
      <c r="M25" s="605"/>
    </row>
    <row r="26" spans="1:13" ht="19.5" customHeight="1">
      <c r="A26" s="177" t="s">
        <v>44</v>
      </c>
      <c r="B26" s="190">
        <v>1109896</v>
      </c>
      <c r="C26" s="191">
        <v>22202020</v>
      </c>
      <c r="D26" s="190">
        <v>115162</v>
      </c>
      <c r="E26" s="191">
        <v>2303240</v>
      </c>
      <c r="F26" s="190">
        <v>302</v>
      </c>
      <c r="G26" s="191">
        <v>2405341</v>
      </c>
      <c r="H26" s="605"/>
      <c r="I26" s="605"/>
      <c r="J26" s="605"/>
      <c r="K26" s="605"/>
      <c r="L26" s="605"/>
      <c r="M26" s="605"/>
    </row>
    <row r="27" spans="1:13" ht="19.5" customHeight="1">
      <c r="A27" s="177" t="s">
        <v>45</v>
      </c>
      <c r="B27" s="190">
        <v>46417</v>
      </c>
      <c r="C27" s="191">
        <v>928750</v>
      </c>
      <c r="D27" s="190">
        <v>7804</v>
      </c>
      <c r="E27" s="191">
        <v>156080</v>
      </c>
      <c r="F27" s="190">
        <v>25</v>
      </c>
      <c r="G27" s="191">
        <v>240689</v>
      </c>
      <c r="H27" s="605"/>
      <c r="I27" s="605"/>
      <c r="J27" s="605"/>
      <c r="K27" s="605"/>
      <c r="L27" s="605"/>
      <c r="M27" s="605"/>
    </row>
    <row r="28" spans="1:13" ht="19.5" customHeight="1">
      <c r="A28" s="177" t="s">
        <v>46</v>
      </c>
      <c r="B28" s="190">
        <v>561639</v>
      </c>
      <c r="C28" s="191">
        <v>11234070</v>
      </c>
      <c r="D28" s="190">
        <v>60086</v>
      </c>
      <c r="E28" s="191">
        <v>1201720</v>
      </c>
      <c r="F28" s="190">
        <v>166</v>
      </c>
      <c r="G28" s="191">
        <v>1483388</v>
      </c>
      <c r="H28" s="605"/>
      <c r="I28" s="605"/>
      <c r="J28" s="605"/>
      <c r="K28" s="605"/>
      <c r="L28" s="605"/>
      <c r="M28" s="605"/>
    </row>
    <row r="29" spans="1:13" ht="19.5" customHeight="1">
      <c r="A29" s="177" t="s">
        <v>47</v>
      </c>
      <c r="B29" s="190">
        <v>679232</v>
      </c>
      <c r="C29" s="191">
        <v>13589410</v>
      </c>
      <c r="D29" s="190">
        <v>61124</v>
      </c>
      <c r="E29" s="191">
        <v>1222480</v>
      </c>
      <c r="F29" s="190">
        <v>218</v>
      </c>
      <c r="G29" s="191">
        <v>2079429</v>
      </c>
      <c r="H29" s="605"/>
      <c r="I29" s="605"/>
      <c r="J29" s="605"/>
      <c r="K29" s="605"/>
      <c r="L29" s="605"/>
      <c r="M29" s="605"/>
    </row>
    <row r="30" spans="1:13" ht="19.5" customHeight="1">
      <c r="A30" s="177" t="s">
        <v>48</v>
      </c>
      <c r="B30" s="190">
        <v>823132</v>
      </c>
      <c r="C30" s="191">
        <v>16467460</v>
      </c>
      <c r="D30" s="190">
        <v>103321</v>
      </c>
      <c r="E30" s="191">
        <v>2066480</v>
      </c>
      <c r="F30" s="190">
        <v>288</v>
      </c>
      <c r="G30" s="191">
        <v>2107838</v>
      </c>
      <c r="H30" s="605"/>
      <c r="I30" s="605"/>
      <c r="J30" s="605"/>
      <c r="K30" s="605"/>
      <c r="L30" s="605"/>
      <c r="M30" s="605"/>
    </row>
    <row r="31" spans="1:13" ht="19.5" customHeight="1">
      <c r="A31" s="177" t="s">
        <v>49</v>
      </c>
      <c r="B31" s="190">
        <v>86777</v>
      </c>
      <c r="C31" s="191">
        <v>1736360</v>
      </c>
      <c r="D31" s="190">
        <v>7024</v>
      </c>
      <c r="E31" s="191">
        <v>140480</v>
      </c>
      <c r="F31" s="190">
        <v>33</v>
      </c>
      <c r="G31" s="191">
        <v>237603</v>
      </c>
      <c r="H31" s="605"/>
      <c r="I31" s="605"/>
      <c r="J31" s="605"/>
      <c r="K31" s="605"/>
      <c r="L31" s="605"/>
      <c r="M31" s="605"/>
    </row>
    <row r="32" spans="1:13" ht="19.5" customHeight="1">
      <c r="A32" s="177" t="s">
        <v>50</v>
      </c>
      <c r="B32" s="190">
        <v>601554</v>
      </c>
      <c r="C32" s="191">
        <v>12033940</v>
      </c>
      <c r="D32" s="190">
        <v>45682</v>
      </c>
      <c r="E32" s="191">
        <v>913640</v>
      </c>
      <c r="F32" s="190">
        <v>152</v>
      </c>
      <c r="G32" s="191">
        <v>995813</v>
      </c>
      <c r="H32" s="605"/>
      <c r="I32" s="605"/>
      <c r="J32" s="605"/>
      <c r="K32" s="605"/>
      <c r="L32" s="605"/>
      <c r="M32" s="605"/>
    </row>
    <row r="33" spans="1:13" ht="19.5" customHeight="1">
      <c r="A33" s="177" t="s">
        <v>51</v>
      </c>
      <c r="B33" s="190">
        <v>320646</v>
      </c>
      <c r="C33" s="191">
        <v>6413490</v>
      </c>
      <c r="D33" s="190">
        <v>70372</v>
      </c>
      <c r="E33" s="191">
        <v>1407480</v>
      </c>
      <c r="F33" s="190">
        <v>213</v>
      </c>
      <c r="G33" s="191">
        <v>1643503</v>
      </c>
      <c r="H33" s="605"/>
      <c r="I33" s="605"/>
      <c r="J33" s="605"/>
      <c r="K33" s="605"/>
      <c r="L33" s="605"/>
      <c r="M33" s="605"/>
    </row>
    <row r="34" spans="1:13" ht="19.5" customHeight="1">
      <c r="A34" s="177" t="s">
        <v>52</v>
      </c>
      <c r="B34" s="190">
        <v>201178</v>
      </c>
      <c r="C34" s="191">
        <v>4025730</v>
      </c>
      <c r="D34" s="190">
        <v>27619</v>
      </c>
      <c r="E34" s="191">
        <v>552380</v>
      </c>
      <c r="F34" s="190">
        <v>58</v>
      </c>
      <c r="G34" s="191">
        <v>419626</v>
      </c>
      <c r="H34" s="605"/>
      <c r="I34" s="605"/>
      <c r="J34" s="605"/>
      <c r="K34" s="605"/>
      <c r="L34" s="605"/>
      <c r="M34" s="605"/>
    </row>
    <row r="35" spans="1:13" ht="19.5" customHeight="1">
      <c r="A35" s="177" t="s">
        <v>53</v>
      </c>
      <c r="B35" s="190">
        <v>135499</v>
      </c>
      <c r="C35" s="191">
        <v>2710240</v>
      </c>
      <c r="D35" s="190">
        <v>13927</v>
      </c>
      <c r="E35" s="191">
        <v>278540</v>
      </c>
      <c r="F35" s="190">
        <v>31</v>
      </c>
      <c r="G35" s="191">
        <v>252052</v>
      </c>
      <c r="H35" s="605"/>
      <c r="I35" s="605"/>
      <c r="J35" s="605"/>
      <c r="K35" s="605"/>
      <c r="L35" s="605"/>
      <c r="M35" s="605"/>
    </row>
    <row r="36" spans="1:13" ht="19.5" customHeight="1">
      <c r="A36" s="177" t="s">
        <v>54</v>
      </c>
      <c r="B36" s="190">
        <v>493029</v>
      </c>
      <c r="C36" s="191">
        <v>9862960</v>
      </c>
      <c r="D36" s="190">
        <v>19106</v>
      </c>
      <c r="E36" s="191">
        <v>382120</v>
      </c>
      <c r="F36" s="190">
        <v>97</v>
      </c>
      <c r="G36" s="191">
        <v>521665</v>
      </c>
      <c r="H36" s="605"/>
      <c r="I36" s="605"/>
      <c r="J36" s="605"/>
      <c r="K36" s="605"/>
      <c r="L36" s="605"/>
      <c r="M36" s="605"/>
    </row>
    <row r="37" spans="1:13" ht="19.5" customHeight="1">
      <c r="A37" s="177" t="s">
        <v>55</v>
      </c>
      <c r="B37" s="190">
        <v>192171</v>
      </c>
      <c r="C37" s="191">
        <v>3844790</v>
      </c>
      <c r="D37" s="190">
        <v>23932</v>
      </c>
      <c r="E37" s="191">
        <v>478640</v>
      </c>
      <c r="F37" s="190">
        <v>63</v>
      </c>
      <c r="G37" s="191">
        <v>507016</v>
      </c>
      <c r="H37" s="605"/>
      <c r="I37" s="605"/>
      <c r="J37" s="605"/>
      <c r="K37" s="605"/>
      <c r="L37" s="605"/>
      <c r="M37" s="605"/>
    </row>
    <row r="38" spans="1:13" ht="19.5" customHeight="1">
      <c r="A38" s="177" t="s">
        <v>56</v>
      </c>
      <c r="B38" s="190">
        <v>558326</v>
      </c>
      <c r="C38" s="191">
        <v>11169980</v>
      </c>
      <c r="D38" s="190">
        <v>76903</v>
      </c>
      <c r="E38" s="191">
        <v>1538060</v>
      </c>
      <c r="F38" s="190">
        <v>230</v>
      </c>
      <c r="G38" s="191">
        <v>1771061</v>
      </c>
      <c r="H38" s="605"/>
      <c r="I38" s="605"/>
      <c r="J38" s="605"/>
      <c r="K38" s="605"/>
      <c r="L38" s="605"/>
      <c r="M38" s="605"/>
    </row>
    <row r="39" spans="1:13" ht="19.5" customHeight="1">
      <c r="A39" s="180" t="s">
        <v>57</v>
      </c>
      <c r="B39" s="199">
        <v>79857</v>
      </c>
      <c r="C39" s="200">
        <v>1598220</v>
      </c>
      <c r="D39" s="199">
        <v>9980</v>
      </c>
      <c r="E39" s="200">
        <v>199600</v>
      </c>
      <c r="F39" s="199">
        <v>30</v>
      </c>
      <c r="G39" s="200">
        <v>279943</v>
      </c>
      <c r="H39" s="605"/>
      <c r="I39" s="605"/>
      <c r="J39" s="605"/>
      <c r="K39" s="605"/>
      <c r="L39" s="605"/>
      <c r="M39" s="605"/>
    </row>
  </sheetData>
  <mergeCells count="18">
    <mergeCell ref="B4:C4"/>
    <mergeCell ref="B5:B6"/>
    <mergeCell ref="C5:C6"/>
    <mergeCell ref="D5:D6"/>
    <mergeCell ref="F19:G20"/>
    <mergeCell ref="B22:G22"/>
    <mergeCell ref="A1:G1"/>
    <mergeCell ref="A18:G18"/>
    <mergeCell ref="B20:C20"/>
    <mergeCell ref="D20:E20"/>
    <mergeCell ref="A19:A22"/>
    <mergeCell ref="B19:E19"/>
    <mergeCell ref="D4:F4"/>
    <mergeCell ref="E5:F5"/>
    <mergeCell ref="A7:F7"/>
    <mergeCell ref="A13:F13"/>
    <mergeCell ref="A3:E3"/>
    <mergeCell ref="A4:A6"/>
  </mergeCells>
  <hyperlinks>
    <hyperlink ref="H1" location="'Spis treści'!A1" display="Powrót do spisu" xr:uid="{3681F74C-58D4-4995-98EF-C82174C0F90C}"/>
  </hyperlinks>
  <printOptions horizontalCentered="1"/>
  <pageMargins left="0.51181102362204722" right="0.59055118110236227"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43"/>
  <dimension ref="A1:I33"/>
  <sheetViews>
    <sheetView view="pageBreakPreview" zoomScale="80" zoomScaleNormal="100" zoomScaleSheetLayoutView="80" workbookViewId="0">
      <selection activeCell="B1" sqref="B1"/>
    </sheetView>
  </sheetViews>
  <sheetFormatPr defaultRowHeight="15"/>
  <cols>
    <col min="1" max="1" width="17.5" customWidth="1"/>
    <col min="2" max="2" width="16.625" customWidth="1"/>
    <col min="3" max="3" width="16.125" customWidth="1"/>
    <col min="4" max="4" width="15.375" customWidth="1"/>
    <col min="14" max="14" width="2.625" customWidth="1"/>
  </cols>
  <sheetData>
    <row r="1" spans="1:9" ht="23.25" customHeight="1">
      <c r="A1" s="757" t="s">
        <v>331</v>
      </c>
      <c r="B1" s="757"/>
      <c r="C1" s="757"/>
      <c r="D1" s="757"/>
      <c r="E1" s="757"/>
      <c r="F1" s="757"/>
      <c r="G1" s="757"/>
      <c r="H1" s="507"/>
      <c r="I1" s="507"/>
    </row>
    <row r="2" spans="1:9" ht="33.75" customHeight="1">
      <c r="H2" s="554" t="s">
        <v>543</v>
      </c>
    </row>
    <row r="30" spans="1:4" ht="22.5" customHeight="1">
      <c r="A30" s="670" t="s">
        <v>654</v>
      </c>
      <c r="B30" s="670"/>
      <c r="C30" s="670"/>
      <c r="D30" s="670"/>
    </row>
    <row r="31" spans="1:4" ht="22.5">
      <c r="A31" s="404"/>
      <c r="B31" s="404" t="s">
        <v>186</v>
      </c>
      <c r="C31" s="404" t="s">
        <v>266</v>
      </c>
      <c r="D31" s="404" t="s">
        <v>120</v>
      </c>
    </row>
    <row r="32" spans="1:4" ht="21" customHeight="1">
      <c r="A32" s="276" t="s">
        <v>263</v>
      </c>
      <c r="B32" s="277">
        <f>'Tab 1 (26) i 2 (27)'!D10</f>
        <v>127942550</v>
      </c>
      <c r="C32" s="277">
        <f>'Tab 1 (26) i 2 (27)'!D15</f>
        <v>16680408</v>
      </c>
      <c r="D32" s="277">
        <f>SUM(B32:C32)</f>
        <v>144622958</v>
      </c>
    </row>
    <row r="33" spans="1:4" ht="21" customHeight="1">
      <c r="A33" s="276" t="s">
        <v>258</v>
      </c>
      <c r="B33" s="459">
        <f>B32/$D$32</f>
        <v>0.88466279330284481</v>
      </c>
      <c r="C33" s="459">
        <f>C32/$D$32</f>
        <v>0.11533720669715523</v>
      </c>
      <c r="D33" s="459">
        <f>D32/$D$32</f>
        <v>1</v>
      </c>
    </row>
  </sheetData>
  <mergeCells count="2">
    <mergeCell ref="A30:D30"/>
    <mergeCell ref="A1:G1"/>
  </mergeCells>
  <hyperlinks>
    <hyperlink ref="H2" location="'Spis treści'!A1" display="Powrót do spisu" xr:uid="{A313CC6E-C429-4CB9-BE3A-F4F5D08CD40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7"/>
  <dimension ref="A1:M38"/>
  <sheetViews>
    <sheetView showGridLines="0" view="pageBreakPreview" topLeftCell="A4" zoomScale="90" zoomScaleNormal="100" zoomScaleSheetLayoutView="90" workbookViewId="0">
      <selection activeCell="B1" sqref="B1"/>
    </sheetView>
  </sheetViews>
  <sheetFormatPr defaultRowHeight="15"/>
  <cols>
    <col min="1" max="1" width="29.125" customWidth="1"/>
    <col min="2" max="2" width="12.375" customWidth="1"/>
    <col min="3" max="3" width="11.125" customWidth="1"/>
    <col min="4" max="5" width="11.5" customWidth="1"/>
    <col min="6" max="10" width="11.875" customWidth="1"/>
  </cols>
  <sheetData>
    <row r="1" spans="1:13" ht="24.75" customHeight="1">
      <c r="A1" s="757" t="str">
        <f>'Tab 1 (26) i 2 (27)'!A1:E1</f>
        <v>IV. FUNDUSZ SKŁADKOWY</v>
      </c>
      <c r="B1" s="757"/>
      <c r="C1" s="757"/>
      <c r="D1" s="757"/>
      <c r="E1" s="757"/>
      <c r="F1" s="757"/>
      <c r="G1" s="757"/>
      <c r="H1" s="757"/>
      <c r="I1" s="757"/>
      <c r="J1" s="757"/>
    </row>
    <row r="2" spans="1:13" ht="30" customHeight="1">
      <c r="A2" s="768" t="s">
        <v>603</v>
      </c>
      <c r="B2" s="768"/>
      <c r="C2" s="768"/>
      <c r="D2" s="768"/>
      <c r="E2" s="768"/>
      <c r="F2" s="768"/>
      <c r="G2" s="768"/>
      <c r="K2" s="554" t="s">
        <v>543</v>
      </c>
    </row>
    <row r="3" spans="1:13">
      <c r="A3" s="671" t="s">
        <v>13</v>
      </c>
      <c r="B3" s="671"/>
      <c r="C3" s="623" t="s">
        <v>538</v>
      </c>
      <c r="D3" s="624"/>
      <c r="E3" s="623" t="s">
        <v>559</v>
      </c>
      <c r="F3" s="625"/>
      <c r="G3" s="624"/>
      <c r="H3" s="537"/>
      <c r="I3" s="538"/>
      <c r="J3" s="538"/>
      <c r="K3" s="398"/>
      <c r="L3" s="398"/>
      <c r="M3" s="398"/>
    </row>
    <row r="4" spans="1:13" ht="15" customHeight="1">
      <c r="A4" s="676"/>
      <c r="B4" s="676"/>
      <c r="C4" s="626" t="s">
        <v>560</v>
      </c>
      <c r="D4" s="626" t="s">
        <v>552</v>
      </c>
      <c r="E4" s="626" t="s">
        <v>560</v>
      </c>
      <c r="F4" s="648" t="s">
        <v>14</v>
      </c>
      <c r="G4" s="628"/>
      <c r="H4" s="154"/>
      <c r="I4" s="399"/>
      <c r="J4" s="399"/>
      <c r="K4" s="399"/>
      <c r="L4" s="399"/>
      <c r="M4" s="399"/>
    </row>
    <row r="5" spans="1:13" ht="37.5" customHeight="1">
      <c r="A5" s="676"/>
      <c r="B5" s="676"/>
      <c r="C5" s="626"/>
      <c r="D5" s="626"/>
      <c r="E5" s="626"/>
      <c r="F5" s="570" t="s">
        <v>566</v>
      </c>
      <c r="G5" s="569" t="s">
        <v>567</v>
      </c>
      <c r="H5" s="539"/>
      <c r="I5" s="540"/>
      <c r="J5" s="540"/>
      <c r="K5" s="158"/>
      <c r="L5" s="158"/>
      <c r="M5" s="158"/>
    </row>
    <row r="6" spans="1:13" ht="16.5" customHeight="1">
      <c r="A6" s="760" t="s">
        <v>7</v>
      </c>
      <c r="B6" s="761"/>
      <c r="C6" s="761"/>
      <c r="D6" s="761"/>
      <c r="E6" s="761"/>
      <c r="F6" s="761"/>
      <c r="G6" s="762"/>
      <c r="H6" s="383"/>
      <c r="I6" s="400"/>
      <c r="J6" s="400"/>
      <c r="K6" s="400"/>
      <c r="L6" s="400"/>
      <c r="M6" s="400"/>
    </row>
    <row r="7" spans="1:13" ht="15.75" customHeight="1">
      <c r="A7" s="767" t="s">
        <v>190</v>
      </c>
      <c r="B7" s="767"/>
      <c r="C7" s="190">
        <v>2940</v>
      </c>
      <c r="D7" s="190">
        <v>2668</v>
      </c>
      <c r="E7" s="190">
        <v>2839</v>
      </c>
      <c r="F7" s="384">
        <f>E7/C7-1</f>
        <v>-3.4353741496598644E-2</v>
      </c>
      <c r="G7" s="384">
        <f>E7/D7-1</f>
        <v>6.4092953523238405E-2</v>
      </c>
      <c r="H7" s="396"/>
      <c r="I7" s="401"/>
      <c r="J7" s="401"/>
      <c r="K7" s="401"/>
      <c r="L7" s="401"/>
      <c r="M7" s="401"/>
    </row>
    <row r="8" spans="1:13" ht="15.75" customHeight="1">
      <c r="A8" s="767" t="s">
        <v>191</v>
      </c>
      <c r="B8" s="767"/>
      <c r="C8" s="190">
        <v>2834</v>
      </c>
      <c r="D8" s="190">
        <v>2549</v>
      </c>
      <c r="E8" s="190">
        <v>2757</v>
      </c>
      <c r="F8" s="384">
        <f t="shared" ref="F8:F11" si="0">E8/C8-1</f>
        <v>-2.7170077628793199E-2</v>
      </c>
      <c r="G8" s="384">
        <f t="shared" ref="G8:G11" si="1">E8/D8-1</f>
        <v>8.1600627697136163E-2</v>
      </c>
      <c r="H8" s="396"/>
      <c r="I8" s="401"/>
      <c r="J8" s="401"/>
      <c r="K8" s="401"/>
      <c r="L8" s="401"/>
      <c r="M8" s="401"/>
    </row>
    <row r="9" spans="1:13" ht="15.75" customHeight="1">
      <c r="A9" s="767" t="s">
        <v>192</v>
      </c>
      <c r="B9" s="767"/>
      <c r="C9" s="190">
        <v>2362</v>
      </c>
      <c r="D9" s="190">
        <v>2085</v>
      </c>
      <c r="E9" s="190">
        <v>2296</v>
      </c>
      <c r="F9" s="384">
        <f t="shared" si="0"/>
        <v>-2.7942421676545259E-2</v>
      </c>
      <c r="G9" s="384">
        <f t="shared" si="1"/>
        <v>0.10119904076738617</v>
      </c>
      <c r="H9" s="396"/>
      <c r="I9" s="401"/>
      <c r="J9" s="401"/>
      <c r="K9" s="401"/>
      <c r="L9" s="401"/>
      <c r="M9" s="401"/>
    </row>
    <row r="10" spans="1:13" ht="15.75" customHeight="1">
      <c r="A10" s="767" t="s">
        <v>193</v>
      </c>
      <c r="B10" s="767"/>
      <c r="C10" s="190">
        <v>14</v>
      </c>
      <c r="D10" s="190">
        <v>13</v>
      </c>
      <c r="E10" s="190">
        <v>13</v>
      </c>
      <c r="F10" s="384">
        <f t="shared" si="0"/>
        <v>-7.1428571428571397E-2</v>
      </c>
      <c r="G10" s="384">
        <f t="shared" si="1"/>
        <v>0</v>
      </c>
      <c r="H10" s="396"/>
      <c r="I10" s="401"/>
      <c r="J10" s="401"/>
      <c r="K10" s="401"/>
      <c r="L10" s="401"/>
      <c r="M10" s="401"/>
    </row>
    <row r="11" spans="1:13" ht="15.75" customHeight="1">
      <c r="A11" s="767" t="s">
        <v>194</v>
      </c>
      <c r="B11" s="767"/>
      <c r="C11" s="190">
        <v>847</v>
      </c>
      <c r="D11" s="190">
        <v>721</v>
      </c>
      <c r="E11" s="190">
        <v>859</v>
      </c>
      <c r="F11" s="384">
        <f t="shared" si="0"/>
        <v>1.4167650531286879E-2</v>
      </c>
      <c r="G11" s="384">
        <f t="shared" si="1"/>
        <v>0.19140083217753112</v>
      </c>
      <c r="H11" s="396"/>
      <c r="I11" s="401"/>
      <c r="J11" s="401"/>
      <c r="K11" s="401"/>
      <c r="L11" s="401"/>
      <c r="M11" s="401"/>
    </row>
    <row r="12" spans="1:13" ht="16.5" customHeight="1">
      <c r="A12" s="760" t="s">
        <v>195</v>
      </c>
      <c r="B12" s="761"/>
      <c r="C12" s="761"/>
      <c r="D12" s="761"/>
      <c r="E12" s="761"/>
      <c r="F12" s="761"/>
      <c r="G12" s="762"/>
      <c r="H12" s="383"/>
      <c r="I12" s="400"/>
      <c r="J12" s="400"/>
      <c r="K12" s="400"/>
      <c r="L12" s="400"/>
      <c r="M12" s="400"/>
    </row>
    <row r="13" spans="1:13" ht="25.5" customHeight="1">
      <c r="A13" s="766" t="s">
        <v>196</v>
      </c>
      <c r="B13" s="766"/>
      <c r="C13" s="190">
        <v>61</v>
      </c>
      <c r="D13" s="190">
        <v>46</v>
      </c>
      <c r="E13" s="190">
        <v>65</v>
      </c>
      <c r="F13" s="384">
        <f t="shared" ref="F13:F16" si="2">E13/C13-1</f>
        <v>6.5573770491803351E-2</v>
      </c>
      <c r="G13" s="384">
        <f t="shared" ref="G13:G16" si="3">E13/D13-1</f>
        <v>0.41304347826086962</v>
      </c>
      <c r="H13" s="396"/>
      <c r="I13" s="401"/>
      <c r="J13" s="401"/>
      <c r="K13" s="401"/>
      <c r="L13" s="401"/>
      <c r="M13" s="401"/>
    </row>
    <row r="14" spans="1:13" ht="15.75" customHeight="1">
      <c r="A14" s="767" t="s">
        <v>192</v>
      </c>
      <c r="B14" s="767"/>
      <c r="C14" s="190">
        <v>51</v>
      </c>
      <c r="D14" s="190">
        <v>31</v>
      </c>
      <c r="E14" s="190">
        <v>48</v>
      </c>
      <c r="F14" s="384">
        <f t="shared" si="2"/>
        <v>-5.8823529411764719E-2</v>
      </c>
      <c r="G14" s="384">
        <f t="shared" si="3"/>
        <v>0.54838709677419351</v>
      </c>
      <c r="H14" s="396"/>
      <c r="I14" s="401"/>
      <c r="J14" s="401"/>
      <c r="K14" s="401"/>
      <c r="L14" s="401"/>
      <c r="M14" s="401"/>
    </row>
    <row r="15" spans="1:13" ht="15.75" customHeight="1">
      <c r="A15" s="767" t="s">
        <v>193</v>
      </c>
      <c r="B15" s="767"/>
      <c r="C15" s="178">
        <v>0</v>
      </c>
      <c r="D15" s="190">
        <v>1</v>
      </c>
      <c r="E15" s="178">
        <v>0</v>
      </c>
      <c r="F15" s="566" t="s">
        <v>498</v>
      </c>
      <c r="G15" s="384">
        <f t="shared" si="3"/>
        <v>-1</v>
      </c>
      <c r="H15" s="397"/>
      <c r="I15" s="402"/>
      <c r="J15" s="402"/>
      <c r="K15" s="402"/>
      <c r="L15" s="402"/>
      <c r="M15" s="402"/>
    </row>
    <row r="16" spans="1:13" ht="15.75" customHeight="1">
      <c r="A16" s="765" t="s">
        <v>194</v>
      </c>
      <c r="B16" s="765"/>
      <c r="C16" s="199">
        <v>16</v>
      </c>
      <c r="D16" s="199">
        <v>14</v>
      </c>
      <c r="E16" s="199">
        <v>17</v>
      </c>
      <c r="F16" s="385">
        <f t="shared" si="2"/>
        <v>6.25E-2</v>
      </c>
      <c r="G16" s="385">
        <f t="shared" si="3"/>
        <v>0.21428571428571419</v>
      </c>
      <c r="H16" s="396"/>
      <c r="I16" s="401"/>
      <c r="J16" s="401"/>
      <c r="K16" s="401"/>
      <c r="L16" s="401"/>
      <c r="M16" s="401"/>
    </row>
    <row r="18" spans="1:10" ht="24.75" customHeight="1">
      <c r="A18" s="746" t="s">
        <v>604</v>
      </c>
      <c r="B18" s="746"/>
      <c r="C18" s="746"/>
      <c r="D18" s="746"/>
      <c r="E18" s="746"/>
      <c r="F18" s="746"/>
      <c r="G18" s="746"/>
      <c r="H18" s="746"/>
      <c r="I18" s="746"/>
      <c r="J18" s="746"/>
    </row>
    <row r="19" spans="1:10" ht="15" customHeight="1">
      <c r="A19" s="671" t="s">
        <v>13</v>
      </c>
      <c r="B19" s="667" t="s">
        <v>197</v>
      </c>
      <c r="C19" s="667"/>
      <c r="D19" s="667"/>
      <c r="E19" s="764" t="s">
        <v>198</v>
      </c>
      <c r="F19" s="764"/>
      <c r="G19" s="764"/>
      <c r="H19" s="764"/>
      <c r="I19" s="764"/>
      <c r="J19" s="669" t="s">
        <v>199</v>
      </c>
    </row>
    <row r="20" spans="1:10" ht="69" customHeight="1">
      <c r="A20" s="676"/>
      <c r="B20" s="581" t="s">
        <v>120</v>
      </c>
      <c r="C20" s="581" t="s">
        <v>200</v>
      </c>
      <c r="D20" s="581" t="s">
        <v>201</v>
      </c>
      <c r="E20" s="581" t="s">
        <v>202</v>
      </c>
      <c r="F20" s="581" t="s">
        <v>203</v>
      </c>
      <c r="G20" s="581" t="s">
        <v>204</v>
      </c>
      <c r="H20" s="581" t="s">
        <v>205</v>
      </c>
      <c r="I20" s="581" t="s">
        <v>206</v>
      </c>
      <c r="J20" s="669"/>
    </row>
    <row r="21" spans="1:10" ht="13.5" customHeight="1">
      <c r="A21" s="672"/>
      <c r="B21" s="673" t="str">
        <f>'Tab 1 (26) i 2 (27)'!B22:G22</f>
        <v>I KWARTAŁ 2023 R.</v>
      </c>
      <c r="C21" s="674"/>
      <c r="D21" s="674"/>
      <c r="E21" s="674"/>
      <c r="F21" s="674"/>
      <c r="G21" s="674"/>
      <c r="H21" s="674"/>
      <c r="I21" s="674"/>
      <c r="J21" s="675"/>
    </row>
    <row r="22" spans="1:10">
      <c r="A22" s="386" t="s">
        <v>68</v>
      </c>
      <c r="B22" s="387">
        <f>SUM(B23:B38)</f>
        <v>2296</v>
      </c>
      <c r="C22" s="387">
        <f t="shared" ref="C22:J22" si="4">SUM(C23:C38)</f>
        <v>13</v>
      </c>
      <c r="D22" s="388">
        <v>2.1</v>
      </c>
      <c r="E22" s="387">
        <f t="shared" si="4"/>
        <v>1165</v>
      </c>
      <c r="F22" s="387">
        <f t="shared" si="4"/>
        <v>160</v>
      </c>
      <c r="G22" s="387">
        <f t="shared" si="4"/>
        <v>240</v>
      </c>
      <c r="H22" s="387">
        <f t="shared" si="4"/>
        <v>281</v>
      </c>
      <c r="I22" s="387">
        <f t="shared" si="4"/>
        <v>450</v>
      </c>
      <c r="J22" s="387">
        <f t="shared" si="4"/>
        <v>48</v>
      </c>
    </row>
    <row r="23" spans="1:10">
      <c r="A23" s="389" t="s">
        <v>42</v>
      </c>
      <c r="B23" s="390">
        <v>66</v>
      </c>
      <c r="C23" s="392">
        <v>0</v>
      </c>
      <c r="D23" s="391">
        <v>1.8</v>
      </c>
      <c r="E23" s="390">
        <v>39</v>
      </c>
      <c r="F23" s="390">
        <v>7</v>
      </c>
      <c r="G23" s="390">
        <v>3</v>
      </c>
      <c r="H23" s="390">
        <v>5</v>
      </c>
      <c r="I23" s="390">
        <v>12</v>
      </c>
      <c r="J23" s="390">
        <v>1</v>
      </c>
    </row>
    <row r="24" spans="1:10">
      <c r="A24" s="389" t="s">
        <v>207</v>
      </c>
      <c r="B24" s="390">
        <v>167</v>
      </c>
      <c r="C24" s="390">
        <v>1</v>
      </c>
      <c r="D24" s="391">
        <v>2.9</v>
      </c>
      <c r="E24" s="390">
        <v>76</v>
      </c>
      <c r="F24" s="390">
        <v>8</v>
      </c>
      <c r="G24" s="390">
        <v>19</v>
      </c>
      <c r="H24" s="390">
        <v>26</v>
      </c>
      <c r="I24" s="390">
        <v>38</v>
      </c>
      <c r="J24" s="390">
        <v>1</v>
      </c>
    </row>
    <row r="25" spans="1:10">
      <c r="A25" s="389" t="s">
        <v>44</v>
      </c>
      <c r="B25" s="390">
        <v>314</v>
      </c>
      <c r="C25" s="390">
        <v>2</v>
      </c>
      <c r="D25" s="391">
        <v>2.2999999999999998</v>
      </c>
      <c r="E25" s="390">
        <v>169</v>
      </c>
      <c r="F25" s="390">
        <v>19</v>
      </c>
      <c r="G25" s="390">
        <v>29</v>
      </c>
      <c r="H25" s="390">
        <v>29</v>
      </c>
      <c r="I25" s="390">
        <v>68</v>
      </c>
      <c r="J25" s="390">
        <v>2</v>
      </c>
    </row>
    <row r="26" spans="1:10">
      <c r="A26" s="389" t="s">
        <v>45</v>
      </c>
      <c r="B26" s="390">
        <v>25</v>
      </c>
      <c r="C26" s="390">
        <v>1</v>
      </c>
      <c r="D26" s="391">
        <v>2</v>
      </c>
      <c r="E26" s="390">
        <v>8</v>
      </c>
      <c r="F26" s="390">
        <v>4</v>
      </c>
      <c r="G26" s="390">
        <v>3</v>
      </c>
      <c r="H26" s="390">
        <v>4</v>
      </c>
      <c r="I26" s="390">
        <v>6</v>
      </c>
      <c r="J26" s="390">
        <v>1</v>
      </c>
    </row>
    <row r="27" spans="1:10">
      <c r="A27" s="389" t="s">
        <v>46</v>
      </c>
      <c r="B27" s="390">
        <v>203</v>
      </c>
      <c r="C27" s="390">
        <v>1</v>
      </c>
      <c r="D27" s="391">
        <v>2.4</v>
      </c>
      <c r="E27" s="390">
        <v>103</v>
      </c>
      <c r="F27" s="390">
        <v>19</v>
      </c>
      <c r="G27" s="390">
        <v>22</v>
      </c>
      <c r="H27" s="390">
        <v>22</v>
      </c>
      <c r="I27" s="390">
        <v>37</v>
      </c>
      <c r="J27" s="390">
        <v>2</v>
      </c>
    </row>
    <row r="28" spans="1:10">
      <c r="A28" s="389" t="s">
        <v>47</v>
      </c>
      <c r="B28" s="390">
        <v>221</v>
      </c>
      <c r="C28" s="390">
        <v>3</v>
      </c>
      <c r="D28" s="391">
        <v>1.7</v>
      </c>
      <c r="E28" s="390">
        <v>130</v>
      </c>
      <c r="F28" s="390">
        <v>9</v>
      </c>
      <c r="G28" s="390">
        <v>27</v>
      </c>
      <c r="H28" s="390">
        <v>18</v>
      </c>
      <c r="I28" s="390">
        <v>37</v>
      </c>
      <c r="J28" s="390">
        <v>2</v>
      </c>
    </row>
    <row r="29" spans="1:10">
      <c r="A29" s="389" t="s">
        <v>48</v>
      </c>
      <c r="B29" s="390">
        <v>300</v>
      </c>
      <c r="C29" s="392">
        <v>0</v>
      </c>
      <c r="D29" s="391">
        <v>2</v>
      </c>
      <c r="E29" s="390">
        <v>163</v>
      </c>
      <c r="F29" s="390">
        <v>18</v>
      </c>
      <c r="G29" s="390">
        <v>35</v>
      </c>
      <c r="H29" s="390">
        <v>31</v>
      </c>
      <c r="I29" s="390">
        <v>53</v>
      </c>
      <c r="J29" s="390">
        <v>14</v>
      </c>
    </row>
    <row r="30" spans="1:10">
      <c r="A30" s="389" t="s">
        <v>49</v>
      </c>
      <c r="B30" s="390">
        <v>33</v>
      </c>
      <c r="C30" s="392">
        <v>0</v>
      </c>
      <c r="D30" s="391">
        <v>1.4</v>
      </c>
      <c r="E30" s="390">
        <v>17</v>
      </c>
      <c r="F30" s="390">
        <v>7</v>
      </c>
      <c r="G30" s="390">
        <v>2</v>
      </c>
      <c r="H30" s="390">
        <v>5</v>
      </c>
      <c r="I30" s="390">
        <v>2</v>
      </c>
      <c r="J30" s="392">
        <v>0</v>
      </c>
    </row>
    <row r="31" spans="1:10">
      <c r="A31" s="389" t="s">
        <v>50</v>
      </c>
      <c r="B31" s="390">
        <v>160</v>
      </c>
      <c r="C31" s="390">
        <v>1</v>
      </c>
      <c r="D31" s="391">
        <v>2</v>
      </c>
      <c r="E31" s="390">
        <v>99</v>
      </c>
      <c r="F31" s="390">
        <v>2</v>
      </c>
      <c r="G31" s="390">
        <v>20</v>
      </c>
      <c r="H31" s="390">
        <v>6</v>
      </c>
      <c r="I31" s="390">
        <v>33</v>
      </c>
      <c r="J31" s="390">
        <v>3</v>
      </c>
    </row>
    <row r="32" spans="1:10">
      <c r="A32" s="389" t="s">
        <v>51</v>
      </c>
      <c r="B32" s="390">
        <v>235</v>
      </c>
      <c r="C32" s="390">
        <v>2</v>
      </c>
      <c r="D32" s="391">
        <v>3.1</v>
      </c>
      <c r="E32" s="390">
        <v>87</v>
      </c>
      <c r="F32" s="390">
        <v>22</v>
      </c>
      <c r="G32" s="390">
        <v>26</v>
      </c>
      <c r="H32" s="390">
        <v>55</v>
      </c>
      <c r="I32" s="390">
        <v>45</v>
      </c>
      <c r="J32" s="390">
        <v>10</v>
      </c>
    </row>
    <row r="33" spans="1:10">
      <c r="A33" s="389" t="s">
        <v>52</v>
      </c>
      <c r="B33" s="390">
        <v>69</v>
      </c>
      <c r="C33" s="392">
        <v>0</v>
      </c>
      <c r="D33" s="391">
        <v>1.9</v>
      </c>
      <c r="E33" s="390">
        <v>37</v>
      </c>
      <c r="F33" s="390">
        <v>5</v>
      </c>
      <c r="G33" s="390">
        <v>7</v>
      </c>
      <c r="H33" s="390">
        <v>9</v>
      </c>
      <c r="I33" s="390">
        <v>11</v>
      </c>
      <c r="J33" s="392">
        <v>0</v>
      </c>
    </row>
    <row r="34" spans="1:10">
      <c r="A34" s="389" t="s">
        <v>53</v>
      </c>
      <c r="B34" s="390">
        <v>30</v>
      </c>
      <c r="C34" s="392">
        <v>0</v>
      </c>
      <c r="D34" s="391">
        <v>1</v>
      </c>
      <c r="E34" s="390">
        <v>14</v>
      </c>
      <c r="F34" s="390">
        <v>5</v>
      </c>
      <c r="G34" s="390">
        <v>3</v>
      </c>
      <c r="H34" s="390">
        <v>1</v>
      </c>
      <c r="I34" s="390">
        <v>7</v>
      </c>
      <c r="J34" s="390">
        <v>1</v>
      </c>
    </row>
    <row r="35" spans="1:10">
      <c r="A35" s="389" t="s">
        <v>54</v>
      </c>
      <c r="B35" s="390">
        <v>108</v>
      </c>
      <c r="C35" s="392">
        <v>0</v>
      </c>
      <c r="D35" s="391">
        <v>1.8</v>
      </c>
      <c r="E35" s="390">
        <v>65</v>
      </c>
      <c r="F35" s="390">
        <v>5</v>
      </c>
      <c r="G35" s="390">
        <v>10</v>
      </c>
      <c r="H35" s="390">
        <v>5</v>
      </c>
      <c r="I35" s="390">
        <v>23</v>
      </c>
      <c r="J35" s="392">
        <v>0</v>
      </c>
    </row>
    <row r="36" spans="1:10">
      <c r="A36" s="389" t="s">
        <v>55</v>
      </c>
      <c r="B36" s="390">
        <v>72</v>
      </c>
      <c r="C36" s="390">
        <v>1</v>
      </c>
      <c r="D36" s="391">
        <v>1.9</v>
      </c>
      <c r="E36" s="390">
        <v>30</v>
      </c>
      <c r="F36" s="390">
        <v>4</v>
      </c>
      <c r="G36" s="390">
        <v>5</v>
      </c>
      <c r="H36" s="390">
        <v>20</v>
      </c>
      <c r="I36" s="390">
        <v>13</v>
      </c>
      <c r="J36" s="390">
        <v>7</v>
      </c>
    </row>
    <row r="37" spans="1:10">
      <c r="A37" s="389" t="s">
        <v>56</v>
      </c>
      <c r="B37" s="390">
        <v>261</v>
      </c>
      <c r="C37" s="390">
        <v>1</v>
      </c>
      <c r="D37" s="391">
        <v>2.5</v>
      </c>
      <c r="E37" s="390">
        <v>119</v>
      </c>
      <c r="F37" s="390">
        <v>21</v>
      </c>
      <c r="G37" s="390">
        <v>23</v>
      </c>
      <c r="H37" s="390">
        <v>42</v>
      </c>
      <c r="I37" s="390">
        <v>56</v>
      </c>
      <c r="J37" s="390">
        <v>1</v>
      </c>
    </row>
    <row r="38" spans="1:10">
      <c r="A38" s="393" t="s">
        <v>57</v>
      </c>
      <c r="B38" s="394">
        <v>32</v>
      </c>
      <c r="C38" s="460">
        <v>0</v>
      </c>
      <c r="D38" s="395">
        <v>1.5</v>
      </c>
      <c r="E38" s="394">
        <v>9</v>
      </c>
      <c r="F38" s="394">
        <v>5</v>
      </c>
      <c r="G38" s="394">
        <v>6</v>
      </c>
      <c r="H38" s="394">
        <v>3</v>
      </c>
      <c r="I38" s="394">
        <v>9</v>
      </c>
      <c r="J38" s="394">
        <v>3</v>
      </c>
    </row>
  </sheetData>
  <mergeCells count="26">
    <mergeCell ref="A1:J1"/>
    <mergeCell ref="A6:G6"/>
    <mergeCell ref="A12:G12"/>
    <mergeCell ref="A2:G2"/>
    <mergeCell ref="A3:B5"/>
    <mergeCell ref="C3:D3"/>
    <mergeCell ref="C4:C5"/>
    <mergeCell ref="D4:D5"/>
    <mergeCell ref="E4:E5"/>
    <mergeCell ref="E3:G3"/>
    <mergeCell ref="F4:G4"/>
    <mergeCell ref="A7:B7"/>
    <mergeCell ref="A8:B8"/>
    <mergeCell ref="A9:B9"/>
    <mergeCell ref="A10:B10"/>
    <mergeCell ref="A11:B11"/>
    <mergeCell ref="A13:B13"/>
    <mergeCell ref="A14:B14"/>
    <mergeCell ref="A15:B15"/>
    <mergeCell ref="B19:D19"/>
    <mergeCell ref="A19:A21"/>
    <mergeCell ref="E19:I19"/>
    <mergeCell ref="A18:J18"/>
    <mergeCell ref="J19:J20"/>
    <mergeCell ref="B21:J21"/>
    <mergeCell ref="A16:B16"/>
  </mergeCells>
  <hyperlinks>
    <hyperlink ref="K2" location="'Spis treści'!A1" display="Powrót do spisu" xr:uid="{48B62C41-3AD0-4BE6-8994-3BFD63C7E1FF}"/>
  </hyperlinks>
  <printOptions horizontalCentered="1"/>
  <pageMargins left="0.51181102362204722" right="0.6692913385826772" top="0.35433070866141736" bottom="0.55118110236220474" header="0.31496062992125984" footer="0.31496062992125984"/>
  <pageSetup paperSize="9" scale="78" orientation="landscape" r:id="rId1"/>
  <headerFooter differentFirst="1" alignWithMargins="0">
    <oddFooter>&amp;C&amp;"Arial,Normalny"&amp;9&amp;P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39"/>
  <dimension ref="B1:N21"/>
  <sheetViews>
    <sheetView view="pageBreakPreview" zoomScale="80" zoomScaleNormal="100" zoomScaleSheetLayoutView="80" workbookViewId="0">
      <selection activeCell="B1" sqref="B1"/>
    </sheetView>
  </sheetViews>
  <sheetFormatPr defaultRowHeight="15"/>
  <cols>
    <col min="2" max="2" width="15.125" customWidth="1"/>
    <col min="3" max="3" width="11.5" customWidth="1"/>
    <col min="4" max="4" width="11.125" customWidth="1"/>
    <col min="5" max="5" width="14" customWidth="1"/>
    <col min="6" max="6" width="12.25" customWidth="1"/>
    <col min="7" max="7" width="10.625" customWidth="1"/>
    <col min="8" max="8" width="11.875" customWidth="1"/>
    <col min="14" max="14" width="10.5" customWidth="1"/>
  </cols>
  <sheetData>
    <row r="1" spans="2:14" ht="23.25" customHeight="1">
      <c r="B1" s="757" t="s">
        <v>331</v>
      </c>
      <c r="C1" s="757"/>
      <c r="D1" s="757"/>
      <c r="E1" s="757"/>
      <c r="F1" s="757"/>
      <c r="G1" s="757"/>
      <c r="H1" s="757"/>
      <c r="I1" s="757"/>
      <c r="J1" s="757"/>
      <c r="K1" s="757"/>
      <c r="L1" s="757"/>
      <c r="M1" s="757"/>
    </row>
    <row r="2" spans="2:14" ht="39" customHeight="1">
      <c r="N2" s="554" t="s">
        <v>543</v>
      </c>
    </row>
    <row r="4" spans="2:14" ht="149.25" customHeight="1"/>
    <row r="17" spans="2:8" ht="28.5" customHeight="1"/>
    <row r="18" spans="2:8" ht="30" customHeight="1">
      <c r="B18" s="670" t="s">
        <v>655</v>
      </c>
      <c r="C18" s="670"/>
      <c r="D18" s="670"/>
      <c r="E18" s="670"/>
      <c r="F18" s="670"/>
      <c r="G18" s="670"/>
      <c r="H18" s="670"/>
    </row>
    <row r="19" spans="2:8" ht="48" customHeight="1">
      <c r="B19" s="411"/>
      <c r="C19" s="411" t="s">
        <v>259</v>
      </c>
      <c r="D19" s="411" t="s">
        <v>260</v>
      </c>
      <c r="E19" s="411" t="s">
        <v>269</v>
      </c>
      <c r="F19" s="411" t="s">
        <v>261</v>
      </c>
      <c r="G19" s="411" t="s">
        <v>262</v>
      </c>
      <c r="H19" s="411" t="s">
        <v>120</v>
      </c>
    </row>
    <row r="20" spans="2:8" ht="18" customHeight="1">
      <c r="B20" s="276" t="s">
        <v>257</v>
      </c>
      <c r="C20" s="403">
        <f>'Tab 3 (28) i 4 (29)'!E22</f>
        <v>1165</v>
      </c>
      <c r="D20" s="403">
        <f>'Tab 3 (28) i 4 (29)'!F22</f>
        <v>160</v>
      </c>
      <c r="E20" s="403">
        <f>'Tab 3 (28) i 4 (29)'!G22</f>
        <v>240</v>
      </c>
      <c r="F20" s="403">
        <f>'Tab 3 (28) i 4 (29)'!H22</f>
        <v>281</v>
      </c>
      <c r="G20" s="403">
        <f>'Tab 3 (28) i 4 (29)'!I22</f>
        <v>450</v>
      </c>
      <c r="H20" s="403">
        <f>SUM(C20:G20)</f>
        <v>2296</v>
      </c>
    </row>
    <row r="21" spans="2:8" ht="18" customHeight="1">
      <c r="B21" s="276" t="s">
        <v>258</v>
      </c>
      <c r="C21" s="459">
        <f>ROUND(C20/$H$20,2)</f>
        <v>0.51</v>
      </c>
      <c r="D21" s="459">
        <f>ROUND(D20/$H$20,2)</f>
        <v>7.0000000000000007E-2</v>
      </c>
      <c r="E21" s="459">
        <f t="shared" ref="E21:G21" si="0">ROUND(E20/$H$20,2)</f>
        <v>0.1</v>
      </c>
      <c r="F21" s="459">
        <f>ROUND(F20/$H$20,2)</f>
        <v>0.12</v>
      </c>
      <c r="G21" s="459">
        <f t="shared" si="0"/>
        <v>0.2</v>
      </c>
      <c r="H21" s="459">
        <f t="shared" ref="H21" si="1">H20/$H$20</f>
        <v>1</v>
      </c>
    </row>
  </sheetData>
  <mergeCells count="2">
    <mergeCell ref="B18:H18"/>
    <mergeCell ref="B1:M1"/>
  </mergeCells>
  <hyperlinks>
    <hyperlink ref="N2" location="'Spis treści'!A1" display="Powrót do spisu" xr:uid="{D108603E-4172-47D5-A289-D2E7D6ED4A90}"/>
  </hyperlinks>
  <printOptions horizontalCentered="1"/>
  <pageMargins left="0.51181102362204722" right="0.51181102362204722" top="0.6692913385826772" bottom="0.55118110236220474" header="0.31496062992125984" footer="0.31496062992125984"/>
  <pageSetup paperSize="9" scale="90" orientation="landscape" r:id="rId1"/>
  <headerFooter differentFirst="1" alignWithMargins="0">
    <oddFooter>&amp;C&amp;"Arial,Normalny"&amp;9&amp;P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8"/>
  <dimension ref="A1:M25"/>
  <sheetViews>
    <sheetView showGridLines="0" view="pageBreakPreview" zoomScale="90" zoomScaleNormal="100" zoomScaleSheetLayoutView="90" workbookViewId="0">
      <selection activeCell="B1" sqref="B1"/>
    </sheetView>
  </sheetViews>
  <sheetFormatPr defaultRowHeight="15"/>
  <cols>
    <col min="1" max="1" width="18.5" customWidth="1"/>
    <col min="2" max="2" width="11.875" customWidth="1"/>
    <col min="3" max="3" width="11.75" customWidth="1"/>
    <col min="4" max="4" width="12" customWidth="1"/>
    <col min="5" max="8" width="11.625" customWidth="1"/>
    <col min="9" max="9" width="10.625" customWidth="1"/>
    <col min="10" max="10" width="11.625" customWidth="1"/>
    <col min="11" max="12" width="12.125" customWidth="1"/>
  </cols>
  <sheetData>
    <row r="1" spans="1:13" ht="33" customHeight="1">
      <c r="A1" s="774" t="s">
        <v>332</v>
      </c>
      <c r="B1" s="774"/>
      <c r="C1" s="774"/>
      <c r="D1" s="774"/>
      <c r="E1" s="774"/>
      <c r="F1" s="774"/>
      <c r="G1" s="774"/>
      <c r="H1" s="774"/>
      <c r="I1" s="774"/>
      <c r="J1" s="774"/>
      <c r="K1" s="774"/>
      <c r="L1" s="774"/>
    </row>
    <row r="2" spans="1:13" ht="42" customHeight="1">
      <c r="A2" s="763" t="s">
        <v>605</v>
      </c>
      <c r="B2" s="763"/>
      <c r="C2" s="763"/>
      <c r="D2" s="763"/>
      <c r="E2" s="763"/>
      <c r="F2" s="763"/>
      <c r="G2" s="763"/>
      <c r="H2" s="763"/>
      <c r="I2" s="763"/>
      <c r="J2" s="763"/>
      <c r="K2" s="763"/>
      <c r="L2" s="763"/>
      <c r="M2" s="554" t="s">
        <v>543</v>
      </c>
    </row>
    <row r="3" spans="1:13" ht="13.5" customHeight="1">
      <c r="A3" s="671" t="s">
        <v>13</v>
      </c>
      <c r="B3" s="669" t="s">
        <v>440</v>
      </c>
      <c r="C3" s="775" t="s">
        <v>71</v>
      </c>
      <c r="D3" s="775"/>
      <c r="E3" s="775" t="s">
        <v>35</v>
      </c>
      <c r="F3" s="775"/>
      <c r="G3" s="775"/>
      <c r="H3" s="775"/>
      <c r="I3" s="775"/>
      <c r="J3" s="775"/>
      <c r="K3" s="775"/>
      <c r="L3" s="775"/>
    </row>
    <row r="4" spans="1:13" ht="61.5" customHeight="1">
      <c r="A4" s="676"/>
      <c r="B4" s="669"/>
      <c r="C4" s="669" t="s">
        <v>208</v>
      </c>
      <c r="D4" s="681" t="s">
        <v>209</v>
      </c>
      <c r="E4" s="695" t="s">
        <v>267</v>
      </c>
      <c r="F4" s="696"/>
      <c r="G4" s="695" t="s">
        <v>210</v>
      </c>
      <c r="H4" s="776"/>
      <c r="I4" s="776"/>
      <c r="J4" s="696"/>
      <c r="K4" s="669" t="s">
        <v>333</v>
      </c>
      <c r="L4" s="669"/>
    </row>
    <row r="5" spans="1:13" ht="17.25" customHeight="1">
      <c r="A5" s="676"/>
      <c r="B5" s="669"/>
      <c r="C5" s="669"/>
      <c r="D5" s="681"/>
      <c r="E5" s="671" t="s">
        <v>255</v>
      </c>
      <c r="F5" s="770" t="s">
        <v>211</v>
      </c>
      <c r="G5" s="671" t="s">
        <v>255</v>
      </c>
      <c r="H5" s="770" t="s">
        <v>212</v>
      </c>
      <c r="I5" s="772" t="s">
        <v>256</v>
      </c>
      <c r="J5" s="773"/>
      <c r="K5" s="671" t="s">
        <v>255</v>
      </c>
      <c r="L5" s="770" t="s">
        <v>211</v>
      </c>
    </row>
    <row r="6" spans="1:13" ht="39.75" customHeight="1">
      <c r="A6" s="676"/>
      <c r="B6" s="669"/>
      <c r="C6" s="669"/>
      <c r="D6" s="681"/>
      <c r="E6" s="672"/>
      <c r="F6" s="771"/>
      <c r="G6" s="672"/>
      <c r="H6" s="771"/>
      <c r="I6" s="471" t="s">
        <v>466</v>
      </c>
      <c r="J6" s="471" t="s">
        <v>441</v>
      </c>
      <c r="K6" s="672"/>
      <c r="L6" s="771"/>
      <c r="M6" s="72"/>
    </row>
    <row r="7" spans="1:13" ht="18" customHeight="1">
      <c r="A7" s="672"/>
      <c r="B7" s="673" t="s">
        <v>568</v>
      </c>
      <c r="C7" s="674"/>
      <c r="D7" s="674"/>
      <c r="E7" s="674"/>
      <c r="F7" s="674"/>
      <c r="G7" s="674"/>
      <c r="H7" s="674"/>
      <c r="I7" s="674"/>
      <c r="J7" s="674"/>
      <c r="K7" s="674"/>
      <c r="L7" s="675"/>
      <c r="M7" s="72"/>
    </row>
    <row r="8" spans="1:13" ht="21" customHeight="1">
      <c r="A8" s="386" t="s">
        <v>68</v>
      </c>
      <c r="B8" s="387">
        <f>SUM(B9:B24)</f>
        <v>827500</v>
      </c>
      <c r="C8" s="387">
        <f t="shared" ref="C8:L8" si="0">SUM(C9:C24)</f>
        <v>802862</v>
      </c>
      <c r="D8" s="387">
        <f t="shared" si="0"/>
        <v>818</v>
      </c>
      <c r="E8" s="387">
        <f t="shared" si="0"/>
        <v>5859</v>
      </c>
      <c r="F8" s="387">
        <f t="shared" si="0"/>
        <v>4204</v>
      </c>
      <c r="G8" s="387">
        <f t="shared" si="0"/>
        <v>8944</v>
      </c>
      <c r="H8" s="387">
        <f t="shared" si="0"/>
        <v>6666</v>
      </c>
      <c r="I8" s="405">
        <f t="shared" si="0"/>
        <v>1</v>
      </c>
      <c r="J8" s="406">
        <f t="shared" si="0"/>
        <v>0</v>
      </c>
      <c r="K8" s="387">
        <f t="shared" si="0"/>
        <v>812697</v>
      </c>
      <c r="L8" s="387">
        <f t="shared" si="0"/>
        <v>791992</v>
      </c>
    </row>
    <row r="9" spans="1:13" ht="21" customHeight="1">
      <c r="A9" s="389" t="s">
        <v>42</v>
      </c>
      <c r="B9" s="390">
        <f>E9+G9+K9</f>
        <v>29959</v>
      </c>
      <c r="C9" s="390">
        <v>28394</v>
      </c>
      <c r="D9" s="390">
        <v>44</v>
      </c>
      <c r="E9" s="390">
        <v>219</v>
      </c>
      <c r="F9" s="390">
        <v>70</v>
      </c>
      <c r="G9" s="390">
        <v>507</v>
      </c>
      <c r="H9" s="390">
        <v>255</v>
      </c>
      <c r="I9" s="407">
        <v>1</v>
      </c>
      <c r="J9" s="408">
        <v>0</v>
      </c>
      <c r="K9" s="390">
        <v>29233</v>
      </c>
      <c r="L9" s="390">
        <v>28069</v>
      </c>
    </row>
    <row r="10" spans="1:13" ht="21" customHeight="1">
      <c r="A10" s="389" t="s">
        <v>43</v>
      </c>
      <c r="B10" s="390">
        <f t="shared" ref="B10:B24" si="1">E10+G10+K10</f>
        <v>43342</v>
      </c>
      <c r="C10" s="390">
        <v>41913</v>
      </c>
      <c r="D10" s="390">
        <v>18</v>
      </c>
      <c r="E10" s="390">
        <v>366</v>
      </c>
      <c r="F10" s="390">
        <v>294</v>
      </c>
      <c r="G10" s="390">
        <v>458</v>
      </c>
      <c r="H10" s="390">
        <v>364</v>
      </c>
      <c r="I10" s="408">
        <v>0</v>
      </c>
      <c r="J10" s="408">
        <v>0</v>
      </c>
      <c r="K10" s="390">
        <v>42518</v>
      </c>
      <c r="L10" s="390">
        <v>41255</v>
      </c>
    </row>
    <row r="11" spans="1:13" ht="21" customHeight="1">
      <c r="A11" s="389" t="s">
        <v>44</v>
      </c>
      <c r="B11" s="390">
        <f t="shared" si="1"/>
        <v>108482</v>
      </c>
      <c r="C11" s="390">
        <v>105019</v>
      </c>
      <c r="D11" s="390">
        <v>62</v>
      </c>
      <c r="E11" s="390">
        <v>367</v>
      </c>
      <c r="F11" s="390">
        <v>237</v>
      </c>
      <c r="G11" s="390">
        <v>776</v>
      </c>
      <c r="H11" s="390">
        <v>612</v>
      </c>
      <c r="I11" s="408">
        <v>0</v>
      </c>
      <c r="J11" s="408">
        <v>0</v>
      </c>
      <c r="K11" s="390">
        <v>107339</v>
      </c>
      <c r="L11" s="390">
        <v>104170</v>
      </c>
    </row>
    <row r="12" spans="1:13" ht="21" customHeight="1">
      <c r="A12" s="389" t="s">
        <v>45</v>
      </c>
      <c r="B12" s="390">
        <f t="shared" si="1"/>
        <v>10193</v>
      </c>
      <c r="C12" s="390">
        <v>9878</v>
      </c>
      <c r="D12" s="390">
        <v>10</v>
      </c>
      <c r="E12" s="390">
        <v>59</v>
      </c>
      <c r="F12" s="390">
        <v>50</v>
      </c>
      <c r="G12" s="390">
        <v>114</v>
      </c>
      <c r="H12" s="390">
        <v>98</v>
      </c>
      <c r="I12" s="408">
        <v>0</v>
      </c>
      <c r="J12" s="408">
        <v>0</v>
      </c>
      <c r="K12" s="390">
        <v>10020</v>
      </c>
      <c r="L12" s="390">
        <v>9730</v>
      </c>
    </row>
    <row r="13" spans="1:13" ht="21" customHeight="1">
      <c r="A13" s="389" t="s">
        <v>46</v>
      </c>
      <c r="B13" s="390">
        <f t="shared" si="1"/>
        <v>66292</v>
      </c>
      <c r="C13" s="390">
        <v>63762</v>
      </c>
      <c r="D13" s="390">
        <v>115</v>
      </c>
      <c r="E13" s="390">
        <v>646</v>
      </c>
      <c r="F13" s="390">
        <v>456</v>
      </c>
      <c r="G13" s="390">
        <v>793</v>
      </c>
      <c r="H13" s="390">
        <v>509</v>
      </c>
      <c r="I13" s="408">
        <v>0</v>
      </c>
      <c r="J13" s="408">
        <v>0</v>
      </c>
      <c r="K13" s="390">
        <v>64853</v>
      </c>
      <c r="L13" s="390">
        <v>62797</v>
      </c>
    </row>
    <row r="14" spans="1:13" ht="21" customHeight="1">
      <c r="A14" s="389" t="s">
        <v>47</v>
      </c>
      <c r="B14" s="390">
        <f t="shared" si="1"/>
        <v>98311</v>
      </c>
      <c r="C14" s="390">
        <v>96228</v>
      </c>
      <c r="D14" s="390">
        <v>27</v>
      </c>
      <c r="E14" s="390">
        <v>1611</v>
      </c>
      <c r="F14" s="390">
        <v>1425</v>
      </c>
      <c r="G14" s="390">
        <v>1045</v>
      </c>
      <c r="H14" s="390">
        <v>881</v>
      </c>
      <c r="I14" s="408">
        <v>0</v>
      </c>
      <c r="J14" s="408">
        <v>0</v>
      </c>
      <c r="K14" s="390">
        <v>95655</v>
      </c>
      <c r="L14" s="390">
        <v>93922</v>
      </c>
    </row>
    <row r="15" spans="1:13" ht="21" customHeight="1">
      <c r="A15" s="389" t="s">
        <v>48</v>
      </c>
      <c r="B15" s="390">
        <f t="shared" si="1"/>
        <v>115722</v>
      </c>
      <c r="C15" s="390">
        <v>112021</v>
      </c>
      <c r="D15" s="390">
        <v>319</v>
      </c>
      <c r="E15" s="390">
        <v>891</v>
      </c>
      <c r="F15" s="390">
        <v>445</v>
      </c>
      <c r="G15" s="390">
        <v>1309</v>
      </c>
      <c r="H15" s="390">
        <v>923</v>
      </c>
      <c r="I15" s="408">
        <v>0</v>
      </c>
      <c r="J15" s="408">
        <v>0</v>
      </c>
      <c r="K15" s="390">
        <v>113522</v>
      </c>
      <c r="L15" s="390">
        <v>110653</v>
      </c>
    </row>
    <row r="16" spans="1:13" ht="21" customHeight="1">
      <c r="A16" s="389" t="s">
        <v>49</v>
      </c>
      <c r="B16" s="390">
        <f t="shared" si="1"/>
        <v>17513</v>
      </c>
      <c r="C16" s="390">
        <v>17198</v>
      </c>
      <c r="D16" s="390">
        <v>4</v>
      </c>
      <c r="E16" s="390">
        <v>43</v>
      </c>
      <c r="F16" s="390">
        <v>33</v>
      </c>
      <c r="G16" s="390">
        <v>133</v>
      </c>
      <c r="H16" s="390">
        <v>112</v>
      </c>
      <c r="I16" s="408">
        <v>0</v>
      </c>
      <c r="J16" s="408">
        <v>0</v>
      </c>
      <c r="K16" s="390">
        <v>17337</v>
      </c>
      <c r="L16" s="390">
        <v>17053</v>
      </c>
    </row>
    <row r="17" spans="1:12" ht="21" customHeight="1">
      <c r="A17" s="389" t="s">
        <v>50</v>
      </c>
      <c r="B17" s="390">
        <f t="shared" si="1"/>
        <v>65067</v>
      </c>
      <c r="C17" s="390">
        <v>63661</v>
      </c>
      <c r="D17" s="390">
        <v>4</v>
      </c>
      <c r="E17" s="390">
        <v>259</v>
      </c>
      <c r="F17" s="390">
        <v>206</v>
      </c>
      <c r="G17" s="390">
        <v>648</v>
      </c>
      <c r="H17" s="390">
        <v>570</v>
      </c>
      <c r="I17" s="408">
        <v>0</v>
      </c>
      <c r="J17" s="408">
        <v>0</v>
      </c>
      <c r="K17" s="390">
        <v>64160</v>
      </c>
      <c r="L17" s="390">
        <v>62885</v>
      </c>
    </row>
    <row r="18" spans="1:12" ht="21" customHeight="1">
      <c r="A18" s="389" t="s">
        <v>51</v>
      </c>
      <c r="B18" s="390">
        <f t="shared" si="1"/>
        <v>53114</v>
      </c>
      <c r="C18" s="390">
        <v>52102</v>
      </c>
      <c r="D18" s="390">
        <v>4</v>
      </c>
      <c r="E18" s="390">
        <v>176</v>
      </c>
      <c r="F18" s="390">
        <v>140</v>
      </c>
      <c r="G18" s="390">
        <v>544</v>
      </c>
      <c r="H18" s="390">
        <v>487</v>
      </c>
      <c r="I18" s="408">
        <v>0</v>
      </c>
      <c r="J18" s="408">
        <v>0</v>
      </c>
      <c r="K18" s="390">
        <v>52394</v>
      </c>
      <c r="L18" s="390">
        <v>51475</v>
      </c>
    </row>
    <row r="19" spans="1:12" ht="21" customHeight="1">
      <c r="A19" s="389" t="s">
        <v>52</v>
      </c>
      <c r="B19" s="390">
        <f t="shared" si="1"/>
        <v>26357</v>
      </c>
      <c r="C19" s="390">
        <v>25445</v>
      </c>
      <c r="D19" s="390">
        <v>18</v>
      </c>
      <c r="E19" s="390">
        <v>174</v>
      </c>
      <c r="F19" s="390">
        <v>81</v>
      </c>
      <c r="G19" s="390">
        <v>369</v>
      </c>
      <c r="H19" s="390">
        <v>229</v>
      </c>
      <c r="I19" s="408">
        <v>0</v>
      </c>
      <c r="J19" s="408">
        <v>0</v>
      </c>
      <c r="K19" s="390">
        <v>25814</v>
      </c>
      <c r="L19" s="390">
        <v>25135</v>
      </c>
    </row>
    <row r="20" spans="1:12" ht="21" customHeight="1">
      <c r="A20" s="389" t="s">
        <v>53</v>
      </c>
      <c r="B20" s="390">
        <f t="shared" si="1"/>
        <v>24182</v>
      </c>
      <c r="C20" s="390">
        <v>23610</v>
      </c>
      <c r="D20" s="390">
        <v>20</v>
      </c>
      <c r="E20" s="390">
        <v>84</v>
      </c>
      <c r="F20" s="390">
        <v>53</v>
      </c>
      <c r="G20" s="390">
        <v>308</v>
      </c>
      <c r="H20" s="390">
        <v>256</v>
      </c>
      <c r="I20" s="408">
        <v>0</v>
      </c>
      <c r="J20" s="408">
        <v>0</v>
      </c>
      <c r="K20" s="390">
        <v>23790</v>
      </c>
      <c r="L20" s="390">
        <v>23301</v>
      </c>
    </row>
    <row r="21" spans="1:12" ht="21" customHeight="1">
      <c r="A21" s="389" t="s">
        <v>54</v>
      </c>
      <c r="B21" s="390">
        <f t="shared" si="1"/>
        <v>47880</v>
      </c>
      <c r="C21" s="390">
        <v>46576</v>
      </c>
      <c r="D21" s="390">
        <v>20</v>
      </c>
      <c r="E21" s="390">
        <v>149</v>
      </c>
      <c r="F21" s="390">
        <v>103</v>
      </c>
      <c r="G21" s="390">
        <v>505</v>
      </c>
      <c r="H21" s="390">
        <v>396</v>
      </c>
      <c r="I21" s="408">
        <v>0</v>
      </c>
      <c r="J21" s="408">
        <v>0</v>
      </c>
      <c r="K21" s="390">
        <v>47226</v>
      </c>
      <c r="L21" s="390">
        <v>46077</v>
      </c>
    </row>
    <row r="22" spans="1:12" ht="21" customHeight="1">
      <c r="A22" s="389" t="s">
        <v>55</v>
      </c>
      <c r="B22" s="390">
        <f t="shared" si="1"/>
        <v>28257</v>
      </c>
      <c r="C22" s="390">
        <v>27355</v>
      </c>
      <c r="D22" s="390">
        <v>5</v>
      </c>
      <c r="E22" s="390">
        <v>132</v>
      </c>
      <c r="F22" s="390">
        <v>107</v>
      </c>
      <c r="G22" s="390">
        <v>319</v>
      </c>
      <c r="H22" s="390">
        <v>249</v>
      </c>
      <c r="I22" s="408">
        <v>0</v>
      </c>
      <c r="J22" s="408">
        <v>0</v>
      </c>
      <c r="K22" s="390">
        <v>27806</v>
      </c>
      <c r="L22" s="390">
        <v>26999</v>
      </c>
    </row>
    <row r="23" spans="1:12" ht="21" customHeight="1">
      <c r="A23" s="389" t="s">
        <v>56</v>
      </c>
      <c r="B23" s="390">
        <f t="shared" si="1"/>
        <v>74849</v>
      </c>
      <c r="C23" s="390">
        <v>72855</v>
      </c>
      <c r="D23" s="390">
        <v>131</v>
      </c>
      <c r="E23" s="390">
        <v>557</v>
      </c>
      <c r="F23" s="390">
        <v>456</v>
      </c>
      <c r="G23" s="390">
        <v>747</v>
      </c>
      <c r="H23" s="390">
        <v>563</v>
      </c>
      <c r="I23" s="408">
        <v>0</v>
      </c>
      <c r="J23" s="408">
        <v>0</v>
      </c>
      <c r="K23" s="390">
        <v>73545</v>
      </c>
      <c r="L23" s="390">
        <v>71836</v>
      </c>
    </row>
    <row r="24" spans="1:12" ht="21" customHeight="1">
      <c r="A24" s="393" t="s">
        <v>57</v>
      </c>
      <c r="B24" s="394">
        <f t="shared" si="1"/>
        <v>17980</v>
      </c>
      <c r="C24" s="394">
        <v>16845</v>
      </c>
      <c r="D24" s="394">
        <v>17</v>
      </c>
      <c r="E24" s="394">
        <v>126</v>
      </c>
      <c r="F24" s="394">
        <v>48</v>
      </c>
      <c r="G24" s="394">
        <v>369</v>
      </c>
      <c r="H24" s="394">
        <v>162</v>
      </c>
      <c r="I24" s="409">
        <v>0</v>
      </c>
      <c r="J24" s="409">
        <v>0</v>
      </c>
      <c r="K24" s="394">
        <v>17485</v>
      </c>
      <c r="L24" s="394">
        <v>16635</v>
      </c>
    </row>
    <row r="25" spans="1:12" ht="24" customHeight="1">
      <c r="A25" s="769"/>
      <c r="B25" s="769"/>
      <c r="C25" s="769"/>
      <c r="D25" s="769"/>
      <c r="E25" s="769"/>
      <c r="F25" s="769"/>
      <c r="G25" s="769"/>
      <c r="H25" s="769"/>
      <c r="I25" s="769"/>
      <c r="J25" s="769"/>
      <c r="K25" s="769"/>
      <c r="L25" s="769"/>
    </row>
  </sheetData>
  <mergeCells count="20">
    <mergeCell ref="A1:L1"/>
    <mergeCell ref="A2:L2"/>
    <mergeCell ref="B3:B6"/>
    <mergeCell ref="C3:D3"/>
    <mergeCell ref="E3:L3"/>
    <mergeCell ref="C4:C6"/>
    <mergeCell ref="D4:D6"/>
    <mergeCell ref="E4:F4"/>
    <mergeCell ref="G4:J4"/>
    <mergeCell ref="A3:A7"/>
    <mergeCell ref="A25:L25"/>
    <mergeCell ref="K4:L4"/>
    <mergeCell ref="E5:E6"/>
    <mergeCell ref="F5:F6"/>
    <mergeCell ref="G5:G6"/>
    <mergeCell ref="H5:H6"/>
    <mergeCell ref="I5:J5"/>
    <mergeCell ref="K5:K6"/>
    <mergeCell ref="L5:L6"/>
    <mergeCell ref="B7:L7"/>
  </mergeCells>
  <hyperlinks>
    <hyperlink ref="M2" location="'Spis treści'!A1" display="Powrót do spisu" xr:uid="{0D96E2A8-081F-4CAE-98D5-4162D5900C4D}"/>
  </hyperlinks>
  <printOptions horizontalCentered="1"/>
  <pageMargins left="0.51181102362204722" right="0.51181102362204722" top="0.59055118110236227" bottom="0.55118110236220474" header="0.31496062992125984" footer="0.31496062992125984"/>
  <pageSetup paperSize="9" scale="85" orientation="landscape" r:id="rId1"/>
  <headerFooter differentFirst="1" alignWithMargins="0">
    <oddFooter>&amp;C&amp;"Arial,Normalny"&amp;9&amp;P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30"/>
  <dimension ref="A1:L29"/>
  <sheetViews>
    <sheetView showGridLines="0" view="pageBreakPreview" topLeftCell="A13" zoomScale="90" zoomScaleNormal="100" zoomScaleSheetLayoutView="90" workbookViewId="0">
      <selection activeCell="B1" sqref="B1"/>
    </sheetView>
  </sheetViews>
  <sheetFormatPr defaultRowHeight="15"/>
  <cols>
    <col min="1" max="1" width="25" customWidth="1"/>
    <col min="2" max="3" width="10.875" customWidth="1"/>
    <col min="4" max="8" width="11.625" customWidth="1"/>
  </cols>
  <sheetData>
    <row r="1" spans="1:9" ht="27.75" customHeight="1">
      <c r="A1" s="774" t="str">
        <f>'Tab 4 (33)'!A1:H1</f>
        <v>V. UBEZPIECZENIE SPOŁECZNE ROLNIKÓW</v>
      </c>
      <c r="B1" s="774"/>
      <c r="C1" s="774"/>
      <c r="D1" s="774"/>
      <c r="E1" s="774"/>
      <c r="F1" s="774"/>
      <c r="G1" s="774"/>
      <c r="H1" s="774"/>
    </row>
    <row r="2" spans="1:9" ht="42" customHeight="1">
      <c r="A2" s="763" t="s">
        <v>606</v>
      </c>
      <c r="B2" s="763"/>
      <c r="C2" s="763"/>
      <c r="D2" s="763"/>
      <c r="E2" s="763"/>
      <c r="F2" s="554"/>
      <c r="I2" s="554" t="s">
        <v>543</v>
      </c>
    </row>
    <row r="3" spans="1:9">
      <c r="A3" s="671" t="s">
        <v>13</v>
      </c>
      <c r="B3" s="671" t="s">
        <v>445</v>
      </c>
      <c r="C3" s="780" t="s">
        <v>35</v>
      </c>
      <c r="D3" s="781"/>
      <c r="E3" s="781"/>
      <c r="F3" s="781"/>
      <c r="G3" s="781"/>
      <c r="H3" s="782"/>
    </row>
    <row r="4" spans="1:9" ht="165" customHeight="1">
      <c r="A4" s="676"/>
      <c r="B4" s="672"/>
      <c r="C4" s="582" t="s">
        <v>216</v>
      </c>
      <c r="D4" s="582" t="s">
        <v>446</v>
      </c>
      <c r="E4" s="582" t="s">
        <v>217</v>
      </c>
      <c r="F4" s="582" t="s">
        <v>447</v>
      </c>
      <c r="G4" s="582" t="s">
        <v>218</v>
      </c>
      <c r="H4" s="583" t="s">
        <v>219</v>
      </c>
    </row>
    <row r="5" spans="1:9">
      <c r="A5" s="672"/>
      <c r="B5" s="677" t="str">
        <f>'Tab 1 (30)'!B7:L7</f>
        <v>STAN NA DZIEŃ 31 MARCA 2023 R.</v>
      </c>
      <c r="C5" s="678"/>
      <c r="D5" s="678"/>
      <c r="E5" s="678"/>
      <c r="F5" s="678"/>
      <c r="G5" s="678"/>
      <c r="H5" s="679"/>
    </row>
    <row r="6" spans="1:9" ht="17.25" customHeight="1">
      <c r="A6" s="176" t="s">
        <v>68</v>
      </c>
      <c r="B6" s="194">
        <f>SUM(B8:B13)</f>
        <v>1084276</v>
      </c>
      <c r="C6" s="194">
        <f t="shared" ref="C6:H6" si="0">SUM(C8:C13)</f>
        <v>9444</v>
      </c>
      <c r="D6" s="194">
        <f t="shared" si="0"/>
        <v>3357</v>
      </c>
      <c r="E6" s="194">
        <f t="shared" si="0"/>
        <v>15961</v>
      </c>
      <c r="F6" s="194">
        <f t="shared" si="0"/>
        <v>1</v>
      </c>
      <c r="G6" s="194">
        <f t="shared" si="0"/>
        <v>1055513</v>
      </c>
      <c r="H6" s="194">
        <f t="shared" si="0"/>
        <v>115456</v>
      </c>
    </row>
    <row r="7" spans="1:9" ht="13.5" customHeight="1">
      <c r="A7" s="177" t="s">
        <v>35</v>
      </c>
      <c r="B7" s="190"/>
      <c r="C7" s="190"/>
      <c r="D7" s="190"/>
      <c r="E7" s="190"/>
      <c r="F7" s="190"/>
      <c r="G7" s="190"/>
      <c r="H7" s="190"/>
    </row>
    <row r="8" spans="1:9" ht="17.25" customHeight="1">
      <c r="A8" s="177" t="s">
        <v>220</v>
      </c>
      <c r="B8" s="190">
        <f>SUM(C8:G8)</f>
        <v>646859</v>
      </c>
      <c r="C8" s="190">
        <v>4998</v>
      </c>
      <c r="D8" s="178">
        <v>0</v>
      </c>
      <c r="E8" s="190">
        <v>3331</v>
      </c>
      <c r="F8" s="190">
        <v>1</v>
      </c>
      <c r="G8" s="190">
        <v>638529</v>
      </c>
      <c r="H8" s="190">
        <v>73300</v>
      </c>
    </row>
    <row r="9" spans="1:9" ht="17.25" customHeight="1">
      <c r="A9" s="177" t="s">
        <v>221</v>
      </c>
      <c r="B9" s="190">
        <f t="shared" ref="B9:B13" si="1">SUM(C9:G9)</f>
        <v>279547</v>
      </c>
      <c r="C9" s="190">
        <v>1537</v>
      </c>
      <c r="D9" s="178">
        <v>0</v>
      </c>
      <c r="E9" s="190">
        <v>1526</v>
      </c>
      <c r="F9" s="178">
        <v>0</v>
      </c>
      <c r="G9" s="190">
        <v>276484</v>
      </c>
      <c r="H9" s="190">
        <v>22642</v>
      </c>
    </row>
    <row r="10" spans="1:9" ht="17.25" customHeight="1">
      <c r="A10" s="179" t="s">
        <v>222</v>
      </c>
      <c r="B10" s="190">
        <f t="shared" si="1"/>
        <v>143664</v>
      </c>
      <c r="C10" s="190">
        <v>2909</v>
      </c>
      <c r="D10" s="178">
        <v>0</v>
      </c>
      <c r="E10" s="190">
        <v>255</v>
      </c>
      <c r="F10" s="178">
        <v>0</v>
      </c>
      <c r="G10" s="190">
        <v>140500</v>
      </c>
      <c r="H10" s="190">
        <v>19514</v>
      </c>
    </row>
    <row r="11" spans="1:9" ht="17.25" customHeight="1">
      <c r="A11" s="179" t="s">
        <v>223</v>
      </c>
      <c r="B11" s="190">
        <f t="shared" si="1"/>
        <v>3357</v>
      </c>
      <c r="C11" s="178">
        <v>0</v>
      </c>
      <c r="D11" s="190">
        <v>3357</v>
      </c>
      <c r="E11" s="178">
        <v>0</v>
      </c>
      <c r="F11" s="178">
        <v>0</v>
      </c>
      <c r="G11" s="178">
        <v>0</v>
      </c>
      <c r="H11" s="178">
        <v>0</v>
      </c>
    </row>
    <row r="12" spans="1:9" ht="45" customHeight="1">
      <c r="A12" s="179" t="s">
        <v>224</v>
      </c>
      <c r="B12" s="190">
        <f t="shared" si="1"/>
        <v>10839</v>
      </c>
      <c r="C12" s="178">
        <v>0</v>
      </c>
      <c r="D12" s="178">
        <v>0</v>
      </c>
      <c r="E12" s="190">
        <v>10839</v>
      </c>
      <c r="F12" s="178">
        <v>0</v>
      </c>
      <c r="G12" s="178">
        <v>0</v>
      </c>
      <c r="H12" s="178">
        <v>0</v>
      </c>
    </row>
    <row r="13" spans="1:9" ht="27.75" customHeight="1">
      <c r="A13" s="410" t="s">
        <v>448</v>
      </c>
      <c r="B13" s="199">
        <f t="shared" si="1"/>
        <v>10</v>
      </c>
      <c r="C13" s="185">
        <v>0</v>
      </c>
      <c r="D13" s="185">
        <v>0</v>
      </c>
      <c r="E13" s="199">
        <v>10</v>
      </c>
      <c r="F13" s="185">
        <v>0</v>
      </c>
      <c r="G13" s="185">
        <v>0</v>
      </c>
      <c r="H13" s="185">
        <v>0</v>
      </c>
    </row>
    <row r="14" spans="1:9" ht="36" customHeight="1">
      <c r="A14" s="779" t="s">
        <v>667</v>
      </c>
      <c r="B14" s="779"/>
      <c r="C14" s="779"/>
      <c r="D14" s="779"/>
      <c r="E14" s="779"/>
      <c r="F14" s="779"/>
      <c r="G14" s="779"/>
      <c r="H14" s="779"/>
    </row>
    <row r="15" spans="1:9" ht="36" customHeight="1">
      <c r="A15" s="777" t="s">
        <v>225</v>
      </c>
      <c r="B15" s="777"/>
      <c r="C15" s="777"/>
      <c r="D15" s="777"/>
      <c r="E15" s="777"/>
      <c r="F15" s="777"/>
      <c r="G15" s="777"/>
      <c r="H15" s="777"/>
    </row>
    <row r="16" spans="1:9" ht="29.25" customHeight="1">
      <c r="A16" s="778" t="s">
        <v>480</v>
      </c>
      <c r="B16" s="778"/>
      <c r="C16" s="778"/>
      <c r="D16" s="778"/>
      <c r="E16" s="778"/>
      <c r="F16" s="778"/>
      <c r="G16" s="778"/>
      <c r="H16" s="778"/>
    </row>
    <row r="17" spans="1:12" ht="28.5" customHeight="1"/>
    <row r="18" spans="1:12" ht="20.25" customHeight="1">
      <c r="A18" s="684" t="s">
        <v>607</v>
      </c>
      <c r="B18" s="684"/>
      <c r="C18" s="684"/>
      <c r="D18" s="684"/>
      <c r="E18" s="684"/>
    </row>
    <row r="19" spans="1:12">
      <c r="A19" s="667" t="s">
        <v>13</v>
      </c>
      <c r="B19" s="623" t="str">
        <f>'Tab 1 (26) i 2 (27)'!B4:C4</f>
        <v>2022 rok</v>
      </c>
      <c r="C19" s="624"/>
      <c r="D19" s="623" t="str">
        <f>'Tab 1 (26) i 2 (27)'!D4:D4</f>
        <v>2023 rok</v>
      </c>
      <c r="E19" s="625"/>
      <c r="F19" s="624"/>
      <c r="G19" s="537"/>
      <c r="H19" s="538"/>
      <c r="I19" s="538"/>
      <c r="J19" s="398"/>
      <c r="K19" s="398"/>
      <c r="L19" s="398"/>
    </row>
    <row r="20" spans="1:12" ht="15" customHeight="1">
      <c r="A20" s="667"/>
      <c r="B20" s="641" t="s">
        <v>569</v>
      </c>
      <c r="C20" s="641" t="s">
        <v>553</v>
      </c>
      <c r="D20" s="641" t="s">
        <v>569</v>
      </c>
      <c r="E20" s="648" t="s">
        <v>14</v>
      </c>
      <c r="F20" s="628"/>
      <c r="G20" s="154"/>
      <c r="H20" s="399"/>
      <c r="I20" s="399"/>
      <c r="J20" s="399"/>
      <c r="K20" s="399"/>
      <c r="L20" s="399"/>
    </row>
    <row r="21" spans="1:12" ht="63" customHeight="1">
      <c r="A21" s="667"/>
      <c r="B21" s="643"/>
      <c r="C21" s="643"/>
      <c r="D21" s="643"/>
      <c r="E21" s="565" t="str">
        <f>'Tab 1 (26) i 2 (27)'!E6</f>
        <v xml:space="preserve">I kwartału 
2023 r. 
z 
I kwartałem 
2022 r. </v>
      </c>
      <c r="F21" s="579" t="str">
        <f>'Tab 1 (26) i 2 (27)'!F6</f>
        <v xml:space="preserve">I kwartału 
2023 r. 
z 
IV kwartałem 
2022 r. </v>
      </c>
      <c r="G21" s="539"/>
      <c r="H21" s="540"/>
      <c r="I21" s="540"/>
      <c r="J21" s="158"/>
      <c r="K21" s="158"/>
      <c r="L21" s="158"/>
    </row>
    <row r="22" spans="1:12" ht="20.25" customHeight="1">
      <c r="A22" s="760" t="s">
        <v>226</v>
      </c>
      <c r="B22" s="761"/>
      <c r="C22" s="761"/>
      <c r="D22" s="761"/>
      <c r="E22" s="761"/>
      <c r="F22" s="762"/>
      <c r="G22" s="548"/>
      <c r="H22" s="230"/>
      <c r="I22" s="230"/>
      <c r="J22" s="400"/>
      <c r="K22" s="400"/>
      <c r="L22" s="400"/>
    </row>
    <row r="23" spans="1:12" ht="17.25" customHeight="1">
      <c r="A23" s="186" t="s">
        <v>68</v>
      </c>
      <c r="B23" s="188">
        <v>858878</v>
      </c>
      <c r="C23" s="188">
        <v>833274</v>
      </c>
      <c r="D23" s="188">
        <v>827500</v>
      </c>
      <c r="E23" s="491">
        <f>D23/B23-1</f>
        <v>-3.6533710259198604E-2</v>
      </c>
      <c r="F23" s="491">
        <f>D23/C23-1</f>
        <v>-6.9292933656875944E-3</v>
      </c>
      <c r="G23" s="550"/>
      <c r="H23" s="551"/>
      <c r="I23" s="551"/>
      <c r="J23" s="412"/>
      <c r="K23" s="412"/>
      <c r="L23" s="412"/>
    </row>
    <row r="24" spans="1:12" ht="17.25" customHeight="1">
      <c r="A24" s="177" t="s">
        <v>227</v>
      </c>
      <c r="B24" s="190">
        <v>850258</v>
      </c>
      <c r="C24" s="190">
        <v>824525</v>
      </c>
      <c r="D24" s="190">
        <v>818556</v>
      </c>
      <c r="E24" s="384">
        <f t="shared" ref="E24:E25" si="2">D24/B24-1</f>
        <v>-3.7285153447541797E-2</v>
      </c>
      <c r="F24" s="384">
        <f t="shared" ref="F24:F25" si="3">D24/C24-1</f>
        <v>-7.2393196082592981E-3</v>
      </c>
      <c r="G24" s="549"/>
      <c r="H24" s="552"/>
      <c r="I24" s="552"/>
      <c r="J24" s="413"/>
      <c r="K24" s="413"/>
      <c r="L24" s="413"/>
    </row>
    <row r="25" spans="1:12" ht="17.25" customHeight="1">
      <c r="A25" s="180" t="s">
        <v>228</v>
      </c>
      <c r="B25" s="199">
        <v>852753</v>
      </c>
      <c r="C25" s="199">
        <v>827371</v>
      </c>
      <c r="D25" s="199">
        <v>821641</v>
      </c>
      <c r="E25" s="385">
        <f t="shared" si="2"/>
        <v>-3.6484187097553411E-2</v>
      </c>
      <c r="F25" s="385">
        <f t="shared" si="3"/>
        <v>-6.9255509318069119E-3</v>
      </c>
      <c r="G25" s="549"/>
      <c r="H25" s="552"/>
      <c r="I25" s="552"/>
      <c r="J25" s="413"/>
      <c r="K25" s="413"/>
      <c r="L25" s="413"/>
    </row>
    <row r="26" spans="1:12" ht="20.25" customHeight="1">
      <c r="A26" s="760" t="s">
        <v>229</v>
      </c>
      <c r="B26" s="761"/>
      <c r="C26" s="761"/>
      <c r="D26" s="761"/>
      <c r="E26" s="761"/>
      <c r="F26" s="762"/>
      <c r="G26" s="548"/>
      <c r="H26" s="230"/>
      <c r="I26" s="230"/>
      <c r="J26" s="400"/>
      <c r="K26" s="400"/>
      <c r="L26" s="400"/>
    </row>
    <row r="27" spans="1:12" ht="17.25" customHeight="1">
      <c r="A27" s="186" t="s">
        <v>68</v>
      </c>
      <c r="B27" s="188">
        <v>1127508</v>
      </c>
      <c r="C27" s="188">
        <v>1092650</v>
      </c>
      <c r="D27" s="188">
        <v>1084276</v>
      </c>
      <c r="E27" s="491">
        <f t="shared" ref="E27:E29" si="4">D27/B27-1</f>
        <v>-3.834296519403857E-2</v>
      </c>
      <c r="F27" s="491">
        <f t="shared" ref="F27:F29" si="5">D27/C27-1</f>
        <v>-7.6639363016519635E-3</v>
      </c>
      <c r="G27" s="550"/>
      <c r="H27" s="551"/>
      <c r="I27" s="551"/>
      <c r="J27" s="412"/>
      <c r="K27" s="412"/>
      <c r="L27" s="412"/>
    </row>
    <row r="28" spans="1:12" ht="17.25" customHeight="1">
      <c r="A28" s="177" t="s">
        <v>230</v>
      </c>
      <c r="B28" s="190">
        <v>1112519</v>
      </c>
      <c r="C28" s="190">
        <v>1077065</v>
      </c>
      <c r="D28" s="190">
        <v>1068314</v>
      </c>
      <c r="E28" s="384">
        <f t="shared" si="4"/>
        <v>-3.9734152854917548E-2</v>
      </c>
      <c r="F28" s="384">
        <f t="shared" si="5"/>
        <v>-8.1248578312358433E-3</v>
      </c>
      <c r="G28" s="549"/>
      <c r="H28" s="552"/>
      <c r="I28" s="552"/>
      <c r="J28" s="413"/>
      <c r="K28" s="413"/>
      <c r="L28" s="413"/>
    </row>
    <row r="29" spans="1:12" ht="17.25" customHeight="1">
      <c r="A29" s="180" t="s">
        <v>253</v>
      </c>
      <c r="B29" s="199">
        <v>1114056</v>
      </c>
      <c r="C29" s="199">
        <v>1081495</v>
      </c>
      <c r="D29" s="199">
        <v>1071475</v>
      </c>
      <c r="E29" s="385">
        <f t="shared" si="4"/>
        <v>-3.8221597478044211E-2</v>
      </c>
      <c r="F29" s="385">
        <f t="shared" si="5"/>
        <v>-9.2649526812421668E-3</v>
      </c>
      <c r="G29" s="549"/>
      <c r="H29" s="552"/>
      <c r="I29" s="552"/>
      <c r="J29" s="413"/>
      <c r="K29" s="413"/>
      <c r="L29" s="413"/>
    </row>
  </sheetData>
  <mergeCells count="19">
    <mergeCell ref="A1:H1"/>
    <mergeCell ref="A3:A5"/>
    <mergeCell ref="B3:B4"/>
    <mergeCell ref="C3:H3"/>
    <mergeCell ref="B5:H5"/>
    <mergeCell ref="A22:F22"/>
    <mergeCell ref="A26:F26"/>
    <mergeCell ref="A2:E2"/>
    <mergeCell ref="A18:E18"/>
    <mergeCell ref="A19:A21"/>
    <mergeCell ref="B19:C19"/>
    <mergeCell ref="B20:B21"/>
    <mergeCell ref="C20:C21"/>
    <mergeCell ref="D20:D21"/>
    <mergeCell ref="D19:F19"/>
    <mergeCell ref="E20:F20"/>
    <mergeCell ref="A15:H15"/>
    <mergeCell ref="A16:H16"/>
    <mergeCell ref="A14:H14"/>
  </mergeCells>
  <hyperlinks>
    <hyperlink ref="I2" location="'Spis treści'!A1" display="Powrót do spisu" xr:uid="{3DE9D5E1-634A-4689-9545-8AD2FF4FEAE8}"/>
  </hyperlink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B8:B12 B1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135"/>
  <sheetViews>
    <sheetView showGridLines="0" view="pageBreakPreview" topLeftCell="A78" zoomScale="110" zoomScaleNormal="100" zoomScaleSheetLayoutView="110" workbookViewId="0">
      <selection activeCell="B1" sqref="B1"/>
    </sheetView>
  </sheetViews>
  <sheetFormatPr defaultRowHeight="15"/>
  <cols>
    <col min="1" max="1" width="3.25" customWidth="1"/>
    <col min="2" max="2" width="84.75" customWidth="1"/>
    <col min="12" max="12" width="25.625" customWidth="1"/>
  </cols>
  <sheetData>
    <row r="1" spans="1:3" ht="29.25" customHeight="1">
      <c r="A1" s="613" t="s">
        <v>8</v>
      </c>
      <c r="B1" s="613"/>
      <c r="C1" s="554" t="s">
        <v>543</v>
      </c>
    </row>
    <row r="2" spans="1:3" ht="40.5" customHeight="1">
      <c r="A2" s="100"/>
      <c r="B2" s="101" t="s">
        <v>413</v>
      </c>
    </row>
    <row r="3" spans="1:3" ht="21" customHeight="1">
      <c r="A3" s="100"/>
      <c r="B3" s="473" t="s">
        <v>325</v>
      </c>
    </row>
    <row r="4" spans="1:3" ht="22.5" customHeight="1">
      <c r="A4" s="100"/>
      <c r="B4" s="473" t="s">
        <v>468</v>
      </c>
    </row>
    <row r="5" spans="1:3" ht="30" customHeight="1">
      <c r="A5" s="102" t="s">
        <v>1</v>
      </c>
      <c r="B5" s="474" t="s">
        <v>469</v>
      </c>
    </row>
    <row r="6" spans="1:3" ht="12.75" customHeight="1">
      <c r="A6" s="76"/>
      <c r="B6" s="473" t="s">
        <v>423</v>
      </c>
    </row>
    <row r="7" spans="1:3" ht="24.75" customHeight="1">
      <c r="A7" s="76"/>
      <c r="B7" s="473" t="s">
        <v>500</v>
      </c>
    </row>
    <row r="8" spans="1:3" ht="30" customHeight="1">
      <c r="A8" s="76"/>
      <c r="B8" s="473" t="s">
        <v>424</v>
      </c>
    </row>
    <row r="9" spans="1:3" ht="12.75" customHeight="1">
      <c r="A9" s="76"/>
      <c r="B9" s="473" t="s">
        <v>425</v>
      </c>
    </row>
    <row r="10" spans="1:3" ht="36" customHeight="1">
      <c r="A10" s="76"/>
      <c r="B10" s="473" t="s">
        <v>657</v>
      </c>
    </row>
    <row r="11" spans="1:3" ht="20.25" customHeight="1">
      <c r="A11" s="76"/>
      <c r="B11" s="473" t="s">
        <v>426</v>
      </c>
    </row>
    <row r="12" spans="1:3" ht="30" customHeight="1">
      <c r="A12" s="76"/>
      <c r="B12" s="101" t="s">
        <v>312</v>
      </c>
    </row>
    <row r="13" spans="1:3" ht="49.5" customHeight="1">
      <c r="A13" s="76"/>
      <c r="B13" s="101" t="s">
        <v>327</v>
      </c>
    </row>
    <row r="14" spans="1:3" ht="45.75" customHeight="1">
      <c r="A14" s="76"/>
      <c r="B14" s="115" t="s">
        <v>326</v>
      </c>
    </row>
    <row r="15" spans="1:3" ht="39.75" customHeight="1">
      <c r="A15" s="102" t="s">
        <v>2</v>
      </c>
      <c r="B15" s="101" t="s">
        <v>404</v>
      </c>
    </row>
    <row r="16" spans="1:3" ht="15.75" customHeight="1">
      <c r="A16" s="104"/>
      <c r="B16" s="105" t="s">
        <v>395</v>
      </c>
    </row>
    <row r="17" spans="1:8" ht="15.75" customHeight="1">
      <c r="A17" s="104"/>
      <c r="B17" s="105" t="s">
        <v>346</v>
      </c>
    </row>
    <row r="18" spans="1:8" ht="16.5" customHeight="1">
      <c r="A18" s="104"/>
      <c r="B18" s="105" t="s">
        <v>347</v>
      </c>
    </row>
    <row r="19" spans="1:8" ht="44.25" customHeight="1">
      <c r="A19" s="104"/>
      <c r="B19" s="473" t="s">
        <v>656</v>
      </c>
    </row>
    <row r="20" spans="1:8" ht="25.5" customHeight="1">
      <c r="A20" s="104"/>
      <c r="B20" s="100" t="s">
        <v>396</v>
      </c>
      <c r="C20" s="98"/>
      <c r="D20" s="98"/>
      <c r="E20" s="98"/>
      <c r="F20" s="98"/>
      <c r="G20" s="98"/>
      <c r="H20" s="98"/>
    </row>
    <row r="21" spans="1:8" ht="24.75" customHeight="1">
      <c r="A21" s="104"/>
      <c r="B21" s="100" t="s">
        <v>509</v>
      </c>
      <c r="C21" s="98"/>
      <c r="D21" s="98"/>
      <c r="E21" s="98"/>
      <c r="F21" s="98"/>
      <c r="G21" s="98"/>
      <c r="H21" s="98"/>
    </row>
    <row r="22" spans="1:8" ht="15" customHeight="1">
      <c r="A22" s="104"/>
      <c r="B22" s="100" t="s">
        <v>348</v>
      </c>
      <c r="C22" s="98"/>
      <c r="D22" s="98"/>
      <c r="E22" s="98"/>
      <c r="F22" s="98"/>
      <c r="G22" s="98"/>
      <c r="H22" s="98"/>
    </row>
    <row r="23" spans="1:8" ht="27" customHeight="1">
      <c r="A23" s="104"/>
      <c r="B23" s="100" t="s">
        <v>658</v>
      </c>
      <c r="C23" s="98"/>
      <c r="D23" s="98"/>
      <c r="E23" s="98"/>
      <c r="F23" s="98"/>
      <c r="G23" s="98"/>
      <c r="H23" s="98"/>
    </row>
    <row r="24" spans="1:8" ht="30" customHeight="1">
      <c r="A24" s="104"/>
      <c r="B24" s="100" t="s">
        <v>659</v>
      </c>
      <c r="C24" s="98"/>
      <c r="D24" s="98"/>
      <c r="E24" s="98"/>
      <c r="F24" s="98"/>
      <c r="G24" s="98"/>
      <c r="H24" s="98"/>
    </row>
    <row r="25" spans="1:8" ht="30" customHeight="1">
      <c r="A25" s="104"/>
      <c r="B25" s="100" t="s">
        <v>513</v>
      </c>
    </row>
    <row r="26" spans="1:8" s="99" customFormat="1" ht="57" customHeight="1">
      <c r="A26" s="106"/>
      <c r="B26" s="101" t="s">
        <v>349</v>
      </c>
    </row>
    <row r="27" spans="1:8" s="99" customFormat="1" ht="41.25" customHeight="1">
      <c r="A27" s="106"/>
      <c r="B27" s="101" t="s">
        <v>350</v>
      </c>
    </row>
    <row r="28" spans="1:8" ht="27" customHeight="1">
      <c r="A28" s="104"/>
      <c r="B28" s="107" t="s">
        <v>397</v>
      </c>
    </row>
    <row r="29" spans="1:8" ht="18" customHeight="1">
      <c r="A29" s="104"/>
      <c r="B29" s="108" t="s">
        <v>398</v>
      </c>
    </row>
    <row r="30" spans="1:8" ht="27" customHeight="1">
      <c r="A30" s="104"/>
      <c r="B30" s="107" t="s">
        <v>660</v>
      </c>
    </row>
    <row r="31" spans="1:8" ht="27" customHeight="1">
      <c r="A31" s="104"/>
      <c r="B31" s="107" t="s">
        <v>399</v>
      </c>
    </row>
    <row r="32" spans="1:8" ht="14.25" customHeight="1">
      <c r="A32" s="104"/>
      <c r="B32" s="506" t="s">
        <v>519</v>
      </c>
    </row>
    <row r="33" spans="1:2" ht="15" customHeight="1">
      <c r="A33" s="104"/>
      <c r="B33" s="101" t="s">
        <v>520</v>
      </c>
    </row>
    <row r="34" spans="1:2" ht="15" customHeight="1">
      <c r="A34" s="104"/>
      <c r="B34" s="101" t="s">
        <v>648</v>
      </c>
    </row>
    <row r="35" spans="1:2" ht="24" customHeight="1">
      <c r="A35" s="104"/>
      <c r="B35" s="475" t="s">
        <v>649</v>
      </c>
    </row>
    <row r="36" spans="1:2" ht="30" customHeight="1">
      <c r="A36" s="104"/>
      <c r="B36" s="101" t="s">
        <v>653</v>
      </c>
    </row>
    <row r="37" spans="1:2" ht="18" customHeight="1">
      <c r="A37" s="104"/>
      <c r="B37" s="100" t="s">
        <v>351</v>
      </c>
    </row>
    <row r="38" spans="1:2" ht="54.75" customHeight="1">
      <c r="A38" s="104"/>
      <c r="B38" s="101" t="s">
        <v>414</v>
      </c>
    </row>
    <row r="39" spans="1:2" ht="15" customHeight="1">
      <c r="A39" s="68"/>
      <c r="B39" s="474" t="s">
        <v>434</v>
      </c>
    </row>
    <row r="40" spans="1:2" ht="15" customHeight="1">
      <c r="A40" s="68"/>
      <c r="B40" s="475" t="s">
        <v>435</v>
      </c>
    </row>
    <row r="41" spans="1:2" ht="25.5" customHeight="1">
      <c r="A41" s="68"/>
      <c r="B41" s="475" t="s">
        <v>650</v>
      </c>
    </row>
    <row r="42" spans="1:2" ht="25.5" customHeight="1">
      <c r="A42" s="68"/>
      <c r="B42" s="475" t="s">
        <v>424</v>
      </c>
    </row>
    <row r="43" spans="1:2" ht="21" customHeight="1">
      <c r="A43" s="68"/>
      <c r="B43" s="475" t="s">
        <v>652</v>
      </c>
    </row>
    <row r="44" spans="1:2" ht="33" customHeight="1">
      <c r="A44" s="68"/>
      <c r="B44" s="101" t="s">
        <v>430</v>
      </c>
    </row>
    <row r="45" spans="1:2" ht="27" customHeight="1">
      <c r="A45" s="109" t="s">
        <v>3</v>
      </c>
      <c r="B45" s="100" t="s">
        <v>651</v>
      </c>
    </row>
    <row r="46" spans="1:2" ht="18" customHeight="1">
      <c r="A46" s="76"/>
      <c r="B46" s="110" t="s">
        <v>417</v>
      </c>
    </row>
    <row r="47" spans="1:2" ht="18" customHeight="1">
      <c r="A47" s="68"/>
      <c r="B47" s="110" t="s">
        <v>415</v>
      </c>
    </row>
    <row r="48" spans="1:2" ht="18" customHeight="1">
      <c r="A48" s="68"/>
      <c r="B48" s="110" t="s">
        <v>313</v>
      </c>
    </row>
    <row r="49" spans="1:2" ht="18" customHeight="1">
      <c r="A49" s="68"/>
      <c r="B49" s="110" t="s">
        <v>314</v>
      </c>
    </row>
    <row r="50" spans="1:2" ht="18" customHeight="1">
      <c r="A50" s="68"/>
      <c r="B50" s="110" t="s">
        <v>315</v>
      </c>
    </row>
    <row r="51" spans="1:2" ht="18" customHeight="1">
      <c r="A51" s="68"/>
      <c r="B51" s="110" t="s">
        <v>316</v>
      </c>
    </row>
    <row r="52" spans="1:2" ht="18" customHeight="1">
      <c r="A52" s="68"/>
      <c r="B52" s="110" t="s">
        <v>317</v>
      </c>
    </row>
    <row r="53" spans="1:2" ht="18" customHeight="1">
      <c r="A53" s="68"/>
      <c r="B53" s="110" t="s">
        <v>318</v>
      </c>
    </row>
    <row r="54" spans="1:2" ht="18" customHeight="1">
      <c r="A54" s="68"/>
      <c r="B54" s="110" t="s">
        <v>406</v>
      </c>
    </row>
    <row r="55" spans="1:2" ht="18" customHeight="1">
      <c r="A55" s="68"/>
      <c r="B55" s="110" t="s">
        <v>319</v>
      </c>
    </row>
    <row r="56" spans="1:2" ht="18" customHeight="1">
      <c r="A56" s="68"/>
      <c r="B56" s="110" t="s">
        <v>320</v>
      </c>
    </row>
    <row r="57" spans="1:2" ht="18" customHeight="1">
      <c r="A57" s="68"/>
      <c r="B57" s="110" t="s">
        <v>321</v>
      </c>
    </row>
    <row r="58" spans="1:2" ht="18" customHeight="1">
      <c r="A58" s="68"/>
      <c r="B58" s="110" t="s">
        <v>324</v>
      </c>
    </row>
    <row r="59" spans="1:2" ht="21" customHeight="1">
      <c r="A59" s="68"/>
      <c r="B59" s="110" t="s">
        <v>405</v>
      </c>
    </row>
    <row r="60" spans="1:2" ht="30" customHeight="1">
      <c r="A60" s="102" t="s">
        <v>4</v>
      </c>
      <c r="B60" s="101" t="s">
        <v>407</v>
      </c>
    </row>
    <row r="61" spans="1:2" ht="51" customHeight="1">
      <c r="A61" s="68"/>
      <c r="B61" s="103" t="s">
        <v>408</v>
      </c>
    </row>
    <row r="62" spans="1:2" ht="39" customHeight="1">
      <c r="A62" s="68"/>
      <c r="B62" s="103" t="s">
        <v>400</v>
      </c>
    </row>
    <row r="63" spans="1:2" ht="82.5" customHeight="1">
      <c r="A63" s="68"/>
      <c r="B63" s="103" t="s">
        <v>352</v>
      </c>
    </row>
    <row r="64" spans="1:2" ht="30" customHeight="1">
      <c r="A64" s="68"/>
      <c r="B64" s="484" t="s">
        <v>403</v>
      </c>
    </row>
    <row r="65" spans="1:2" ht="35.25" customHeight="1">
      <c r="A65" s="68"/>
      <c r="B65" s="103" t="s">
        <v>418</v>
      </c>
    </row>
    <row r="66" spans="1:2" ht="30" customHeight="1">
      <c r="A66" s="102" t="s">
        <v>5</v>
      </c>
      <c r="B66" s="111" t="s">
        <v>409</v>
      </c>
    </row>
    <row r="67" spans="1:2" ht="69" customHeight="1">
      <c r="A67" s="68"/>
      <c r="B67" s="475" t="s">
        <v>470</v>
      </c>
    </row>
    <row r="68" spans="1:2" ht="40.5" customHeight="1">
      <c r="A68" s="68"/>
      <c r="B68" s="473" t="s">
        <v>501</v>
      </c>
    </row>
    <row r="69" spans="1:2" ht="52.5" customHeight="1">
      <c r="A69" s="68"/>
      <c r="B69" s="103" t="s">
        <v>410</v>
      </c>
    </row>
    <row r="70" spans="1:2" ht="18" customHeight="1">
      <c r="A70" s="68"/>
      <c r="B70" s="112" t="s">
        <v>322</v>
      </c>
    </row>
    <row r="71" spans="1:2" ht="19.5" customHeight="1">
      <c r="A71" s="68"/>
      <c r="B71" s="112" t="s">
        <v>545</v>
      </c>
    </row>
    <row r="72" spans="1:2" ht="19.5" customHeight="1">
      <c r="A72" s="68"/>
      <c r="B72" s="101" t="s">
        <v>546</v>
      </c>
    </row>
    <row r="73" spans="1:2" ht="30" customHeight="1">
      <c r="A73" s="68"/>
      <c r="B73" s="103" t="s">
        <v>323</v>
      </c>
    </row>
    <row r="74" spans="1:2" ht="16.5" customHeight="1">
      <c r="A74" s="68"/>
      <c r="B74" s="112" t="s">
        <v>353</v>
      </c>
    </row>
    <row r="75" spans="1:2" ht="61.5" customHeight="1">
      <c r="A75" s="76"/>
      <c r="B75" s="103" t="s">
        <v>401</v>
      </c>
    </row>
    <row r="76" spans="1:2" ht="28.5" customHeight="1">
      <c r="A76" s="76"/>
      <c r="B76" s="103" t="s">
        <v>402</v>
      </c>
    </row>
    <row r="77" spans="1:2" ht="52.5" customHeight="1">
      <c r="A77" s="76"/>
      <c r="B77" s="103" t="s">
        <v>661</v>
      </c>
    </row>
    <row r="78" spans="1:2" ht="33.75" customHeight="1">
      <c r="A78" s="76"/>
      <c r="B78" s="484" t="s">
        <v>354</v>
      </c>
    </row>
    <row r="79" spans="1:2" ht="34.5" customHeight="1">
      <c r="A79" s="76"/>
      <c r="B79" s="484" t="s">
        <v>355</v>
      </c>
    </row>
    <row r="80" spans="1:2" ht="45.75" customHeight="1">
      <c r="A80" s="76"/>
      <c r="B80" s="484" t="s">
        <v>356</v>
      </c>
    </row>
    <row r="81" spans="1:2" ht="15" customHeight="1">
      <c r="A81" s="76"/>
      <c r="B81" s="484" t="s">
        <v>357</v>
      </c>
    </row>
    <row r="82" spans="1:2" ht="18" customHeight="1">
      <c r="A82" s="76"/>
      <c r="B82" s="484" t="s">
        <v>358</v>
      </c>
    </row>
    <row r="83" spans="1:2" ht="51" customHeight="1">
      <c r="A83" s="76"/>
      <c r="B83" s="484" t="s">
        <v>9</v>
      </c>
    </row>
    <row r="84" spans="1:2" ht="44.25" customHeight="1">
      <c r="A84" s="76"/>
      <c r="B84" s="484" t="s">
        <v>502</v>
      </c>
    </row>
    <row r="85" spans="1:2" ht="24" customHeight="1">
      <c r="A85" s="76"/>
      <c r="B85" s="484" t="s">
        <v>359</v>
      </c>
    </row>
    <row r="86" spans="1:2" ht="30" customHeight="1">
      <c r="A86" s="76"/>
      <c r="B86" s="484" t="s">
        <v>360</v>
      </c>
    </row>
    <row r="87" spans="1:2" ht="23.25" customHeight="1">
      <c r="A87" s="76"/>
      <c r="B87" s="572" t="s">
        <v>662</v>
      </c>
    </row>
    <row r="88" spans="1:2" ht="24" customHeight="1">
      <c r="A88" s="76"/>
      <c r="B88" s="572" t="s">
        <v>549</v>
      </c>
    </row>
    <row r="89" spans="1:2" ht="18" customHeight="1">
      <c r="A89" s="76"/>
      <c r="B89" s="572" t="s">
        <v>550</v>
      </c>
    </row>
    <row r="90" spans="1:2" ht="39.75" customHeight="1">
      <c r="A90" s="76"/>
      <c r="B90" s="484" t="s">
        <v>670</v>
      </c>
    </row>
    <row r="91" spans="1:2" ht="53.25" customHeight="1">
      <c r="A91" s="76"/>
      <c r="B91" s="103" t="s">
        <v>663</v>
      </c>
    </row>
    <row r="92" spans="1:2" ht="13.5" customHeight="1">
      <c r="A92" s="76"/>
      <c r="B92" s="112" t="s">
        <v>361</v>
      </c>
    </row>
    <row r="93" spans="1:2" ht="34.5" customHeight="1">
      <c r="A93" s="76"/>
      <c r="B93" s="103" t="s">
        <v>362</v>
      </c>
    </row>
    <row r="94" spans="1:2" ht="40.5" customHeight="1">
      <c r="A94" s="76"/>
      <c r="B94" s="103" t="s">
        <v>363</v>
      </c>
    </row>
    <row r="95" spans="1:2" ht="12.75" customHeight="1">
      <c r="A95" s="76"/>
      <c r="B95" s="112" t="s">
        <v>364</v>
      </c>
    </row>
    <row r="96" spans="1:2" ht="33.75" customHeight="1">
      <c r="A96" s="76"/>
      <c r="B96" s="103" t="s">
        <v>365</v>
      </c>
    </row>
    <row r="97" spans="1:2" ht="29.25" customHeight="1">
      <c r="A97" s="76"/>
      <c r="B97" s="103" t="s">
        <v>664</v>
      </c>
    </row>
    <row r="98" spans="1:2" ht="63.75" customHeight="1">
      <c r="A98" s="76"/>
      <c r="B98" s="103" t="s">
        <v>665</v>
      </c>
    </row>
    <row r="99" spans="1:2" ht="15" customHeight="1">
      <c r="A99" s="76"/>
      <c r="B99" s="112" t="s">
        <v>366</v>
      </c>
    </row>
    <row r="100" spans="1:2" ht="33.75" customHeight="1">
      <c r="A100" s="76"/>
      <c r="B100" s="103" t="s">
        <v>369</v>
      </c>
    </row>
    <row r="101" spans="1:2" ht="14.25" customHeight="1">
      <c r="A101" s="76"/>
      <c r="B101" s="103" t="s">
        <v>367</v>
      </c>
    </row>
    <row r="102" spans="1:2" ht="44.25" customHeight="1">
      <c r="A102" s="76"/>
      <c r="B102" s="103" t="s">
        <v>411</v>
      </c>
    </row>
    <row r="103" spans="1:2" ht="40.5" customHeight="1">
      <c r="A103" s="76"/>
      <c r="B103" s="103" t="s">
        <v>412</v>
      </c>
    </row>
    <row r="104" spans="1:2" ht="33" customHeight="1">
      <c r="A104" s="76"/>
      <c r="B104" s="103" t="s">
        <v>368</v>
      </c>
    </row>
    <row r="105" spans="1:2" ht="55.5" customHeight="1">
      <c r="A105" s="76"/>
      <c r="B105" s="103" t="s">
        <v>370</v>
      </c>
    </row>
    <row r="106" spans="1:2" ht="23.25" customHeight="1">
      <c r="A106" s="76"/>
      <c r="B106" s="103" t="s">
        <v>371</v>
      </c>
    </row>
    <row r="107" spans="1:2" ht="15" customHeight="1">
      <c r="A107" s="76"/>
      <c r="B107" s="103" t="s">
        <v>372</v>
      </c>
    </row>
    <row r="108" spans="1:2" ht="24" customHeight="1">
      <c r="A108" s="76"/>
      <c r="B108" s="103" t="s">
        <v>373</v>
      </c>
    </row>
    <row r="109" spans="1:2" ht="15" customHeight="1">
      <c r="A109" s="76"/>
      <c r="B109" s="112" t="s">
        <v>374</v>
      </c>
    </row>
    <row r="110" spans="1:2" ht="15" customHeight="1">
      <c r="A110" s="76"/>
      <c r="B110" s="103" t="s">
        <v>375</v>
      </c>
    </row>
    <row r="111" spans="1:2" ht="27" customHeight="1">
      <c r="A111" s="76"/>
      <c r="B111" s="103" t="s">
        <v>376</v>
      </c>
    </row>
    <row r="112" spans="1:2" ht="36" customHeight="1">
      <c r="A112" s="76"/>
      <c r="B112" s="103" t="s">
        <v>377</v>
      </c>
    </row>
    <row r="113" spans="1:2" ht="21" customHeight="1">
      <c r="A113" s="76"/>
      <c r="B113" s="103" t="s">
        <v>378</v>
      </c>
    </row>
    <row r="114" spans="1:2" ht="25.5" customHeight="1">
      <c r="A114" s="76"/>
      <c r="B114" s="112" t="s">
        <v>10</v>
      </c>
    </row>
    <row r="115" spans="1:2" ht="42" customHeight="1">
      <c r="A115" s="109" t="s">
        <v>6</v>
      </c>
      <c r="B115" s="101" t="s">
        <v>419</v>
      </c>
    </row>
    <row r="116" spans="1:2" ht="15.75" customHeight="1">
      <c r="A116" s="109"/>
      <c r="B116" s="103" t="s">
        <v>379</v>
      </c>
    </row>
    <row r="117" spans="1:2" ht="24.75" customHeight="1">
      <c r="A117" s="109"/>
      <c r="B117" s="103" t="s">
        <v>420</v>
      </c>
    </row>
    <row r="118" spans="1:2" ht="15" customHeight="1">
      <c r="A118" s="109"/>
      <c r="B118" s="103" t="s">
        <v>380</v>
      </c>
    </row>
    <row r="119" spans="1:2" ht="24.75" customHeight="1">
      <c r="A119" s="109"/>
      <c r="B119" s="103" t="s">
        <v>381</v>
      </c>
    </row>
    <row r="120" spans="1:2" ht="29.25" customHeight="1">
      <c r="A120" s="109"/>
      <c r="B120" s="103" t="s">
        <v>503</v>
      </c>
    </row>
    <row r="121" spans="1:2" ht="85.5" customHeight="1">
      <c r="A121" s="109"/>
      <c r="B121" s="103" t="s">
        <v>382</v>
      </c>
    </row>
    <row r="122" spans="1:2" ht="23.25" customHeight="1">
      <c r="A122" s="104"/>
      <c r="B122" s="111" t="s">
        <v>383</v>
      </c>
    </row>
    <row r="123" spans="1:2" ht="24" customHeight="1">
      <c r="A123" s="104"/>
      <c r="B123" s="101" t="s">
        <v>384</v>
      </c>
    </row>
    <row r="124" spans="1:2" ht="29.25" customHeight="1">
      <c r="A124" s="104"/>
      <c r="B124" s="101" t="s">
        <v>385</v>
      </c>
    </row>
    <row r="125" spans="1:2" ht="24" customHeight="1">
      <c r="A125" s="104"/>
      <c r="B125" s="101" t="s">
        <v>386</v>
      </c>
    </row>
    <row r="126" spans="1:2" ht="24.75" customHeight="1">
      <c r="A126" s="104"/>
      <c r="B126" s="101" t="s">
        <v>387</v>
      </c>
    </row>
    <row r="127" spans="1:2" ht="34.5" customHeight="1">
      <c r="A127" s="104"/>
      <c r="B127" s="101" t="s">
        <v>388</v>
      </c>
    </row>
    <row r="128" spans="1:2" ht="30" customHeight="1">
      <c r="A128" s="104"/>
      <c r="B128" s="101" t="s">
        <v>389</v>
      </c>
    </row>
    <row r="129" spans="1:2" ht="31.5" customHeight="1">
      <c r="A129" s="104"/>
      <c r="B129" s="101" t="s">
        <v>390</v>
      </c>
    </row>
    <row r="130" spans="1:2" ht="15" customHeight="1">
      <c r="A130" s="104"/>
      <c r="B130" s="101" t="s">
        <v>391</v>
      </c>
    </row>
    <row r="131" spans="1:2" ht="33.75" customHeight="1">
      <c r="A131" s="104"/>
      <c r="B131" s="101" t="s">
        <v>392</v>
      </c>
    </row>
    <row r="132" spans="1:2" ht="39" customHeight="1">
      <c r="A132" s="104"/>
      <c r="B132" s="101" t="s">
        <v>393</v>
      </c>
    </row>
    <row r="133" spans="1:2" ht="51" customHeight="1">
      <c r="A133" s="104"/>
      <c r="B133" s="101" t="s">
        <v>666</v>
      </c>
    </row>
    <row r="134" spans="1:2" ht="51" customHeight="1">
      <c r="A134" s="104"/>
      <c r="B134" s="101" t="s">
        <v>504</v>
      </c>
    </row>
    <row r="135" spans="1:2" ht="33.75">
      <c r="A135" s="104"/>
      <c r="B135" s="101" t="s">
        <v>394</v>
      </c>
    </row>
  </sheetData>
  <mergeCells count="1">
    <mergeCell ref="A1:B1"/>
  </mergeCells>
  <hyperlinks>
    <hyperlink ref="C1" location="'Spis treści'!A1" display="Powrót do spisu" xr:uid="{C12AC52E-7329-4987-9E89-39CA58FF26FC}"/>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5" manualBreakCount="5">
    <brk id="26" max="1" man="1"/>
    <brk id="59" max="1" man="1"/>
    <brk id="77" max="1" man="1"/>
    <brk id="98" max="1" man="1"/>
    <brk id="124"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I26"/>
  <sheetViews>
    <sheetView showGridLines="0" view="pageBreakPreview" zoomScale="90" zoomScaleNormal="100" zoomScaleSheetLayoutView="90" workbookViewId="0">
      <selection activeCell="B1" sqref="B1"/>
    </sheetView>
  </sheetViews>
  <sheetFormatPr defaultRowHeight="15"/>
  <cols>
    <col min="1" max="1" width="20.125" customWidth="1"/>
    <col min="2" max="6" width="17.125" customWidth="1"/>
    <col min="7" max="7" width="16.125" customWidth="1"/>
    <col min="8" max="8" width="17.625" customWidth="1"/>
  </cols>
  <sheetData>
    <row r="1" spans="1:9" ht="29.25" customHeight="1">
      <c r="A1" s="774" t="str">
        <f>'Tab 1 (30)'!A1:L1</f>
        <v>V. UBEZPIECZENIE SPOŁECZNE ROLNIKÓW</v>
      </c>
      <c r="B1" s="774"/>
      <c r="C1" s="774"/>
      <c r="D1" s="774"/>
      <c r="E1" s="774"/>
      <c r="F1" s="774"/>
      <c r="G1" s="774"/>
      <c r="H1" s="774"/>
    </row>
    <row r="3" spans="1:9" ht="29.25" customHeight="1">
      <c r="A3" s="785" t="s">
        <v>608</v>
      </c>
      <c r="B3" s="785"/>
      <c r="C3" s="785"/>
      <c r="D3" s="785"/>
      <c r="E3" s="785"/>
      <c r="F3" s="785"/>
      <c r="G3" s="785"/>
      <c r="H3" s="785"/>
      <c r="I3" s="554" t="s">
        <v>543</v>
      </c>
    </row>
    <row r="4" spans="1:9" ht="15" customHeight="1">
      <c r="A4" s="789" t="s">
        <v>13</v>
      </c>
      <c r="B4" s="786" t="s">
        <v>442</v>
      </c>
      <c r="C4" s="787" t="s">
        <v>35</v>
      </c>
      <c r="D4" s="787"/>
      <c r="E4" s="787"/>
      <c r="F4" s="787"/>
      <c r="G4" s="787"/>
      <c r="H4" s="787"/>
    </row>
    <row r="5" spans="1:9" ht="53.25" customHeight="1">
      <c r="A5" s="790"/>
      <c r="B5" s="786"/>
      <c r="C5" s="788" t="s">
        <v>213</v>
      </c>
      <c r="D5" s="788" t="s">
        <v>443</v>
      </c>
      <c r="E5" s="788" t="s">
        <v>268</v>
      </c>
      <c r="F5" s="788" t="s">
        <v>444</v>
      </c>
      <c r="G5" s="788" t="s">
        <v>511</v>
      </c>
      <c r="H5" s="788"/>
    </row>
    <row r="6" spans="1:9" ht="28.5" customHeight="1">
      <c r="A6" s="790"/>
      <c r="B6" s="786"/>
      <c r="C6" s="788"/>
      <c r="D6" s="788"/>
      <c r="E6" s="788"/>
      <c r="F6" s="788"/>
      <c r="G6" s="472" t="s">
        <v>120</v>
      </c>
      <c r="H6" s="414" t="s">
        <v>214</v>
      </c>
    </row>
    <row r="7" spans="1:9" ht="17.25" customHeight="1">
      <c r="A7" s="791"/>
      <c r="B7" s="792" t="str">
        <f>'Tab 2 (31) i 3 (32)'!B5:E5</f>
        <v>STAN NA DZIEŃ 31 MARCA 2023 R.</v>
      </c>
      <c r="C7" s="793"/>
      <c r="D7" s="793"/>
      <c r="E7" s="793"/>
      <c r="F7" s="793"/>
      <c r="G7" s="793"/>
      <c r="H7" s="794"/>
    </row>
    <row r="8" spans="1:9" ht="21" customHeight="1">
      <c r="A8" s="387" t="s">
        <v>68</v>
      </c>
      <c r="B8" s="387">
        <f>SUM(B9:B24)</f>
        <v>1084276</v>
      </c>
      <c r="C8" s="387">
        <f t="shared" ref="C8:H8" si="0">SUM(C9:C24)</f>
        <v>9444</v>
      </c>
      <c r="D8" s="387">
        <f t="shared" si="0"/>
        <v>3357</v>
      </c>
      <c r="E8" s="387">
        <f t="shared" si="0"/>
        <v>15961</v>
      </c>
      <c r="F8" s="387">
        <f t="shared" si="0"/>
        <v>1</v>
      </c>
      <c r="G8" s="387">
        <f t="shared" si="0"/>
        <v>1055513</v>
      </c>
      <c r="H8" s="387">
        <f t="shared" si="0"/>
        <v>115456</v>
      </c>
    </row>
    <row r="9" spans="1:9" ht="21" customHeight="1">
      <c r="A9" s="390" t="s">
        <v>42</v>
      </c>
      <c r="B9" s="390">
        <f>SUM(C9:G9)</f>
        <v>36540</v>
      </c>
      <c r="C9" s="390">
        <v>127</v>
      </c>
      <c r="D9" s="390">
        <v>241</v>
      </c>
      <c r="E9" s="390">
        <v>328</v>
      </c>
      <c r="F9" s="390">
        <v>1</v>
      </c>
      <c r="G9" s="390">
        <v>35843</v>
      </c>
      <c r="H9" s="390">
        <v>1699</v>
      </c>
    </row>
    <row r="10" spans="1:9" ht="21" customHeight="1">
      <c r="A10" s="390" t="s">
        <v>43</v>
      </c>
      <c r="B10" s="390">
        <f t="shared" ref="B10:B24" si="1">SUM(C10:G10)</f>
        <v>57841</v>
      </c>
      <c r="C10" s="390">
        <v>735</v>
      </c>
      <c r="D10" s="390">
        <v>56</v>
      </c>
      <c r="E10" s="390">
        <v>765</v>
      </c>
      <c r="F10" s="392">
        <v>0</v>
      </c>
      <c r="G10" s="390">
        <v>56285</v>
      </c>
      <c r="H10" s="390">
        <v>2242</v>
      </c>
    </row>
    <row r="11" spans="1:9" ht="21" customHeight="1">
      <c r="A11" s="390" t="s">
        <v>44</v>
      </c>
      <c r="B11" s="390">
        <f t="shared" si="1"/>
        <v>138373</v>
      </c>
      <c r="C11" s="390">
        <v>435</v>
      </c>
      <c r="D11" s="390">
        <v>304</v>
      </c>
      <c r="E11" s="390">
        <v>1779</v>
      </c>
      <c r="F11" s="392">
        <v>0</v>
      </c>
      <c r="G11" s="390">
        <v>135855</v>
      </c>
      <c r="H11" s="390">
        <v>6201</v>
      </c>
    </row>
    <row r="12" spans="1:9" ht="21" customHeight="1">
      <c r="A12" s="390" t="s">
        <v>45</v>
      </c>
      <c r="B12" s="390">
        <f t="shared" si="1"/>
        <v>12708</v>
      </c>
      <c r="C12" s="390">
        <v>77</v>
      </c>
      <c r="D12" s="390">
        <v>34</v>
      </c>
      <c r="E12" s="390">
        <v>122</v>
      </c>
      <c r="F12" s="392">
        <v>0</v>
      </c>
      <c r="G12" s="390">
        <v>12475</v>
      </c>
      <c r="H12" s="390">
        <v>1047</v>
      </c>
    </row>
    <row r="13" spans="1:9" ht="21" customHeight="1">
      <c r="A13" s="390" t="s">
        <v>46</v>
      </c>
      <c r="B13" s="390">
        <f t="shared" si="1"/>
        <v>85591</v>
      </c>
      <c r="C13" s="390">
        <v>961</v>
      </c>
      <c r="D13" s="390">
        <v>507</v>
      </c>
      <c r="E13" s="390">
        <v>1009</v>
      </c>
      <c r="F13" s="392">
        <v>0</v>
      </c>
      <c r="G13" s="390">
        <v>83114</v>
      </c>
      <c r="H13" s="390">
        <v>6277</v>
      </c>
    </row>
    <row r="14" spans="1:9" ht="21" customHeight="1">
      <c r="A14" s="390" t="s">
        <v>47</v>
      </c>
      <c r="B14" s="390">
        <f t="shared" si="1"/>
        <v>129371</v>
      </c>
      <c r="C14" s="390">
        <v>3477</v>
      </c>
      <c r="D14" s="390">
        <v>147</v>
      </c>
      <c r="E14" s="390">
        <v>2023</v>
      </c>
      <c r="F14" s="392">
        <v>0</v>
      </c>
      <c r="G14" s="390">
        <v>123724</v>
      </c>
      <c r="H14" s="390">
        <v>44150</v>
      </c>
    </row>
    <row r="15" spans="1:9" ht="21" customHeight="1">
      <c r="A15" s="390" t="s">
        <v>48</v>
      </c>
      <c r="B15" s="390">
        <f t="shared" si="1"/>
        <v>152594</v>
      </c>
      <c r="C15" s="390">
        <v>811</v>
      </c>
      <c r="D15" s="390">
        <v>1033</v>
      </c>
      <c r="E15" s="390">
        <v>1962</v>
      </c>
      <c r="F15" s="392">
        <v>0</v>
      </c>
      <c r="G15" s="390">
        <v>148788</v>
      </c>
      <c r="H15" s="390">
        <v>9790</v>
      </c>
    </row>
    <row r="16" spans="1:9" ht="21" customHeight="1">
      <c r="A16" s="390" t="s">
        <v>49</v>
      </c>
      <c r="B16" s="390">
        <f t="shared" si="1"/>
        <v>23379</v>
      </c>
      <c r="C16" s="390">
        <v>84</v>
      </c>
      <c r="D16" s="390">
        <v>4</v>
      </c>
      <c r="E16" s="390">
        <v>167</v>
      </c>
      <c r="F16" s="392">
        <v>0</v>
      </c>
      <c r="G16" s="390">
        <v>23124</v>
      </c>
      <c r="H16" s="390">
        <v>1361</v>
      </c>
    </row>
    <row r="17" spans="1:8" ht="21" customHeight="1">
      <c r="A17" s="390" t="s">
        <v>50</v>
      </c>
      <c r="B17" s="390">
        <f t="shared" si="1"/>
        <v>79938</v>
      </c>
      <c r="C17" s="390">
        <v>286</v>
      </c>
      <c r="D17" s="390">
        <v>44</v>
      </c>
      <c r="E17" s="390">
        <v>2374</v>
      </c>
      <c r="F17" s="392">
        <v>0</v>
      </c>
      <c r="G17" s="390">
        <v>77234</v>
      </c>
      <c r="H17" s="390">
        <v>13979</v>
      </c>
    </row>
    <row r="18" spans="1:8" ht="21" customHeight="1">
      <c r="A18" s="390" t="s">
        <v>51</v>
      </c>
      <c r="B18" s="390">
        <f t="shared" si="1"/>
        <v>76490</v>
      </c>
      <c r="C18" s="390">
        <v>391</v>
      </c>
      <c r="D18" s="390">
        <v>208</v>
      </c>
      <c r="E18" s="390">
        <v>1164</v>
      </c>
      <c r="F18" s="392">
        <v>0</v>
      </c>
      <c r="G18" s="390">
        <v>74727</v>
      </c>
      <c r="H18" s="390">
        <v>4727</v>
      </c>
    </row>
    <row r="19" spans="1:8" ht="21" customHeight="1">
      <c r="A19" s="390" t="s">
        <v>52</v>
      </c>
      <c r="B19" s="390">
        <f t="shared" si="1"/>
        <v>36212</v>
      </c>
      <c r="C19" s="390">
        <v>199</v>
      </c>
      <c r="D19" s="390">
        <v>80</v>
      </c>
      <c r="E19" s="390">
        <v>479</v>
      </c>
      <c r="F19" s="392">
        <v>0</v>
      </c>
      <c r="G19" s="390">
        <v>35454</v>
      </c>
      <c r="H19" s="390">
        <v>3524</v>
      </c>
    </row>
    <row r="20" spans="1:8" ht="21" customHeight="1">
      <c r="A20" s="390" t="s">
        <v>53</v>
      </c>
      <c r="B20" s="390">
        <f t="shared" si="1"/>
        <v>29968</v>
      </c>
      <c r="C20" s="390">
        <v>84</v>
      </c>
      <c r="D20" s="390">
        <v>87</v>
      </c>
      <c r="E20" s="390">
        <v>502</v>
      </c>
      <c r="F20" s="392">
        <v>0</v>
      </c>
      <c r="G20" s="390">
        <v>29295</v>
      </c>
      <c r="H20" s="390">
        <v>4364</v>
      </c>
    </row>
    <row r="21" spans="1:8" ht="21" customHeight="1">
      <c r="A21" s="390" t="s">
        <v>54</v>
      </c>
      <c r="B21" s="390">
        <f t="shared" si="1"/>
        <v>60459</v>
      </c>
      <c r="C21" s="390">
        <v>181</v>
      </c>
      <c r="D21" s="390">
        <v>37</v>
      </c>
      <c r="E21" s="390">
        <v>1113</v>
      </c>
      <c r="F21" s="392">
        <v>0</v>
      </c>
      <c r="G21" s="390">
        <v>59128</v>
      </c>
      <c r="H21" s="390">
        <v>6375</v>
      </c>
    </row>
    <row r="22" spans="1:8" ht="21" customHeight="1">
      <c r="A22" s="390" t="s">
        <v>55</v>
      </c>
      <c r="B22" s="390">
        <f t="shared" si="1"/>
        <v>38110</v>
      </c>
      <c r="C22" s="390">
        <v>245</v>
      </c>
      <c r="D22" s="390">
        <v>30</v>
      </c>
      <c r="E22" s="390">
        <v>402</v>
      </c>
      <c r="F22" s="392">
        <v>0</v>
      </c>
      <c r="G22" s="390">
        <v>37433</v>
      </c>
      <c r="H22" s="390">
        <v>1382</v>
      </c>
    </row>
    <row r="23" spans="1:8" ht="21" customHeight="1">
      <c r="A23" s="390" t="s">
        <v>56</v>
      </c>
      <c r="B23" s="390">
        <f t="shared" si="1"/>
        <v>105135</v>
      </c>
      <c r="C23" s="390">
        <v>1282</v>
      </c>
      <c r="D23" s="390">
        <v>460</v>
      </c>
      <c r="E23" s="390">
        <v>1552</v>
      </c>
      <c r="F23" s="392">
        <v>0</v>
      </c>
      <c r="G23" s="390">
        <v>101841</v>
      </c>
      <c r="H23" s="390">
        <v>7504</v>
      </c>
    </row>
    <row r="24" spans="1:8" ht="21" customHeight="1">
      <c r="A24" s="394" t="s">
        <v>57</v>
      </c>
      <c r="B24" s="394">
        <f t="shared" si="1"/>
        <v>21567</v>
      </c>
      <c r="C24" s="394">
        <v>69</v>
      </c>
      <c r="D24" s="394">
        <v>85</v>
      </c>
      <c r="E24" s="394">
        <v>220</v>
      </c>
      <c r="F24" s="460">
        <v>0</v>
      </c>
      <c r="G24" s="394">
        <v>21193</v>
      </c>
      <c r="H24" s="394">
        <v>834</v>
      </c>
    </row>
    <row r="25" spans="1:8" s="71" customFormat="1" ht="26.25" customHeight="1">
      <c r="A25" s="783" t="s">
        <v>668</v>
      </c>
      <c r="B25" s="783"/>
      <c r="C25" s="783"/>
      <c r="D25" s="783"/>
      <c r="E25" s="783"/>
      <c r="F25" s="783"/>
      <c r="G25" s="783"/>
      <c r="H25" s="783"/>
    </row>
    <row r="26" spans="1:8" s="71" customFormat="1" ht="26.25" customHeight="1">
      <c r="A26" s="784" t="s">
        <v>215</v>
      </c>
      <c r="B26" s="784"/>
      <c r="C26" s="784"/>
      <c r="D26" s="784"/>
      <c r="E26" s="784"/>
      <c r="F26" s="784"/>
      <c r="G26" s="784"/>
      <c r="H26" s="784"/>
    </row>
  </sheetData>
  <mergeCells count="13">
    <mergeCell ref="A25:H25"/>
    <mergeCell ref="A26:H26"/>
    <mergeCell ref="A1:H1"/>
    <mergeCell ref="A3:H3"/>
    <mergeCell ref="B4:B6"/>
    <mergeCell ref="C4:H4"/>
    <mergeCell ref="C5:C6"/>
    <mergeCell ref="D5:D6"/>
    <mergeCell ref="E5:E6"/>
    <mergeCell ref="F5:F6"/>
    <mergeCell ref="G5:H5"/>
    <mergeCell ref="A4:A7"/>
    <mergeCell ref="B7:H7"/>
  </mergeCells>
  <hyperlinks>
    <hyperlink ref="I3" location="'Spis treści'!A1" display="Powrót do spisu" xr:uid="{D8AFFD55-19B4-4ACB-9D66-F997443E0B7C}"/>
  </hyperlinks>
  <printOptions horizontalCentered="1"/>
  <pageMargins left="0.51181102362204722" right="0.51181102362204722" top="0.55118110236220474" bottom="0.55118110236220474" header="0.31496062992125984" footer="0.31496062992125984"/>
  <pageSetup paperSize="9" scale="85" orientation="landscape" r:id="rId1"/>
  <headerFooter differentFirst="1" alignWithMargins="0">
    <oddFooter>&amp;C&amp;"Arial,Normalny"&amp;9&amp;P</oddFooter>
  </headerFooter>
  <ignoredErrors>
    <ignoredError sqref="B9:B24" formulaRang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1"/>
  <dimension ref="A1:E47"/>
  <sheetViews>
    <sheetView showGridLines="0" view="pageBreakPreview" zoomScaleNormal="100" zoomScaleSheetLayoutView="100" workbookViewId="0">
      <selection activeCell="B1" sqref="B1"/>
    </sheetView>
  </sheetViews>
  <sheetFormatPr defaultRowHeight="15"/>
  <cols>
    <col min="1" max="1" width="25.625" customWidth="1"/>
    <col min="2" max="2" width="21.875" customWidth="1"/>
    <col min="3" max="4" width="20.75" customWidth="1"/>
  </cols>
  <sheetData>
    <row r="1" spans="1:5" ht="25.5" customHeight="1">
      <c r="A1" s="774" t="str">
        <f>'Tab 2 (31) i 3 (32)'!A1:F1</f>
        <v>V. UBEZPIECZENIE SPOŁECZNE ROLNIKÓW</v>
      </c>
      <c r="B1" s="774"/>
      <c r="C1" s="774"/>
      <c r="D1" s="774"/>
    </row>
    <row r="2" spans="1:5" ht="44.25" customHeight="1">
      <c r="A2" s="796" t="s">
        <v>609</v>
      </c>
      <c r="B2" s="796"/>
      <c r="C2" s="796"/>
      <c r="D2" s="796"/>
      <c r="E2" s="554" t="s">
        <v>543</v>
      </c>
    </row>
    <row r="3" spans="1:5" ht="18.75" customHeight="1">
      <c r="A3" s="671" t="s">
        <v>13</v>
      </c>
      <c r="B3" s="667" t="s">
        <v>249</v>
      </c>
      <c r="C3" s="417" t="s">
        <v>35</v>
      </c>
      <c r="D3" s="416"/>
    </row>
    <row r="4" spans="1:5" ht="14.25" customHeight="1">
      <c r="A4" s="676"/>
      <c r="B4" s="667"/>
      <c r="C4" s="667" t="s">
        <v>231</v>
      </c>
      <c r="D4" s="667" t="s">
        <v>232</v>
      </c>
    </row>
    <row r="5" spans="1:5" ht="12.75" customHeight="1">
      <c r="A5" s="676"/>
      <c r="B5" s="667"/>
      <c r="C5" s="667"/>
      <c r="D5" s="667"/>
    </row>
    <row r="6" spans="1:5" ht="18" customHeight="1">
      <c r="A6" s="672"/>
      <c r="B6" s="792" t="str">
        <f>'Tab 4 (33)'!B7:H7</f>
        <v>STAN NA DZIEŃ 31 MARCA 2023 R.</v>
      </c>
      <c r="C6" s="678"/>
      <c r="D6" s="679"/>
    </row>
    <row r="7" spans="1:5" ht="21" customHeight="1">
      <c r="A7" s="386" t="s">
        <v>68</v>
      </c>
      <c r="B7" s="387">
        <f>SUM(B8:B23)</f>
        <v>72832</v>
      </c>
      <c r="C7" s="387">
        <f t="shared" ref="C7:D7" si="0">SUM(C8:C23)</f>
        <v>66507</v>
      </c>
      <c r="D7" s="387">
        <f t="shared" si="0"/>
        <v>6325</v>
      </c>
    </row>
    <row r="8" spans="1:5" ht="18.75" customHeight="1">
      <c r="A8" s="389" t="s">
        <v>42</v>
      </c>
      <c r="B8" s="390">
        <f>SUM(C8:D8)</f>
        <v>3241</v>
      </c>
      <c r="C8" s="390">
        <v>2959</v>
      </c>
      <c r="D8" s="390">
        <v>282</v>
      </c>
    </row>
    <row r="9" spans="1:5" ht="18.75" customHeight="1">
      <c r="A9" s="389" t="s">
        <v>43</v>
      </c>
      <c r="B9" s="390">
        <f t="shared" ref="B9:B23" si="1">SUM(C9:D9)</f>
        <v>3261</v>
      </c>
      <c r="C9" s="390">
        <v>3070</v>
      </c>
      <c r="D9" s="390">
        <v>191</v>
      </c>
    </row>
    <row r="10" spans="1:5" ht="18.75" customHeight="1">
      <c r="A10" s="389" t="s">
        <v>44</v>
      </c>
      <c r="B10" s="390">
        <f t="shared" si="1"/>
        <v>8933</v>
      </c>
      <c r="C10" s="390">
        <v>8414</v>
      </c>
      <c r="D10" s="390">
        <v>519</v>
      </c>
    </row>
    <row r="11" spans="1:5" ht="18.75" customHeight="1">
      <c r="A11" s="389" t="s">
        <v>45</v>
      </c>
      <c r="B11" s="390">
        <f t="shared" si="1"/>
        <v>1248</v>
      </c>
      <c r="C11" s="390">
        <v>1123</v>
      </c>
      <c r="D11" s="390">
        <v>125</v>
      </c>
    </row>
    <row r="12" spans="1:5" ht="18.75" customHeight="1">
      <c r="A12" s="389" t="s">
        <v>46</v>
      </c>
      <c r="B12" s="390">
        <f t="shared" si="1"/>
        <v>6435</v>
      </c>
      <c r="C12" s="390">
        <v>5938</v>
      </c>
      <c r="D12" s="390">
        <v>497</v>
      </c>
    </row>
    <row r="13" spans="1:5" ht="18.75" customHeight="1">
      <c r="A13" s="389" t="s">
        <v>47</v>
      </c>
      <c r="B13" s="390">
        <f t="shared" si="1"/>
        <v>7637</v>
      </c>
      <c r="C13" s="390">
        <v>6562</v>
      </c>
      <c r="D13" s="390">
        <v>1075</v>
      </c>
    </row>
    <row r="14" spans="1:5" ht="18.75" customHeight="1">
      <c r="A14" s="389" t="s">
        <v>48</v>
      </c>
      <c r="B14" s="390">
        <f t="shared" si="1"/>
        <v>9841</v>
      </c>
      <c r="C14" s="390">
        <v>9171</v>
      </c>
      <c r="D14" s="390">
        <v>670</v>
      </c>
    </row>
    <row r="15" spans="1:5" ht="18.75" customHeight="1">
      <c r="A15" s="389" t="s">
        <v>49</v>
      </c>
      <c r="B15" s="390">
        <f t="shared" si="1"/>
        <v>1917</v>
      </c>
      <c r="C15" s="390">
        <v>1673</v>
      </c>
      <c r="D15" s="390">
        <v>244</v>
      </c>
    </row>
    <row r="16" spans="1:5" ht="18.75" customHeight="1">
      <c r="A16" s="389" t="s">
        <v>50</v>
      </c>
      <c r="B16" s="390">
        <f t="shared" si="1"/>
        <v>5522</v>
      </c>
      <c r="C16" s="390">
        <v>5125</v>
      </c>
      <c r="D16" s="390">
        <v>397</v>
      </c>
    </row>
    <row r="17" spans="1:4" ht="18.75" customHeight="1">
      <c r="A17" s="389" t="s">
        <v>51</v>
      </c>
      <c r="B17" s="390">
        <f t="shared" si="1"/>
        <v>3952</v>
      </c>
      <c r="C17" s="390">
        <v>3647</v>
      </c>
      <c r="D17" s="390">
        <v>305</v>
      </c>
    </row>
    <row r="18" spans="1:4" ht="18.75" customHeight="1">
      <c r="A18" s="389" t="s">
        <v>52</v>
      </c>
      <c r="B18" s="390">
        <f t="shared" si="1"/>
        <v>2295</v>
      </c>
      <c r="C18" s="390">
        <v>2043</v>
      </c>
      <c r="D18" s="390">
        <v>252</v>
      </c>
    </row>
    <row r="19" spans="1:4" ht="18.75" customHeight="1">
      <c r="A19" s="389" t="s">
        <v>53</v>
      </c>
      <c r="B19" s="390">
        <f t="shared" si="1"/>
        <v>3123</v>
      </c>
      <c r="C19" s="390">
        <v>2858</v>
      </c>
      <c r="D19" s="390">
        <v>265</v>
      </c>
    </row>
    <row r="20" spans="1:4" ht="18.75" customHeight="1">
      <c r="A20" s="389" t="s">
        <v>54</v>
      </c>
      <c r="B20" s="390">
        <f t="shared" si="1"/>
        <v>3499</v>
      </c>
      <c r="C20" s="390">
        <v>3255</v>
      </c>
      <c r="D20" s="390">
        <v>244</v>
      </c>
    </row>
    <row r="21" spans="1:4" ht="18.75" customHeight="1">
      <c r="A21" s="389" t="s">
        <v>55</v>
      </c>
      <c r="B21" s="390">
        <f t="shared" si="1"/>
        <v>2170</v>
      </c>
      <c r="C21" s="390">
        <v>2035</v>
      </c>
      <c r="D21" s="390">
        <v>135</v>
      </c>
    </row>
    <row r="22" spans="1:4" ht="18.75" customHeight="1">
      <c r="A22" s="389" t="s">
        <v>56</v>
      </c>
      <c r="B22" s="390">
        <f t="shared" si="1"/>
        <v>7973</v>
      </c>
      <c r="C22" s="390">
        <v>6951</v>
      </c>
      <c r="D22" s="390">
        <v>1022</v>
      </c>
    </row>
    <row r="23" spans="1:4" ht="18.75" customHeight="1">
      <c r="A23" s="393" t="s">
        <v>57</v>
      </c>
      <c r="B23" s="394">
        <f t="shared" si="1"/>
        <v>1785</v>
      </c>
      <c r="C23" s="394">
        <v>1683</v>
      </c>
      <c r="D23" s="394">
        <v>102</v>
      </c>
    </row>
    <row r="24" spans="1:4" ht="16.5" customHeight="1"/>
    <row r="25" spans="1:4" ht="40.5" customHeight="1">
      <c r="A25" s="796" t="s">
        <v>610</v>
      </c>
      <c r="B25" s="796"/>
      <c r="C25" s="796"/>
      <c r="D25" s="796"/>
    </row>
    <row r="26" spans="1:4" ht="21" customHeight="1">
      <c r="A26" s="798" t="s">
        <v>13</v>
      </c>
      <c r="B26" s="797" t="s">
        <v>249</v>
      </c>
      <c r="C26" s="417" t="s">
        <v>35</v>
      </c>
      <c r="D26" s="416"/>
    </row>
    <row r="27" spans="1:4">
      <c r="A27" s="799"/>
      <c r="B27" s="797"/>
      <c r="C27" s="667" t="s">
        <v>231</v>
      </c>
      <c r="D27" s="667" t="s">
        <v>232</v>
      </c>
    </row>
    <row r="28" spans="1:4" ht="14.25" customHeight="1">
      <c r="A28" s="799"/>
      <c r="B28" s="797"/>
      <c r="C28" s="667"/>
      <c r="D28" s="667"/>
    </row>
    <row r="29" spans="1:4" ht="16.5" customHeight="1">
      <c r="A29" s="800"/>
      <c r="B29" s="792" t="str">
        <f>B6</f>
        <v>STAN NA DZIEŃ 31 MARCA 2023 R.</v>
      </c>
      <c r="C29" s="678"/>
      <c r="D29" s="679"/>
    </row>
    <row r="30" spans="1:4" ht="21" customHeight="1">
      <c r="A30" s="386" t="s">
        <v>68</v>
      </c>
      <c r="B30" s="415">
        <f>SUM(B31:B46)</f>
        <v>13109</v>
      </c>
      <c r="C30" s="415">
        <f t="shared" ref="C30:D30" si="2">SUM(C31:C46)</f>
        <v>11678</v>
      </c>
      <c r="D30" s="415">
        <f t="shared" si="2"/>
        <v>1431</v>
      </c>
    </row>
    <row r="31" spans="1:4" ht="18.75" customHeight="1">
      <c r="A31" s="389" t="s">
        <v>42</v>
      </c>
      <c r="B31" s="390">
        <f>SUM(C31:D31)</f>
        <v>407</v>
      </c>
      <c r="C31" s="390">
        <v>366</v>
      </c>
      <c r="D31" s="390">
        <v>41</v>
      </c>
    </row>
    <row r="32" spans="1:4" ht="18.75" customHeight="1">
      <c r="A32" s="389" t="s">
        <v>43</v>
      </c>
      <c r="B32" s="390">
        <f t="shared" ref="B32:B46" si="3">SUM(C32:D32)</f>
        <v>932</v>
      </c>
      <c r="C32" s="390">
        <v>851</v>
      </c>
      <c r="D32" s="390">
        <v>81</v>
      </c>
    </row>
    <row r="33" spans="1:4" ht="18.75" customHeight="1">
      <c r="A33" s="389" t="s">
        <v>44</v>
      </c>
      <c r="B33" s="390">
        <f t="shared" si="3"/>
        <v>1514</v>
      </c>
      <c r="C33" s="390">
        <v>1403</v>
      </c>
      <c r="D33" s="390">
        <v>111</v>
      </c>
    </row>
    <row r="34" spans="1:4" ht="18.75" customHeight="1">
      <c r="A34" s="389" t="s">
        <v>45</v>
      </c>
      <c r="B34" s="390">
        <f t="shared" si="3"/>
        <v>158</v>
      </c>
      <c r="C34" s="390">
        <v>140</v>
      </c>
      <c r="D34" s="390">
        <v>18</v>
      </c>
    </row>
    <row r="35" spans="1:4" ht="18.75" customHeight="1">
      <c r="A35" s="389" t="s">
        <v>46</v>
      </c>
      <c r="B35" s="390">
        <f t="shared" si="3"/>
        <v>964</v>
      </c>
      <c r="C35" s="390">
        <v>872</v>
      </c>
      <c r="D35" s="390">
        <v>92</v>
      </c>
    </row>
    <row r="36" spans="1:4" ht="18.75" customHeight="1">
      <c r="A36" s="389" t="s">
        <v>47</v>
      </c>
      <c r="B36" s="390">
        <f t="shared" si="3"/>
        <v>1671</v>
      </c>
      <c r="C36" s="390">
        <v>1388</v>
      </c>
      <c r="D36" s="390">
        <v>283</v>
      </c>
    </row>
    <row r="37" spans="1:4" ht="18.75" customHeight="1">
      <c r="A37" s="389" t="s">
        <v>48</v>
      </c>
      <c r="B37" s="390">
        <f t="shared" si="3"/>
        <v>1492</v>
      </c>
      <c r="C37" s="390">
        <v>1388</v>
      </c>
      <c r="D37" s="390">
        <v>104</v>
      </c>
    </row>
    <row r="38" spans="1:4" ht="18.75" customHeight="1">
      <c r="A38" s="389" t="s">
        <v>49</v>
      </c>
      <c r="B38" s="390">
        <f t="shared" si="3"/>
        <v>405</v>
      </c>
      <c r="C38" s="390">
        <v>325</v>
      </c>
      <c r="D38" s="390">
        <v>80</v>
      </c>
    </row>
    <row r="39" spans="1:4" ht="18.75" customHeight="1">
      <c r="A39" s="389" t="s">
        <v>50</v>
      </c>
      <c r="B39" s="390">
        <f t="shared" si="3"/>
        <v>785</v>
      </c>
      <c r="C39" s="390">
        <v>706</v>
      </c>
      <c r="D39" s="390">
        <v>79</v>
      </c>
    </row>
    <row r="40" spans="1:4" ht="18.75" customHeight="1">
      <c r="A40" s="389" t="s">
        <v>51</v>
      </c>
      <c r="B40" s="390">
        <f t="shared" si="3"/>
        <v>1085</v>
      </c>
      <c r="C40" s="390">
        <v>963</v>
      </c>
      <c r="D40" s="390">
        <v>122</v>
      </c>
    </row>
    <row r="41" spans="1:4" ht="18.75" customHeight="1">
      <c r="A41" s="389" t="s">
        <v>52</v>
      </c>
      <c r="B41" s="390">
        <f t="shared" si="3"/>
        <v>487</v>
      </c>
      <c r="C41" s="390">
        <v>400</v>
      </c>
      <c r="D41" s="390">
        <v>87</v>
      </c>
    </row>
    <row r="42" spans="1:4" ht="18.75" customHeight="1">
      <c r="A42" s="389" t="s">
        <v>53</v>
      </c>
      <c r="B42" s="390">
        <f t="shared" si="3"/>
        <v>317</v>
      </c>
      <c r="C42" s="390">
        <v>280</v>
      </c>
      <c r="D42" s="390">
        <v>37</v>
      </c>
    </row>
    <row r="43" spans="1:4" ht="18.75" customHeight="1">
      <c r="A43" s="389" t="s">
        <v>54</v>
      </c>
      <c r="B43" s="390">
        <f t="shared" si="3"/>
        <v>683</v>
      </c>
      <c r="C43" s="390">
        <v>636</v>
      </c>
      <c r="D43" s="390">
        <v>47</v>
      </c>
    </row>
    <row r="44" spans="1:4" ht="18.75" customHeight="1">
      <c r="A44" s="389" t="s">
        <v>55</v>
      </c>
      <c r="B44" s="390">
        <f t="shared" si="3"/>
        <v>568</v>
      </c>
      <c r="C44" s="390">
        <v>523</v>
      </c>
      <c r="D44" s="390">
        <v>45</v>
      </c>
    </row>
    <row r="45" spans="1:4" ht="18.75" customHeight="1">
      <c r="A45" s="389" t="s">
        <v>56</v>
      </c>
      <c r="B45" s="390">
        <f t="shared" si="3"/>
        <v>1199</v>
      </c>
      <c r="C45" s="390">
        <v>1028</v>
      </c>
      <c r="D45" s="390">
        <v>171</v>
      </c>
    </row>
    <row r="46" spans="1:4" ht="18.75" customHeight="1">
      <c r="A46" s="393" t="s">
        <v>57</v>
      </c>
      <c r="B46" s="394">
        <f t="shared" si="3"/>
        <v>442</v>
      </c>
      <c r="C46" s="394">
        <v>409</v>
      </c>
      <c r="D46" s="394">
        <v>33</v>
      </c>
    </row>
    <row r="47" spans="1:4" ht="30" customHeight="1">
      <c r="A47" s="795" t="s">
        <v>669</v>
      </c>
      <c r="B47" s="795"/>
      <c r="C47" s="795"/>
      <c r="D47" s="795"/>
    </row>
  </sheetData>
  <mergeCells count="14">
    <mergeCell ref="A47:D47"/>
    <mergeCell ref="A1:D1"/>
    <mergeCell ref="A2:D2"/>
    <mergeCell ref="B3:B5"/>
    <mergeCell ref="C4:C5"/>
    <mergeCell ref="D4:D5"/>
    <mergeCell ref="A3:A6"/>
    <mergeCell ref="B6:D6"/>
    <mergeCell ref="A25:D25"/>
    <mergeCell ref="B26:B28"/>
    <mergeCell ref="C27:C28"/>
    <mergeCell ref="D27:D28"/>
    <mergeCell ref="A26:A29"/>
    <mergeCell ref="B29:D29"/>
  </mergeCells>
  <hyperlinks>
    <hyperlink ref="E2" location="'Spis treści'!A1" display="Powrót do spisu" xr:uid="{42F11D72-B2C6-4BC8-9F7F-57F0AD4E9793}"/>
  </hyperlinks>
  <printOptions horizontalCentered="1"/>
  <pageMargins left="0.51181102362204722" right="0.51181102362204722" top="0.47244094488188981"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2"/>
  <dimension ref="A1:J46"/>
  <sheetViews>
    <sheetView showGridLines="0" view="pageBreakPreview" zoomScaleNormal="100" zoomScaleSheetLayoutView="100" workbookViewId="0">
      <selection activeCell="B1" sqref="B1"/>
    </sheetView>
  </sheetViews>
  <sheetFormatPr defaultRowHeight="15"/>
  <cols>
    <col min="1" max="1" width="16.125" customWidth="1"/>
    <col min="2" max="7" width="11.75" customWidth="1"/>
    <col min="8" max="8" width="11.125" customWidth="1"/>
    <col min="9" max="9" width="12.625" customWidth="1"/>
  </cols>
  <sheetData>
    <row r="1" spans="1:10" ht="27.75" customHeight="1">
      <c r="A1" s="804" t="str">
        <f>'Tab 5 (34) i 6 (35)'!A1:D1</f>
        <v>V. UBEZPIECZENIE SPOŁECZNE ROLNIKÓW</v>
      </c>
      <c r="B1" s="804"/>
      <c r="C1" s="804"/>
      <c r="D1" s="804"/>
      <c r="E1" s="804"/>
      <c r="F1" s="804"/>
      <c r="G1" s="804"/>
      <c r="H1" s="804"/>
      <c r="I1" s="804"/>
    </row>
    <row r="2" spans="1:10" ht="33" customHeight="1">
      <c r="A2" s="805" t="s">
        <v>611</v>
      </c>
      <c r="B2" s="805"/>
      <c r="C2" s="805"/>
      <c r="D2" s="805"/>
      <c r="E2" s="805"/>
      <c r="F2" s="805"/>
      <c r="G2" s="805"/>
      <c r="H2" s="805"/>
      <c r="I2" s="805"/>
      <c r="J2" s="554" t="s">
        <v>543</v>
      </c>
    </row>
    <row r="3" spans="1:10" ht="21.75" customHeight="1">
      <c r="A3" s="806" t="s">
        <v>13</v>
      </c>
      <c r="B3" s="809" t="s">
        <v>233</v>
      </c>
      <c r="C3" s="810"/>
      <c r="D3" s="811"/>
      <c r="E3" s="809" t="s">
        <v>234</v>
      </c>
      <c r="F3" s="810"/>
      <c r="G3" s="811"/>
      <c r="H3" s="806" t="s">
        <v>235</v>
      </c>
      <c r="I3" s="806" t="s">
        <v>449</v>
      </c>
    </row>
    <row r="4" spans="1:10" ht="72.75" customHeight="1">
      <c r="A4" s="807"/>
      <c r="B4" s="453" t="s">
        <v>120</v>
      </c>
      <c r="C4" s="453" t="s">
        <v>236</v>
      </c>
      <c r="D4" s="453" t="s">
        <v>237</v>
      </c>
      <c r="E4" s="453" t="s">
        <v>120</v>
      </c>
      <c r="F4" s="454" t="s">
        <v>238</v>
      </c>
      <c r="G4" s="453" t="s">
        <v>237</v>
      </c>
      <c r="H4" s="808"/>
      <c r="I4" s="808"/>
    </row>
    <row r="5" spans="1:10" ht="14.25" customHeight="1">
      <c r="A5" s="807"/>
      <c r="B5" s="821" t="str">
        <f>'Tab 12'!B6:K6</f>
        <v>I KWARTAŁ 2023 R.</v>
      </c>
      <c r="C5" s="822"/>
      <c r="D5" s="822"/>
      <c r="E5" s="822"/>
      <c r="F5" s="822"/>
      <c r="G5" s="822"/>
      <c r="H5" s="822"/>
      <c r="I5" s="823"/>
    </row>
    <row r="6" spans="1:10" ht="15" customHeight="1">
      <c r="A6" s="808"/>
      <c r="B6" s="812" t="s">
        <v>334</v>
      </c>
      <c r="C6" s="813"/>
      <c r="D6" s="813"/>
      <c r="E6" s="813"/>
      <c r="F6" s="813"/>
      <c r="G6" s="813"/>
      <c r="H6" s="813"/>
      <c r="I6" s="814"/>
    </row>
    <row r="7" spans="1:10" ht="19.5" customHeight="1">
      <c r="A7" s="418" t="s">
        <v>68</v>
      </c>
      <c r="B7" s="419">
        <f>SUM(B8:B23)</f>
        <v>561679419.34000003</v>
      </c>
      <c r="C7" s="419">
        <f t="shared" ref="C7:I7" si="0">SUM(C8:C23)</f>
        <v>191243708.69999999</v>
      </c>
      <c r="D7" s="419">
        <f t="shared" si="0"/>
        <v>370435710.6400001</v>
      </c>
      <c r="E7" s="419">
        <f t="shared" si="0"/>
        <v>571191639.30999994</v>
      </c>
      <c r="F7" s="420">
        <f t="shared" si="0"/>
        <v>194098293.76999998</v>
      </c>
      <c r="G7" s="421">
        <f t="shared" si="0"/>
        <v>377093345.54000002</v>
      </c>
      <c r="H7" s="422">
        <f>E7/B7</f>
        <v>1.0169353186933165</v>
      </c>
      <c r="I7" s="423">
        <f t="shared" si="0"/>
        <v>12769306</v>
      </c>
    </row>
    <row r="8" spans="1:10" ht="17.25" customHeight="1">
      <c r="A8" s="424" t="s">
        <v>42</v>
      </c>
      <c r="B8" s="425">
        <f>SUM(C8:D8)</f>
        <v>20493911.109999999</v>
      </c>
      <c r="C8" s="426">
        <v>6491387.9699999997</v>
      </c>
      <c r="D8" s="427">
        <v>14002523.140000001</v>
      </c>
      <c r="E8" s="428">
        <v>20815542.43</v>
      </c>
      <c r="F8" s="429">
        <v>6574007.29</v>
      </c>
      <c r="G8" s="430">
        <v>14241535.140000001</v>
      </c>
      <c r="H8" s="431">
        <f t="shared" ref="H8:H23" si="1">E8/B8</f>
        <v>1.0156939940977425</v>
      </c>
      <c r="I8" s="432">
        <v>219520</v>
      </c>
    </row>
    <row r="9" spans="1:10" ht="17.25" customHeight="1">
      <c r="A9" s="424" t="s">
        <v>43</v>
      </c>
      <c r="B9" s="425">
        <f t="shared" ref="B9:B23" si="2">SUM(C9:D9)</f>
        <v>30865599.84</v>
      </c>
      <c r="C9" s="426">
        <v>10069606.039999999</v>
      </c>
      <c r="D9" s="427">
        <v>20795993.800000001</v>
      </c>
      <c r="E9" s="428">
        <v>31675572.210000001</v>
      </c>
      <c r="F9" s="429">
        <v>10331203.4</v>
      </c>
      <c r="G9" s="430">
        <v>21344368.809999999</v>
      </c>
      <c r="H9" s="431">
        <f t="shared" si="1"/>
        <v>1.0262419124915345</v>
      </c>
      <c r="I9" s="433">
        <v>407965</v>
      </c>
    </row>
    <row r="10" spans="1:10" ht="17.25" customHeight="1">
      <c r="A10" s="424" t="s">
        <v>44</v>
      </c>
      <c r="B10" s="425">
        <f t="shared" si="2"/>
        <v>71491725.040000007</v>
      </c>
      <c r="C10" s="434">
        <v>24661921.370000001</v>
      </c>
      <c r="D10" s="435">
        <v>46829803.670000009</v>
      </c>
      <c r="E10" s="428">
        <v>73214889.109999999</v>
      </c>
      <c r="F10" s="429">
        <v>25174623.82</v>
      </c>
      <c r="G10" s="430">
        <v>48040265.289999999</v>
      </c>
      <c r="H10" s="431">
        <f t="shared" si="1"/>
        <v>1.0241029863111553</v>
      </c>
      <c r="I10" s="433">
        <v>1829052</v>
      </c>
    </row>
    <row r="11" spans="1:10" ht="17.25" customHeight="1">
      <c r="A11" s="424" t="s">
        <v>45</v>
      </c>
      <c r="B11" s="425">
        <f t="shared" si="2"/>
        <v>7116309.0700000003</v>
      </c>
      <c r="C11" s="434">
        <v>2232042.69</v>
      </c>
      <c r="D11" s="435">
        <v>4884266.38</v>
      </c>
      <c r="E11" s="428">
        <v>7236458.6199999992</v>
      </c>
      <c r="F11" s="429">
        <v>2263457.4</v>
      </c>
      <c r="G11" s="430">
        <v>4973001.22</v>
      </c>
      <c r="H11" s="431">
        <f t="shared" si="1"/>
        <v>1.0168836891172293</v>
      </c>
      <c r="I11" s="433">
        <v>70640</v>
      </c>
    </row>
    <row r="12" spans="1:10" ht="17.25" customHeight="1">
      <c r="A12" s="424" t="s">
        <v>46</v>
      </c>
      <c r="B12" s="425">
        <f t="shared" si="2"/>
        <v>43993727.510000005</v>
      </c>
      <c r="C12" s="434">
        <v>15122735.9</v>
      </c>
      <c r="D12" s="435">
        <v>28870991.610000003</v>
      </c>
      <c r="E12" s="428">
        <v>45008506.630000003</v>
      </c>
      <c r="F12" s="429">
        <v>15437615.369999999</v>
      </c>
      <c r="G12" s="430">
        <v>29570891.260000002</v>
      </c>
      <c r="H12" s="431">
        <f t="shared" si="1"/>
        <v>1.0230664500926714</v>
      </c>
      <c r="I12" s="433">
        <v>826819</v>
      </c>
    </row>
    <row r="13" spans="1:10" ht="17.25" customHeight="1">
      <c r="A13" s="424" t="s">
        <v>47</v>
      </c>
      <c r="B13" s="425">
        <f t="shared" si="2"/>
        <v>63323719.480000004</v>
      </c>
      <c r="C13" s="434">
        <v>22677758.23</v>
      </c>
      <c r="D13" s="435">
        <v>40645961.25</v>
      </c>
      <c r="E13" s="428">
        <v>63863551.520000003</v>
      </c>
      <c r="F13" s="429">
        <v>22851447.920000002</v>
      </c>
      <c r="G13" s="430">
        <v>41012103.600000001</v>
      </c>
      <c r="H13" s="431">
        <f t="shared" si="1"/>
        <v>1.0085249578583346</v>
      </c>
      <c r="I13" s="433">
        <v>2385174</v>
      </c>
    </row>
    <row r="14" spans="1:10" ht="17.25" customHeight="1">
      <c r="A14" s="424" t="s">
        <v>48</v>
      </c>
      <c r="B14" s="425">
        <f t="shared" si="2"/>
        <v>78586133.580000013</v>
      </c>
      <c r="C14" s="434">
        <v>27160092.789999999</v>
      </c>
      <c r="D14" s="435">
        <v>51426040.790000007</v>
      </c>
      <c r="E14" s="428">
        <v>80003353.930000007</v>
      </c>
      <c r="F14" s="429">
        <v>27618333.370000001</v>
      </c>
      <c r="G14" s="430">
        <v>52385020.560000002</v>
      </c>
      <c r="H14" s="431">
        <f t="shared" si="1"/>
        <v>1.0180339747667733</v>
      </c>
      <c r="I14" s="433">
        <v>1599905</v>
      </c>
    </row>
    <row r="15" spans="1:10" ht="17.25" customHeight="1">
      <c r="A15" s="424" t="s">
        <v>49</v>
      </c>
      <c r="B15" s="425">
        <f t="shared" si="2"/>
        <v>12979073.949999999</v>
      </c>
      <c r="C15" s="434">
        <v>4153300.58</v>
      </c>
      <c r="D15" s="435">
        <v>8825773.3699999992</v>
      </c>
      <c r="E15" s="428">
        <v>13014127.57</v>
      </c>
      <c r="F15" s="429">
        <v>4160953.05</v>
      </c>
      <c r="G15" s="430">
        <v>8853174.5199999996</v>
      </c>
      <c r="H15" s="431">
        <f t="shared" si="1"/>
        <v>1.0027007797424563</v>
      </c>
      <c r="I15" s="433">
        <v>235869</v>
      </c>
    </row>
    <row r="16" spans="1:10" ht="17.25" customHeight="1">
      <c r="A16" s="424" t="s">
        <v>50</v>
      </c>
      <c r="B16" s="425">
        <f t="shared" si="2"/>
        <v>40026432.450000003</v>
      </c>
      <c r="C16" s="434">
        <v>13813867.550000001</v>
      </c>
      <c r="D16" s="435">
        <v>26212564.899999999</v>
      </c>
      <c r="E16" s="428">
        <v>40653303.719999999</v>
      </c>
      <c r="F16" s="429">
        <v>14005799.76</v>
      </c>
      <c r="G16" s="430">
        <v>26647503.960000001</v>
      </c>
      <c r="H16" s="431">
        <f t="shared" si="1"/>
        <v>1.0156614324992133</v>
      </c>
      <c r="I16" s="433">
        <v>1367133</v>
      </c>
    </row>
    <row r="17" spans="1:9" ht="17.25" customHeight="1">
      <c r="A17" s="424" t="s">
        <v>51</v>
      </c>
      <c r="B17" s="425">
        <f t="shared" si="2"/>
        <v>38511360.25</v>
      </c>
      <c r="C17" s="434">
        <v>13462251.08</v>
      </c>
      <c r="D17" s="435">
        <v>25049109.169999998</v>
      </c>
      <c r="E17" s="428">
        <v>38694214.960000001</v>
      </c>
      <c r="F17" s="429">
        <v>13505785.75</v>
      </c>
      <c r="G17" s="430">
        <v>25188429.210000001</v>
      </c>
      <c r="H17" s="431">
        <f t="shared" si="1"/>
        <v>1.0047480719666348</v>
      </c>
      <c r="I17" s="433">
        <v>930418</v>
      </c>
    </row>
    <row r="18" spans="1:9" ht="17.25" customHeight="1">
      <c r="A18" s="424" t="s">
        <v>52</v>
      </c>
      <c r="B18" s="425">
        <f t="shared" si="2"/>
        <v>19396004.66</v>
      </c>
      <c r="C18" s="434">
        <v>6425874.29</v>
      </c>
      <c r="D18" s="435">
        <v>12970130.370000001</v>
      </c>
      <c r="E18" s="428">
        <v>19545843.719999999</v>
      </c>
      <c r="F18" s="429">
        <v>6458176.1299999999</v>
      </c>
      <c r="G18" s="430">
        <v>13087667.59</v>
      </c>
      <c r="H18" s="431">
        <f t="shared" si="1"/>
        <v>1.0077252538667929</v>
      </c>
      <c r="I18" s="433">
        <v>394484</v>
      </c>
    </row>
    <row r="19" spans="1:9" ht="17.25" customHeight="1">
      <c r="A19" s="424" t="s">
        <v>53</v>
      </c>
      <c r="B19" s="425">
        <f t="shared" si="2"/>
        <v>16108244.219999999</v>
      </c>
      <c r="C19" s="434">
        <v>5342396.37</v>
      </c>
      <c r="D19" s="435">
        <v>10765847.85</v>
      </c>
      <c r="E19" s="428">
        <v>16380847.52</v>
      </c>
      <c r="F19" s="429">
        <v>5414473.8099999996</v>
      </c>
      <c r="G19" s="430">
        <v>10966373.710000001</v>
      </c>
      <c r="H19" s="431">
        <f t="shared" si="1"/>
        <v>1.0169232162287145</v>
      </c>
      <c r="I19" s="433">
        <v>240511</v>
      </c>
    </row>
    <row r="20" spans="1:9" ht="17.25" customHeight="1">
      <c r="A20" s="436" t="s">
        <v>54</v>
      </c>
      <c r="B20" s="425">
        <f t="shared" si="2"/>
        <v>30775689.640000001</v>
      </c>
      <c r="C20" s="434">
        <v>10670063.369999999</v>
      </c>
      <c r="D20" s="435">
        <v>20105626.27</v>
      </c>
      <c r="E20" s="428">
        <v>31714467.919999998</v>
      </c>
      <c r="F20" s="429">
        <v>10965505.289999999</v>
      </c>
      <c r="G20" s="430">
        <v>20748962.629999999</v>
      </c>
      <c r="H20" s="431">
        <f t="shared" si="1"/>
        <v>1.0305038909275925</v>
      </c>
      <c r="I20" s="433">
        <v>775156</v>
      </c>
    </row>
    <row r="21" spans="1:9" ht="17.25" customHeight="1">
      <c r="A21" s="436" t="s">
        <v>55</v>
      </c>
      <c r="B21" s="425">
        <f t="shared" si="2"/>
        <v>20580894.239999998</v>
      </c>
      <c r="C21" s="434">
        <v>6776191.3899999997</v>
      </c>
      <c r="D21" s="435">
        <v>13804702.85</v>
      </c>
      <c r="E21" s="428">
        <v>20756920.289999999</v>
      </c>
      <c r="F21" s="429">
        <v>6797191.04</v>
      </c>
      <c r="G21" s="430">
        <v>13959729.25</v>
      </c>
      <c r="H21" s="431">
        <f t="shared" si="1"/>
        <v>1.0085528863783715</v>
      </c>
      <c r="I21" s="433">
        <v>386350</v>
      </c>
    </row>
    <row r="22" spans="1:9" ht="17.25" customHeight="1">
      <c r="A22" s="436" t="s">
        <v>56</v>
      </c>
      <c r="B22" s="425">
        <f t="shared" si="2"/>
        <v>54863943.180000007</v>
      </c>
      <c r="C22" s="434">
        <v>18391409.370000001</v>
      </c>
      <c r="D22" s="435">
        <v>36472533.810000002</v>
      </c>
      <c r="E22" s="428">
        <v>55768464.939999998</v>
      </c>
      <c r="F22" s="429">
        <v>18674833.02</v>
      </c>
      <c r="G22" s="430">
        <v>37093631.920000002</v>
      </c>
      <c r="H22" s="431">
        <f t="shared" si="1"/>
        <v>1.0164866341639425</v>
      </c>
      <c r="I22" s="433">
        <v>1025267</v>
      </c>
    </row>
    <row r="23" spans="1:9" ht="17.25" customHeight="1">
      <c r="A23" s="437" t="s">
        <v>57</v>
      </c>
      <c r="B23" s="438">
        <f t="shared" si="2"/>
        <v>12566651.120000001</v>
      </c>
      <c r="C23" s="439">
        <v>3792809.71</v>
      </c>
      <c r="D23" s="440">
        <v>8773841.4100000001</v>
      </c>
      <c r="E23" s="441">
        <v>12845574.219999999</v>
      </c>
      <c r="F23" s="442">
        <v>3864887.35</v>
      </c>
      <c r="G23" s="443">
        <v>8980686.8699999992</v>
      </c>
      <c r="H23" s="444">
        <f t="shared" si="1"/>
        <v>1.0221954996073765</v>
      </c>
      <c r="I23" s="445">
        <v>75043</v>
      </c>
    </row>
    <row r="24" spans="1:9" ht="51" customHeight="1">
      <c r="A24" s="801" t="s">
        <v>518</v>
      </c>
      <c r="B24" s="801"/>
      <c r="C24" s="801"/>
      <c r="D24" s="801"/>
      <c r="E24" s="801"/>
      <c r="F24" s="801"/>
      <c r="G24" s="801"/>
      <c r="H24" s="801"/>
      <c r="I24" s="801"/>
    </row>
    <row r="25" spans="1:9" ht="26.25" customHeight="1">
      <c r="A25" s="457"/>
      <c r="B25" s="457"/>
      <c r="C25" s="457"/>
      <c r="D25" s="457"/>
      <c r="E25" s="457"/>
      <c r="F25" s="457"/>
      <c r="G25" s="457"/>
      <c r="H25" s="457"/>
      <c r="I25" s="457"/>
    </row>
    <row r="26" spans="1:9" ht="42" customHeight="1">
      <c r="A26" s="815" t="s">
        <v>612</v>
      </c>
      <c r="B26" s="815"/>
      <c r="C26" s="815"/>
      <c r="D26" s="815"/>
    </row>
    <row r="27" spans="1:9" ht="22.5" customHeight="1">
      <c r="A27" s="816" t="s">
        <v>13</v>
      </c>
      <c r="B27" s="802" t="s">
        <v>118</v>
      </c>
      <c r="C27" s="803"/>
    </row>
    <row r="28" spans="1:9" ht="47.25" customHeight="1">
      <c r="A28" s="817"/>
      <c r="B28" s="455" t="s">
        <v>239</v>
      </c>
      <c r="C28" s="456" t="s">
        <v>240</v>
      </c>
    </row>
    <row r="29" spans="1:9" ht="14.25" customHeight="1">
      <c r="A29" s="818"/>
      <c r="B29" s="819" t="str">
        <f>B5</f>
        <v>I KWARTAŁ 2023 R.</v>
      </c>
      <c r="C29" s="820"/>
    </row>
    <row r="30" spans="1:9">
      <c r="A30" s="446" t="s">
        <v>68</v>
      </c>
      <c r="B30" s="485">
        <f>SUM(B31:B46)</f>
        <v>29174</v>
      </c>
      <c r="C30" s="485">
        <f>SUM(C31:C46)</f>
        <v>45177</v>
      </c>
    </row>
    <row r="31" spans="1:9" ht="17.25" customHeight="1">
      <c r="A31" s="447" t="s">
        <v>42</v>
      </c>
      <c r="B31" s="448">
        <v>920</v>
      </c>
      <c r="C31" s="449">
        <v>1470</v>
      </c>
    </row>
    <row r="32" spans="1:9" ht="17.25" customHeight="1">
      <c r="A32" s="447" t="s">
        <v>43</v>
      </c>
      <c r="B32" s="448">
        <v>1163</v>
      </c>
      <c r="C32" s="449">
        <v>2427</v>
      </c>
    </row>
    <row r="33" spans="1:3" ht="17.25" customHeight="1">
      <c r="A33" s="447" t="s">
        <v>44</v>
      </c>
      <c r="B33" s="448">
        <v>3698</v>
      </c>
      <c r="C33" s="449">
        <v>5964</v>
      </c>
    </row>
    <row r="34" spans="1:3" ht="17.25" customHeight="1">
      <c r="A34" s="447" t="s">
        <v>45</v>
      </c>
      <c r="B34" s="448">
        <v>347</v>
      </c>
      <c r="C34" s="449">
        <v>583</v>
      </c>
    </row>
    <row r="35" spans="1:3" ht="17.25" customHeight="1">
      <c r="A35" s="447" t="s">
        <v>46</v>
      </c>
      <c r="B35" s="448">
        <v>2169</v>
      </c>
      <c r="C35" s="449">
        <v>3362</v>
      </c>
    </row>
    <row r="36" spans="1:3" ht="17.25" customHeight="1">
      <c r="A36" s="447" t="s">
        <v>47</v>
      </c>
      <c r="B36" s="448">
        <v>4511</v>
      </c>
      <c r="C36" s="449">
        <v>6287</v>
      </c>
    </row>
    <row r="37" spans="1:3" ht="17.25" customHeight="1">
      <c r="A37" s="447" t="s">
        <v>48</v>
      </c>
      <c r="B37" s="448">
        <v>3350</v>
      </c>
      <c r="C37" s="449">
        <v>5353</v>
      </c>
    </row>
    <row r="38" spans="1:3" ht="17.25" customHeight="1">
      <c r="A38" s="447" t="s">
        <v>49</v>
      </c>
      <c r="B38" s="448">
        <v>523</v>
      </c>
      <c r="C38" s="449">
        <v>962</v>
      </c>
    </row>
    <row r="39" spans="1:3" ht="17.25" customHeight="1">
      <c r="A39" s="447" t="s">
        <v>50</v>
      </c>
      <c r="B39" s="448">
        <v>3354</v>
      </c>
      <c r="C39" s="449">
        <v>4538</v>
      </c>
    </row>
    <row r="40" spans="1:3" ht="17.25" customHeight="1">
      <c r="A40" s="447" t="s">
        <v>51</v>
      </c>
      <c r="B40" s="448">
        <v>1665</v>
      </c>
      <c r="C40" s="449">
        <v>2640</v>
      </c>
    </row>
    <row r="41" spans="1:3" ht="17.25" customHeight="1">
      <c r="A41" s="447" t="s">
        <v>52</v>
      </c>
      <c r="B41" s="448">
        <v>857</v>
      </c>
      <c r="C41" s="449">
        <v>1332</v>
      </c>
    </row>
    <row r="42" spans="1:3" ht="17.25" customHeight="1">
      <c r="A42" s="447" t="s">
        <v>53</v>
      </c>
      <c r="B42" s="448">
        <v>874</v>
      </c>
      <c r="C42" s="449">
        <v>1255</v>
      </c>
    </row>
    <row r="43" spans="1:3" ht="17.25" customHeight="1">
      <c r="A43" s="447" t="s">
        <v>54</v>
      </c>
      <c r="B43" s="448">
        <v>1892</v>
      </c>
      <c r="C43" s="449">
        <v>2856</v>
      </c>
    </row>
    <row r="44" spans="1:3" ht="17.25" customHeight="1">
      <c r="A44" s="447" t="s">
        <v>55</v>
      </c>
      <c r="B44" s="448">
        <v>885</v>
      </c>
      <c r="C44" s="449">
        <v>1243</v>
      </c>
    </row>
    <row r="45" spans="1:3" ht="17.25" customHeight="1">
      <c r="A45" s="447" t="s">
        <v>56</v>
      </c>
      <c r="B45" s="448">
        <v>2445</v>
      </c>
      <c r="C45" s="449">
        <v>3928</v>
      </c>
    </row>
    <row r="46" spans="1:3" ht="17.25" customHeight="1">
      <c r="A46" s="450" t="s">
        <v>57</v>
      </c>
      <c r="B46" s="451">
        <v>521</v>
      </c>
      <c r="C46" s="452">
        <v>977</v>
      </c>
    </row>
  </sheetData>
  <mergeCells count="14">
    <mergeCell ref="A24:I24"/>
    <mergeCell ref="B27:C27"/>
    <mergeCell ref="A1:I1"/>
    <mergeCell ref="A2:I2"/>
    <mergeCell ref="A3:A6"/>
    <mergeCell ref="B3:D3"/>
    <mergeCell ref="E3:G3"/>
    <mergeCell ref="H3:H4"/>
    <mergeCell ref="I3:I4"/>
    <mergeCell ref="B6:I6"/>
    <mergeCell ref="A26:D26"/>
    <mergeCell ref="A27:A29"/>
    <mergeCell ref="B29:C29"/>
    <mergeCell ref="B5:I5"/>
  </mergeCells>
  <hyperlinks>
    <hyperlink ref="J2" location="'Spis treści'!A1" display="Powrót do spisu" xr:uid="{64F7A0F1-36EA-4ACD-807E-86A7588F84FC}"/>
  </hyperlinks>
  <printOptions horizontalCentered="1"/>
  <pageMargins left="0.51181102362204722" right="0.51181102362204722" top="0.55118110236220474" bottom="0.55118110236220474" header="0.31496062992125984" footer="0.31496062992125984"/>
  <pageSetup paperSize="9" scale="80" orientation="portrait" r:id="rId1"/>
  <headerFooter differentFirst="1" alignWithMargins="0">
    <oddFooter>&amp;C&amp;"Arial,Normalny"&amp;9&amp;P</oddFooter>
  </headerFooter>
  <ignoredErrors>
    <ignoredError sqref="H7" formula="1"/>
    <ignoredError sqref="B8:B23"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4"/>
  <dimension ref="A1:N34"/>
  <sheetViews>
    <sheetView showGridLines="0" view="pageBreakPreview" zoomScale="90" zoomScaleNormal="90" zoomScaleSheetLayoutView="90" workbookViewId="0">
      <selection activeCell="B1" sqref="B1"/>
    </sheetView>
  </sheetViews>
  <sheetFormatPr defaultRowHeight="15"/>
  <cols>
    <col min="1" max="1" width="15.125" customWidth="1"/>
    <col min="2" max="2" width="11.75" customWidth="1"/>
    <col min="3" max="3" width="17.125" customWidth="1"/>
    <col min="4" max="4" width="13.75" customWidth="1"/>
    <col min="5" max="5" width="14.125" customWidth="1"/>
    <col min="6" max="6" width="12.375" customWidth="1"/>
    <col min="7" max="7" width="13.25" customWidth="1"/>
    <col min="8" max="8" width="13.75" customWidth="1"/>
    <col min="9" max="9" width="14.125" customWidth="1"/>
    <col min="10" max="11" width="10" customWidth="1"/>
    <col min="12" max="12" width="10.25" customWidth="1"/>
    <col min="13" max="13" width="9.875" customWidth="1"/>
  </cols>
  <sheetData>
    <row r="1" spans="1:14" ht="27.75" customHeight="1">
      <c r="A1" s="834" t="s">
        <v>335</v>
      </c>
      <c r="B1" s="834"/>
      <c r="C1" s="834"/>
      <c r="D1" s="834"/>
      <c r="E1" s="834"/>
      <c r="F1" s="834"/>
      <c r="G1" s="834"/>
      <c r="H1" s="834"/>
      <c r="I1" s="834"/>
      <c r="J1" s="834"/>
      <c r="K1" s="834"/>
      <c r="L1" s="834"/>
      <c r="M1" s="834"/>
    </row>
    <row r="2" spans="1:14" ht="38.25" customHeight="1">
      <c r="A2" s="835" t="s">
        <v>613</v>
      </c>
      <c r="B2" s="835"/>
      <c r="C2" s="835"/>
      <c r="D2" s="835"/>
      <c r="E2" s="835"/>
      <c r="F2" s="835"/>
      <c r="G2" s="835"/>
      <c r="H2" s="835"/>
      <c r="I2" s="835"/>
      <c r="J2" s="835"/>
      <c r="K2" s="835"/>
      <c r="L2" s="835"/>
      <c r="M2" s="835"/>
      <c r="N2" s="554" t="s">
        <v>543</v>
      </c>
    </row>
    <row r="3" spans="1:14" ht="15.75" customHeight="1">
      <c r="A3" s="671" t="s">
        <v>13</v>
      </c>
      <c r="B3" s="667" t="s">
        <v>249</v>
      </c>
      <c r="C3" s="836" t="s">
        <v>35</v>
      </c>
      <c r="D3" s="837"/>
      <c r="E3" s="837"/>
      <c r="F3" s="837"/>
      <c r="G3" s="837"/>
      <c r="H3" s="837"/>
      <c r="I3" s="837"/>
      <c r="J3" s="837"/>
      <c r="K3" s="838"/>
      <c r="L3" s="669" t="s">
        <v>450</v>
      </c>
      <c r="M3" s="669" t="s">
        <v>451</v>
      </c>
    </row>
    <row r="4" spans="1:14" ht="66.75" customHeight="1">
      <c r="A4" s="676"/>
      <c r="B4" s="667"/>
      <c r="C4" s="279" t="s">
        <v>542</v>
      </c>
      <c r="D4" s="279" t="s">
        <v>460</v>
      </c>
      <c r="E4" s="279" t="s">
        <v>241</v>
      </c>
      <c r="F4" s="279" t="s">
        <v>242</v>
      </c>
      <c r="G4" s="279" t="s">
        <v>452</v>
      </c>
      <c r="H4" s="279" t="s">
        <v>453</v>
      </c>
      <c r="I4" s="279" t="s">
        <v>454</v>
      </c>
      <c r="J4" s="279" t="s">
        <v>455</v>
      </c>
      <c r="K4" s="279" t="s">
        <v>243</v>
      </c>
      <c r="L4" s="669"/>
      <c r="M4" s="669"/>
    </row>
    <row r="5" spans="1:14" ht="18" customHeight="1">
      <c r="A5" s="672"/>
      <c r="B5" s="832" t="s">
        <v>646</v>
      </c>
      <c r="C5" s="678"/>
      <c r="D5" s="678"/>
      <c r="E5" s="678"/>
      <c r="F5" s="678"/>
      <c r="G5" s="678"/>
      <c r="H5" s="678"/>
      <c r="I5" s="678"/>
      <c r="J5" s="678"/>
      <c r="K5" s="678"/>
      <c r="L5" s="678"/>
      <c r="M5" s="679"/>
    </row>
    <row r="6" spans="1:14" ht="21.75" customHeight="1">
      <c r="A6" s="186" t="s">
        <v>120</v>
      </c>
      <c r="B6" s="188">
        <f>SUM(B7:B22)</f>
        <v>2048837</v>
      </c>
      <c r="C6" s="188">
        <f t="shared" ref="C6:M6" si="0">SUM(C7:C22)</f>
        <v>562185</v>
      </c>
      <c r="D6" s="188">
        <f t="shared" si="0"/>
        <v>92896</v>
      </c>
      <c r="E6" s="188">
        <f t="shared" si="0"/>
        <v>345766</v>
      </c>
      <c r="F6" s="188">
        <f t="shared" si="0"/>
        <v>50059</v>
      </c>
      <c r="G6" s="188">
        <f t="shared" si="0"/>
        <v>10355</v>
      </c>
      <c r="H6" s="188">
        <f t="shared" si="0"/>
        <v>2786</v>
      </c>
      <c r="I6" s="188">
        <f t="shared" si="0"/>
        <v>167</v>
      </c>
      <c r="J6" s="188">
        <f t="shared" si="0"/>
        <v>3695</v>
      </c>
      <c r="K6" s="188">
        <f t="shared" si="0"/>
        <v>980928</v>
      </c>
      <c r="L6" s="188">
        <f t="shared" si="0"/>
        <v>504339</v>
      </c>
      <c r="M6" s="188">
        <f t="shared" si="0"/>
        <v>28341</v>
      </c>
    </row>
    <row r="7" spans="1:14" ht="15.75" customHeight="1">
      <c r="A7" s="177" t="s">
        <v>42</v>
      </c>
      <c r="B7" s="190">
        <f>SUM(C7:K7)</f>
        <v>73312</v>
      </c>
      <c r="C7" s="190">
        <v>16790</v>
      </c>
      <c r="D7" s="190">
        <v>2680</v>
      </c>
      <c r="E7" s="190">
        <v>14129</v>
      </c>
      <c r="F7" s="190">
        <v>2251</v>
      </c>
      <c r="G7" s="190">
        <v>377</v>
      </c>
      <c r="H7" s="190">
        <v>134</v>
      </c>
      <c r="I7" s="190">
        <v>7</v>
      </c>
      <c r="J7" s="190">
        <v>250</v>
      </c>
      <c r="K7" s="190">
        <v>36694</v>
      </c>
      <c r="L7" s="190">
        <v>13212</v>
      </c>
      <c r="M7" s="190">
        <v>771</v>
      </c>
    </row>
    <row r="8" spans="1:14" ht="15.75" customHeight="1">
      <c r="A8" s="177" t="s">
        <v>43</v>
      </c>
      <c r="B8" s="190">
        <f t="shared" ref="B8:B21" si="1">SUM(C8:K8)</f>
        <v>123246</v>
      </c>
      <c r="C8" s="190">
        <v>18036</v>
      </c>
      <c r="D8" s="190">
        <v>1825</v>
      </c>
      <c r="E8" s="190">
        <v>31761</v>
      </c>
      <c r="F8" s="190">
        <v>3733</v>
      </c>
      <c r="G8" s="190">
        <v>463</v>
      </c>
      <c r="H8" s="190">
        <v>122</v>
      </c>
      <c r="I8" s="190">
        <v>6</v>
      </c>
      <c r="J8" s="190">
        <v>62</v>
      </c>
      <c r="K8" s="190">
        <v>67238</v>
      </c>
      <c r="L8" s="190">
        <v>25188</v>
      </c>
      <c r="M8" s="190">
        <v>1975</v>
      </c>
    </row>
    <row r="9" spans="1:14" ht="15.75" customHeight="1">
      <c r="A9" s="177" t="s">
        <v>44</v>
      </c>
      <c r="B9" s="190">
        <f t="shared" si="1"/>
        <v>261576</v>
      </c>
      <c r="C9" s="190">
        <v>72686</v>
      </c>
      <c r="D9" s="190">
        <v>7716</v>
      </c>
      <c r="E9" s="190">
        <v>49639</v>
      </c>
      <c r="F9" s="190">
        <v>5300</v>
      </c>
      <c r="G9" s="190">
        <v>498</v>
      </c>
      <c r="H9" s="190">
        <v>44</v>
      </c>
      <c r="I9" s="178">
        <v>0</v>
      </c>
      <c r="J9" s="190">
        <v>387</v>
      </c>
      <c r="K9" s="190">
        <v>125306</v>
      </c>
      <c r="L9" s="190">
        <v>64441</v>
      </c>
      <c r="M9" s="190">
        <v>3915</v>
      </c>
    </row>
    <row r="10" spans="1:14" ht="15.75" customHeight="1">
      <c r="A10" s="177" t="s">
        <v>45</v>
      </c>
      <c r="B10" s="190">
        <f t="shared" si="1"/>
        <v>25465</v>
      </c>
      <c r="C10" s="190">
        <v>5864</v>
      </c>
      <c r="D10" s="190">
        <v>941</v>
      </c>
      <c r="E10" s="190">
        <v>4551</v>
      </c>
      <c r="F10" s="190">
        <v>781</v>
      </c>
      <c r="G10" s="190">
        <v>236</v>
      </c>
      <c r="H10" s="190">
        <v>92</v>
      </c>
      <c r="I10" s="190">
        <v>7</v>
      </c>
      <c r="J10" s="190">
        <v>43</v>
      </c>
      <c r="K10" s="190">
        <v>12950</v>
      </c>
      <c r="L10" s="190">
        <v>4959</v>
      </c>
      <c r="M10" s="190">
        <v>355</v>
      </c>
    </row>
    <row r="11" spans="1:14" ht="15.75" customHeight="1">
      <c r="A11" s="177" t="s">
        <v>46</v>
      </c>
      <c r="B11" s="190">
        <f t="shared" si="1"/>
        <v>169273</v>
      </c>
      <c r="C11" s="190">
        <v>46399</v>
      </c>
      <c r="D11" s="190">
        <v>5752</v>
      </c>
      <c r="E11" s="190">
        <v>27912</v>
      </c>
      <c r="F11" s="190">
        <v>3817</v>
      </c>
      <c r="G11" s="190">
        <v>934</v>
      </c>
      <c r="H11" s="190">
        <v>135</v>
      </c>
      <c r="I11" s="190">
        <v>5</v>
      </c>
      <c r="J11" s="190">
        <v>592</v>
      </c>
      <c r="K11" s="190">
        <v>83727</v>
      </c>
      <c r="L11" s="190">
        <v>35158</v>
      </c>
      <c r="M11" s="190">
        <v>1375</v>
      </c>
    </row>
    <row r="12" spans="1:14" ht="15.75" customHeight="1">
      <c r="A12" s="177" t="s">
        <v>47</v>
      </c>
      <c r="B12" s="190">
        <f t="shared" si="1"/>
        <v>211347</v>
      </c>
      <c r="C12" s="190">
        <v>85023</v>
      </c>
      <c r="D12" s="190">
        <v>27722</v>
      </c>
      <c r="E12" s="190">
        <v>10717</v>
      </c>
      <c r="F12" s="190">
        <v>1778</v>
      </c>
      <c r="G12" s="190">
        <v>692</v>
      </c>
      <c r="H12" s="190">
        <v>130</v>
      </c>
      <c r="I12" s="190">
        <v>3</v>
      </c>
      <c r="J12" s="190">
        <v>166</v>
      </c>
      <c r="K12" s="190">
        <v>85116</v>
      </c>
      <c r="L12" s="190">
        <v>73587</v>
      </c>
      <c r="M12" s="190">
        <v>4079</v>
      </c>
    </row>
    <row r="13" spans="1:14" ht="15.75" customHeight="1">
      <c r="A13" s="177" t="s">
        <v>48</v>
      </c>
      <c r="B13" s="190">
        <f t="shared" si="1"/>
        <v>303794</v>
      </c>
      <c r="C13" s="190">
        <v>79912</v>
      </c>
      <c r="D13" s="190">
        <v>9043</v>
      </c>
      <c r="E13" s="190">
        <v>53779</v>
      </c>
      <c r="F13" s="190">
        <v>6179</v>
      </c>
      <c r="G13" s="190">
        <v>1566</v>
      </c>
      <c r="H13" s="190">
        <v>288</v>
      </c>
      <c r="I13" s="190">
        <v>20</v>
      </c>
      <c r="J13" s="190">
        <v>1102</v>
      </c>
      <c r="K13" s="190">
        <v>151905</v>
      </c>
      <c r="L13" s="190">
        <v>69492</v>
      </c>
      <c r="M13" s="190">
        <v>3535</v>
      </c>
    </row>
    <row r="14" spans="1:14" ht="15.75" customHeight="1">
      <c r="A14" s="177" t="s">
        <v>49</v>
      </c>
      <c r="B14" s="190">
        <f t="shared" si="1"/>
        <v>42774</v>
      </c>
      <c r="C14" s="190">
        <v>9380</v>
      </c>
      <c r="D14" s="190">
        <v>1721</v>
      </c>
      <c r="E14" s="190">
        <v>10061</v>
      </c>
      <c r="F14" s="190">
        <v>1871</v>
      </c>
      <c r="G14" s="190">
        <v>206</v>
      </c>
      <c r="H14" s="190">
        <v>64</v>
      </c>
      <c r="I14" s="190">
        <v>10</v>
      </c>
      <c r="J14" s="190">
        <v>4</v>
      </c>
      <c r="K14" s="190">
        <v>19457</v>
      </c>
      <c r="L14" s="190">
        <v>11435</v>
      </c>
      <c r="M14" s="190">
        <v>351</v>
      </c>
    </row>
    <row r="15" spans="1:14" ht="15.75" customHeight="1">
      <c r="A15" s="177" t="s">
        <v>50</v>
      </c>
      <c r="B15" s="190">
        <f t="shared" si="1"/>
        <v>133107</v>
      </c>
      <c r="C15" s="190">
        <v>58899</v>
      </c>
      <c r="D15" s="190">
        <v>8841</v>
      </c>
      <c r="E15" s="190">
        <v>7513</v>
      </c>
      <c r="F15" s="190">
        <v>1130</v>
      </c>
      <c r="G15" s="190">
        <v>401</v>
      </c>
      <c r="H15" s="190">
        <v>49</v>
      </c>
      <c r="I15" s="190">
        <v>6</v>
      </c>
      <c r="J15" s="190">
        <v>50</v>
      </c>
      <c r="K15" s="190">
        <v>56218</v>
      </c>
      <c r="L15" s="190">
        <v>38925</v>
      </c>
      <c r="M15" s="190">
        <v>1958</v>
      </c>
    </row>
    <row r="16" spans="1:14" ht="15.75" customHeight="1">
      <c r="A16" s="177" t="s">
        <v>51</v>
      </c>
      <c r="B16" s="190">
        <f t="shared" si="1"/>
        <v>144926</v>
      </c>
      <c r="C16" s="190">
        <v>34833</v>
      </c>
      <c r="D16" s="190">
        <v>4843</v>
      </c>
      <c r="E16" s="190">
        <v>28996</v>
      </c>
      <c r="F16" s="190">
        <v>5447</v>
      </c>
      <c r="G16" s="190">
        <v>370</v>
      </c>
      <c r="H16" s="190">
        <v>44</v>
      </c>
      <c r="I16" s="190">
        <v>1</v>
      </c>
      <c r="J16" s="190">
        <v>218</v>
      </c>
      <c r="K16" s="190">
        <v>70174</v>
      </c>
      <c r="L16" s="190">
        <v>37481</v>
      </c>
      <c r="M16" s="190">
        <v>2352</v>
      </c>
    </row>
    <row r="17" spans="1:13" ht="15.75" customHeight="1">
      <c r="A17" s="177" t="s">
        <v>52</v>
      </c>
      <c r="B17" s="190">
        <f t="shared" si="1"/>
        <v>68016</v>
      </c>
      <c r="C17" s="190">
        <v>17363</v>
      </c>
      <c r="D17" s="190">
        <v>3660</v>
      </c>
      <c r="E17" s="190">
        <v>11762</v>
      </c>
      <c r="F17" s="190">
        <v>2104</v>
      </c>
      <c r="G17" s="190">
        <v>438</v>
      </c>
      <c r="H17" s="190">
        <v>140</v>
      </c>
      <c r="I17" s="190">
        <v>10</v>
      </c>
      <c r="J17" s="190">
        <v>85</v>
      </c>
      <c r="K17" s="190">
        <v>32454</v>
      </c>
      <c r="L17" s="190">
        <v>18956</v>
      </c>
      <c r="M17" s="190">
        <v>1075</v>
      </c>
    </row>
    <row r="18" spans="1:13" ht="15.75" customHeight="1">
      <c r="A18" s="177" t="s">
        <v>53</v>
      </c>
      <c r="B18" s="190">
        <f t="shared" si="1"/>
        <v>57099</v>
      </c>
      <c r="C18" s="190">
        <v>17893</v>
      </c>
      <c r="D18" s="190">
        <v>3012</v>
      </c>
      <c r="E18" s="190">
        <v>6327</v>
      </c>
      <c r="F18" s="190">
        <v>1015</v>
      </c>
      <c r="G18" s="190">
        <v>830</v>
      </c>
      <c r="H18" s="190">
        <v>333</v>
      </c>
      <c r="I18" s="190">
        <v>24</v>
      </c>
      <c r="J18" s="190">
        <v>91</v>
      </c>
      <c r="K18" s="190">
        <v>27574</v>
      </c>
      <c r="L18" s="190">
        <v>11318</v>
      </c>
      <c r="M18" s="190">
        <v>619</v>
      </c>
    </row>
    <row r="19" spans="1:13" ht="15.75" customHeight="1">
      <c r="A19" s="177" t="s">
        <v>54</v>
      </c>
      <c r="B19" s="190">
        <f t="shared" si="1"/>
        <v>113991</v>
      </c>
      <c r="C19" s="190">
        <v>37375</v>
      </c>
      <c r="D19" s="190">
        <v>4537</v>
      </c>
      <c r="E19" s="190">
        <v>16639</v>
      </c>
      <c r="F19" s="190">
        <v>1718</v>
      </c>
      <c r="G19" s="190">
        <v>246</v>
      </c>
      <c r="H19" s="190">
        <v>50</v>
      </c>
      <c r="I19" s="190">
        <v>4</v>
      </c>
      <c r="J19" s="190">
        <v>39</v>
      </c>
      <c r="K19" s="190">
        <v>53383</v>
      </c>
      <c r="L19" s="190">
        <v>26868</v>
      </c>
      <c r="M19" s="190">
        <v>1320</v>
      </c>
    </row>
    <row r="20" spans="1:13" ht="15.75" customHeight="1">
      <c r="A20" s="177" t="s">
        <v>55</v>
      </c>
      <c r="B20" s="190">
        <f t="shared" si="1"/>
        <v>73503</v>
      </c>
      <c r="C20" s="190">
        <v>12693</v>
      </c>
      <c r="D20" s="190">
        <v>1488</v>
      </c>
      <c r="E20" s="190">
        <v>19565</v>
      </c>
      <c r="F20" s="190">
        <v>3154</v>
      </c>
      <c r="G20" s="190">
        <v>549</v>
      </c>
      <c r="H20" s="190">
        <v>143</v>
      </c>
      <c r="I20" s="190">
        <v>6</v>
      </c>
      <c r="J20" s="190">
        <v>34</v>
      </c>
      <c r="K20" s="190">
        <v>35871</v>
      </c>
      <c r="L20" s="190">
        <v>16790</v>
      </c>
      <c r="M20" s="190">
        <v>1267</v>
      </c>
    </row>
    <row r="21" spans="1:13" ht="15.75" customHeight="1">
      <c r="A21" s="177" t="s">
        <v>56</v>
      </c>
      <c r="B21" s="190">
        <f t="shared" si="1"/>
        <v>205012</v>
      </c>
      <c r="C21" s="190">
        <v>40141</v>
      </c>
      <c r="D21" s="190">
        <v>8130</v>
      </c>
      <c r="E21" s="190">
        <v>42859</v>
      </c>
      <c r="F21" s="190">
        <v>8457</v>
      </c>
      <c r="G21" s="190">
        <v>2285</v>
      </c>
      <c r="H21" s="190">
        <v>900</v>
      </c>
      <c r="I21" s="190">
        <v>48</v>
      </c>
      <c r="J21" s="190">
        <v>485</v>
      </c>
      <c r="K21" s="190">
        <v>101707</v>
      </c>
      <c r="L21" s="190">
        <v>48412</v>
      </c>
      <c r="M21" s="190">
        <v>2922</v>
      </c>
    </row>
    <row r="22" spans="1:13" ht="15.75" customHeight="1">
      <c r="A22" s="180" t="s">
        <v>57</v>
      </c>
      <c r="B22" s="199">
        <f>SUM(C22:K22)</f>
        <v>42396</v>
      </c>
      <c r="C22" s="199">
        <v>8898</v>
      </c>
      <c r="D22" s="199">
        <v>985</v>
      </c>
      <c r="E22" s="199">
        <v>9556</v>
      </c>
      <c r="F22" s="199">
        <v>1324</v>
      </c>
      <c r="G22" s="199">
        <v>264</v>
      </c>
      <c r="H22" s="199">
        <v>118</v>
      </c>
      <c r="I22" s="199">
        <v>10</v>
      </c>
      <c r="J22" s="199">
        <v>87</v>
      </c>
      <c r="K22" s="199">
        <v>21154</v>
      </c>
      <c r="L22" s="199">
        <v>8117</v>
      </c>
      <c r="M22" s="199">
        <v>472</v>
      </c>
    </row>
    <row r="23" spans="1:13" ht="12.75" customHeight="1">
      <c r="A23" s="826" t="s">
        <v>250</v>
      </c>
      <c r="B23" s="826"/>
      <c r="C23" s="826"/>
      <c r="D23" s="826"/>
      <c r="E23" s="826"/>
      <c r="F23" s="826"/>
      <c r="G23" s="826"/>
      <c r="H23" s="826"/>
      <c r="I23" s="826"/>
      <c r="J23" s="826"/>
      <c r="K23" s="826"/>
      <c r="L23" s="826"/>
      <c r="M23" s="826"/>
    </row>
    <row r="24" spans="1:13" ht="12" customHeight="1">
      <c r="A24" s="827" t="s">
        <v>456</v>
      </c>
      <c r="B24" s="827"/>
      <c r="C24" s="827"/>
      <c r="D24" s="827"/>
      <c r="E24" s="827"/>
      <c r="F24" s="827"/>
      <c r="G24" s="827"/>
      <c r="H24" s="827"/>
      <c r="I24" s="827"/>
      <c r="J24" s="827"/>
      <c r="K24" s="827"/>
      <c r="L24" s="827"/>
      <c r="M24" s="827"/>
    </row>
    <row r="25" spans="1:13" ht="12.75" customHeight="1">
      <c r="A25" s="827" t="s">
        <v>251</v>
      </c>
      <c r="B25" s="827"/>
      <c r="C25" s="827"/>
      <c r="D25" s="827"/>
      <c r="E25" s="827"/>
      <c r="F25" s="827"/>
      <c r="G25" s="827"/>
      <c r="H25" s="827"/>
      <c r="I25" s="827"/>
      <c r="J25" s="827"/>
      <c r="K25" s="827"/>
      <c r="L25" s="827"/>
      <c r="M25" s="827"/>
    </row>
    <row r="26" spans="1:13" ht="12.75" customHeight="1">
      <c r="A26" s="827" t="s">
        <v>252</v>
      </c>
      <c r="B26" s="827"/>
      <c r="C26" s="827"/>
      <c r="D26" s="827"/>
      <c r="E26" s="827"/>
      <c r="F26" s="827"/>
      <c r="G26" s="827"/>
      <c r="H26" s="827"/>
      <c r="I26" s="827"/>
      <c r="J26" s="827"/>
      <c r="K26" s="827"/>
      <c r="L26" s="827"/>
      <c r="M26" s="827"/>
    </row>
    <row r="27" spans="1:13" ht="38.25" customHeight="1">
      <c r="A27" s="833" t="s">
        <v>614</v>
      </c>
      <c r="B27" s="833"/>
      <c r="C27" s="833"/>
      <c r="D27" s="833"/>
      <c r="E27" s="833"/>
    </row>
    <row r="28" spans="1:13" ht="23.25" customHeight="1">
      <c r="A28" s="828" t="s">
        <v>13</v>
      </c>
      <c r="B28" s="829"/>
      <c r="C28" s="585" t="s">
        <v>563</v>
      </c>
      <c r="D28" s="553"/>
    </row>
    <row r="29" spans="1:13" ht="18" customHeight="1">
      <c r="A29" s="830"/>
      <c r="B29" s="831"/>
      <c r="C29" s="504" t="s">
        <v>244</v>
      </c>
    </row>
    <row r="30" spans="1:13" ht="19.5" customHeight="1">
      <c r="A30" s="824" t="s">
        <v>245</v>
      </c>
      <c r="B30" s="824"/>
      <c r="C30" s="95">
        <f>SUM(C31:C34)</f>
        <v>879581313.63</v>
      </c>
    </row>
    <row r="31" spans="1:13" ht="15.75" customHeight="1">
      <c r="A31" s="67" t="s">
        <v>459</v>
      </c>
      <c r="B31" s="67"/>
      <c r="C31" s="96">
        <v>399363553</v>
      </c>
    </row>
    <row r="32" spans="1:13" ht="15.75" customHeight="1">
      <c r="A32" s="67" t="s">
        <v>458</v>
      </c>
      <c r="B32" s="67"/>
      <c r="C32" s="96">
        <v>465501000</v>
      </c>
    </row>
    <row r="33" spans="1:3" ht="15.75" customHeight="1">
      <c r="A33" s="67" t="s">
        <v>457</v>
      </c>
      <c r="B33" s="67"/>
      <c r="C33" s="96">
        <v>1553324.1800000002</v>
      </c>
    </row>
    <row r="34" spans="1:3" ht="15.75" customHeight="1">
      <c r="A34" s="825" t="s">
        <v>499</v>
      </c>
      <c r="B34" s="825"/>
      <c r="C34" s="69">
        <v>13163436.450000001</v>
      </c>
    </row>
  </sheetData>
  <mergeCells count="16">
    <mergeCell ref="B5:M5"/>
    <mergeCell ref="A3:A5"/>
    <mergeCell ref="A27:E27"/>
    <mergeCell ref="A1:M1"/>
    <mergeCell ref="A2:M2"/>
    <mergeCell ref="B3:B4"/>
    <mergeCell ref="C3:K3"/>
    <mergeCell ref="L3:L4"/>
    <mergeCell ref="M3:M4"/>
    <mergeCell ref="A30:B30"/>
    <mergeCell ref="A34:B34"/>
    <mergeCell ref="A23:M23"/>
    <mergeCell ref="A24:M24"/>
    <mergeCell ref="A25:M25"/>
    <mergeCell ref="A26:M26"/>
    <mergeCell ref="A28:B29"/>
  </mergeCells>
  <hyperlinks>
    <hyperlink ref="N2" location="'Spis treści'!A1" display="Powrót do spisu" xr:uid="{59847AB4-F0A3-4D24-981E-C2109E72DD21}"/>
  </hyperlinks>
  <printOptions horizontalCentered="1"/>
  <pageMargins left="0.51181102362204722" right="0.51181102362204722" top="0.6692913385826772" bottom="0.55118110236220474" header="0.31496062992125984" footer="0.31496062992125984"/>
  <pageSetup paperSize="9" scale="80" orientation="landscape" r:id="rId1"/>
  <headerFooter differentFirst="1" alignWithMargins="0">
    <oddFooter>&amp;C&amp;"Arial,Normalny"&amp;9&amp;P</oddFooter>
  </headerFooter>
  <ignoredErrors>
    <ignoredError sqref="B7:B22"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620B-64E0-4CCA-9441-44B7BDFACF13}">
  <sheetPr codeName="Arkusz33">
    <tabColor rgb="FF33CC33"/>
  </sheetPr>
  <dimension ref="A1:F34"/>
  <sheetViews>
    <sheetView showGridLines="0" view="pageBreakPreview" topLeftCell="A16" zoomScaleNormal="100" zoomScaleSheetLayoutView="100" workbookViewId="0">
      <selection activeCell="B1" sqref="B1"/>
    </sheetView>
  </sheetViews>
  <sheetFormatPr defaultRowHeight="15"/>
  <cols>
    <col min="1" max="1" width="19.5" style="467" customWidth="1"/>
    <col min="2" max="2" width="67.875" style="467" customWidth="1"/>
    <col min="3" max="3" width="16.125" style="467" customWidth="1"/>
    <col min="4" max="4" width="16" style="467" customWidth="1"/>
    <col min="5" max="5" width="14.5" style="467" customWidth="1"/>
    <col min="6" max="6" width="15.125" style="467" customWidth="1"/>
    <col min="7" max="7" width="13.625" style="467" customWidth="1"/>
    <col min="8" max="8" width="14" style="467" bestFit="1" customWidth="1"/>
    <col min="9" max="9" width="21.75" style="467" bestFit="1" customWidth="1"/>
    <col min="10" max="16384" width="9" style="467"/>
  </cols>
  <sheetData>
    <row r="1" spans="1:6" s="461" customFormat="1" ht="35.25" customHeight="1">
      <c r="A1" s="839" t="s">
        <v>541</v>
      </c>
      <c r="B1" s="840"/>
    </row>
    <row r="2" spans="1:6" s="461" customFormat="1" ht="12.75" customHeight="1">
      <c r="B2" s="462"/>
    </row>
    <row r="3" spans="1:6" s="461" customFormat="1" ht="12.75" customHeight="1">
      <c r="B3" s="462"/>
    </row>
    <row r="4" spans="1:6" s="461" customFormat="1" ht="12.75" customHeight="1">
      <c r="B4" s="462"/>
    </row>
    <row r="5" spans="1:6" s="461" customFormat="1" ht="12.75" customHeight="1">
      <c r="B5" s="462"/>
    </row>
    <row r="6" spans="1:6" s="461" customFormat="1" ht="24" customHeight="1">
      <c r="B6" s="611"/>
    </row>
    <row r="7" spans="1:6" s="461" customFormat="1" ht="12.75" customHeight="1">
      <c r="B7" s="611"/>
    </row>
    <row r="8" spans="1:6" s="461" customFormat="1" ht="20.25" customHeight="1">
      <c r="A8" s="462" t="s">
        <v>270</v>
      </c>
      <c r="B8" s="462"/>
      <c r="C8" s="462"/>
      <c r="D8" s="462"/>
      <c r="E8" s="462"/>
      <c r="F8" s="462"/>
    </row>
    <row r="9" spans="1:6" s="461" customFormat="1" ht="21.75" customHeight="1"/>
    <row r="10" spans="1:6" s="461" customFormat="1" ht="21.75" customHeight="1"/>
    <row r="11" spans="1:6" s="461" customFormat="1" ht="21.75" customHeight="1"/>
    <row r="12" spans="1:6" s="461" customFormat="1" ht="21.75" customHeight="1"/>
    <row r="13" spans="1:6" s="461" customFormat="1" ht="21.75" customHeight="1"/>
    <row r="14" spans="1:6" s="461" customFormat="1" ht="21.75" customHeight="1"/>
    <row r="15" spans="1:6" s="461" customFormat="1" ht="27" customHeight="1">
      <c r="A15" s="607"/>
      <c r="B15" s="607"/>
      <c r="C15" s="463"/>
      <c r="F15" s="463"/>
    </row>
    <row r="16" spans="1:6" s="461" customFormat="1" ht="12.75"/>
    <row r="17" spans="1:6" s="461" customFormat="1" ht="24" customHeight="1">
      <c r="A17" s="465"/>
      <c r="B17" s="465"/>
      <c r="C17" s="465"/>
      <c r="D17" s="465"/>
      <c r="E17" s="465"/>
      <c r="F17" s="465"/>
    </row>
    <row r="18" spans="1:6" s="461" customFormat="1" ht="21" customHeight="1"/>
    <row r="19" spans="1:6" s="461" customFormat="1" ht="21" customHeight="1"/>
    <row r="20" spans="1:6" s="461" customFormat="1" ht="21" customHeight="1"/>
    <row r="21" spans="1:6" s="461" customFormat="1" ht="21" customHeight="1"/>
    <row r="22" spans="1:6" s="461" customFormat="1" ht="21" customHeight="1"/>
    <row r="23" spans="1:6" s="461" customFormat="1" ht="21" customHeight="1"/>
    <row r="24" spans="1:6" s="461" customFormat="1" ht="21" customHeight="1"/>
    <row r="25" spans="1:6" s="461" customFormat="1" ht="21" customHeight="1"/>
    <row r="26" spans="1:6" s="461" customFormat="1" ht="123" customHeight="1"/>
    <row r="27" spans="1:6" s="461" customFormat="1" ht="29.25" customHeight="1">
      <c r="A27" s="841" t="s">
        <v>540</v>
      </c>
      <c r="B27" s="841"/>
      <c r="C27" s="466"/>
      <c r="D27" s="466"/>
      <c r="E27" s="466"/>
      <c r="F27" s="466"/>
    </row>
    <row r="28" spans="1:6" ht="33.75" customHeight="1">
      <c r="C28" s="469"/>
      <c r="D28" s="469"/>
      <c r="E28" s="470"/>
      <c r="F28" s="468"/>
    </row>
    <row r="30" spans="1:6" ht="33" customHeight="1">
      <c r="A30" s="842"/>
      <c r="B30" s="844"/>
    </row>
    <row r="31" spans="1:6">
      <c r="A31" s="843" t="s">
        <v>539</v>
      </c>
      <c r="B31" s="844"/>
    </row>
    <row r="34" spans="1:2" ht="42" customHeight="1">
      <c r="A34" s="842"/>
      <c r="B34" s="842"/>
    </row>
  </sheetData>
  <mergeCells count="7">
    <mergeCell ref="A1:B1"/>
    <mergeCell ref="B6:B7"/>
    <mergeCell ref="A15:B15"/>
    <mergeCell ref="A27:B27"/>
    <mergeCell ref="A34:B34"/>
    <mergeCell ref="A31:B31"/>
    <mergeCell ref="A30:B30"/>
  </mergeCells>
  <hyperlinks>
    <hyperlink ref="A31" r:id="rId1" xr:uid="{5E30D09B-988B-4B81-9026-4B7DBB9AB686}"/>
  </hyperlinks>
  <pageMargins left="0.70866141732283472" right="0.55000000000000004" top="0.74803149606299213" bottom="0.74803149606299213" header="0.31496062992125984" footer="0.31496062992125984"/>
  <pageSetup paperSize="9" fitToWidth="2" orientation="portrait" r:id="rId2"/>
  <headerFooter differentFirst="1"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C26"/>
  <sheetViews>
    <sheetView view="pageBreakPreview" zoomScale="90" zoomScaleNormal="100" zoomScaleSheetLayoutView="90" workbookViewId="0">
      <selection activeCell="B1" sqref="B1"/>
    </sheetView>
  </sheetViews>
  <sheetFormatPr defaultRowHeight="15"/>
  <cols>
    <col min="1" max="1" width="17.75" customWidth="1"/>
    <col min="2" max="2" width="62.625" customWidth="1"/>
  </cols>
  <sheetData>
    <row r="1" spans="1:3" ht="30" customHeight="1">
      <c r="A1" s="614" t="s">
        <v>493</v>
      </c>
      <c r="B1" s="614"/>
      <c r="C1" s="554" t="s">
        <v>543</v>
      </c>
    </row>
    <row r="2" spans="1:3" ht="15.75">
      <c r="A2" s="78"/>
      <c r="B2" s="78"/>
    </row>
    <row r="3" spans="1:3" ht="25.5" customHeight="1">
      <c r="A3" s="117" t="s">
        <v>287</v>
      </c>
      <c r="B3" s="118" t="s">
        <v>288</v>
      </c>
    </row>
    <row r="4" spans="1:3" ht="21.75" customHeight="1">
      <c r="A4" s="119" t="s">
        <v>289</v>
      </c>
      <c r="B4" s="120" t="s">
        <v>525</v>
      </c>
    </row>
    <row r="5" spans="1:3" ht="21.75" customHeight="1">
      <c r="A5" s="119" t="s">
        <v>290</v>
      </c>
      <c r="B5" s="120" t="s">
        <v>526</v>
      </c>
    </row>
    <row r="6" spans="1:3" ht="21.75" customHeight="1">
      <c r="A6" s="119" t="s">
        <v>291</v>
      </c>
      <c r="B6" s="120" t="s">
        <v>527</v>
      </c>
    </row>
    <row r="7" spans="1:3" ht="21.75" customHeight="1">
      <c r="A7" s="119" t="s">
        <v>292</v>
      </c>
      <c r="B7" s="121" t="s">
        <v>528</v>
      </c>
    </row>
    <row r="8" spans="1:3" ht="21.75" customHeight="1">
      <c r="A8" s="119" t="s">
        <v>293</v>
      </c>
      <c r="B8" s="120" t="s">
        <v>529</v>
      </c>
    </row>
    <row r="9" spans="1:3" ht="21.75" customHeight="1">
      <c r="A9" s="119" t="s">
        <v>11</v>
      </c>
      <c r="B9" s="120" t="s">
        <v>530</v>
      </c>
    </row>
    <row r="10" spans="1:3" ht="21.75" customHeight="1">
      <c r="A10" s="122" t="s">
        <v>12</v>
      </c>
      <c r="B10" s="120" t="s">
        <v>531</v>
      </c>
    </row>
    <row r="12" spans="1:3" ht="30" customHeight="1">
      <c r="A12" s="615" t="s">
        <v>494</v>
      </c>
      <c r="B12" s="615"/>
    </row>
    <row r="14" spans="1:3" ht="25.5" customHeight="1">
      <c r="A14" s="117" t="s">
        <v>309</v>
      </c>
      <c r="B14" s="118" t="s">
        <v>294</v>
      </c>
    </row>
    <row r="15" spans="1:3" ht="21.75" customHeight="1">
      <c r="A15" s="119" t="s">
        <v>295</v>
      </c>
      <c r="B15" s="120" t="s">
        <v>296</v>
      </c>
    </row>
    <row r="16" spans="1:3" ht="21.75" customHeight="1">
      <c r="A16" s="119" t="s">
        <v>299</v>
      </c>
      <c r="B16" s="120" t="s">
        <v>300</v>
      </c>
    </row>
    <row r="17" spans="1:2" ht="21" customHeight="1">
      <c r="A17" s="119" t="s">
        <v>227</v>
      </c>
      <c r="B17" s="120" t="s">
        <v>307</v>
      </c>
    </row>
    <row r="18" spans="1:2" ht="21.75" customHeight="1">
      <c r="A18" s="119" t="s">
        <v>59</v>
      </c>
      <c r="B18" s="120" t="s">
        <v>297</v>
      </c>
    </row>
    <row r="19" spans="1:2" ht="21.75" customHeight="1">
      <c r="A19" s="119" t="s">
        <v>60</v>
      </c>
      <c r="B19" s="120" t="s">
        <v>308</v>
      </c>
    </row>
    <row r="20" spans="1:2" ht="21.75" customHeight="1">
      <c r="A20" s="119" t="s">
        <v>61</v>
      </c>
      <c r="B20" s="120" t="s">
        <v>298</v>
      </c>
    </row>
    <row r="21" spans="1:2" ht="21.75" customHeight="1">
      <c r="A21" s="119" t="s">
        <v>310</v>
      </c>
      <c r="B21" s="120" t="s">
        <v>311</v>
      </c>
    </row>
    <row r="22" spans="1:2" ht="21.75" customHeight="1">
      <c r="A22" s="119" t="s">
        <v>474</v>
      </c>
      <c r="B22" s="120" t="s">
        <v>228</v>
      </c>
    </row>
    <row r="23" spans="1:2" ht="21" customHeight="1">
      <c r="A23" s="119" t="s">
        <v>301</v>
      </c>
      <c r="B23" s="120" t="s">
        <v>302</v>
      </c>
    </row>
    <row r="24" spans="1:2" ht="21" customHeight="1">
      <c r="A24" s="119" t="s">
        <v>303</v>
      </c>
      <c r="B24" s="120" t="s">
        <v>304</v>
      </c>
    </row>
    <row r="25" spans="1:2" ht="21" customHeight="1">
      <c r="A25" s="119" t="s">
        <v>305</v>
      </c>
      <c r="B25" s="120" t="s">
        <v>306</v>
      </c>
    </row>
    <row r="26" spans="1:2" ht="21" customHeight="1">
      <c r="A26" s="81"/>
      <c r="B26" s="80"/>
    </row>
  </sheetData>
  <mergeCells count="2">
    <mergeCell ref="A1:B1"/>
    <mergeCell ref="A12:B12"/>
  </mergeCells>
  <hyperlinks>
    <hyperlink ref="C1" location="'Spis treści'!A1" display="Powrót do spisu" xr:uid="{05B01D5F-6454-4A0C-B6AC-2B56FA1282D6}"/>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8"/>
  <dimension ref="A1:I122"/>
  <sheetViews>
    <sheetView showGridLines="0" view="pageBreakPreview" zoomScale="90" zoomScaleNormal="100" zoomScaleSheetLayoutView="90" workbookViewId="0">
      <selection activeCell="B1" sqref="B1"/>
    </sheetView>
  </sheetViews>
  <sheetFormatPr defaultColWidth="8" defaultRowHeight="15" zeroHeight="1"/>
  <cols>
    <col min="1" max="1" width="23.75" style="49" customWidth="1"/>
    <col min="2" max="2" width="12.75" style="49" customWidth="1"/>
    <col min="3" max="3" width="13.125" style="49" customWidth="1"/>
    <col min="4" max="4" width="12.375" style="49" customWidth="1"/>
    <col min="5" max="6" width="11" style="49" customWidth="1"/>
    <col min="7" max="7" width="9" style="49" bestFit="1" customWidth="1"/>
    <col min="8" max="16380" width="8" style="49"/>
    <col min="16381" max="16384" width="3.625" style="49" customWidth="1"/>
  </cols>
  <sheetData>
    <row r="1" spans="1:9" ht="30" customHeight="1">
      <c r="A1" s="620" t="s">
        <v>467</v>
      </c>
      <c r="B1" s="620"/>
      <c r="C1" s="620"/>
      <c r="D1" s="620"/>
      <c r="E1" s="620"/>
      <c r="F1" s="620"/>
    </row>
    <row r="2" spans="1:9" ht="38.25" customHeight="1">
      <c r="A2" s="621" t="s">
        <v>337</v>
      </c>
      <c r="B2" s="621"/>
      <c r="C2" s="621"/>
      <c r="D2" s="621"/>
      <c r="E2" s="621"/>
      <c r="F2" s="621"/>
      <c r="G2" s="554" t="s">
        <v>543</v>
      </c>
    </row>
    <row r="3" spans="1:9" ht="21" customHeight="1">
      <c r="A3" s="622" t="s">
        <v>13</v>
      </c>
      <c r="B3" s="623" t="s">
        <v>538</v>
      </c>
      <c r="C3" s="624"/>
      <c r="D3" s="625" t="s">
        <v>559</v>
      </c>
      <c r="E3" s="625"/>
      <c r="F3" s="624"/>
    </row>
    <row r="4" spans="1:9" ht="20.25" customHeight="1">
      <c r="A4" s="622"/>
      <c r="B4" s="626" t="s">
        <v>560</v>
      </c>
      <c r="C4" s="626" t="s">
        <v>552</v>
      </c>
      <c r="D4" s="626" t="s">
        <v>560</v>
      </c>
      <c r="E4" s="627" t="s">
        <v>14</v>
      </c>
      <c r="F4" s="628"/>
    </row>
    <row r="5" spans="1:9" ht="62.25" customHeight="1">
      <c r="A5" s="622"/>
      <c r="B5" s="626"/>
      <c r="C5" s="626"/>
      <c r="D5" s="626"/>
      <c r="E5" s="577" t="s">
        <v>561</v>
      </c>
      <c r="F5" s="576" t="s">
        <v>562</v>
      </c>
    </row>
    <row r="6" spans="1:9" ht="21" customHeight="1">
      <c r="A6" s="629" t="s">
        <v>68</v>
      </c>
      <c r="B6" s="630"/>
      <c r="C6" s="630"/>
      <c r="D6" s="630"/>
      <c r="E6" s="631"/>
      <c r="F6" s="632"/>
    </row>
    <row r="7" spans="1:9" ht="27" customHeight="1">
      <c r="A7" s="123" t="s">
        <v>421</v>
      </c>
      <c r="B7" s="524">
        <v>1005612</v>
      </c>
      <c r="C7" s="524">
        <v>985837</v>
      </c>
      <c r="D7" s="524">
        <v>980011</v>
      </c>
      <c r="E7" s="125">
        <f>D7/B7-1</f>
        <v>-2.5458128980163308E-2</v>
      </c>
      <c r="F7" s="125">
        <f>D7/C7-1</f>
        <v>-5.9096990678986216E-3</v>
      </c>
    </row>
    <row r="8" spans="1:9" ht="27" customHeight="1">
      <c r="A8" s="126" t="s">
        <v>247</v>
      </c>
      <c r="B8" s="155">
        <v>40762</v>
      </c>
      <c r="C8" s="155">
        <v>35785</v>
      </c>
      <c r="D8" s="155">
        <v>34238</v>
      </c>
      <c r="E8" s="128">
        <f t="shared" ref="E8:E11" si="0">D8/B8-1</f>
        <v>-0.16005102791815906</v>
      </c>
      <c r="F8" s="128">
        <f t="shared" ref="F8:F11" si="1">D8/C8-1</f>
        <v>-4.3230403800475048E-2</v>
      </c>
    </row>
    <row r="9" spans="1:9" ht="21" customHeight="1">
      <c r="A9" s="129" t="s">
        <v>76</v>
      </c>
      <c r="B9" s="525">
        <v>4396371173.039999</v>
      </c>
      <c r="C9" s="525">
        <v>4488887662.6799984</v>
      </c>
      <c r="D9" s="525">
        <v>4847518891.6800013</v>
      </c>
      <c r="E9" s="128">
        <f t="shared" si="0"/>
        <v>0.10261820507935937</v>
      </c>
      <c r="F9" s="128">
        <f t="shared" si="1"/>
        <v>7.9893117393338597E-2</v>
      </c>
      <c r="H9" s="55"/>
      <c r="I9" s="55"/>
    </row>
    <row r="10" spans="1:9" ht="27" customHeight="1">
      <c r="A10" s="126" t="s">
        <v>247</v>
      </c>
      <c r="B10" s="525">
        <v>198132186.45000002</v>
      </c>
      <c r="C10" s="525">
        <v>182900451.70000005</v>
      </c>
      <c r="D10" s="525">
        <v>183739606.49000001</v>
      </c>
      <c r="E10" s="128">
        <f t="shared" si="0"/>
        <v>-7.2641301839325711E-2</v>
      </c>
      <c r="F10" s="128">
        <f t="shared" si="1"/>
        <v>4.5880411021421708E-3</v>
      </c>
    </row>
    <row r="11" spans="1:9" ht="21" customHeight="1">
      <c r="A11" s="492" t="s">
        <v>422</v>
      </c>
      <c r="B11" s="526">
        <v>1457.28</v>
      </c>
      <c r="C11" s="527">
        <v>1517.79</v>
      </c>
      <c r="D11" s="527">
        <v>1648.8</v>
      </c>
      <c r="E11" s="133">
        <f t="shared" si="0"/>
        <v>0.13142292490118579</v>
      </c>
      <c r="F11" s="133">
        <f t="shared" si="1"/>
        <v>8.6316288814658249E-2</v>
      </c>
      <c r="G11" s="73"/>
    </row>
    <row r="12" spans="1:9" ht="21" customHeight="1">
      <c r="A12" s="633" t="s">
        <v>107</v>
      </c>
      <c r="B12" s="634"/>
      <c r="C12" s="634"/>
      <c r="D12" s="634"/>
      <c r="E12" s="634"/>
      <c r="F12" s="635"/>
      <c r="G12" s="56"/>
    </row>
    <row r="13" spans="1:9" ht="27" customHeight="1">
      <c r="A13" s="494" t="s">
        <v>421</v>
      </c>
      <c r="B13" s="495">
        <v>784324</v>
      </c>
      <c r="C13" s="496">
        <v>769474</v>
      </c>
      <c r="D13" s="497">
        <v>764463</v>
      </c>
      <c r="E13" s="521">
        <f t="shared" ref="E13:E15" si="2">D13/B13-1</f>
        <v>-2.532244327599309E-2</v>
      </c>
      <c r="F13" s="521">
        <f t="shared" ref="F13:F15" si="3">D13/C13-1</f>
        <v>-6.5122408294496781E-3</v>
      </c>
      <c r="G13" s="56"/>
    </row>
    <row r="14" spans="1:9" ht="21" customHeight="1">
      <c r="A14" s="131" t="s">
        <v>103</v>
      </c>
      <c r="B14" s="135">
        <v>3439392815.9199991</v>
      </c>
      <c r="C14" s="132">
        <v>3519790090.7099981</v>
      </c>
      <c r="D14" s="136">
        <v>3803787442.9600005</v>
      </c>
      <c r="E14" s="522">
        <f t="shared" si="2"/>
        <v>0.1059473711037946</v>
      </c>
      <c r="F14" s="522">
        <f t="shared" si="3"/>
        <v>8.0685877546952112E-2</v>
      </c>
      <c r="G14" s="56"/>
    </row>
    <row r="15" spans="1:9" ht="21" customHeight="1">
      <c r="A15" s="492" t="s">
        <v>104</v>
      </c>
      <c r="B15" s="498">
        <v>1461.72</v>
      </c>
      <c r="C15" s="493">
        <v>1524.76</v>
      </c>
      <c r="D15" s="499">
        <v>1658.59</v>
      </c>
      <c r="E15" s="523">
        <f t="shared" si="2"/>
        <v>0.13468379717045664</v>
      </c>
      <c r="F15" s="523">
        <f t="shared" si="3"/>
        <v>8.7771190220100159E-2</v>
      </c>
      <c r="G15" s="56"/>
    </row>
    <row r="16" spans="1:9" ht="21" customHeight="1">
      <c r="A16" s="633" t="s">
        <v>105</v>
      </c>
      <c r="B16" s="634"/>
      <c r="C16" s="634"/>
      <c r="D16" s="634"/>
      <c r="E16" s="634"/>
      <c r="F16" s="635"/>
      <c r="G16" s="56"/>
    </row>
    <row r="17" spans="1:7" ht="24.75" customHeight="1">
      <c r="A17" s="494" t="s">
        <v>421</v>
      </c>
      <c r="B17" s="495">
        <v>179636</v>
      </c>
      <c r="C17" s="495">
        <v>175765</v>
      </c>
      <c r="D17" s="495">
        <v>174462</v>
      </c>
      <c r="E17" s="521">
        <f t="shared" ref="E17:E21" si="4">D17/B17-1</f>
        <v>-2.8802689883987598E-2</v>
      </c>
      <c r="F17" s="521">
        <f t="shared" ref="F17:F21" si="5">D17/C17-1</f>
        <v>-7.4133075413194138E-3</v>
      </c>
      <c r="G17" s="56"/>
    </row>
    <row r="18" spans="1:7" ht="27" customHeight="1">
      <c r="A18" s="131" t="s">
        <v>248</v>
      </c>
      <c r="B18" s="134">
        <v>12042</v>
      </c>
      <c r="C18" s="134">
        <v>11773</v>
      </c>
      <c r="D18" s="134">
        <v>11685</v>
      </c>
      <c r="E18" s="522">
        <f t="shared" si="4"/>
        <v>-2.9646238166417538E-2</v>
      </c>
      <c r="F18" s="522">
        <f t="shared" si="5"/>
        <v>-7.4747303151277977E-3</v>
      </c>
      <c r="G18" s="56"/>
    </row>
    <row r="19" spans="1:7" ht="21" customHeight="1">
      <c r="A19" s="131" t="s">
        <v>76</v>
      </c>
      <c r="B19" s="135">
        <v>718768374.86999977</v>
      </c>
      <c r="C19" s="501">
        <v>722353352.05999982</v>
      </c>
      <c r="D19" s="501">
        <v>781959779.75</v>
      </c>
      <c r="E19" s="522">
        <f t="shared" si="4"/>
        <v>8.7916228773183613E-2</v>
      </c>
      <c r="F19" s="522">
        <f t="shared" si="5"/>
        <v>8.2516994653676345E-2</v>
      </c>
      <c r="G19" s="56"/>
    </row>
    <row r="20" spans="1:7" ht="30.75" customHeight="1">
      <c r="A20" s="131" t="s">
        <v>248</v>
      </c>
      <c r="B20" s="135">
        <v>52666970.600000009</v>
      </c>
      <c r="C20" s="135">
        <v>53162784.230000004</v>
      </c>
      <c r="D20" s="135">
        <v>58026770.910000004</v>
      </c>
      <c r="E20" s="522">
        <f t="shared" si="4"/>
        <v>0.10176777302623119</v>
      </c>
      <c r="F20" s="522">
        <f t="shared" si="5"/>
        <v>9.1492324009155857E-2</v>
      </c>
      <c r="G20" s="56"/>
    </row>
    <row r="21" spans="1:7" ht="21" customHeight="1">
      <c r="A21" s="140" t="s">
        <v>106</v>
      </c>
      <c r="B21" s="141">
        <v>1333.75</v>
      </c>
      <c r="C21" s="143">
        <v>1369.92</v>
      </c>
      <c r="D21" s="143">
        <v>1494.04</v>
      </c>
      <c r="E21" s="523">
        <f t="shared" si="4"/>
        <v>0.12017994376757257</v>
      </c>
      <c r="F21" s="523">
        <f t="shared" si="5"/>
        <v>9.0603830880635172E-2</v>
      </c>
      <c r="G21" s="56"/>
    </row>
    <row r="22" spans="1:7" ht="21" customHeight="1">
      <c r="A22" s="636" t="s">
        <v>427</v>
      </c>
      <c r="B22" s="618"/>
      <c r="C22" s="618"/>
      <c r="D22" s="618"/>
      <c r="E22" s="618"/>
      <c r="F22" s="619"/>
      <c r="G22" s="56"/>
    </row>
    <row r="23" spans="1:7" ht="27" customHeight="1">
      <c r="A23" s="123" t="s">
        <v>421</v>
      </c>
      <c r="B23" s="500">
        <v>41652</v>
      </c>
      <c r="C23" s="124">
        <v>40597</v>
      </c>
      <c r="D23" s="500">
        <v>41086</v>
      </c>
      <c r="E23" s="125">
        <f t="shared" ref="E23:E25" si="6">D23/B23-1</f>
        <v>-1.358878325170465E-2</v>
      </c>
      <c r="F23" s="125">
        <f t="shared" ref="F23:F25" si="7">D23/C23-1</f>
        <v>1.2045225016626748E-2</v>
      </c>
      <c r="G23" s="56"/>
    </row>
    <row r="24" spans="1:7" ht="21" customHeight="1">
      <c r="A24" s="129" t="s">
        <v>76</v>
      </c>
      <c r="B24" s="137">
        <v>238186895.96999997</v>
      </c>
      <c r="C24" s="139">
        <v>246723242.41000006</v>
      </c>
      <c r="D24" s="138">
        <v>261750938.32999992</v>
      </c>
      <c r="E24" s="128">
        <f t="shared" si="6"/>
        <v>9.8930893171251144E-2</v>
      </c>
      <c r="F24" s="128">
        <f t="shared" si="7"/>
        <v>6.0909121383169618E-2</v>
      </c>
      <c r="G24" s="56"/>
    </row>
    <row r="25" spans="1:7" ht="21" customHeight="1">
      <c r="A25" s="140" t="s">
        <v>104</v>
      </c>
      <c r="B25" s="141">
        <v>1906.18</v>
      </c>
      <c r="C25" s="142">
        <v>2025.78</v>
      </c>
      <c r="D25" s="143">
        <v>2123.6</v>
      </c>
      <c r="E25" s="133">
        <f t="shared" si="6"/>
        <v>0.1140605818967777</v>
      </c>
      <c r="F25" s="133">
        <f t="shared" si="7"/>
        <v>4.8287573181688082E-2</v>
      </c>
      <c r="G25" s="56"/>
    </row>
    <row r="26" spans="1:7" ht="21" customHeight="1">
      <c r="A26" s="616" t="s">
        <v>97</v>
      </c>
      <c r="B26" s="617"/>
      <c r="C26" s="617"/>
      <c r="D26" s="617"/>
      <c r="E26" s="618"/>
      <c r="F26" s="619"/>
      <c r="G26" s="56"/>
    </row>
    <row r="27" spans="1:7" ht="27.75" customHeight="1">
      <c r="A27" s="144" t="s">
        <v>76</v>
      </c>
      <c r="B27" s="145">
        <v>23086.28</v>
      </c>
      <c r="C27" s="146">
        <v>20977.5</v>
      </c>
      <c r="D27" s="147">
        <v>20730.64</v>
      </c>
      <c r="E27" s="148">
        <f>D27/B27-1</f>
        <v>-0.10203636099016389</v>
      </c>
      <c r="F27" s="148">
        <f>D27/C27-1</f>
        <v>-1.1767846502204748E-2</v>
      </c>
      <c r="G27" s="56"/>
    </row>
    <row r="28" spans="1:7">
      <c r="G28" s="56"/>
    </row>
    <row r="29" spans="1:7">
      <c r="G29" s="56"/>
    </row>
    <row r="30" spans="1:7" ht="12.75" customHeight="1">
      <c r="G30" s="56"/>
    </row>
    <row r="31" spans="1:7">
      <c r="G31" s="56"/>
    </row>
    <row r="32" spans="1:7">
      <c r="G32" s="56"/>
    </row>
    <row r="33" spans="5:7">
      <c r="G33" s="56"/>
    </row>
    <row r="34" spans="5:7">
      <c r="G34" s="56"/>
    </row>
    <row r="35" spans="5:7">
      <c r="G35" s="56"/>
    </row>
    <row r="36" spans="5:7">
      <c r="G36" s="56"/>
    </row>
    <row r="37" spans="5:7">
      <c r="G37" s="56"/>
    </row>
    <row r="38" spans="5:7">
      <c r="G38" s="56"/>
    </row>
    <row r="39" spans="5:7">
      <c r="G39" s="56"/>
    </row>
    <row r="40" spans="5:7" ht="12.75" customHeight="1">
      <c r="E40" s="511"/>
      <c r="G40" s="56"/>
    </row>
    <row r="41" spans="5:7">
      <c r="G41" s="56"/>
    </row>
    <row r="42" spans="5:7">
      <c r="G42" s="56"/>
    </row>
    <row r="43" spans="5:7">
      <c r="G43" s="56"/>
    </row>
    <row r="44" spans="5:7"/>
    <row r="45" spans="5:7"/>
    <row r="46" spans="5:7"/>
    <row r="47" spans="5:7"/>
    <row r="48" spans="5:7" ht="12.75" customHeight="1"/>
    <row r="49"/>
    <row r="50" ht="12.75" customHeight="1"/>
    <row r="51"/>
    <row r="52"/>
    <row r="53"/>
    <row r="54"/>
    <row r="55"/>
    <row r="56"/>
    <row r="57" ht="12.75" customHeight="1"/>
    <row r="58"/>
    <row r="59"/>
    <row r="60"/>
    <row r="61"/>
    <row r="62"/>
    <row r="63"/>
    <row r="64"/>
    <row r="65"/>
    <row r="66"/>
    <row r="67" ht="12.75" customHeight="1"/>
    <row r="68"/>
    <row r="69"/>
    <row r="70"/>
    <row r="71"/>
    <row r="72"/>
    <row r="73"/>
    <row r="74"/>
    <row r="75" ht="12.75" customHeight="1"/>
    <row r="76"/>
    <row r="77"/>
    <row r="78"/>
    <row r="79"/>
    <row r="80"/>
    <row r="81"/>
    <row r="82"/>
    <row r="83" ht="12.75" customHeight="1"/>
    <row r="84"/>
    <row r="85"/>
    <row r="86"/>
    <row r="87"/>
    <row r="88"/>
    <row r="89"/>
    <row r="90"/>
    <row r="91" ht="12.75" customHeight="1"/>
    <row r="92"/>
    <row r="93"/>
    <row r="94"/>
    <row r="95"/>
    <row r="96"/>
    <row r="97"/>
    <row r="98"/>
    <row r="99" ht="12.75" customHeight="1"/>
    <row r="100"/>
    <row r="101"/>
    <row r="102"/>
    <row r="103"/>
    <row r="104"/>
    <row r="105" ht="12.75" customHeight="1"/>
    <row r="106" ht="12.75" customHeight="1"/>
    <row r="107"/>
    <row r="108"/>
    <row r="109"/>
    <row r="110"/>
    <row r="111"/>
    <row r="112"/>
    <row r="113"/>
    <row r="114" ht="12.75" customHeight="1"/>
    <row r="115"/>
    <row r="116"/>
    <row r="117"/>
    <row r="118"/>
    <row r="119"/>
    <row r="120"/>
    <row r="121"/>
    <row r="122"/>
  </sheetData>
  <mergeCells count="14">
    <mergeCell ref="A26:F26"/>
    <mergeCell ref="A1:F1"/>
    <mergeCell ref="A2:F2"/>
    <mergeCell ref="A3:A5"/>
    <mergeCell ref="B3:C3"/>
    <mergeCell ref="D3:F3"/>
    <mergeCell ref="B4:B5"/>
    <mergeCell ref="C4:C5"/>
    <mergeCell ref="D4:D5"/>
    <mergeCell ref="E4:F4"/>
    <mergeCell ref="A6:F6"/>
    <mergeCell ref="A12:F12"/>
    <mergeCell ref="A16:F16"/>
    <mergeCell ref="A22:F22"/>
  </mergeCells>
  <hyperlinks>
    <hyperlink ref="G2" location="'Spis treści'!A1" display="Powrót do spisu" xr:uid="{D35704BE-E097-428B-B0BD-F20DFF6548DE}"/>
  </hyperlinks>
  <printOptions horizontalCentered="1"/>
  <pageMargins left="0.51181102362204722" right="0.51181102362204722" top="0.6692913385826772" bottom="0.55118110236220474" header="0.31496062992125984" footer="0.31496062992125984"/>
  <pageSetup paperSize="9" scale="90" fitToHeight="0" orientation="portrait" r:id="rId1"/>
  <headerFooter differentFirst="1" alignWithMargins="0">
    <oddFooter>&amp;C&amp;"Arial,Normalny"&amp;9&amp;P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9"/>
  <dimension ref="A1:G43"/>
  <sheetViews>
    <sheetView showGridLines="0" view="pageBreakPreview" topLeftCell="A22" zoomScale="90" zoomScaleNormal="100" zoomScaleSheetLayoutView="90" workbookViewId="0">
      <selection activeCell="B1" sqref="B1"/>
    </sheetView>
  </sheetViews>
  <sheetFormatPr defaultColWidth="8" defaultRowHeight="15"/>
  <cols>
    <col min="1" max="1" width="30.125" style="49" customWidth="1"/>
    <col min="2" max="2" width="12.125" style="49" customWidth="1"/>
    <col min="3" max="4" width="11.125" style="49" customWidth="1"/>
    <col min="5" max="5" width="12.375" style="49" customWidth="1"/>
    <col min="6" max="6" width="12.625" style="49" customWidth="1"/>
    <col min="7" max="7" width="9.25" style="49" customWidth="1"/>
    <col min="8" max="16373" width="8" style="49"/>
    <col min="16374" max="16374" width="0.5" style="49" customWidth="1"/>
    <col min="16375" max="16376" width="0.875" style="49" customWidth="1"/>
    <col min="16377" max="16384" width="0.625" style="49" customWidth="1"/>
  </cols>
  <sheetData>
    <row r="1" spans="1:7" ht="30" customHeight="1">
      <c r="A1" s="620" t="str">
        <f>'Tab 1'!A1:F1</f>
        <v xml:space="preserve"> I. EMERYTURY I RENTY REALIZOWANE PRZEZ KRUS</v>
      </c>
      <c r="B1" s="620"/>
      <c r="C1" s="620"/>
      <c r="D1" s="620"/>
      <c r="E1" s="620"/>
      <c r="F1" s="620"/>
    </row>
    <row r="2" spans="1:7" s="51" customFormat="1" ht="12.75">
      <c r="A2" s="50"/>
      <c r="B2" s="50"/>
      <c r="C2" s="50"/>
      <c r="D2" s="50"/>
    </row>
    <row r="3" spans="1:7" ht="30" customHeight="1">
      <c r="A3" s="649" t="s">
        <v>580</v>
      </c>
      <c r="B3" s="649"/>
      <c r="C3" s="649"/>
      <c r="D3" s="649"/>
      <c r="E3" s="649"/>
      <c r="F3" s="649"/>
      <c r="G3" s="554" t="s">
        <v>543</v>
      </c>
    </row>
    <row r="4" spans="1:7" ht="21" customHeight="1">
      <c r="A4" s="626" t="s">
        <v>13</v>
      </c>
      <c r="B4" s="623" t="str">
        <f>'Tab 1'!B3:C3</f>
        <v>2022 rok</v>
      </c>
      <c r="C4" s="624"/>
      <c r="D4" s="623" t="str">
        <f>'Tab 1'!D3:F3</f>
        <v>2023 rok</v>
      </c>
      <c r="E4" s="625"/>
      <c r="F4" s="624"/>
    </row>
    <row r="5" spans="1:7" ht="18" customHeight="1">
      <c r="A5" s="626"/>
      <c r="B5" s="626" t="s">
        <v>560</v>
      </c>
      <c r="C5" s="626" t="s">
        <v>552</v>
      </c>
      <c r="D5" s="626" t="s">
        <v>560</v>
      </c>
      <c r="E5" s="648" t="s">
        <v>14</v>
      </c>
      <c r="F5" s="628"/>
    </row>
    <row r="6" spans="1:7" ht="46.5" customHeight="1">
      <c r="A6" s="626"/>
      <c r="B6" s="626"/>
      <c r="C6" s="626"/>
      <c r="D6" s="626"/>
      <c r="E6" s="574" t="s">
        <v>576</v>
      </c>
      <c r="F6" s="573" t="s">
        <v>577</v>
      </c>
    </row>
    <row r="7" spans="1:7" ht="21" customHeight="1">
      <c r="A7" s="629" t="s">
        <v>68</v>
      </c>
      <c r="B7" s="630"/>
      <c r="C7" s="630"/>
      <c r="D7" s="630"/>
      <c r="E7" s="630"/>
      <c r="F7" s="637"/>
    </row>
    <row r="8" spans="1:7" ht="21" customHeight="1">
      <c r="A8" s="129" t="s">
        <v>428</v>
      </c>
      <c r="B8" s="127">
        <v>629189</v>
      </c>
      <c r="C8" s="127">
        <v>626966</v>
      </c>
      <c r="D8" s="127">
        <v>625431</v>
      </c>
      <c r="E8" s="125">
        <f>D8/B8-1</f>
        <v>-5.9727681189595261E-3</v>
      </c>
      <c r="F8" s="125">
        <f>D8/C8-1</f>
        <v>-2.4482986318237199E-3</v>
      </c>
    </row>
    <row r="9" spans="1:7" ht="21" customHeight="1">
      <c r="A9" s="129" t="s">
        <v>76</v>
      </c>
      <c r="B9" s="130">
        <v>191448905.04000002</v>
      </c>
      <c r="C9" s="130">
        <v>196832374.35999998</v>
      </c>
      <c r="D9" s="130">
        <v>207030356.52000001</v>
      </c>
      <c r="E9" s="133">
        <f>D9/B9-1</f>
        <v>8.1386997103715553E-2</v>
      </c>
      <c r="F9" s="133">
        <f>D9/C9-1</f>
        <v>5.1810492014632947E-2</v>
      </c>
    </row>
    <row r="10" spans="1:7" ht="21" customHeight="1">
      <c r="A10" s="638" t="s">
        <v>107</v>
      </c>
      <c r="B10" s="639"/>
      <c r="C10" s="639"/>
      <c r="D10" s="639"/>
      <c r="E10" s="639"/>
      <c r="F10" s="640"/>
    </row>
    <row r="11" spans="1:7" ht="21" customHeight="1">
      <c r="A11" s="129" t="s">
        <v>87</v>
      </c>
      <c r="B11" s="127">
        <v>507693</v>
      </c>
      <c r="C11" s="127">
        <v>508048</v>
      </c>
      <c r="D11" s="127">
        <v>507752</v>
      </c>
      <c r="E11" s="125">
        <f t="shared" ref="E11:E12" si="0">D11/B11-1</f>
        <v>1.1621196274136381E-4</v>
      </c>
      <c r="F11" s="125">
        <f t="shared" ref="F11:F12" si="1">D11/C11-1</f>
        <v>-5.8262211444592982E-4</v>
      </c>
    </row>
    <row r="12" spans="1:7" ht="21" customHeight="1">
      <c r="A12" s="129" t="s">
        <v>76</v>
      </c>
      <c r="B12" s="130">
        <v>170157838.80000001</v>
      </c>
      <c r="C12" s="151">
        <v>176481541.06</v>
      </c>
      <c r="D12" s="151">
        <v>185936879.90000001</v>
      </c>
      <c r="E12" s="133">
        <f t="shared" si="0"/>
        <v>9.2731790737812236E-2</v>
      </c>
      <c r="F12" s="133">
        <f t="shared" si="1"/>
        <v>5.3576928120688816E-2</v>
      </c>
    </row>
    <row r="13" spans="1:7" ht="21" customHeight="1">
      <c r="A13" s="638" t="s">
        <v>105</v>
      </c>
      <c r="B13" s="639"/>
      <c r="C13" s="639"/>
      <c r="D13" s="639"/>
      <c r="E13" s="639"/>
      <c r="F13" s="640"/>
    </row>
    <row r="14" spans="1:7" ht="21" customHeight="1">
      <c r="A14" s="129" t="s">
        <v>87</v>
      </c>
      <c r="B14" s="127">
        <v>10182</v>
      </c>
      <c r="C14" s="127">
        <v>9383</v>
      </c>
      <c r="D14" s="127">
        <v>9218</v>
      </c>
      <c r="E14" s="125">
        <f t="shared" ref="E14:E15" si="2">D14/B14-1</f>
        <v>-9.467688076998626E-2</v>
      </c>
      <c r="F14" s="125">
        <f t="shared" ref="F14:F15" si="3">D14/C14-1</f>
        <v>-1.7584994138335253E-2</v>
      </c>
    </row>
    <row r="15" spans="1:7" ht="21" customHeight="1">
      <c r="A15" s="129" t="s">
        <v>76</v>
      </c>
      <c r="B15" s="130">
        <v>3037260.18</v>
      </c>
      <c r="C15" s="130">
        <v>2853276.92</v>
      </c>
      <c r="D15" s="130">
        <v>2890640.1</v>
      </c>
      <c r="E15" s="133">
        <f t="shared" si="2"/>
        <v>-4.8273796550416082E-2</v>
      </c>
      <c r="F15" s="133">
        <f t="shared" si="3"/>
        <v>1.3094831328184009E-2</v>
      </c>
    </row>
    <row r="16" spans="1:7" ht="21" customHeight="1">
      <c r="A16" s="638" t="s">
        <v>108</v>
      </c>
      <c r="B16" s="639"/>
      <c r="C16" s="639"/>
      <c r="D16" s="639"/>
      <c r="E16" s="639"/>
      <c r="F16" s="640"/>
    </row>
    <row r="17" spans="1:6" ht="21" customHeight="1">
      <c r="A17" s="129" t="s">
        <v>87</v>
      </c>
      <c r="B17" s="127">
        <v>111314</v>
      </c>
      <c r="C17" s="127">
        <v>109536</v>
      </c>
      <c r="D17" s="127">
        <v>108461</v>
      </c>
      <c r="E17" s="125">
        <f t="shared" ref="E17:E18" si="4">D17/B17-1</f>
        <v>-2.5630199256158281E-2</v>
      </c>
      <c r="F17" s="125">
        <f t="shared" ref="F17:F18" si="5">D17/C17-1</f>
        <v>-9.8141250365176846E-3</v>
      </c>
    </row>
    <row r="18" spans="1:6" ht="21" customHeight="1">
      <c r="A18" s="140" t="s">
        <v>76</v>
      </c>
      <c r="B18" s="152">
        <v>18253806.059999999</v>
      </c>
      <c r="C18" s="142">
        <v>17497556.379999999</v>
      </c>
      <c r="D18" s="142">
        <v>18202836.52</v>
      </c>
      <c r="E18" s="133">
        <f t="shared" si="4"/>
        <v>-2.7922691756701035E-3</v>
      </c>
      <c r="F18" s="133">
        <f t="shared" si="5"/>
        <v>4.0307350619892768E-2</v>
      </c>
    </row>
    <row r="19" spans="1:6" s="58" customFormat="1" ht="30.75" customHeight="1">
      <c r="A19" s="50"/>
      <c r="B19" s="57"/>
      <c r="C19" s="57"/>
      <c r="D19" s="57"/>
    </row>
    <row r="20" spans="1:6" ht="25.5" customHeight="1">
      <c r="A20" s="645" t="s">
        <v>572</v>
      </c>
      <c r="B20" s="645"/>
      <c r="C20" s="645"/>
      <c r="D20" s="645"/>
      <c r="E20" s="645"/>
      <c r="F20" s="645"/>
    </row>
    <row r="21" spans="1:6" ht="22.5" customHeight="1">
      <c r="A21" s="641" t="s">
        <v>13</v>
      </c>
      <c r="B21" s="644" t="s">
        <v>578</v>
      </c>
      <c r="C21" s="646" t="s">
        <v>573</v>
      </c>
      <c r="D21" s="647"/>
      <c r="E21" s="641" t="s">
        <v>579</v>
      </c>
      <c r="F21" s="641" t="s">
        <v>575</v>
      </c>
    </row>
    <row r="22" spans="1:6" ht="40.5" customHeight="1">
      <c r="A22" s="642"/>
      <c r="B22" s="644"/>
      <c r="C22" s="589" t="s">
        <v>109</v>
      </c>
      <c r="D22" s="593" t="s">
        <v>574</v>
      </c>
      <c r="E22" s="643"/>
      <c r="F22" s="643"/>
    </row>
    <row r="23" spans="1:6" ht="21" customHeight="1">
      <c r="A23" s="643"/>
      <c r="B23" s="623" t="s">
        <v>563</v>
      </c>
      <c r="C23" s="625"/>
      <c r="D23" s="625"/>
      <c r="E23" s="625"/>
      <c r="F23" s="624"/>
    </row>
    <row r="24" spans="1:6" ht="18" customHeight="1">
      <c r="A24" s="169" t="s">
        <v>68</v>
      </c>
      <c r="B24" s="161">
        <f>SUM(B25:B40)</f>
        <v>154</v>
      </c>
      <c r="C24" s="161">
        <f>SUM(C25:C40)</f>
        <v>145</v>
      </c>
      <c r="D24" s="597">
        <f>SUM(D25:D40)</f>
        <v>0</v>
      </c>
      <c r="E24" s="161">
        <f>SUM(E25:E40)</f>
        <v>62</v>
      </c>
      <c r="F24" s="161">
        <f>SUM(F25:F40)</f>
        <v>78</v>
      </c>
    </row>
    <row r="25" spans="1:6" ht="18" customHeight="1">
      <c r="A25" s="170" t="s">
        <v>42</v>
      </c>
      <c r="B25" s="167">
        <v>2</v>
      </c>
      <c r="C25" s="594">
        <v>0</v>
      </c>
      <c r="D25" s="595">
        <v>0</v>
      </c>
      <c r="E25" s="595">
        <v>0</v>
      </c>
      <c r="F25" s="595">
        <v>0</v>
      </c>
    </row>
    <row r="26" spans="1:6" ht="18" customHeight="1">
      <c r="A26" s="170" t="s">
        <v>43</v>
      </c>
      <c r="B26" s="167">
        <v>14</v>
      </c>
      <c r="C26" s="164">
        <v>13</v>
      </c>
      <c r="D26" s="595">
        <v>0</v>
      </c>
      <c r="E26" s="167">
        <v>2</v>
      </c>
      <c r="F26" s="167">
        <v>10</v>
      </c>
    </row>
    <row r="27" spans="1:6" ht="18" customHeight="1">
      <c r="A27" s="170" t="s">
        <v>44</v>
      </c>
      <c r="B27" s="167">
        <v>20</v>
      </c>
      <c r="C27" s="164">
        <v>18</v>
      </c>
      <c r="D27" s="595">
        <v>0</v>
      </c>
      <c r="E27" s="167">
        <v>8</v>
      </c>
      <c r="F27" s="167">
        <v>10</v>
      </c>
    </row>
    <row r="28" spans="1:6" ht="18" customHeight="1">
      <c r="A28" s="170" t="s">
        <v>45</v>
      </c>
      <c r="B28" s="167">
        <v>2</v>
      </c>
      <c r="C28" s="164">
        <v>2</v>
      </c>
      <c r="D28" s="595">
        <v>0</v>
      </c>
      <c r="E28" s="167">
        <v>1</v>
      </c>
      <c r="F28" s="167">
        <v>1</v>
      </c>
    </row>
    <row r="29" spans="1:6" ht="18" customHeight="1">
      <c r="A29" s="170" t="s">
        <v>46</v>
      </c>
      <c r="B29" s="167">
        <v>6</v>
      </c>
      <c r="C29" s="164">
        <v>5</v>
      </c>
      <c r="D29" s="595">
        <v>0</v>
      </c>
      <c r="E29" s="167">
        <v>3</v>
      </c>
      <c r="F29" s="167">
        <v>2</v>
      </c>
    </row>
    <row r="30" spans="1:6" ht="18" customHeight="1">
      <c r="A30" s="170" t="s">
        <v>47</v>
      </c>
      <c r="B30" s="167">
        <v>22</v>
      </c>
      <c r="C30" s="164">
        <v>26</v>
      </c>
      <c r="D30" s="595">
        <v>0</v>
      </c>
      <c r="E30" s="167">
        <v>17</v>
      </c>
      <c r="F30" s="167">
        <v>8</v>
      </c>
    </row>
    <row r="31" spans="1:6" ht="18" customHeight="1">
      <c r="A31" s="170" t="s">
        <v>48</v>
      </c>
      <c r="B31" s="167">
        <v>17</v>
      </c>
      <c r="C31" s="164">
        <v>17</v>
      </c>
      <c r="D31" s="595">
        <v>0</v>
      </c>
      <c r="E31" s="167">
        <v>7</v>
      </c>
      <c r="F31" s="167">
        <v>9</v>
      </c>
    </row>
    <row r="32" spans="1:6" ht="18" customHeight="1">
      <c r="A32" s="170" t="s">
        <v>49</v>
      </c>
      <c r="B32" s="167">
        <v>3</v>
      </c>
      <c r="C32" s="164">
        <v>3</v>
      </c>
      <c r="D32" s="595">
        <v>0</v>
      </c>
      <c r="E32" s="167">
        <v>1</v>
      </c>
      <c r="F32" s="167">
        <v>2</v>
      </c>
    </row>
    <row r="33" spans="1:6" ht="18" customHeight="1">
      <c r="A33" s="170" t="s">
        <v>50</v>
      </c>
      <c r="B33" s="167">
        <v>16</v>
      </c>
      <c r="C33" s="164">
        <v>12</v>
      </c>
      <c r="D33" s="595">
        <v>0</v>
      </c>
      <c r="E33" s="167">
        <v>7</v>
      </c>
      <c r="F33" s="167">
        <v>5</v>
      </c>
    </row>
    <row r="34" spans="1:6" ht="18" customHeight="1">
      <c r="A34" s="170" t="s">
        <v>51</v>
      </c>
      <c r="B34" s="167">
        <v>5</v>
      </c>
      <c r="C34" s="164">
        <v>3</v>
      </c>
      <c r="D34" s="595">
        <v>0</v>
      </c>
      <c r="E34" s="167">
        <v>2</v>
      </c>
      <c r="F34" s="167">
        <v>1</v>
      </c>
    </row>
    <row r="35" spans="1:6" ht="18" customHeight="1">
      <c r="A35" s="170" t="s">
        <v>52</v>
      </c>
      <c r="B35" s="167">
        <v>11</v>
      </c>
      <c r="C35" s="164">
        <v>8</v>
      </c>
      <c r="D35" s="595">
        <v>0</v>
      </c>
      <c r="E35" s="167">
        <v>4</v>
      </c>
      <c r="F35" s="167">
        <v>4</v>
      </c>
    </row>
    <row r="36" spans="1:6" ht="18" customHeight="1">
      <c r="A36" s="170" t="s">
        <v>53</v>
      </c>
      <c r="B36" s="167">
        <v>8</v>
      </c>
      <c r="C36" s="164">
        <v>7</v>
      </c>
      <c r="D36" s="595">
        <v>0</v>
      </c>
      <c r="E36" s="167">
        <v>1</v>
      </c>
      <c r="F36" s="167">
        <v>6</v>
      </c>
    </row>
    <row r="37" spans="1:6" ht="18" customHeight="1">
      <c r="A37" s="170" t="s">
        <v>54</v>
      </c>
      <c r="B37" s="167">
        <v>2</v>
      </c>
      <c r="C37" s="164">
        <v>5</v>
      </c>
      <c r="D37" s="595">
        <v>0</v>
      </c>
      <c r="E37" s="167">
        <v>1</v>
      </c>
      <c r="F37" s="167">
        <v>4</v>
      </c>
    </row>
    <row r="38" spans="1:6" ht="18" customHeight="1">
      <c r="A38" s="170" t="s">
        <v>55</v>
      </c>
      <c r="B38" s="167">
        <v>5</v>
      </c>
      <c r="C38" s="164">
        <v>6</v>
      </c>
      <c r="D38" s="595">
        <v>0</v>
      </c>
      <c r="E38" s="167">
        <v>1</v>
      </c>
      <c r="F38" s="167">
        <v>5</v>
      </c>
    </row>
    <row r="39" spans="1:6" ht="18" customHeight="1">
      <c r="A39" s="170" t="s">
        <v>56</v>
      </c>
      <c r="B39" s="167">
        <v>18</v>
      </c>
      <c r="C39" s="164">
        <v>17</v>
      </c>
      <c r="D39" s="595">
        <v>0</v>
      </c>
      <c r="E39" s="167">
        <v>7</v>
      </c>
      <c r="F39" s="167">
        <v>10</v>
      </c>
    </row>
    <row r="40" spans="1:6" ht="18" customHeight="1">
      <c r="A40" s="171" t="s">
        <v>57</v>
      </c>
      <c r="B40" s="172">
        <v>3</v>
      </c>
      <c r="C40" s="173">
        <v>3</v>
      </c>
      <c r="D40" s="596">
        <v>0</v>
      </c>
      <c r="E40" s="596">
        <v>0</v>
      </c>
      <c r="F40" s="172">
        <v>1</v>
      </c>
    </row>
    <row r="43" spans="1:6">
      <c r="B43" s="502"/>
    </row>
  </sheetData>
  <mergeCells count="20">
    <mergeCell ref="D4:F4"/>
    <mergeCell ref="E5:F5"/>
    <mergeCell ref="A1:F1"/>
    <mergeCell ref="A3:F3"/>
    <mergeCell ref="A4:A6"/>
    <mergeCell ref="B4:C4"/>
    <mergeCell ref="B5:B6"/>
    <mergeCell ref="C5:C6"/>
    <mergeCell ref="D5:D6"/>
    <mergeCell ref="A7:F7"/>
    <mergeCell ref="A10:F10"/>
    <mergeCell ref="A13:F13"/>
    <mergeCell ref="A16:F16"/>
    <mergeCell ref="A21:A23"/>
    <mergeCell ref="B21:B22"/>
    <mergeCell ref="B23:F23"/>
    <mergeCell ref="A20:F20"/>
    <mergeCell ref="C21:D21"/>
    <mergeCell ref="E21:E22"/>
    <mergeCell ref="F21:F22"/>
  </mergeCells>
  <hyperlinks>
    <hyperlink ref="G3" location="'Spis treści'!A1" display="Powrót do spisu" xr:uid="{96EF0799-FA9E-4A39-BCF5-14B1D3B71FD6}"/>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ignoredErrors>
    <ignoredError sqref="B24:F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1DC70-1D23-44C4-8DF6-B3FD92CA0CD4}">
  <dimension ref="A1:G35"/>
  <sheetViews>
    <sheetView showGridLines="0" view="pageBreakPreview" zoomScale="90" zoomScaleNormal="100" zoomScaleSheetLayoutView="90" workbookViewId="0">
      <selection activeCell="B1" sqref="B1"/>
    </sheetView>
  </sheetViews>
  <sheetFormatPr defaultColWidth="8" defaultRowHeight="15"/>
  <cols>
    <col min="1" max="1" width="30.125" style="49" customWidth="1"/>
    <col min="2" max="2" width="11.125" style="49" customWidth="1"/>
    <col min="3" max="3" width="11.875" style="49" customWidth="1"/>
    <col min="4" max="5" width="11.125" style="49" customWidth="1"/>
    <col min="6" max="6" width="12.5" style="49" customWidth="1"/>
    <col min="7" max="7" width="9.625" style="49" customWidth="1"/>
    <col min="8" max="16374" width="8" style="49"/>
    <col min="16375" max="16375" width="0.5" style="49" customWidth="1"/>
    <col min="16376" max="16377" width="0.875" style="49" customWidth="1"/>
    <col min="16378" max="16384" width="0.625" style="49" customWidth="1"/>
  </cols>
  <sheetData>
    <row r="1" spans="1:7" ht="30" customHeight="1">
      <c r="A1" s="620" t="str">
        <f>'Tab 1'!A1:F1</f>
        <v xml:space="preserve"> I. EMERYTURY I RENTY REALIZOWANE PRZEZ KRUS</v>
      </c>
      <c r="B1" s="620"/>
      <c r="C1" s="620"/>
      <c r="D1" s="620"/>
      <c r="E1" s="620"/>
      <c r="F1" s="620"/>
    </row>
    <row r="2" spans="1:7" s="51" customFormat="1" ht="12.75">
      <c r="A2" s="50"/>
      <c r="B2" s="50"/>
      <c r="C2" s="50"/>
      <c r="D2" s="50"/>
    </row>
    <row r="3" spans="1:7" ht="30" customHeight="1">
      <c r="A3" s="649" t="s">
        <v>581</v>
      </c>
      <c r="B3" s="649"/>
      <c r="C3" s="649"/>
      <c r="D3" s="649"/>
      <c r="E3" s="649"/>
      <c r="F3" s="649"/>
      <c r="G3" s="554" t="s">
        <v>543</v>
      </c>
    </row>
    <row r="4" spans="1:7" ht="21" customHeight="1">
      <c r="A4" s="650" t="s">
        <v>13</v>
      </c>
      <c r="B4" s="653" t="s">
        <v>583</v>
      </c>
      <c r="C4" s="653" t="s">
        <v>584</v>
      </c>
      <c r="D4" s="622" t="s">
        <v>585</v>
      </c>
      <c r="E4" s="659"/>
      <c r="F4" s="654" t="s">
        <v>586</v>
      </c>
    </row>
    <row r="5" spans="1:7" ht="48" customHeight="1">
      <c r="A5" s="651"/>
      <c r="B5" s="653"/>
      <c r="C5" s="653"/>
      <c r="D5" s="590" t="s">
        <v>109</v>
      </c>
      <c r="E5" s="157" t="s">
        <v>110</v>
      </c>
      <c r="F5" s="655"/>
    </row>
    <row r="6" spans="1:7" ht="21" customHeight="1">
      <c r="A6" s="652"/>
      <c r="B6" s="656" t="str">
        <f>'Tab 2 i 3'!B23:F23</f>
        <v>I KWARTAŁ 2023 R.</v>
      </c>
      <c r="C6" s="657"/>
      <c r="D6" s="657"/>
      <c r="E6" s="657"/>
      <c r="F6" s="658"/>
    </row>
    <row r="7" spans="1:7" ht="21" customHeight="1">
      <c r="A7" s="153" t="s">
        <v>68</v>
      </c>
      <c r="B7" s="520">
        <f>B8+B9+B13</f>
        <v>15470</v>
      </c>
      <c r="C7" s="520">
        <f>C8+C9+C13</f>
        <v>23293</v>
      </c>
      <c r="D7" s="520">
        <f>D8+D9+D13</f>
        <v>22086</v>
      </c>
      <c r="E7" s="520">
        <f>E8+E9+E13</f>
        <v>3</v>
      </c>
      <c r="F7" s="520">
        <f>F8+F9+F13</f>
        <v>16677</v>
      </c>
    </row>
    <row r="8" spans="1:7" ht="21" customHeight="1">
      <c r="A8" s="154" t="s">
        <v>111</v>
      </c>
      <c r="B8" s="155">
        <v>1474</v>
      </c>
      <c r="C8" s="155">
        <v>9789</v>
      </c>
      <c r="D8" s="155">
        <v>8595</v>
      </c>
      <c r="E8" s="559">
        <v>0</v>
      </c>
      <c r="F8" s="155">
        <v>2668</v>
      </c>
    </row>
    <row r="9" spans="1:7" ht="21" customHeight="1">
      <c r="A9" s="154" t="s">
        <v>112</v>
      </c>
      <c r="B9" s="127">
        <f>B10+B12</f>
        <v>13996</v>
      </c>
      <c r="C9" s="127">
        <f t="shared" ref="C9:F9" si="0">C10+C12</f>
        <v>13504</v>
      </c>
      <c r="D9" s="127">
        <f t="shared" si="0"/>
        <v>13491</v>
      </c>
      <c r="E9" s="127">
        <f t="shared" si="0"/>
        <v>3</v>
      </c>
      <c r="F9" s="127">
        <f t="shared" si="0"/>
        <v>14009</v>
      </c>
    </row>
    <row r="10" spans="1:7" ht="21" customHeight="1">
      <c r="A10" s="154" t="s">
        <v>505</v>
      </c>
      <c r="B10" s="127">
        <v>13714</v>
      </c>
      <c r="C10" s="127">
        <v>12363</v>
      </c>
      <c r="D10" s="127">
        <v>12380</v>
      </c>
      <c r="E10" s="155">
        <v>3</v>
      </c>
      <c r="F10" s="127">
        <v>13697</v>
      </c>
    </row>
    <row r="11" spans="1:7" ht="22.5" customHeight="1">
      <c r="A11" s="154" t="s">
        <v>532</v>
      </c>
      <c r="B11" s="155">
        <v>582</v>
      </c>
      <c r="C11" s="155">
        <v>545</v>
      </c>
      <c r="D11" s="155">
        <v>524</v>
      </c>
      <c r="E11" s="560">
        <v>0</v>
      </c>
      <c r="F11" s="155">
        <v>603</v>
      </c>
    </row>
    <row r="12" spans="1:7" ht="21" customHeight="1">
      <c r="A12" s="154" t="s">
        <v>115</v>
      </c>
      <c r="B12" s="127">
        <v>282</v>
      </c>
      <c r="C12" s="127">
        <v>1141</v>
      </c>
      <c r="D12" s="127">
        <v>1111</v>
      </c>
      <c r="E12" s="560">
        <v>0</v>
      </c>
      <c r="F12" s="127">
        <v>312</v>
      </c>
    </row>
    <row r="13" spans="1:7" ht="24" customHeight="1">
      <c r="A13" s="156" t="s">
        <v>116</v>
      </c>
      <c r="B13" s="561">
        <v>0</v>
      </c>
      <c r="C13" s="561">
        <v>0</v>
      </c>
      <c r="D13" s="561">
        <v>0</v>
      </c>
      <c r="E13" s="561">
        <v>0</v>
      </c>
      <c r="F13" s="561">
        <v>0</v>
      </c>
    </row>
    <row r="14" spans="1:7" ht="21" customHeight="1"/>
    <row r="15" spans="1:7" ht="21.75" customHeight="1">
      <c r="A15" s="645" t="s">
        <v>582</v>
      </c>
      <c r="B15" s="645"/>
      <c r="C15" s="645"/>
      <c r="D15" s="645"/>
      <c r="E15" s="645"/>
      <c r="F15" s="645"/>
    </row>
    <row r="16" spans="1:7" ht="21" customHeight="1">
      <c r="A16" s="650" t="s">
        <v>13</v>
      </c>
      <c r="B16" s="653" t="s">
        <v>583</v>
      </c>
      <c r="C16" s="653" t="s">
        <v>584</v>
      </c>
      <c r="D16" s="622" t="s">
        <v>585</v>
      </c>
      <c r="E16" s="659"/>
      <c r="F16" s="654" t="s">
        <v>586</v>
      </c>
    </row>
    <row r="17" spans="1:6" ht="51.75" customHeight="1">
      <c r="A17" s="651"/>
      <c r="B17" s="653"/>
      <c r="C17" s="653"/>
      <c r="D17" s="590" t="s">
        <v>109</v>
      </c>
      <c r="E17" s="157" t="s">
        <v>110</v>
      </c>
      <c r="F17" s="655"/>
    </row>
    <row r="18" spans="1:6" ht="21" customHeight="1">
      <c r="A18" s="652"/>
      <c r="B18" s="656" t="str">
        <f>B6</f>
        <v>I KWARTAŁ 2023 R.</v>
      </c>
      <c r="C18" s="657"/>
      <c r="D18" s="657"/>
      <c r="E18" s="657"/>
      <c r="F18" s="658"/>
    </row>
    <row r="19" spans="1:6" ht="18.75" customHeight="1">
      <c r="A19" s="169" t="s">
        <v>68</v>
      </c>
      <c r="B19" s="161">
        <f>SUM(B20:B35)</f>
        <v>15470</v>
      </c>
      <c r="C19" s="161">
        <f>SUM(C20:C35)</f>
        <v>23293</v>
      </c>
      <c r="D19" s="161">
        <f>SUM(D20:D35)</f>
        <v>22086</v>
      </c>
      <c r="E19" s="161">
        <f>SUM(E20:E35)</f>
        <v>3</v>
      </c>
      <c r="F19" s="161">
        <f>SUM(F20:F35)</f>
        <v>16677</v>
      </c>
    </row>
    <row r="20" spans="1:6" ht="18.75" customHeight="1">
      <c r="A20" s="170" t="s">
        <v>42</v>
      </c>
      <c r="B20" s="167">
        <v>254</v>
      </c>
      <c r="C20" s="164">
        <v>771</v>
      </c>
      <c r="D20" s="167">
        <v>685</v>
      </c>
      <c r="E20" s="595">
        <v>0</v>
      </c>
      <c r="F20" s="167">
        <v>340</v>
      </c>
    </row>
    <row r="21" spans="1:6" ht="18.75" customHeight="1">
      <c r="A21" s="170" t="s">
        <v>43</v>
      </c>
      <c r="B21" s="167">
        <v>1095</v>
      </c>
      <c r="C21" s="164">
        <v>1469</v>
      </c>
      <c r="D21" s="167">
        <v>1379</v>
      </c>
      <c r="E21" s="595">
        <v>0</v>
      </c>
      <c r="F21" s="167">
        <v>1185</v>
      </c>
    </row>
    <row r="22" spans="1:6" ht="18.75" customHeight="1">
      <c r="A22" s="170" t="s">
        <v>44</v>
      </c>
      <c r="B22" s="167">
        <v>1648</v>
      </c>
      <c r="C22" s="164">
        <v>2820</v>
      </c>
      <c r="D22" s="167">
        <v>2640</v>
      </c>
      <c r="E22" s="595">
        <v>0</v>
      </c>
      <c r="F22" s="167">
        <v>1828</v>
      </c>
    </row>
    <row r="23" spans="1:6" ht="18.75" customHeight="1">
      <c r="A23" s="170" t="s">
        <v>45</v>
      </c>
      <c r="B23" s="167">
        <v>147</v>
      </c>
      <c r="C23" s="164">
        <v>245</v>
      </c>
      <c r="D23" s="167">
        <v>268</v>
      </c>
      <c r="E23" s="595">
        <v>0</v>
      </c>
      <c r="F23" s="167">
        <v>124</v>
      </c>
    </row>
    <row r="24" spans="1:6" ht="18.75" customHeight="1">
      <c r="A24" s="170" t="s">
        <v>46</v>
      </c>
      <c r="B24" s="167">
        <v>984</v>
      </c>
      <c r="C24" s="164">
        <v>1656</v>
      </c>
      <c r="D24" s="167">
        <v>1542</v>
      </c>
      <c r="E24" s="595">
        <v>0</v>
      </c>
      <c r="F24" s="167">
        <v>1098</v>
      </c>
    </row>
    <row r="25" spans="1:6" ht="18.75" customHeight="1">
      <c r="A25" s="170" t="s">
        <v>47</v>
      </c>
      <c r="B25" s="167">
        <v>2325</v>
      </c>
      <c r="C25" s="164">
        <v>2529</v>
      </c>
      <c r="D25" s="167">
        <v>2564</v>
      </c>
      <c r="E25" s="595">
        <v>0</v>
      </c>
      <c r="F25" s="167">
        <v>2290</v>
      </c>
    </row>
    <row r="26" spans="1:6" ht="18.75" customHeight="1">
      <c r="A26" s="170" t="s">
        <v>48</v>
      </c>
      <c r="B26" s="167">
        <v>2074</v>
      </c>
      <c r="C26" s="164">
        <v>3487</v>
      </c>
      <c r="D26" s="167">
        <v>3315</v>
      </c>
      <c r="E26" s="595">
        <v>0</v>
      </c>
      <c r="F26" s="167">
        <v>2246</v>
      </c>
    </row>
    <row r="27" spans="1:6" ht="18.75" customHeight="1">
      <c r="A27" s="170" t="s">
        <v>49</v>
      </c>
      <c r="B27" s="167">
        <v>145</v>
      </c>
      <c r="C27" s="164">
        <v>348</v>
      </c>
      <c r="D27" s="167">
        <v>289</v>
      </c>
      <c r="E27" s="595">
        <v>0</v>
      </c>
      <c r="F27" s="167">
        <v>204</v>
      </c>
    </row>
    <row r="28" spans="1:6" ht="18.75" customHeight="1">
      <c r="A28" s="170" t="s">
        <v>50</v>
      </c>
      <c r="B28" s="167">
        <v>1239</v>
      </c>
      <c r="C28" s="164">
        <v>1462</v>
      </c>
      <c r="D28" s="167">
        <v>1412</v>
      </c>
      <c r="E28" s="595">
        <v>0</v>
      </c>
      <c r="F28" s="167">
        <v>1289</v>
      </c>
    </row>
    <row r="29" spans="1:6" ht="18.75" customHeight="1">
      <c r="A29" s="170" t="s">
        <v>51</v>
      </c>
      <c r="B29" s="167">
        <v>934</v>
      </c>
      <c r="C29" s="164">
        <v>1660</v>
      </c>
      <c r="D29" s="167">
        <v>1543</v>
      </c>
      <c r="E29" s="595">
        <v>0</v>
      </c>
      <c r="F29" s="167">
        <v>1051</v>
      </c>
    </row>
    <row r="30" spans="1:6" ht="18.75" customHeight="1">
      <c r="A30" s="170" t="s">
        <v>52</v>
      </c>
      <c r="B30" s="167">
        <v>689</v>
      </c>
      <c r="C30" s="164">
        <v>824</v>
      </c>
      <c r="D30" s="167">
        <v>846</v>
      </c>
      <c r="E30" s="167">
        <v>3</v>
      </c>
      <c r="F30" s="167">
        <v>667</v>
      </c>
    </row>
    <row r="31" spans="1:6" ht="18.75" customHeight="1">
      <c r="A31" s="170" t="s">
        <v>53</v>
      </c>
      <c r="B31" s="167">
        <v>292</v>
      </c>
      <c r="C31" s="164">
        <v>637</v>
      </c>
      <c r="D31" s="167">
        <v>622</v>
      </c>
      <c r="E31" s="595">
        <v>0</v>
      </c>
      <c r="F31" s="167">
        <v>307</v>
      </c>
    </row>
    <row r="32" spans="1:6" ht="18.75" customHeight="1">
      <c r="A32" s="170" t="s">
        <v>54</v>
      </c>
      <c r="B32" s="167">
        <v>991</v>
      </c>
      <c r="C32" s="164">
        <v>1501</v>
      </c>
      <c r="D32" s="167">
        <v>1304</v>
      </c>
      <c r="E32" s="595">
        <v>0</v>
      </c>
      <c r="F32" s="167">
        <v>1188</v>
      </c>
    </row>
    <row r="33" spans="1:6" ht="18.75" customHeight="1">
      <c r="A33" s="170" t="s">
        <v>55</v>
      </c>
      <c r="B33" s="167">
        <v>650</v>
      </c>
      <c r="C33" s="164">
        <v>835</v>
      </c>
      <c r="D33" s="167">
        <v>892</v>
      </c>
      <c r="E33" s="595">
        <v>0</v>
      </c>
      <c r="F33" s="167">
        <v>593</v>
      </c>
    </row>
    <row r="34" spans="1:6" ht="18.75" customHeight="1">
      <c r="A34" s="170" t="s">
        <v>56</v>
      </c>
      <c r="B34" s="167">
        <v>1721</v>
      </c>
      <c r="C34" s="164">
        <v>2590</v>
      </c>
      <c r="D34" s="167">
        <v>2347</v>
      </c>
      <c r="E34" s="595">
        <v>0</v>
      </c>
      <c r="F34" s="167">
        <v>1964</v>
      </c>
    </row>
    <row r="35" spans="1:6" ht="18.75" customHeight="1">
      <c r="A35" s="171" t="s">
        <v>57</v>
      </c>
      <c r="B35" s="172">
        <v>282</v>
      </c>
      <c r="C35" s="173">
        <v>459</v>
      </c>
      <c r="D35" s="172">
        <v>438</v>
      </c>
      <c r="E35" s="596">
        <v>0</v>
      </c>
      <c r="F35" s="172">
        <v>303</v>
      </c>
    </row>
  </sheetData>
  <mergeCells count="15">
    <mergeCell ref="A1:F1"/>
    <mergeCell ref="A3:F3"/>
    <mergeCell ref="B6:F6"/>
    <mergeCell ref="A15:F15"/>
    <mergeCell ref="A4:A6"/>
    <mergeCell ref="B4:B5"/>
    <mergeCell ref="C4:C5"/>
    <mergeCell ref="D4:E4"/>
    <mergeCell ref="F4:F5"/>
    <mergeCell ref="A16:A18"/>
    <mergeCell ref="B16:B17"/>
    <mergeCell ref="F16:F17"/>
    <mergeCell ref="B18:F18"/>
    <mergeCell ref="C16:C17"/>
    <mergeCell ref="D16:E16"/>
  </mergeCells>
  <hyperlinks>
    <hyperlink ref="G3" location="'Spis treści'!A1" display="Powrót do spisu" xr:uid="{07EA8E83-41E2-4A83-92FE-C54D1A90A9B7}"/>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ignoredErrors>
    <ignoredError sqref="B19:F1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20"/>
  <dimension ref="A1:K39"/>
  <sheetViews>
    <sheetView showGridLines="0" view="pageBreakPreview" zoomScale="90" zoomScaleNormal="100" zoomScaleSheetLayoutView="90" workbookViewId="0">
      <selection activeCell="B1" sqref="B1"/>
    </sheetView>
  </sheetViews>
  <sheetFormatPr defaultColWidth="8" defaultRowHeight="12.75"/>
  <cols>
    <col min="1" max="1" width="31.875" style="1" customWidth="1"/>
    <col min="2" max="2" width="10.125" style="1" customWidth="1"/>
    <col min="3" max="3" width="9.875" style="1" customWidth="1"/>
    <col min="4" max="4" width="10.25" style="1" customWidth="1"/>
    <col min="5" max="5" width="9.375" style="1" customWidth="1"/>
    <col min="6" max="6" width="10.875" style="66" customWidth="1"/>
    <col min="7" max="7" width="10.875" style="1" customWidth="1"/>
    <col min="8" max="8" width="10" style="1" customWidth="1"/>
    <col min="9" max="16383" width="8" style="1"/>
    <col min="16384" max="16384" width="2.5" style="1" customWidth="1"/>
  </cols>
  <sheetData>
    <row r="1" spans="1:11" ht="30" customHeight="1">
      <c r="A1" s="662" t="str">
        <f>'Tab 2 i 3'!A1:D1</f>
        <v xml:space="preserve"> I. EMERYTURY I RENTY REALIZOWANE PRZEZ KRUS</v>
      </c>
      <c r="B1" s="662"/>
      <c r="C1" s="662"/>
      <c r="D1" s="662"/>
      <c r="E1" s="662"/>
      <c r="F1" s="662"/>
      <c r="G1" s="662"/>
    </row>
    <row r="2" spans="1:11" ht="42.75" customHeight="1">
      <c r="A2" s="660" t="s">
        <v>588</v>
      </c>
      <c r="B2" s="660"/>
      <c r="C2" s="660"/>
      <c r="D2" s="660"/>
      <c r="E2" s="660"/>
      <c r="F2" s="660"/>
      <c r="G2" s="660"/>
      <c r="H2" s="554" t="s">
        <v>543</v>
      </c>
    </row>
    <row r="3" spans="1:11" ht="21" customHeight="1">
      <c r="A3" s="641" t="s">
        <v>13</v>
      </c>
      <c r="B3" s="644" t="s">
        <v>117</v>
      </c>
      <c r="C3" s="646" t="s">
        <v>118</v>
      </c>
      <c r="D3" s="661"/>
      <c r="E3" s="661"/>
      <c r="F3" s="661"/>
      <c r="G3" s="663" t="s">
        <v>119</v>
      </c>
      <c r="H3" s="28"/>
    </row>
    <row r="4" spans="1:11" ht="73.5" customHeight="1">
      <c r="A4" s="642"/>
      <c r="B4" s="644"/>
      <c r="C4" s="479" t="s">
        <v>120</v>
      </c>
      <c r="D4" s="479" t="s">
        <v>121</v>
      </c>
      <c r="E4" s="175" t="s">
        <v>122</v>
      </c>
      <c r="F4" s="480" t="s">
        <v>123</v>
      </c>
      <c r="G4" s="664"/>
      <c r="H4" s="28"/>
    </row>
    <row r="5" spans="1:11" ht="21" customHeight="1">
      <c r="A5" s="643"/>
      <c r="B5" s="623" t="str">
        <f>'Tab 4 i 5'!B6:F6</f>
        <v>I KWARTAŁ 2023 R.</v>
      </c>
      <c r="C5" s="625"/>
      <c r="D5" s="625"/>
      <c r="E5" s="625"/>
      <c r="F5" s="625"/>
      <c r="G5" s="624"/>
      <c r="H5" s="28"/>
    </row>
    <row r="6" spans="1:11" ht="21" customHeight="1">
      <c r="A6" s="153" t="s">
        <v>68</v>
      </c>
      <c r="B6" s="159">
        <f>C6+G6</f>
        <v>22086</v>
      </c>
      <c r="C6" s="159">
        <f>D6+E6</f>
        <v>21797</v>
      </c>
      <c r="D6" s="159">
        <f>D7+D8+D12</f>
        <v>19951</v>
      </c>
      <c r="E6" s="160">
        <f>E7+E8</f>
        <v>1846</v>
      </c>
      <c r="F6" s="486">
        <f>E6/C6</f>
        <v>8.4690553745928335E-2</v>
      </c>
      <c r="G6" s="161">
        <f>G7+G8</f>
        <v>289</v>
      </c>
      <c r="H6" s="59"/>
    </row>
    <row r="7" spans="1:11" ht="21" customHeight="1">
      <c r="A7" s="154" t="s">
        <v>111</v>
      </c>
      <c r="B7" s="162">
        <f t="shared" ref="B7:B12" si="0">C7+G7</f>
        <v>8595</v>
      </c>
      <c r="C7" s="162">
        <v>8510</v>
      </c>
      <c r="D7" s="162">
        <v>7938</v>
      </c>
      <c r="E7" s="162">
        <v>572</v>
      </c>
      <c r="F7" s="487">
        <f t="shared" ref="F7:F11" si="1">E7/C7</f>
        <v>6.7215041128084602E-2</v>
      </c>
      <c r="G7" s="162">
        <v>85</v>
      </c>
      <c r="H7" s="28"/>
      <c r="K7" s="60"/>
    </row>
    <row r="8" spans="1:11" ht="21" customHeight="1">
      <c r="A8" s="154" t="s">
        <v>112</v>
      </c>
      <c r="B8" s="162">
        <f t="shared" si="0"/>
        <v>13491</v>
      </c>
      <c r="C8" s="162">
        <v>13287</v>
      </c>
      <c r="D8" s="162">
        <v>12013</v>
      </c>
      <c r="E8" s="162">
        <v>1274</v>
      </c>
      <c r="F8" s="487">
        <f t="shared" si="1"/>
        <v>9.588319409949575E-2</v>
      </c>
      <c r="G8" s="164">
        <v>204</v>
      </c>
      <c r="H8" s="28"/>
      <c r="K8" s="60"/>
    </row>
    <row r="9" spans="1:11" ht="21" customHeight="1">
      <c r="A9" s="154" t="s">
        <v>113</v>
      </c>
      <c r="B9" s="162">
        <f t="shared" si="0"/>
        <v>12380</v>
      </c>
      <c r="C9" s="162">
        <v>12202</v>
      </c>
      <c r="D9" s="165">
        <v>10987</v>
      </c>
      <c r="E9" s="166">
        <v>1215</v>
      </c>
      <c r="F9" s="487">
        <f t="shared" si="1"/>
        <v>9.9573840354040322E-2</v>
      </c>
      <c r="G9" s="167">
        <v>178</v>
      </c>
      <c r="H9" s="28"/>
      <c r="K9" s="60"/>
    </row>
    <row r="10" spans="1:11" ht="24" customHeight="1">
      <c r="A10" s="154" t="s">
        <v>114</v>
      </c>
      <c r="B10" s="162">
        <f t="shared" si="0"/>
        <v>524</v>
      </c>
      <c r="C10" s="162">
        <v>514</v>
      </c>
      <c r="D10" s="165">
        <v>431</v>
      </c>
      <c r="E10" s="165">
        <v>83</v>
      </c>
      <c r="F10" s="487">
        <f t="shared" si="1"/>
        <v>0.16147859922178989</v>
      </c>
      <c r="G10" s="164">
        <v>10</v>
      </c>
      <c r="H10" s="28"/>
      <c r="K10" s="60"/>
    </row>
    <row r="11" spans="1:11" ht="21" customHeight="1">
      <c r="A11" s="154" t="s">
        <v>115</v>
      </c>
      <c r="B11" s="162">
        <f t="shared" si="0"/>
        <v>1111</v>
      </c>
      <c r="C11" s="162">
        <v>1085</v>
      </c>
      <c r="D11" s="162">
        <v>1026</v>
      </c>
      <c r="E11" s="163">
        <v>59</v>
      </c>
      <c r="F11" s="487">
        <f t="shared" si="1"/>
        <v>5.4377880184331796E-2</v>
      </c>
      <c r="G11" s="164">
        <v>26</v>
      </c>
      <c r="H11" s="28"/>
      <c r="K11" s="60"/>
    </row>
    <row r="12" spans="1:11" ht="22.5" customHeight="1">
      <c r="A12" s="156" t="s">
        <v>116</v>
      </c>
      <c r="B12" s="168">
        <f t="shared" si="0"/>
        <v>0</v>
      </c>
      <c r="C12" s="168">
        <v>0</v>
      </c>
      <c r="D12" s="168">
        <v>0</v>
      </c>
      <c r="E12" s="168">
        <v>0</v>
      </c>
      <c r="F12" s="503" t="s">
        <v>498</v>
      </c>
      <c r="G12" s="168">
        <v>0</v>
      </c>
      <c r="H12" s="28"/>
      <c r="K12" s="60"/>
    </row>
    <row r="13" spans="1:11" ht="27.75" customHeight="1">
      <c r="A13" s="182"/>
      <c r="B13" s="183"/>
      <c r="C13" s="183"/>
      <c r="D13" s="183"/>
      <c r="E13" s="184"/>
      <c r="F13" s="184"/>
      <c r="G13" s="184"/>
      <c r="H13" s="28"/>
      <c r="K13" s="60"/>
    </row>
    <row r="14" spans="1:11" ht="30" customHeight="1">
      <c r="A14" s="660" t="s">
        <v>587</v>
      </c>
      <c r="B14" s="660"/>
      <c r="C14" s="660"/>
      <c r="D14" s="660"/>
      <c r="E14" s="660"/>
      <c r="F14" s="660"/>
      <c r="G14" s="660"/>
      <c r="H14" s="8"/>
    </row>
    <row r="15" spans="1:11" s="61" customFormat="1" ht="18" customHeight="1">
      <c r="A15" s="641" t="s">
        <v>13</v>
      </c>
      <c r="B15" s="644" t="s">
        <v>117</v>
      </c>
      <c r="C15" s="646" t="s">
        <v>118</v>
      </c>
      <c r="D15" s="661"/>
      <c r="E15" s="661"/>
      <c r="F15" s="661"/>
      <c r="G15" s="641" t="s">
        <v>119</v>
      </c>
    </row>
    <row r="16" spans="1:11" ht="73.5" customHeight="1">
      <c r="A16" s="642"/>
      <c r="B16" s="644"/>
      <c r="C16" s="478" t="s">
        <v>120</v>
      </c>
      <c r="D16" s="478" t="s">
        <v>121</v>
      </c>
      <c r="E16" s="478" t="s">
        <v>122</v>
      </c>
      <c r="F16" s="480" t="s">
        <v>123</v>
      </c>
      <c r="G16" s="643"/>
    </row>
    <row r="17" spans="1:8" ht="20.25" customHeight="1">
      <c r="A17" s="643"/>
      <c r="B17" s="623" t="str">
        <f>B5</f>
        <v>I KWARTAŁ 2023 R.</v>
      </c>
      <c r="C17" s="625"/>
      <c r="D17" s="625"/>
      <c r="E17" s="625"/>
      <c r="F17" s="625"/>
      <c r="G17" s="624"/>
    </row>
    <row r="18" spans="1:8" ht="21" customHeight="1">
      <c r="A18" s="169" t="s">
        <v>68</v>
      </c>
      <c r="B18" s="161">
        <f>SUM(B19:B34)</f>
        <v>22086</v>
      </c>
      <c r="C18" s="161">
        <f>SUM(C19:C34)</f>
        <v>21797</v>
      </c>
      <c r="D18" s="161">
        <f>SUM(D19:D34)</f>
        <v>19951</v>
      </c>
      <c r="E18" s="161">
        <f>SUM(E19:E34)</f>
        <v>1846</v>
      </c>
      <c r="F18" s="488">
        <f>E18/C18</f>
        <v>8.4690553745928335E-2</v>
      </c>
      <c r="G18" s="161">
        <f>SUM(G19:G34)</f>
        <v>289</v>
      </c>
      <c r="H18" s="62"/>
    </row>
    <row r="19" spans="1:8" ht="21" customHeight="1">
      <c r="A19" s="170" t="s">
        <v>42</v>
      </c>
      <c r="B19" s="167">
        <f>C19+G19</f>
        <v>685</v>
      </c>
      <c r="C19" s="164">
        <f>SUM(D19:E19)</f>
        <v>681</v>
      </c>
      <c r="D19" s="167">
        <v>619</v>
      </c>
      <c r="E19" s="167">
        <v>62</v>
      </c>
      <c r="F19" s="489">
        <f t="shared" ref="F19:F34" si="2">E19/C19</f>
        <v>9.1042584434654919E-2</v>
      </c>
      <c r="G19" s="167">
        <v>4</v>
      </c>
      <c r="H19" s="62"/>
    </row>
    <row r="20" spans="1:8" ht="21" customHeight="1">
      <c r="A20" s="170" t="s">
        <v>43</v>
      </c>
      <c r="B20" s="167">
        <f t="shared" ref="B20:B34" si="3">C20+G20</f>
        <v>1379</v>
      </c>
      <c r="C20" s="164">
        <f t="shared" ref="C20:C34" si="4">SUM(D20:E20)</f>
        <v>1372</v>
      </c>
      <c r="D20" s="167">
        <v>1274</v>
      </c>
      <c r="E20" s="167">
        <v>98</v>
      </c>
      <c r="F20" s="489">
        <f t="shared" si="2"/>
        <v>7.1428571428571425E-2</v>
      </c>
      <c r="G20" s="167">
        <v>7</v>
      </c>
      <c r="H20" s="62"/>
    </row>
    <row r="21" spans="1:8" ht="21" customHeight="1">
      <c r="A21" s="170" t="s">
        <v>44</v>
      </c>
      <c r="B21" s="167">
        <f t="shared" si="3"/>
        <v>2640</v>
      </c>
      <c r="C21" s="164">
        <f t="shared" si="4"/>
        <v>2612</v>
      </c>
      <c r="D21" s="167">
        <v>2323</v>
      </c>
      <c r="E21" s="167">
        <v>289</v>
      </c>
      <c r="F21" s="489">
        <f t="shared" si="2"/>
        <v>0.11064318529862174</v>
      </c>
      <c r="G21" s="167">
        <v>28</v>
      </c>
      <c r="H21" s="62"/>
    </row>
    <row r="22" spans="1:8" ht="21" customHeight="1">
      <c r="A22" s="170" t="s">
        <v>45</v>
      </c>
      <c r="B22" s="167">
        <f t="shared" si="3"/>
        <v>268</v>
      </c>
      <c r="C22" s="164">
        <f t="shared" si="4"/>
        <v>264</v>
      </c>
      <c r="D22" s="167">
        <v>246</v>
      </c>
      <c r="E22" s="167">
        <v>18</v>
      </c>
      <c r="F22" s="489">
        <f t="shared" si="2"/>
        <v>6.8181818181818177E-2</v>
      </c>
      <c r="G22" s="167">
        <v>4</v>
      </c>
      <c r="H22" s="63"/>
    </row>
    <row r="23" spans="1:8" ht="21" customHeight="1">
      <c r="A23" s="170" t="s">
        <v>46</v>
      </c>
      <c r="B23" s="167">
        <f t="shared" si="3"/>
        <v>1542</v>
      </c>
      <c r="C23" s="164">
        <f t="shared" si="4"/>
        <v>1529</v>
      </c>
      <c r="D23" s="167">
        <v>1405</v>
      </c>
      <c r="E23" s="167">
        <v>124</v>
      </c>
      <c r="F23" s="489">
        <f t="shared" si="2"/>
        <v>8.109875735775017E-2</v>
      </c>
      <c r="G23" s="167">
        <v>13</v>
      </c>
      <c r="H23" s="63"/>
    </row>
    <row r="24" spans="1:8" ht="21" customHeight="1">
      <c r="A24" s="170" t="s">
        <v>47</v>
      </c>
      <c r="B24" s="167">
        <f t="shared" si="3"/>
        <v>2564</v>
      </c>
      <c r="C24" s="164">
        <f t="shared" si="4"/>
        <v>2527</v>
      </c>
      <c r="D24" s="167">
        <v>2377</v>
      </c>
      <c r="E24" s="167">
        <v>150</v>
      </c>
      <c r="F24" s="489">
        <f t="shared" si="2"/>
        <v>5.9358923624851602E-2</v>
      </c>
      <c r="G24" s="167">
        <v>37</v>
      </c>
      <c r="H24" s="62"/>
    </row>
    <row r="25" spans="1:8" ht="21" customHeight="1">
      <c r="A25" s="170" t="s">
        <v>48</v>
      </c>
      <c r="B25" s="167">
        <f t="shared" si="3"/>
        <v>3315</v>
      </c>
      <c r="C25" s="164">
        <f t="shared" si="4"/>
        <v>3279</v>
      </c>
      <c r="D25" s="167">
        <v>3020</v>
      </c>
      <c r="E25" s="167">
        <v>259</v>
      </c>
      <c r="F25" s="489">
        <f t="shared" si="2"/>
        <v>7.8987496187862147E-2</v>
      </c>
      <c r="G25" s="167">
        <v>36</v>
      </c>
      <c r="H25" s="62"/>
    </row>
    <row r="26" spans="1:8" ht="21" customHeight="1">
      <c r="A26" s="170" t="s">
        <v>49</v>
      </c>
      <c r="B26" s="167">
        <f t="shared" si="3"/>
        <v>289</v>
      </c>
      <c r="C26" s="164">
        <f t="shared" si="4"/>
        <v>286</v>
      </c>
      <c r="D26" s="167">
        <v>267</v>
      </c>
      <c r="E26" s="167">
        <v>19</v>
      </c>
      <c r="F26" s="489">
        <f t="shared" si="2"/>
        <v>6.6433566433566432E-2</v>
      </c>
      <c r="G26" s="167">
        <v>3</v>
      </c>
      <c r="H26" s="62"/>
    </row>
    <row r="27" spans="1:8" ht="21" customHeight="1">
      <c r="A27" s="170" t="s">
        <v>50</v>
      </c>
      <c r="B27" s="167">
        <f t="shared" si="3"/>
        <v>1412</v>
      </c>
      <c r="C27" s="164">
        <f t="shared" si="4"/>
        <v>1386</v>
      </c>
      <c r="D27" s="167">
        <v>1278</v>
      </c>
      <c r="E27" s="167">
        <v>108</v>
      </c>
      <c r="F27" s="489">
        <f t="shared" si="2"/>
        <v>7.792207792207792E-2</v>
      </c>
      <c r="G27" s="167">
        <v>26</v>
      </c>
      <c r="H27" s="62"/>
    </row>
    <row r="28" spans="1:8" ht="21" customHeight="1">
      <c r="A28" s="170" t="s">
        <v>51</v>
      </c>
      <c r="B28" s="167">
        <f t="shared" si="3"/>
        <v>1543</v>
      </c>
      <c r="C28" s="164">
        <f t="shared" si="4"/>
        <v>1512</v>
      </c>
      <c r="D28" s="167">
        <v>1335</v>
      </c>
      <c r="E28" s="167">
        <v>177</v>
      </c>
      <c r="F28" s="489">
        <f t="shared" si="2"/>
        <v>0.11706349206349206</v>
      </c>
      <c r="G28" s="167">
        <v>31</v>
      </c>
      <c r="H28" s="62"/>
    </row>
    <row r="29" spans="1:8" ht="21" customHeight="1">
      <c r="A29" s="170" t="s">
        <v>52</v>
      </c>
      <c r="B29" s="167">
        <f t="shared" si="3"/>
        <v>846</v>
      </c>
      <c r="C29" s="164">
        <f t="shared" si="4"/>
        <v>830</v>
      </c>
      <c r="D29" s="167">
        <v>772</v>
      </c>
      <c r="E29" s="167">
        <v>58</v>
      </c>
      <c r="F29" s="489">
        <f t="shared" si="2"/>
        <v>6.9879518072289162E-2</v>
      </c>
      <c r="G29" s="167">
        <v>16</v>
      </c>
      <c r="H29" s="62"/>
    </row>
    <row r="30" spans="1:8" ht="21" customHeight="1">
      <c r="A30" s="170" t="s">
        <v>53</v>
      </c>
      <c r="B30" s="167">
        <f t="shared" si="3"/>
        <v>622</v>
      </c>
      <c r="C30" s="164">
        <f t="shared" si="4"/>
        <v>621</v>
      </c>
      <c r="D30" s="167">
        <v>576</v>
      </c>
      <c r="E30" s="167">
        <v>45</v>
      </c>
      <c r="F30" s="489">
        <f t="shared" si="2"/>
        <v>7.2463768115942032E-2</v>
      </c>
      <c r="G30" s="167">
        <v>1</v>
      </c>
      <c r="H30" s="62"/>
    </row>
    <row r="31" spans="1:8" ht="21" customHeight="1">
      <c r="A31" s="170" t="s">
        <v>54</v>
      </c>
      <c r="B31" s="167">
        <f t="shared" si="3"/>
        <v>1304</v>
      </c>
      <c r="C31" s="164">
        <f t="shared" si="4"/>
        <v>1260</v>
      </c>
      <c r="D31" s="167">
        <v>1103</v>
      </c>
      <c r="E31" s="167">
        <v>157</v>
      </c>
      <c r="F31" s="489">
        <f t="shared" si="2"/>
        <v>0.1246031746031746</v>
      </c>
      <c r="G31" s="167">
        <v>44</v>
      </c>
      <c r="H31" s="62"/>
    </row>
    <row r="32" spans="1:8" ht="21" customHeight="1">
      <c r="A32" s="170" t="s">
        <v>55</v>
      </c>
      <c r="B32" s="167">
        <f t="shared" si="3"/>
        <v>892</v>
      </c>
      <c r="C32" s="164">
        <f t="shared" si="4"/>
        <v>882</v>
      </c>
      <c r="D32" s="167">
        <v>794</v>
      </c>
      <c r="E32" s="167">
        <v>88</v>
      </c>
      <c r="F32" s="489">
        <f t="shared" si="2"/>
        <v>9.9773242630385492E-2</v>
      </c>
      <c r="G32" s="167">
        <v>10</v>
      </c>
      <c r="H32" s="62"/>
    </row>
    <row r="33" spans="1:8" ht="21" customHeight="1">
      <c r="A33" s="170" t="s">
        <v>56</v>
      </c>
      <c r="B33" s="167">
        <f t="shared" si="3"/>
        <v>2347</v>
      </c>
      <c r="C33" s="164">
        <f t="shared" si="4"/>
        <v>2324</v>
      </c>
      <c r="D33" s="167">
        <v>2172</v>
      </c>
      <c r="E33" s="167">
        <v>152</v>
      </c>
      <c r="F33" s="489">
        <f t="shared" si="2"/>
        <v>6.5404475043029264E-2</v>
      </c>
      <c r="G33" s="167">
        <v>23</v>
      </c>
      <c r="H33" s="62"/>
    </row>
    <row r="34" spans="1:8" ht="21" customHeight="1">
      <c r="A34" s="171" t="s">
        <v>57</v>
      </c>
      <c r="B34" s="172">
        <f t="shared" si="3"/>
        <v>438</v>
      </c>
      <c r="C34" s="173">
        <f t="shared" si="4"/>
        <v>432</v>
      </c>
      <c r="D34" s="172">
        <v>390</v>
      </c>
      <c r="E34" s="174">
        <v>42</v>
      </c>
      <c r="F34" s="490">
        <f t="shared" si="2"/>
        <v>9.7222222222222224E-2</v>
      </c>
      <c r="G34" s="172">
        <v>6</v>
      </c>
      <c r="H34" s="62"/>
    </row>
    <row r="35" spans="1:8" ht="15">
      <c r="A35" s="3"/>
      <c r="B35" s="64"/>
      <c r="C35" s="64"/>
      <c r="D35" s="64"/>
      <c r="E35" s="64"/>
      <c r="F35" s="65"/>
      <c r="G35" s="64"/>
      <c r="H35" s="62"/>
    </row>
    <row r="36" spans="1:8">
      <c r="B36" s="12"/>
      <c r="C36" s="12"/>
      <c r="D36" s="12"/>
      <c r="E36" s="12"/>
      <c r="G36" s="12"/>
    </row>
    <row r="37" spans="1:8">
      <c r="B37" s="12"/>
      <c r="C37" s="12"/>
      <c r="D37" s="12"/>
      <c r="E37" s="12"/>
      <c r="G37" s="12"/>
    </row>
    <row r="39" spans="1:8">
      <c r="G39" s="508"/>
    </row>
  </sheetData>
  <mergeCells count="13">
    <mergeCell ref="A1:G1"/>
    <mergeCell ref="A2:G2"/>
    <mergeCell ref="B3:B4"/>
    <mergeCell ref="C3:F3"/>
    <mergeCell ref="G3:G4"/>
    <mergeCell ref="A3:A5"/>
    <mergeCell ref="B5:G5"/>
    <mergeCell ref="A14:G14"/>
    <mergeCell ref="B15:B16"/>
    <mergeCell ref="C15:F15"/>
    <mergeCell ref="G15:G16"/>
    <mergeCell ref="A15:A17"/>
    <mergeCell ref="B17:G17"/>
  </mergeCells>
  <hyperlinks>
    <hyperlink ref="H2" location="'Spis treści'!A1" display="Powrót do spisu" xr:uid="{C836C0C0-25B7-4769-926C-4C54283914BE}"/>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E6 G6 B18:B34 C18:E18 G18" unlockedFormula="1"/>
    <ignoredError sqref="F6 F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21"/>
  <dimension ref="A1:H38"/>
  <sheetViews>
    <sheetView showGridLines="0" view="pageBreakPreview" zoomScale="90" zoomScaleNormal="100" zoomScaleSheetLayoutView="90" workbookViewId="0">
      <selection activeCell="B1" sqref="B1"/>
    </sheetView>
  </sheetViews>
  <sheetFormatPr defaultRowHeight="15"/>
  <cols>
    <col min="1" max="1" width="31.5" customWidth="1"/>
    <col min="2" max="2" width="12.875" customWidth="1"/>
    <col min="3" max="3" width="12.125" customWidth="1"/>
    <col min="4" max="4" width="11.5" customWidth="1"/>
    <col min="5" max="5" width="10.75" customWidth="1"/>
    <col min="6" max="6" width="12.125" customWidth="1"/>
    <col min="7" max="7" width="9.875" customWidth="1"/>
  </cols>
  <sheetData>
    <row r="1" spans="1:8" ht="30" customHeight="1">
      <c r="A1" s="662" t="str">
        <f>'Tab 6 i 7'!A1:G1</f>
        <v xml:space="preserve"> I. EMERYTURY I RENTY REALIZOWANE PRZEZ KRUS</v>
      </c>
      <c r="B1" s="662"/>
      <c r="C1" s="662"/>
      <c r="D1" s="662"/>
      <c r="E1" s="662"/>
      <c r="F1" s="662"/>
      <c r="G1" s="662"/>
    </row>
    <row r="2" spans="1:8" ht="33" customHeight="1">
      <c r="H2" s="554" t="s">
        <v>543</v>
      </c>
    </row>
    <row r="3" spans="1:8" ht="39" customHeight="1">
      <c r="A3" s="666" t="s">
        <v>557</v>
      </c>
      <c r="B3" s="666"/>
      <c r="C3" s="666"/>
      <c r="D3" s="666"/>
      <c r="E3" s="666"/>
      <c r="F3" s="666"/>
      <c r="G3" s="666"/>
    </row>
    <row r="4" spans="1:8" ht="75" customHeight="1">
      <c r="A4" s="671" t="s">
        <v>13</v>
      </c>
      <c r="B4" s="481" t="s">
        <v>124</v>
      </c>
      <c r="C4" s="481" t="s">
        <v>125</v>
      </c>
      <c r="D4" s="481" t="s">
        <v>126</v>
      </c>
      <c r="E4" s="481" t="s">
        <v>127</v>
      </c>
      <c r="F4" s="481" t="s">
        <v>128</v>
      </c>
    </row>
    <row r="5" spans="1:8" ht="15" customHeight="1">
      <c r="A5" s="672"/>
      <c r="B5" s="673" t="str">
        <f>'Tab 6 i 7'!B5:G5</f>
        <v>I KWARTAŁ 2023 R.</v>
      </c>
      <c r="C5" s="674"/>
      <c r="D5" s="674"/>
      <c r="E5" s="674"/>
      <c r="F5" s="675"/>
    </row>
    <row r="6" spans="1:8" ht="21" customHeight="1">
      <c r="A6" s="176" t="s">
        <v>68</v>
      </c>
      <c r="B6" s="176">
        <f>B7+B8</f>
        <v>978</v>
      </c>
      <c r="C6" s="176">
        <f>C7+C8</f>
        <v>815</v>
      </c>
      <c r="D6" s="176">
        <f>D7+D8</f>
        <v>194</v>
      </c>
      <c r="E6" s="176">
        <f>E7+E8</f>
        <v>848</v>
      </c>
      <c r="F6" s="176">
        <f>F7+F8</f>
        <v>1036</v>
      </c>
    </row>
    <row r="7" spans="1:8" ht="21" customHeight="1">
      <c r="A7" s="177" t="s">
        <v>111</v>
      </c>
      <c r="B7" s="531">
        <v>346</v>
      </c>
      <c r="C7" s="531">
        <v>391</v>
      </c>
      <c r="D7" s="531">
        <v>96</v>
      </c>
      <c r="E7" s="531">
        <v>386</v>
      </c>
      <c r="F7" s="531">
        <v>407</v>
      </c>
    </row>
    <row r="8" spans="1:8" ht="21" customHeight="1">
      <c r="A8" s="177" t="s">
        <v>112</v>
      </c>
      <c r="B8" s="177">
        <f>B9+B11</f>
        <v>632</v>
      </c>
      <c r="C8" s="177">
        <f t="shared" ref="C8:F8" si="0">C9+C11</f>
        <v>424</v>
      </c>
      <c r="D8" s="177">
        <f t="shared" si="0"/>
        <v>98</v>
      </c>
      <c r="E8" s="177">
        <f t="shared" si="0"/>
        <v>462</v>
      </c>
      <c r="F8" s="177">
        <f t="shared" si="0"/>
        <v>629</v>
      </c>
    </row>
    <row r="9" spans="1:8" ht="21" customHeight="1">
      <c r="A9" s="177" t="s">
        <v>113</v>
      </c>
      <c r="B9" s="531">
        <v>548</v>
      </c>
      <c r="C9" s="531">
        <v>350</v>
      </c>
      <c r="D9" s="531">
        <v>79</v>
      </c>
      <c r="E9" s="531">
        <v>388</v>
      </c>
      <c r="F9" s="531">
        <v>537</v>
      </c>
    </row>
    <row r="10" spans="1:8" ht="27.75" customHeight="1">
      <c r="A10" s="179" t="s">
        <v>114</v>
      </c>
      <c r="B10" s="531">
        <v>13</v>
      </c>
      <c r="C10" s="531">
        <v>9</v>
      </c>
      <c r="D10" s="531">
        <v>1</v>
      </c>
      <c r="E10" s="531">
        <v>13</v>
      </c>
      <c r="F10" s="531">
        <v>10</v>
      </c>
    </row>
    <row r="11" spans="1:8" ht="21" customHeight="1">
      <c r="A11" s="180" t="s">
        <v>115</v>
      </c>
      <c r="B11" s="532">
        <v>84</v>
      </c>
      <c r="C11" s="532">
        <v>74</v>
      </c>
      <c r="D11" s="532">
        <v>19</v>
      </c>
      <c r="E11" s="532">
        <v>74</v>
      </c>
      <c r="F11" s="532">
        <v>92</v>
      </c>
    </row>
    <row r="12" spans="1:8" ht="39.75" customHeight="1"/>
    <row r="13" spans="1:8" ht="36" customHeight="1">
      <c r="A13" s="670" t="s">
        <v>558</v>
      </c>
      <c r="B13" s="670"/>
      <c r="C13" s="670"/>
      <c r="D13" s="670"/>
      <c r="E13" s="670"/>
      <c r="F13" s="670"/>
      <c r="G13" s="670"/>
    </row>
    <row r="14" spans="1:8" ht="21" customHeight="1">
      <c r="A14" s="671" t="s">
        <v>13</v>
      </c>
      <c r="B14" s="667" t="s">
        <v>118</v>
      </c>
      <c r="C14" s="667"/>
      <c r="D14" s="667"/>
      <c r="E14" s="667"/>
      <c r="F14" s="667"/>
      <c r="G14" s="667"/>
    </row>
    <row r="15" spans="1:8" ht="21" customHeight="1">
      <c r="A15" s="676"/>
      <c r="B15" s="667" t="s">
        <v>120</v>
      </c>
      <c r="C15" s="668" t="s">
        <v>71</v>
      </c>
      <c r="D15" s="668"/>
      <c r="E15" s="668"/>
      <c r="F15" s="668"/>
      <c r="G15" s="669" t="s">
        <v>129</v>
      </c>
    </row>
    <row r="16" spans="1:8" ht="21" customHeight="1">
      <c r="A16" s="676"/>
      <c r="B16" s="667"/>
      <c r="C16" s="669" t="s">
        <v>130</v>
      </c>
      <c r="D16" s="669"/>
      <c r="E16" s="669"/>
      <c r="F16" s="669" t="s">
        <v>131</v>
      </c>
      <c r="G16" s="669"/>
    </row>
    <row r="17" spans="1:7" ht="56.25">
      <c r="A17" s="676"/>
      <c r="B17" s="667"/>
      <c r="C17" s="481" t="s">
        <v>109</v>
      </c>
      <c r="D17" s="481" t="s">
        <v>429</v>
      </c>
      <c r="E17" s="481" t="s">
        <v>132</v>
      </c>
      <c r="F17" s="669"/>
      <c r="G17" s="669"/>
    </row>
    <row r="18" spans="1:7" ht="15" customHeight="1">
      <c r="A18" s="672"/>
      <c r="B18" s="677" t="str">
        <f>B5</f>
        <v>I KWARTAŁ 2023 R.</v>
      </c>
      <c r="C18" s="678"/>
      <c r="D18" s="678"/>
      <c r="E18" s="678"/>
      <c r="F18" s="678"/>
      <c r="G18" s="679"/>
    </row>
    <row r="19" spans="1:7" ht="21" customHeight="1">
      <c r="A19" s="176" t="s">
        <v>68</v>
      </c>
      <c r="B19" s="176">
        <f>C19+F19+G19</f>
        <v>779</v>
      </c>
      <c r="C19" s="176">
        <f>SUM(D19:E19)</f>
        <v>519</v>
      </c>
      <c r="D19" s="176">
        <f>D20+D21</f>
        <v>202</v>
      </c>
      <c r="E19" s="176">
        <f>E20+E21</f>
        <v>317</v>
      </c>
      <c r="F19" s="176">
        <f>F20+F21</f>
        <v>151</v>
      </c>
      <c r="G19" s="176">
        <f>G20+G21</f>
        <v>109</v>
      </c>
    </row>
    <row r="20" spans="1:7" ht="21" customHeight="1">
      <c r="A20" s="177" t="s">
        <v>111</v>
      </c>
      <c r="B20" s="177">
        <f t="shared" ref="B20:B24" si="1">C20+F20+G20</f>
        <v>357</v>
      </c>
      <c r="C20" s="177">
        <f t="shared" ref="C20:C24" si="2">SUM(D20:E20)</f>
        <v>213</v>
      </c>
      <c r="D20" s="177">
        <v>98</v>
      </c>
      <c r="E20" s="177">
        <v>115</v>
      </c>
      <c r="F20" s="177">
        <v>78</v>
      </c>
      <c r="G20" s="177">
        <v>66</v>
      </c>
    </row>
    <row r="21" spans="1:7" ht="21" customHeight="1">
      <c r="A21" s="177" t="s">
        <v>112</v>
      </c>
      <c r="B21" s="177">
        <f t="shared" si="1"/>
        <v>422</v>
      </c>
      <c r="C21" s="177">
        <f t="shared" si="2"/>
        <v>306</v>
      </c>
      <c r="D21" s="177">
        <v>104</v>
      </c>
      <c r="E21" s="177">
        <v>202</v>
      </c>
      <c r="F21" s="177">
        <v>73</v>
      </c>
      <c r="G21" s="177">
        <v>43</v>
      </c>
    </row>
    <row r="22" spans="1:7" ht="21" customHeight="1">
      <c r="A22" s="177" t="s">
        <v>113</v>
      </c>
      <c r="B22" s="177">
        <f t="shared" si="1"/>
        <v>360</v>
      </c>
      <c r="C22" s="177">
        <f t="shared" si="2"/>
        <v>261</v>
      </c>
      <c r="D22" s="531">
        <v>87</v>
      </c>
      <c r="E22" s="531">
        <v>174</v>
      </c>
      <c r="F22" s="531">
        <v>66</v>
      </c>
      <c r="G22" s="531">
        <v>33</v>
      </c>
    </row>
    <row r="23" spans="1:7" ht="24" customHeight="1">
      <c r="A23" s="179" t="s">
        <v>114</v>
      </c>
      <c r="B23" s="177">
        <f t="shared" si="1"/>
        <v>13</v>
      </c>
      <c r="C23" s="177">
        <f t="shared" si="2"/>
        <v>10</v>
      </c>
      <c r="D23" s="178">
        <v>0</v>
      </c>
      <c r="E23" s="531">
        <v>10</v>
      </c>
      <c r="F23" s="531">
        <v>1</v>
      </c>
      <c r="G23" s="531">
        <v>2</v>
      </c>
    </row>
    <row r="24" spans="1:7" ht="23.25" customHeight="1">
      <c r="A24" s="180" t="s">
        <v>115</v>
      </c>
      <c r="B24" s="180">
        <f t="shared" si="1"/>
        <v>62</v>
      </c>
      <c r="C24" s="180">
        <f t="shared" si="2"/>
        <v>45</v>
      </c>
      <c r="D24" s="532">
        <v>17</v>
      </c>
      <c r="E24" s="532">
        <v>28</v>
      </c>
      <c r="F24" s="532">
        <v>7</v>
      </c>
      <c r="G24" s="532">
        <v>10</v>
      </c>
    </row>
    <row r="25" spans="1:7" ht="40.5" customHeight="1">
      <c r="A25" s="665" t="s">
        <v>254</v>
      </c>
      <c r="B25" s="665"/>
      <c r="C25" s="665"/>
      <c r="D25" s="665"/>
      <c r="E25" s="665"/>
      <c r="F25" s="665"/>
      <c r="G25" s="665"/>
    </row>
    <row r="38" spans="7:7">
      <c r="G38" s="510"/>
    </row>
  </sheetData>
  <mergeCells count="14">
    <mergeCell ref="A25:G25"/>
    <mergeCell ref="A1:G1"/>
    <mergeCell ref="A3:G3"/>
    <mergeCell ref="B14:G14"/>
    <mergeCell ref="B15:B17"/>
    <mergeCell ref="C15:F15"/>
    <mergeCell ref="G15:G17"/>
    <mergeCell ref="C16:E16"/>
    <mergeCell ref="F16:F17"/>
    <mergeCell ref="A13:G13"/>
    <mergeCell ref="A4:A5"/>
    <mergeCell ref="B5:F5"/>
    <mergeCell ref="A14:A18"/>
    <mergeCell ref="B18:G18"/>
  </mergeCells>
  <hyperlinks>
    <hyperlink ref="H2" location="'Spis treści'!A1" display="Powrót do spisu" xr:uid="{6D12F4CF-4377-4AEC-8897-5EBF5FC06713}"/>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C20 C21:C2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34</vt:i4>
      </vt:variant>
      <vt:variant>
        <vt:lpstr>Nazwane zakresy</vt:lpstr>
      </vt:variant>
      <vt:variant>
        <vt:i4>34</vt:i4>
      </vt:variant>
    </vt:vector>
  </HeadingPairs>
  <TitlesOfParts>
    <vt:vector size="68" baseType="lpstr">
      <vt:lpstr>Strona tytułowa</vt:lpstr>
      <vt:lpstr>Spis treści</vt:lpstr>
      <vt:lpstr>Uwagi wstępne</vt:lpstr>
      <vt:lpstr>Objaśnienia i skróty</vt:lpstr>
      <vt:lpstr>Tab 1</vt:lpstr>
      <vt:lpstr>Tab 2 i 3</vt:lpstr>
      <vt:lpstr>Tab 4 i 5</vt:lpstr>
      <vt:lpstr>Tab 6 i 7</vt:lpstr>
      <vt:lpstr>Tab 8 i 9</vt:lpstr>
      <vt:lpstr>Tab 10 i 11</vt:lpstr>
      <vt:lpstr>Tab 12</vt:lpstr>
      <vt:lpstr>Tab 1 (13)</vt:lpstr>
      <vt:lpstr>Tab 2 (14) i wykres 1</vt:lpstr>
      <vt:lpstr>Tab 3 (15) i wykres 2</vt:lpstr>
      <vt:lpstr>Tab 4 (16)</vt:lpstr>
      <vt:lpstr>Tab 5 (17)</vt:lpstr>
      <vt:lpstr>Wykres 3</vt:lpstr>
      <vt:lpstr>Tab 6 (18)</vt:lpstr>
      <vt:lpstr>Tab 7 (19)</vt:lpstr>
      <vt:lpstr>Tab 8 (20)</vt:lpstr>
      <vt:lpstr>Tab 9 (21) i 10 (22)</vt:lpstr>
      <vt:lpstr>Tab 11 (23) i 12 (24)</vt:lpstr>
      <vt:lpstr>Tab 1 (25)</vt:lpstr>
      <vt:lpstr>Tab 1 (26) i 2 (27)</vt:lpstr>
      <vt:lpstr>Wykres 4</vt:lpstr>
      <vt:lpstr>Tab 3 (28) i 4 (29)</vt:lpstr>
      <vt:lpstr>Wykres 5</vt:lpstr>
      <vt:lpstr>Tab 1 (30)</vt:lpstr>
      <vt:lpstr>Tab 2 (31) i 3 (32)</vt:lpstr>
      <vt:lpstr>Tab 4 (33)</vt:lpstr>
      <vt:lpstr>Tab 5 (34) i 6 (35)</vt:lpstr>
      <vt:lpstr>Tab 7 (36) i 8 (37)</vt:lpstr>
      <vt:lpstr>Tab 1 (38) i 2 (39)</vt:lpstr>
      <vt:lpstr>Strona końcowa</vt:lpstr>
      <vt:lpstr>'Objaśnienia i skróty'!Obszar_wydruku</vt:lpstr>
      <vt:lpstr>'Spis treści'!Obszar_wydruku</vt:lpstr>
      <vt:lpstr>'Strona końcowa'!Obszar_wydruku</vt:lpstr>
      <vt:lpstr>'Strona tytułowa'!Obszar_wydruku</vt:lpstr>
      <vt:lpstr>'Tab 1'!Obszar_wydruku</vt:lpstr>
      <vt:lpstr>'Tab 1 (13)'!Obszar_wydruku</vt:lpstr>
      <vt:lpstr>'Tab 1 (25)'!Obszar_wydruku</vt:lpstr>
      <vt:lpstr>'Tab 1 (26) i 2 (27)'!Obszar_wydruku</vt:lpstr>
      <vt:lpstr>'Tab 1 (30)'!Obszar_wydruku</vt:lpstr>
      <vt:lpstr>'Tab 1 (38) i 2 (39)'!Obszar_wydruku</vt:lpstr>
      <vt:lpstr>'Tab 10 i 11'!Obszar_wydruku</vt:lpstr>
      <vt:lpstr>'Tab 11 (23) i 12 (24)'!Obszar_wydruku</vt:lpstr>
      <vt:lpstr>'Tab 12'!Obszar_wydruku</vt:lpstr>
      <vt:lpstr>'Tab 2 (14) i wykres 1'!Obszar_wydruku</vt:lpstr>
      <vt:lpstr>'Tab 2 (31) i 3 (32)'!Obszar_wydruku</vt:lpstr>
      <vt:lpstr>'Tab 2 i 3'!Obszar_wydruku</vt:lpstr>
      <vt:lpstr>'Tab 3 (15) i wykres 2'!Obszar_wydruku</vt:lpstr>
      <vt:lpstr>'Tab 3 (28) i 4 (29)'!Obszar_wydruku</vt:lpstr>
      <vt:lpstr>'Tab 4 (16)'!Obszar_wydruku</vt:lpstr>
      <vt:lpstr>'Tab 4 (33)'!Obszar_wydruku</vt:lpstr>
      <vt:lpstr>'Tab 4 i 5'!Obszar_wydruku</vt:lpstr>
      <vt:lpstr>'Tab 5 (17)'!Obszar_wydruku</vt:lpstr>
      <vt:lpstr>'Tab 5 (34) i 6 (35)'!Obszar_wydruku</vt:lpstr>
      <vt:lpstr>'Tab 6 (18)'!Obszar_wydruku</vt:lpstr>
      <vt:lpstr>'Tab 6 i 7'!Obszar_wydruku</vt:lpstr>
      <vt:lpstr>'Tab 7 (19)'!Obszar_wydruku</vt:lpstr>
      <vt:lpstr>'Tab 7 (36) i 8 (37)'!Obszar_wydruku</vt:lpstr>
      <vt:lpstr>'Tab 8 (20)'!Obszar_wydruku</vt:lpstr>
      <vt:lpstr>'Tab 8 i 9'!Obszar_wydruku</vt:lpstr>
      <vt:lpstr>'Tab 9 (21) i 10 (22)'!Obszar_wydruku</vt:lpstr>
      <vt:lpstr>'Uwagi wstępne'!Obszar_wydruku</vt:lpstr>
      <vt:lpstr>'Wykres 3'!Obszar_wydruku</vt:lpstr>
      <vt:lpstr>'Wykres 4'!Obszar_wydruku</vt:lpstr>
      <vt:lpstr>'Wykres 5'!Obszar_wydruku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2024-06-04T11:23:12Z</dcterms:modified>
</cp:coreProperties>
</file>