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tabRatio="55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'Arkusz1'!$A$1:$J$70</definedName>
    <definedName name="_xlnm.Print_Titles" localSheetId="0">'Arkusz1'!$A:$J,'Arkusz1'!$4:$5</definedName>
  </definedNames>
  <calcPr fullCalcOnLoad="1"/>
</workbook>
</file>

<file path=xl/sharedStrings.xml><?xml version="1.0" encoding="utf-8"?>
<sst xmlns="http://schemas.openxmlformats.org/spreadsheetml/2006/main" count="205" uniqueCount="153">
  <si>
    <t>stan na</t>
  </si>
  <si>
    <t>Lp.</t>
  </si>
  <si>
    <t>Data podpisania zgody przez  MRiRW</t>
  </si>
  <si>
    <t>Numer zgody MRiRW</t>
  </si>
  <si>
    <t>Województwo</t>
  </si>
  <si>
    <t>Rodzaj klęski</t>
  </si>
  <si>
    <t>ŁĄCZNE STRATY</t>
  </si>
  <si>
    <t>liczba poszkodowanych gospodarstw</t>
  </si>
  <si>
    <t>liczba ha</t>
  </si>
  <si>
    <t>SUMA</t>
  </si>
  <si>
    <r>
      <t xml:space="preserve">STRATY w uprawach  </t>
    </r>
    <r>
      <rPr>
        <b/>
        <sz val="12"/>
        <rFont val="Arial"/>
        <family val="2"/>
      </rPr>
      <t>/w zł/</t>
    </r>
  </si>
  <si>
    <r>
      <t xml:space="preserve">STRATY  w środkach trwałych </t>
    </r>
    <r>
      <rPr>
        <b/>
        <sz val="12"/>
        <rFont val="Arial"/>
        <family val="2"/>
      </rPr>
      <t>/w zł/</t>
    </r>
  </si>
  <si>
    <t>ZGODY MRiRW WYRAŻONE W 2013 ROKU NA URUCHOMIENIE LINII KREDYTÓW "KLĘSKOWYCH"</t>
  </si>
  <si>
    <t>Fwe-4400KL/188/KK/2012/117</t>
  </si>
  <si>
    <t>lubelskie</t>
  </si>
  <si>
    <t>F we-4400KL/189/KK/2012/222</t>
  </si>
  <si>
    <t>kujawsko-pomorskie</t>
  </si>
  <si>
    <t>deszcz nawalny, huragan 2012r.- gm. Baranów</t>
  </si>
  <si>
    <t>ujemne skutki przezimowania 2011/2012-gm. Mogilno, Osięciny, miasto Lipno</t>
  </si>
  <si>
    <t>wielkopolskie</t>
  </si>
  <si>
    <t>piorun 2012 - gm. Gniezno</t>
  </si>
  <si>
    <t>Fwe-4400KL/192/KK/2012/167</t>
  </si>
  <si>
    <t>Fwe-4400KL/191/KK/2012/166</t>
  </si>
  <si>
    <t>warmińsko-mazurskie</t>
  </si>
  <si>
    <t>piorun 2012 - gm. Braniewo</t>
  </si>
  <si>
    <t>Fwe-4400KL/170a/KK/2013/204</t>
  </si>
  <si>
    <t>opolskie</t>
  </si>
  <si>
    <t>ujemne skutki przezimowania 2011/2012 - gm. Grodków</t>
  </si>
  <si>
    <t>Fwe-4400KL/08/KK/2013/355</t>
  </si>
  <si>
    <t>ujemne skutki przezimowania 2012 - gm. Gorzów Śląski</t>
  </si>
  <si>
    <t>Fwe-4400KL/03/KK/2013/354</t>
  </si>
  <si>
    <t>ujemne skutki przezimowania, huragan, grad 2012 - gm. Wilków</t>
  </si>
  <si>
    <t>Fwe-4400KL/166/KK/2012</t>
  </si>
  <si>
    <t>huragan 2011 - gm. Choceń</t>
  </si>
  <si>
    <t>F we-4400KL/179/KK/2012</t>
  </si>
  <si>
    <t>ujemne skutki przezimowania i grad 2012 - g. Bartoszyce</t>
  </si>
  <si>
    <t>Fwe-4400KL/12/KK/2013/963</t>
  </si>
  <si>
    <t>Fwe-4400KL/25/BG/2013/1522</t>
  </si>
  <si>
    <t>podlaskie</t>
  </si>
  <si>
    <t>ujemne skutki przezimowania 2011/2012 - 5 gmin</t>
  </si>
  <si>
    <t>Fwe-4400KL/24/KK/2013/1828</t>
  </si>
  <si>
    <t>ujemne skutki przezimowania 2012 - gm. Borzechów</t>
  </si>
  <si>
    <t>Fwe-4400KL/26/KK/2013/1941</t>
  </si>
  <si>
    <t>huragan 2013 - gm. Gołańcz</t>
  </si>
  <si>
    <t>Fwe-4400KL/29/KK/2013/2401</t>
  </si>
  <si>
    <t>mazowieckie</t>
  </si>
  <si>
    <t>ujemne skutki przezimowania 2013 - gm. Mokobody</t>
  </si>
  <si>
    <t>Fwe-4400KL/32/KK/2013/2751</t>
  </si>
  <si>
    <t>podkarpackie</t>
  </si>
  <si>
    <t>grad, deszcz nawalny  03-05-2013r. - 5 gmin</t>
  </si>
  <si>
    <t>powódź 2013-gm. Aleksandrów Kuj., Dąbrowa Chełmińska, grad 2013r. - gm. Świedziebnia</t>
  </si>
  <si>
    <t>Fwe-4400KL/34/KK/2013/2944</t>
  </si>
  <si>
    <t>Fwe-4400KL/36/KK/2013/2988</t>
  </si>
  <si>
    <t>grad 20-05-2013r.-gm. Krynki i Szudziałowo</t>
  </si>
  <si>
    <t>Fwe-4400KL/38/KK/2013/3088</t>
  </si>
  <si>
    <t>huragan 27-05-2013r. - gm. Sokoły</t>
  </si>
  <si>
    <t>Fwe-4400KL/39/KK/2013/3149</t>
  </si>
  <si>
    <t>Fwe-4400KL/40/KK/2013/3164</t>
  </si>
  <si>
    <t>Fwe-4400KL/42/KK/2013/3165</t>
  </si>
  <si>
    <t>grad, huragan, deszcz nawalny i powódź w okresie 25.03-24.06.2013r., ujemne skutki przezimowania w okresie 01.01-30.04.2013r. i piorun w dn. 11.05.2013r. - 29 gmin</t>
  </si>
  <si>
    <t>Fwe-4400KL/45/KK/2013/3184</t>
  </si>
  <si>
    <t>Fwe-4400KL/43/KK/2013/3201</t>
  </si>
  <si>
    <t>dolnośląskie</t>
  </si>
  <si>
    <t>powódź w okresie 01.04-30.07.2013 - 10 gmin, grad i deszcz nawalny w dn. 09.06.2013r. - gm. Łagiewniki</t>
  </si>
  <si>
    <t>deszcz nawalny i powódź w dniach 20.05-17.06-2013r. - gm. Rajgród</t>
  </si>
  <si>
    <t>deszcz nawalny i huragan w dn. 01.06.2013r. - gm. Rajgród</t>
  </si>
  <si>
    <t xml:space="preserve">deszcz nawalny i grad w dn. 03-05-2013r. - gm. Księżpol, i Łukowa, grad w dn. 03-05-2013r. - gm. Tarnogród, grad w dn. 08-06-2013r. - gm. Urzędów </t>
  </si>
  <si>
    <t>Fwe-4400KL/44/KK/2013/3183</t>
  </si>
  <si>
    <t>pomorskie</t>
  </si>
  <si>
    <t>grad w dn. 18.05.2013r., 02.07.2013r. - gm. Cedry Wielkie, Sierakowice</t>
  </si>
  <si>
    <t>Fwe-4400KL/41/KK/2013</t>
  </si>
  <si>
    <t>świętokrzyskie</t>
  </si>
  <si>
    <t>deszcz nawalny 07.05.2013r. - gm. Czarnocin, Działoszyce, Kazimierza Wielka, Skalbmierz, Złota, deszcz nawalny i grad 07.05.2013r. - gm. Pińczów, powódź - gm. Piekoszów 15.05-30.06.2013r.</t>
  </si>
  <si>
    <t>F.we-4400KL-48/2013/3301</t>
  </si>
  <si>
    <t>lubuskie</t>
  </si>
  <si>
    <t>Fwe 4400KL-47/2013/3308</t>
  </si>
  <si>
    <t>grad w dn. 20.05.2013r. - gm. Bejsce, Busko-Zdrój, Koprzywnica, Łoniów, Opatowiec, Samborzec, Wiślica, deszcz nawalny w dn. 20.05.2013r. - gm. Czarnocin, Lipnik, Wiślica, grad w dn. 22.05.2013r. - gm. Lipnik</t>
  </si>
  <si>
    <t>powódź w okresie 25.05-06.06.2013r.- gm. Dąbie, Górzyca, Jasień, Nowogród Bobrz., Przewóz i grad w dn. 29.05.2013r. i 02.07.2013r. - gm. Skwierzyna i Żagań gm.</t>
  </si>
  <si>
    <t>F.we-4400KL-49/2013/3403</t>
  </si>
  <si>
    <t xml:space="preserve">powódź, deszcz nawalny, grad, huragan </t>
  </si>
  <si>
    <t>Fwe-4400KL/55/KK/2013/3557</t>
  </si>
  <si>
    <t>grad czerwiec, lipiec, sierpień 2013r.-gm. Waganiec, Inowrocław, Lisewo, Pakość, Dragacz, Nowe, Gostycyn, Płużnica; huragan lipiec 2013r. - gm . Zbójno</t>
  </si>
  <si>
    <t>F we-4400KL/51/KK/2013/3559</t>
  </si>
  <si>
    <t>deszcz nawalny, grad, powódź maj i czerwiec2013r.</t>
  </si>
  <si>
    <t>F we-4400KL/56/KK/2013/3579</t>
  </si>
  <si>
    <t>śląskie</t>
  </si>
  <si>
    <t>powódź, grad, deszcz nawalny 2013r.</t>
  </si>
  <si>
    <t>Fwe-4400KL/57/KK/2013/3569</t>
  </si>
  <si>
    <t>piorun 05-08-2013r. Gm. Piątnica Poduchowna</t>
  </si>
  <si>
    <t>Fwe-4400KL/50/KK/2013/3622</t>
  </si>
  <si>
    <t>deszcz nawalny i grad w okresie 11.05-09.06.2013r. , huragan w dn. 25.06.2013r. ,  powódź w okresie 25.04-09.07.2013r.</t>
  </si>
  <si>
    <t>Fwe-4400KL/59/KK/2013/3620</t>
  </si>
  <si>
    <t>powódź, deszcz nawalny, huragan w ok. 30.05-10.06.2013r. - gm. Brzeziny, deszcz nawalny w maju i czerwcu - gm. Gołuchów, Kraszewice, Mikstat, Odolanów</t>
  </si>
  <si>
    <t>Fwe-4400KL/53/KK/2013/3621</t>
  </si>
  <si>
    <t>deszcz nawalny, grad, powódź, ujemne skutki przezimowania, huragan 2013r.</t>
  </si>
  <si>
    <t>Fwe-4400KL/65/KK/2013/3695</t>
  </si>
  <si>
    <t>Piorun 10-08-2013r. gm. Piątnica Poduchowna</t>
  </si>
  <si>
    <t>Fwe-4400KL/52/KK/2013/3698</t>
  </si>
  <si>
    <t>deszcz nawalny i grad - 30-05-2013-25-06-2013, piorun 10-06-2013r., grad 03-05-2013r.</t>
  </si>
  <si>
    <t>F we-4400KL/66/KK/2013/3704</t>
  </si>
  <si>
    <t>deszcz nawalny, grad - 09-06-2013r. gm. Pawłów</t>
  </si>
  <si>
    <t>Fwe-4400KL/61/KK/2013/3708</t>
  </si>
  <si>
    <t>powódź, deszcz nawalny, grad 2013r.</t>
  </si>
  <si>
    <t>Fwe-4400KL/62/KK/2013/3736</t>
  </si>
  <si>
    <t>deszcz nawalny, grad, powódź 2013r.</t>
  </si>
  <si>
    <t>F we-4400KL/67/KK/2013/3754</t>
  </si>
  <si>
    <t>deszcz nawalny, grad, huragan powódź w dniach 16, 18 i 21 czerwiec 2013r.</t>
  </si>
  <si>
    <t>Fwe-4400KL/63/KK/2013/3790</t>
  </si>
  <si>
    <t>deszcz nawalny od 28-05-2013r. do 05-07-2013r.</t>
  </si>
  <si>
    <t>F we-4400KL/68/KK/2013/3815</t>
  </si>
  <si>
    <t>grad, deszcz nawalny 2013</t>
  </si>
  <si>
    <t>Fwe-4400KL/64/KK/2013/3816</t>
  </si>
  <si>
    <t>ujemne skutki przezimowania, powódź, deszcz nawalny, grad 2013r.</t>
  </si>
  <si>
    <t>Fwe-4400KL/74/KK/2013/3814</t>
  </si>
  <si>
    <t>deszcz nawalny, huragan, grad, powódź 2013r.</t>
  </si>
  <si>
    <t>Fwe-4400KL/71/KK/2013/3819</t>
  </si>
  <si>
    <t>Fwe-4400KL/84/KK/2013/3858</t>
  </si>
  <si>
    <t>huragan 28-07-2013r. - gm. Śniadowo</t>
  </si>
  <si>
    <t>F we-4400KL/89/KK/2013/3846</t>
  </si>
  <si>
    <t>powódź, deszcz nawalny  czerwiec 2013r. Gm. Wręczyca Wielka i Lipie</t>
  </si>
  <si>
    <t>Fwe-4400KL/81/KK/2013/3855</t>
  </si>
  <si>
    <t>Fwe-4400KL/76/KK/2013/3849</t>
  </si>
  <si>
    <t>łódzkie</t>
  </si>
  <si>
    <t>deszcz nawalny, powódź, grad 2013r.</t>
  </si>
  <si>
    <t>Fwe-4400KL/69/KK/2013/3847</t>
  </si>
  <si>
    <t>grad, huragan, deszcz nawalny, powódź 2013r.</t>
  </si>
  <si>
    <t>Fwe-4400KL/58/KK/2013/3676</t>
  </si>
  <si>
    <t>F we-4400KL/54/KK/2013/3558</t>
  </si>
  <si>
    <t>zachodniopomorskie</t>
  </si>
  <si>
    <t>grad, powódź 2013r.</t>
  </si>
  <si>
    <t>F we-4400KL/75/KK/2013/3873</t>
  </si>
  <si>
    <t>piorun 18-06-2013r. gm. Wojciechowice</t>
  </si>
  <si>
    <t>Fwe-4400KL/80/KK/2013/3874</t>
  </si>
  <si>
    <t>grad, deszcz nawalny 22 maj - 26 czerwiec 2013r.</t>
  </si>
  <si>
    <t>Fwe-4400KL/77/KK/2013/3871</t>
  </si>
  <si>
    <t>deszcz nawalny gm. Chocz - od 20-05-2013 do 10-06-2013</t>
  </si>
  <si>
    <t>F we-4400KL/79/KK/2013/3872</t>
  </si>
  <si>
    <t>grad 21-06-2013r. Gm. Waśniów</t>
  </si>
  <si>
    <t>Fwe-4400KL/88/KK/2013/3864</t>
  </si>
  <si>
    <t>powódź, deszcz nawalny 2013r.</t>
  </si>
  <si>
    <t>Fwe-4400KL/82/KK/2013</t>
  </si>
  <si>
    <t>piorun 21-08-2013 - gm. Wąsosz</t>
  </si>
  <si>
    <t>Fwe-4400KL/83/KK/2013/3851</t>
  </si>
  <si>
    <t>deszcz nawalny i huragan w dn. 28-07-2013r. - gm. Nowogród i Miastkowo</t>
  </si>
  <si>
    <t>Fwe-4400KL/70/KK/2013/3818</t>
  </si>
  <si>
    <t>powódź w ok. 21-05-2013r do 15-07-2013r., deszcz nawalny w dn. 24-25.06.2013r., grad w dn. 09-06-2013r.</t>
  </si>
  <si>
    <t>F we-4400KL/91/KK/2013/3867</t>
  </si>
  <si>
    <t>grad na przełomie lipiec-sierpień 2013r.</t>
  </si>
  <si>
    <t>Fwe-4400KL/78/KK/2013/3943</t>
  </si>
  <si>
    <t>Fwe-4400KL/90/KK/2013/3942</t>
  </si>
  <si>
    <t>deszcz nawalny w dn. 29-30.07.2013r., grad w dn. 28-29.07.2013r., huragan w dn. 08-08-2013r.</t>
  </si>
  <si>
    <t>powódź w ok. maj-lipiec 2013r. - gm. Popielów, Świerczów, Strzelce Opolskie, Pokój, deszcz nawalny w czerwcu 2013r. - gm. Biała</t>
  </si>
  <si>
    <t>ujemne skutki przezimowania 2012r.- gm. Spiczyn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</si>
</sst>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mmm/yyyy"/>
    <numFmt numFmtId="166" formatCode="#,##0\ _z_ł"/>
  </numFmts>
  <fonts count="46">
    <font>
      <sz val="10"/>
      <name val="Arial"/>
      <family val="0"/>
    </font>
    <font>
      <b/>
      <i/>
      <sz val="12"/>
      <color indexed="10"/>
      <name val="Arial"/>
      <family val="2"/>
    </font>
    <font>
      <sz val="10"/>
      <name val="Arial CE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3" fontId="1" fillId="33" borderId="0" xfId="0" applyNumberFormat="1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horizontal="center" vertical="center" wrapText="1"/>
    </xf>
    <xf numFmtId="14" fontId="0" fillId="33" borderId="0" xfId="0" applyNumberFormat="1" applyFont="1" applyFill="1" applyAlignment="1">
      <alignment horizontal="center" vertical="center" wrapText="1"/>
    </xf>
    <xf numFmtId="4" fontId="0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6" fillId="34" borderId="10" xfId="52" applyFont="1" applyFill="1" applyBorder="1" applyAlignment="1" quotePrefix="1">
      <alignment horizontal="center" vertical="center" wrapText="1"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0" fontId="6" fillId="34" borderId="10" xfId="52" applyFont="1" applyFill="1" applyBorder="1" applyAlignment="1">
      <alignment horizontal="center" vertical="center" wrapText="1"/>
      <protection/>
    </xf>
    <xf numFmtId="0" fontId="9" fillId="34" borderId="10" xfId="52" applyFont="1" applyFill="1" applyBorder="1" applyAlignment="1">
      <alignment horizontal="center" vertical="center" wrapText="1"/>
      <protection/>
    </xf>
    <xf numFmtId="3" fontId="9" fillId="34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4" fontId="9" fillId="33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6" fillId="35" borderId="10" xfId="52" applyFont="1" applyFill="1" applyBorder="1" applyAlignment="1" quotePrefix="1">
      <alignment horizontal="center" vertical="center" wrapText="1"/>
      <protection/>
    </xf>
    <xf numFmtId="4" fontId="11" fillId="36" borderId="10" xfId="0" applyNumberFormat="1" applyFont="1" applyFill="1" applyBorder="1" applyAlignment="1">
      <alignment horizontal="right" vertical="center"/>
    </xf>
    <xf numFmtId="14" fontId="4" fillId="37" borderId="10" xfId="52" applyNumberFormat="1" applyFont="1" applyFill="1" applyBorder="1" applyAlignment="1">
      <alignment horizontal="center" vertical="center" wrapText="1"/>
      <protection/>
    </xf>
    <xf numFmtId="0" fontId="4" fillId="37" borderId="11" xfId="0" applyFont="1" applyFill="1" applyBorder="1" applyAlignment="1">
      <alignment horizontal="center" vertical="center"/>
    </xf>
    <xf numFmtId="0" fontId="5" fillId="37" borderId="10" xfId="52" applyFont="1" applyFill="1" applyBorder="1" applyAlignment="1">
      <alignment horizontal="center" vertical="center" wrapText="1"/>
      <protection/>
    </xf>
    <xf numFmtId="0" fontId="4" fillId="37" borderId="10" xfId="52" applyFont="1" applyFill="1" applyBorder="1" applyAlignment="1">
      <alignment horizontal="center" vertical="center" wrapText="1"/>
      <protection/>
    </xf>
    <xf numFmtId="4" fontId="4" fillId="37" borderId="10" xfId="52" applyNumberFormat="1" applyFont="1" applyFill="1" applyBorder="1" applyAlignment="1">
      <alignment horizontal="right" vertical="center" wrapText="1"/>
      <protection/>
    </xf>
    <xf numFmtId="3" fontId="4" fillId="37" borderId="10" xfId="52" applyNumberFormat="1" applyFont="1" applyFill="1" applyBorder="1" applyAlignment="1">
      <alignment horizontal="right" vertical="center" wrapText="1"/>
      <protection/>
    </xf>
    <xf numFmtId="4" fontId="4" fillId="37" borderId="10" xfId="0" applyNumberFormat="1" applyFont="1" applyFill="1" applyBorder="1" applyAlignment="1">
      <alignment horizontal="right" vertical="center"/>
    </xf>
    <xf numFmtId="14" fontId="4" fillId="38" borderId="10" xfId="52" applyNumberFormat="1" applyFont="1" applyFill="1" applyBorder="1" applyAlignment="1">
      <alignment horizontal="center" vertical="center" wrapText="1"/>
      <protection/>
    </xf>
    <xf numFmtId="0" fontId="4" fillId="38" borderId="11" xfId="0" applyFont="1" applyFill="1" applyBorder="1" applyAlignment="1">
      <alignment horizontal="center" vertical="center"/>
    </xf>
    <xf numFmtId="0" fontId="5" fillId="38" borderId="10" xfId="52" applyFont="1" applyFill="1" applyBorder="1" applyAlignment="1">
      <alignment horizontal="center" vertical="center" wrapText="1"/>
      <protection/>
    </xf>
    <xf numFmtId="0" fontId="4" fillId="38" borderId="10" xfId="52" applyFont="1" applyFill="1" applyBorder="1" applyAlignment="1">
      <alignment horizontal="center" vertical="center" wrapText="1"/>
      <protection/>
    </xf>
    <xf numFmtId="4" fontId="4" fillId="38" borderId="10" xfId="52" applyNumberFormat="1" applyFont="1" applyFill="1" applyBorder="1" applyAlignment="1">
      <alignment horizontal="right" vertical="center" wrapText="1"/>
      <protection/>
    </xf>
    <xf numFmtId="4" fontId="4" fillId="38" borderId="10" xfId="0" applyNumberFormat="1" applyFont="1" applyFill="1" applyBorder="1" applyAlignment="1">
      <alignment horizontal="right" vertical="center"/>
    </xf>
    <xf numFmtId="3" fontId="4" fillId="38" borderId="10" xfId="52" applyNumberFormat="1" applyFont="1" applyFill="1" applyBorder="1" applyAlignment="1">
      <alignment horizontal="right" vertical="center" wrapText="1"/>
      <protection/>
    </xf>
    <xf numFmtId="14" fontId="4" fillId="39" borderId="10" xfId="52" applyNumberFormat="1" applyFont="1" applyFill="1" applyBorder="1" applyAlignment="1">
      <alignment horizontal="center" vertical="center" wrapText="1"/>
      <protection/>
    </xf>
    <xf numFmtId="0" fontId="4" fillId="39" borderId="11" xfId="0" applyFont="1" applyFill="1" applyBorder="1" applyAlignment="1">
      <alignment horizontal="center" vertical="center"/>
    </xf>
    <xf numFmtId="0" fontId="5" fillId="39" borderId="10" xfId="52" applyFont="1" applyFill="1" applyBorder="1" applyAlignment="1">
      <alignment horizontal="center" vertical="center" wrapText="1"/>
      <protection/>
    </xf>
    <xf numFmtId="0" fontId="4" fillId="39" borderId="10" xfId="52" applyFont="1" applyFill="1" applyBorder="1" applyAlignment="1">
      <alignment horizontal="center" vertical="center" wrapText="1"/>
      <protection/>
    </xf>
    <xf numFmtId="4" fontId="4" fillId="39" borderId="10" xfId="52" applyNumberFormat="1" applyFont="1" applyFill="1" applyBorder="1" applyAlignment="1">
      <alignment horizontal="right" vertical="center" wrapText="1"/>
      <protection/>
    </xf>
    <xf numFmtId="4" fontId="4" fillId="39" borderId="10" xfId="0" applyNumberFormat="1" applyFont="1" applyFill="1" applyBorder="1" applyAlignment="1">
      <alignment horizontal="right" vertical="center"/>
    </xf>
    <xf numFmtId="3" fontId="4" fillId="39" borderId="10" xfId="52" applyNumberFormat="1" applyFont="1" applyFill="1" applyBorder="1" applyAlignment="1">
      <alignment horizontal="right" vertical="center" wrapText="1"/>
      <protection/>
    </xf>
    <xf numFmtId="14" fontId="4" fillId="40" borderId="10" xfId="52" applyNumberFormat="1" applyFont="1" applyFill="1" applyBorder="1" applyAlignment="1">
      <alignment horizontal="center" vertical="center" wrapText="1"/>
      <protection/>
    </xf>
    <xf numFmtId="0" fontId="4" fillId="40" borderId="11" xfId="0" applyFont="1" applyFill="1" applyBorder="1" applyAlignment="1">
      <alignment horizontal="center" vertical="center"/>
    </xf>
    <xf numFmtId="0" fontId="5" fillId="40" borderId="10" xfId="52" applyFont="1" applyFill="1" applyBorder="1" applyAlignment="1">
      <alignment horizontal="center" vertical="center" wrapText="1"/>
      <protection/>
    </xf>
    <xf numFmtId="0" fontId="4" fillId="40" borderId="10" xfId="52" applyFont="1" applyFill="1" applyBorder="1" applyAlignment="1">
      <alignment horizontal="center" vertical="center" wrapText="1"/>
      <protection/>
    </xf>
    <xf numFmtId="4" fontId="4" fillId="40" borderId="10" xfId="52" applyNumberFormat="1" applyFont="1" applyFill="1" applyBorder="1" applyAlignment="1">
      <alignment horizontal="right" vertical="center" wrapText="1"/>
      <protection/>
    </xf>
    <xf numFmtId="4" fontId="4" fillId="40" borderId="10" xfId="0" applyNumberFormat="1" applyFont="1" applyFill="1" applyBorder="1" applyAlignment="1">
      <alignment horizontal="right" vertical="center"/>
    </xf>
    <xf numFmtId="3" fontId="4" fillId="40" borderId="10" xfId="52" applyNumberFormat="1" applyFont="1" applyFill="1" applyBorder="1" applyAlignment="1">
      <alignment horizontal="right" vertical="center" wrapText="1"/>
      <protection/>
    </xf>
    <xf numFmtId="14" fontId="4" fillId="41" borderId="10" xfId="52" applyNumberFormat="1" applyFont="1" applyFill="1" applyBorder="1" applyAlignment="1">
      <alignment horizontal="center" vertical="center" wrapText="1"/>
      <protection/>
    </xf>
    <xf numFmtId="0" fontId="4" fillId="41" borderId="11" xfId="0" applyFont="1" applyFill="1" applyBorder="1" applyAlignment="1">
      <alignment horizontal="center" vertical="center"/>
    </xf>
    <xf numFmtId="0" fontId="5" fillId="41" borderId="10" xfId="52" applyFont="1" applyFill="1" applyBorder="1" applyAlignment="1">
      <alignment horizontal="center" vertical="center" wrapText="1"/>
      <protection/>
    </xf>
    <xf numFmtId="0" fontId="4" fillId="41" borderId="10" xfId="52" applyFont="1" applyFill="1" applyBorder="1" applyAlignment="1">
      <alignment horizontal="center" vertical="center" wrapText="1"/>
      <protection/>
    </xf>
    <xf numFmtId="4" fontId="4" fillId="41" borderId="10" xfId="52" applyNumberFormat="1" applyFont="1" applyFill="1" applyBorder="1" applyAlignment="1">
      <alignment horizontal="right" vertical="center" wrapText="1"/>
      <protection/>
    </xf>
    <xf numFmtId="4" fontId="4" fillId="41" borderId="10" xfId="0" applyNumberFormat="1" applyFont="1" applyFill="1" applyBorder="1" applyAlignment="1">
      <alignment horizontal="right" vertical="center"/>
    </xf>
    <xf numFmtId="3" fontId="4" fillId="41" borderId="10" xfId="52" applyNumberFormat="1" applyFont="1" applyFill="1" applyBorder="1" applyAlignment="1">
      <alignment horizontal="right" vertical="center" wrapText="1"/>
      <protection/>
    </xf>
    <xf numFmtId="14" fontId="4" fillId="15" borderId="10" xfId="52" applyNumberFormat="1" applyFont="1" applyFill="1" applyBorder="1" applyAlignment="1">
      <alignment horizontal="center" vertical="center" wrapText="1"/>
      <protection/>
    </xf>
    <xf numFmtId="0" fontId="4" fillId="15" borderId="11" xfId="0" applyFont="1" applyFill="1" applyBorder="1" applyAlignment="1">
      <alignment horizontal="center" vertical="center"/>
    </xf>
    <xf numFmtId="0" fontId="5" fillId="15" borderId="10" xfId="52" applyFont="1" applyFill="1" applyBorder="1" applyAlignment="1">
      <alignment horizontal="center" vertical="center" wrapText="1"/>
      <protection/>
    </xf>
    <xf numFmtId="4" fontId="4" fillId="15" borderId="10" xfId="52" applyNumberFormat="1" applyFont="1" applyFill="1" applyBorder="1" applyAlignment="1">
      <alignment horizontal="right" vertical="center" wrapText="1"/>
      <protection/>
    </xf>
    <xf numFmtId="4" fontId="4" fillId="15" borderId="10" xfId="0" applyNumberFormat="1" applyFont="1" applyFill="1" applyBorder="1" applyAlignment="1">
      <alignment horizontal="right" vertical="center"/>
    </xf>
    <xf numFmtId="3" fontId="4" fillId="15" borderId="10" xfId="52" applyNumberFormat="1" applyFont="1" applyFill="1" applyBorder="1" applyAlignment="1">
      <alignment horizontal="right" vertical="center" wrapText="1"/>
      <protection/>
    </xf>
    <xf numFmtId="14" fontId="4" fillId="42" borderId="10" xfId="52" applyNumberFormat="1" applyFont="1" applyFill="1" applyBorder="1" applyAlignment="1">
      <alignment horizontal="center" vertical="center" wrapText="1"/>
      <protection/>
    </xf>
    <xf numFmtId="0" fontId="4" fillId="42" borderId="11" xfId="0" applyFont="1" applyFill="1" applyBorder="1" applyAlignment="1">
      <alignment horizontal="center" vertical="center"/>
    </xf>
    <xf numFmtId="4" fontId="4" fillId="42" borderId="10" xfId="52" applyNumberFormat="1" applyFont="1" applyFill="1" applyBorder="1" applyAlignment="1">
      <alignment horizontal="right" vertical="center" wrapText="1"/>
      <protection/>
    </xf>
    <xf numFmtId="4" fontId="4" fillId="42" borderId="10" xfId="0" applyNumberFormat="1" applyFont="1" applyFill="1" applyBorder="1" applyAlignment="1">
      <alignment horizontal="right" vertical="center"/>
    </xf>
    <xf numFmtId="3" fontId="4" fillId="42" borderId="10" xfId="52" applyNumberFormat="1" applyFont="1" applyFill="1" applyBorder="1" applyAlignment="1">
      <alignment horizontal="right" vertical="center" wrapText="1"/>
      <protection/>
    </xf>
    <xf numFmtId="0" fontId="4" fillId="42" borderId="10" xfId="0" applyFont="1" applyFill="1" applyBorder="1" applyAlignment="1">
      <alignment horizontal="center" vertical="center" wrapText="1"/>
    </xf>
    <xf numFmtId="0" fontId="5" fillId="42" borderId="10" xfId="0" applyFont="1" applyFill="1" applyBorder="1" applyAlignment="1">
      <alignment horizontal="center" vertical="center" wrapText="1"/>
    </xf>
    <xf numFmtId="4" fontId="4" fillId="15" borderId="10" xfId="52" applyNumberFormat="1" applyFont="1" applyFill="1" applyBorder="1" applyAlignment="1">
      <alignment horizontal="center" vertical="center" wrapText="1"/>
      <protection/>
    </xf>
    <xf numFmtId="4" fontId="4" fillId="37" borderId="10" xfId="52" applyNumberFormat="1" applyFont="1" applyFill="1" applyBorder="1" applyAlignment="1">
      <alignment horizontal="center" vertical="center" wrapText="1"/>
      <protection/>
    </xf>
    <xf numFmtId="14" fontId="4" fillId="43" borderId="10" xfId="52" applyNumberFormat="1" applyFont="1" applyFill="1" applyBorder="1" applyAlignment="1">
      <alignment horizontal="center" vertical="center" wrapText="1"/>
      <protection/>
    </xf>
    <xf numFmtId="0" fontId="4" fillId="43" borderId="11" xfId="0" applyFont="1" applyFill="1" applyBorder="1" applyAlignment="1">
      <alignment horizontal="center" vertical="center"/>
    </xf>
    <xf numFmtId="0" fontId="5" fillId="43" borderId="10" xfId="52" applyFont="1" applyFill="1" applyBorder="1" applyAlignment="1">
      <alignment horizontal="center" vertical="center" wrapText="1"/>
      <protection/>
    </xf>
    <xf numFmtId="0" fontId="4" fillId="43" borderId="10" xfId="52" applyFont="1" applyFill="1" applyBorder="1" applyAlignment="1">
      <alignment horizontal="center" vertical="center" wrapText="1"/>
      <protection/>
    </xf>
    <xf numFmtId="4" fontId="4" fillId="43" borderId="10" xfId="52" applyNumberFormat="1" applyFont="1" applyFill="1" applyBorder="1" applyAlignment="1">
      <alignment horizontal="right" vertical="center" wrapText="1"/>
      <protection/>
    </xf>
    <xf numFmtId="4" fontId="4" fillId="43" borderId="10" xfId="0" applyNumberFormat="1" applyFont="1" applyFill="1" applyBorder="1" applyAlignment="1">
      <alignment horizontal="right" vertical="center"/>
    </xf>
    <xf numFmtId="3" fontId="4" fillId="43" borderId="10" xfId="52" applyNumberFormat="1" applyFont="1" applyFill="1" applyBorder="1" applyAlignment="1">
      <alignment horizontal="right" vertical="center" wrapText="1"/>
      <protection/>
    </xf>
    <xf numFmtId="0" fontId="5" fillId="42" borderId="10" xfId="52" applyFont="1" applyFill="1" applyBorder="1" applyAlignment="1">
      <alignment horizontal="center" vertical="center" wrapText="1"/>
      <protection/>
    </xf>
    <xf numFmtId="4" fontId="4" fillId="42" borderId="10" xfId="52" applyNumberFormat="1" applyFont="1" applyFill="1" applyBorder="1" applyAlignment="1">
      <alignment horizontal="center" vertical="center" wrapText="1"/>
      <protection/>
    </xf>
    <xf numFmtId="4" fontId="4" fillId="41" borderId="10" xfId="52" applyNumberFormat="1" applyFont="1" applyFill="1" applyBorder="1" applyAlignment="1">
      <alignment horizontal="center" vertical="center" wrapText="1"/>
      <protection/>
    </xf>
    <xf numFmtId="14" fontId="4" fillId="44" borderId="10" xfId="52" applyNumberFormat="1" applyFont="1" applyFill="1" applyBorder="1" applyAlignment="1">
      <alignment horizontal="center" vertical="center" wrapText="1"/>
      <protection/>
    </xf>
    <xf numFmtId="0" fontId="4" fillId="44" borderId="11" xfId="0" applyFont="1" applyFill="1" applyBorder="1" applyAlignment="1">
      <alignment horizontal="center" vertical="center"/>
    </xf>
    <xf numFmtId="0" fontId="5" fillId="44" borderId="10" xfId="52" applyFont="1" applyFill="1" applyBorder="1" applyAlignment="1">
      <alignment horizontal="center" vertical="center" wrapText="1"/>
      <protection/>
    </xf>
    <xf numFmtId="4" fontId="4" fillId="44" borderId="10" xfId="52" applyNumberFormat="1" applyFont="1" applyFill="1" applyBorder="1" applyAlignment="1">
      <alignment horizontal="center" vertical="center" wrapText="1"/>
      <protection/>
    </xf>
    <xf numFmtId="4" fontId="4" fillId="44" borderId="10" xfId="52" applyNumberFormat="1" applyFont="1" applyFill="1" applyBorder="1" applyAlignment="1">
      <alignment horizontal="right" vertical="center" wrapText="1"/>
      <protection/>
    </xf>
    <xf numFmtId="4" fontId="4" fillId="44" borderId="10" xfId="0" applyNumberFormat="1" applyFont="1" applyFill="1" applyBorder="1" applyAlignment="1">
      <alignment horizontal="right" vertical="center"/>
    </xf>
    <xf numFmtId="3" fontId="4" fillId="44" borderId="10" xfId="52" applyNumberFormat="1" applyFont="1" applyFill="1" applyBorder="1" applyAlignment="1">
      <alignment horizontal="right" vertical="center" wrapText="1"/>
      <protection/>
    </xf>
    <xf numFmtId="14" fontId="4" fillId="40" borderId="10" xfId="0" applyNumberFormat="1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 wrapText="1"/>
    </xf>
    <xf numFmtId="166" fontId="4" fillId="40" borderId="10" xfId="0" applyNumberFormat="1" applyFont="1" applyFill="1" applyBorder="1" applyAlignment="1">
      <alignment horizontal="right" vertical="center"/>
    </xf>
    <xf numFmtId="14" fontId="4" fillId="19" borderId="10" xfId="0" applyNumberFormat="1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horizontal="center" vertical="center"/>
    </xf>
    <xf numFmtId="0" fontId="5" fillId="19" borderId="10" xfId="52" applyFont="1" applyFill="1" applyBorder="1" applyAlignment="1">
      <alignment horizontal="center" vertical="center" wrapText="1"/>
      <protection/>
    </xf>
    <xf numFmtId="0" fontId="4" fillId="19" borderId="10" xfId="0" applyFont="1" applyFill="1" applyBorder="1" applyAlignment="1">
      <alignment horizontal="center" vertical="center" wrapText="1"/>
    </xf>
    <xf numFmtId="4" fontId="4" fillId="19" borderId="10" xfId="0" applyNumberFormat="1" applyFont="1" applyFill="1" applyBorder="1" applyAlignment="1">
      <alignment horizontal="right" vertical="center"/>
    </xf>
    <xf numFmtId="166" fontId="4" fillId="19" borderId="10" xfId="0" applyNumberFormat="1" applyFont="1" applyFill="1" applyBorder="1" applyAlignment="1">
      <alignment horizontal="right" vertical="center"/>
    </xf>
    <xf numFmtId="0" fontId="4" fillId="38" borderId="10" xfId="0" applyFont="1" applyFill="1" applyBorder="1" applyAlignment="1">
      <alignment horizontal="center" vertical="center"/>
    </xf>
    <xf numFmtId="0" fontId="10" fillId="17" borderId="10" xfId="52" applyFont="1" applyFill="1" applyBorder="1" applyAlignment="1">
      <alignment horizontal="center" vertical="center" wrapText="1"/>
      <protection/>
    </xf>
    <xf numFmtId="0" fontId="6" fillId="36" borderId="12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22" fontId="1" fillId="33" borderId="14" xfId="0" applyNumberFormat="1" applyFont="1" applyFill="1" applyBorder="1" applyAlignment="1">
      <alignment horizontal="lef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2">
    <dxf>
      <fill>
        <patternFill>
          <bgColor indexed="13"/>
        </patternFill>
      </fill>
    </dxf>
    <dxf>
      <fill>
        <patternFill>
          <bgColor indexed="4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77"/>
  <sheetViews>
    <sheetView tabSelected="1" zoomScale="90" zoomScaleNormal="90" zoomScalePageLayoutView="0" workbookViewId="0" topLeftCell="A1">
      <pane xSplit="4" ySplit="5" topLeftCell="E4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G50" sqref="G50"/>
    </sheetView>
  </sheetViews>
  <sheetFormatPr defaultColWidth="9.140625" defaultRowHeight="12.75"/>
  <cols>
    <col min="1" max="1" width="6.28125" style="2" customWidth="1"/>
    <col min="2" max="2" width="15.140625" style="2" customWidth="1"/>
    <col min="3" max="3" width="34.421875" style="2" customWidth="1"/>
    <col min="4" max="4" width="23.7109375" style="2" customWidth="1"/>
    <col min="5" max="5" width="30.421875" style="2" customWidth="1"/>
    <col min="6" max="6" width="21.7109375" style="2" customWidth="1"/>
    <col min="7" max="7" width="19.421875" style="2" bestFit="1" customWidth="1"/>
    <col min="8" max="8" width="22.140625" style="2" customWidth="1"/>
    <col min="9" max="9" width="17.7109375" style="2" customWidth="1"/>
    <col min="10" max="10" width="14.8515625" style="2" customWidth="1"/>
    <col min="11" max="11" width="10.00390625" style="2" bestFit="1" customWidth="1"/>
    <col min="12" max="16384" width="9.140625" style="2" customWidth="1"/>
  </cols>
  <sheetData>
    <row r="3" spans="1:10" ht="15">
      <c r="A3" s="3"/>
      <c r="B3" s="4"/>
      <c r="C3" s="3"/>
      <c r="D3" s="3"/>
      <c r="E3" s="3"/>
      <c r="F3" s="5"/>
      <c r="G3" s="6"/>
      <c r="H3" s="1" t="s">
        <v>0</v>
      </c>
      <c r="I3" s="100">
        <f ca="1">NOW()</f>
        <v>41691.406819791664</v>
      </c>
      <c r="J3" s="100"/>
    </row>
    <row r="4" spans="1:10" ht="58.5" customHeight="1">
      <c r="A4" s="96" t="s">
        <v>12</v>
      </c>
      <c r="B4" s="96"/>
      <c r="C4" s="96"/>
      <c r="D4" s="96"/>
      <c r="E4" s="96"/>
      <c r="F4" s="96"/>
      <c r="G4" s="96"/>
      <c r="H4" s="96"/>
      <c r="I4" s="96"/>
      <c r="J4" s="96"/>
    </row>
    <row r="5" spans="1:10" ht="98.25" customHeight="1">
      <c r="A5" s="7" t="s">
        <v>1</v>
      </c>
      <c r="B5" s="8" t="s">
        <v>2</v>
      </c>
      <c r="C5" s="9" t="s">
        <v>3</v>
      </c>
      <c r="D5" s="9" t="s">
        <v>4</v>
      </c>
      <c r="E5" s="10" t="s">
        <v>5</v>
      </c>
      <c r="F5" s="10" t="s">
        <v>10</v>
      </c>
      <c r="G5" s="11" t="s">
        <v>11</v>
      </c>
      <c r="H5" s="11" t="s">
        <v>6</v>
      </c>
      <c r="I5" s="12" t="s">
        <v>7</v>
      </c>
      <c r="J5" s="13" t="s">
        <v>8</v>
      </c>
    </row>
    <row r="6" spans="1:10" s="16" customFormat="1" ht="60.75" customHeight="1">
      <c r="A6" s="17">
        <v>1</v>
      </c>
      <c r="B6" s="69">
        <v>41502</v>
      </c>
      <c r="C6" s="70" t="s">
        <v>61</v>
      </c>
      <c r="D6" s="71" t="s">
        <v>62</v>
      </c>
      <c r="E6" s="72" t="s">
        <v>63</v>
      </c>
      <c r="F6" s="73">
        <v>9916324.439999998</v>
      </c>
      <c r="G6" s="74">
        <v>519542.59</v>
      </c>
      <c r="H6" s="73">
        <f>F6+G6</f>
        <v>10435867.029999997</v>
      </c>
      <c r="I6" s="75">
        <v>176</v>
      </c>
      <c r="J6" s="73">
        <v>4022.0699999999997</v>
      </c>
    </row>
    <row r="7" spans="1:10" s="16" customFormat="1" ht="60.75" customHeight="1">
      <c r="A7" s="17">
        <f>A6+1</f>
        <v>2</v>
      </c>
      <c r="B7" s="69">
        <v>41537</v>
      </c>
      <c r="C7" s="70" t="s">
        <v>101</v>
      </c>
      <c r="D7" s="71" t="s">
        <v>62</v>
      </c>
      <c r="E7" s="72" t="s">
        <v>102</v>
      </c>
      <c r="F7" s="73">
        <v>17316597.44</v>
      </c>
      <c r="G7" s="74">
        <v>11200</v>
      </c>
      <c r="H7" s="73">
        <f>F7+G7</f>
        <v>17327797.44</v>
      </c>
      <c r="I7" s="75">
        <v>317</v>
      </c>
      <c r="J7" s="73">
        <v>6047.47</v>
      </c>
    </row>
    <row r="8" spans="1:10" s="16" customFormat="1" ht="60.75" customHeight="1">
      <c r="A8" s="17">
        <f>A7+1</f>
        <v>3</v>
      </c>
      <c r="B8" s="69">
        <v>41544</v>
      </c>
      <c r="C8" s="70" t="s">
        <v>138</v>
      </c>
      <c r="D8" s="71" t="s">
        <v>62</v>
      </c>
      <c r="E8" s="72" t="s">
        <v>139</v>
      </c>
      <c r="F8" s="73">
        <v>15623155</v>
      </c>
      <c r="G8" s="74">
        <v>93025.43</v>
      </c>
      <c r="H8" s="73">
        <f>F8+G8</f>
        <v>15716180.43</v>
      </c>
      <c r="I8" s="75">
        <v>114</v>
      </c>
      <c r="J8" s="73">
        <v>6294.19</v>
      </c>
    </row>
    <row r="9" spans="1:10" s="16" customFormat="1" ht="60.75" customHeight="1">
      <c r="A9" s="17">
        <f>A8+1</f>
        <v>4</v>
      </c>
      <c r="B9" s="69">
        <v>41544</v>
      </c>
      <c r="C9" s="70" t="s">
        <v>144</v>
      </c>
      <c r="D9" s="71" t="s">
        <v>62</v>
      </c>
      <c r="E9" s="72" t="s">
        <v>145</v>
      </c>
      <c r="F9" s="73">
        <v>10387643.28</v>
      </c>
      <c r="G9" s="74">
        <v>14415.119999999999</v>
      </c>
      <c r="H9" s="73">
        <v>10402058.399999999</v>
      </c>
      <c r="I9" s="75">
        <v>43</v>
      </c>
      <c r="J9" s="73">
        <v>1575.8899999999999</v>
      </c>
    </row>
    <row r="10" spans="1:10" s="16" customFormat="1" ht="49.5" customHeight="1">
      <c r="A10" s="17">
        <f>A9+1</f>
        <v>5</v>
      </c>
      <c r="B10" s="33">
        <v>41291</v>
      </c>
      <c r="C10" s="34" t="s">
        <v>15</v>
      </c>
      <c r="D10" s="35" t="s">
        <v>16</v>
      </c>
      <c r="E10" s="36" t="s">
        <v>18</v>
      </c>
      <c r="F10" s="37">
        <v>261045</v>
      </c>
      <c r="G10" s="38">
        <v>0</v>
      </c>
      <c r="H10" s="37">
        <f aca="true" t="shared" si="0" ref="H10:H16">F10+G10</f>
        <v>261045</v>
      </c>
      <c r="I10" s="39">
        <v>5</v>
      </c>
      <c r="J10" s="37">
        <v>239.41</v>
      </c>
    </row>
    <row r="11" spans="1:10" s="16" customFormat="1" ht="49.5" customHeight="1">
      <c r="A11" s="17">
        <f>A10+1</f>
        <v>6</v>
      </c>
      <c r="B11" s="33">
        <v>41303</v>
      </c>
      <c r="C11" s="34" t="s">
        <v>32</v>
      </c>
      <c r="D11" s="35" t="s">
        <v>16</v>
      </c>
      <c r="E11" s="36" t="s">
        <v>33</v>
      </c>
      <c r="F11" s="37">
        <v>0</v>
      </c>
      <c r="G11" s="38">
        <v>50000</v>
      </c>
      <c r="H11" s="37">
        <f t="shared" si="0"/>
        <v>50000</v>
      </c>
      <c r="I11" s="39">
        <v>1</v>
      </c>
      <c r="J11" s="37">
        <v>0</v>
      </c>
    </row>
    <row r="12" spans="1:10" s="16" customFormat="1" ht="49.5" customHeight="1">
      <c r="A12" s="17">
        <f aca="true" t="shared" si="1" ref="A12:A69">A11+1</f>
        <v>7</v>
      </c>
      <c r="B12" s="33">
        <v>41484</v>
      </c>
      <c r="C12" s="34" t="s">
        <v>51</v>
      </c>
      <c r="D12" s="35" t="s">
        <v>16</v>
      </c>
      <c r="E12" s="36" t="s">
        <v>50</v>
      </c>
      <c r="F12" s="37">
        <v>370476</v>
      </c>
      <c r="G12" s="38">
        <v>0</v>
      </c>
      <c r="H12" s="37">
        <f t="shared" si="0"/>
        <v>370476</v>
      </c>
      <c r="I12" s="39">
        <v>18</v>
      </c>
      <c r="J12" s="37">
        <v>237</v>
      </c>
    </row>
    <row r="13" spans="1:10" s="16" customFormat="1" ht="99" customHeight="1">
      <c r="A13" s="17">
        <f t="shared" si="1"/>
        <v>8</v>
      </c>
      <c r="B13" s="33">
        <v>41528</v>
      </c>
      <c r="C13" s="34" t="s">
        <v>80</v>
      </c>
      <c r="D13" s="35" t="s">
        <v>16</v>
      </c>
      <c r="E13" s="36" t="s">
        <v>81</v>
      </c>
      <c r="F13" s="37">
        <v>5826621</v>
      </c>
      <c r="G13" s="38">
        <v>44000</v>
      </c>
      <c r="H13" s="37">
        <f t="shared" si="0"/>
        <v>5870621</v>
      </c>
      <c r="I13" s="39">
        <v>104</v>
      </c>
      <c r="J13" s="37">
        <v>2962</v>
      </c>
    </row>
    <row r="14" spans="1:10" s="16" customFormat="1" ht="60" customHeight="1">
      <c r="A14" s="17">
        <f t="shared" si="1"/>
        <v>9</v>
      </c>
      <c r="B14" s="19">
        <v>41284</v>
      </c>
      <c r="C14" s="20" t="s">
        <v>13</v>
      </c>
      <c r="D14" s="21" t="s">
        <v>14</v>
      </c>
      <c r="E14" s="22" t="s">
        <v>17</v>
      </c>
      <c r="F14" s="23">
        <v>56800</v>
      </c>
      <c r="G14" s="25">
        <v>62800</v>
      </c>
      <c r="H14" s="23">
        <f t="shared" si="0"/>
        <v>119600</v>
      </c>
      <c r="I14" s="24">
        <v>1</v>
      </c>
      <c r="J14" s="23">
        <v>0.142</v>
      </c>
    </row>
    <row r="15" spans="1:10" s="16" customFormat="1" ht="60" customHeight="1">
      <c r="A15" s="17">
        <f t="shared" si="1"/>
        <v>10</v>
      </c>
      <c r="B15" s="19">
        <v>41305</v>
      </c>
      <c r="C15" s="20" t="s">
        <v>30</v>
      </c>
      <c r="D15" s="21" t="s">
        <v>14</v>
      </c>
      <c r="E15" s="22" t="s">
        <v>31</v>
      </c>
      <c r="F15" s="23">
        <v>982730.64</v>
      </c>
      <c r="G15" s="25">
        <v>251169.4</v>
      </c>
      <c r="H15" s="23">
        <f t="shared" si="0"/>
        <v>1233900.04</v>
      </c>
      <c r="I15" s="24">
        <v>78</v>
      </c>
      <c r="J15" s="23">
        <v>188.06</v>
      </c>
    </row>
    <row r="16" spans="1:10" s="16" customFormat="1" ht="60" customHeight="1">
      <c r="A16" s="17">
        <f t="shared" si="1"/>
        <v>11</v>
      </c>
      <c r="B16" s="19">
        <v>41346</v>
      </c>
      <c r="C16" s="20" t="s">
        <v>36</v>
      </c>
      <c r="D16" s="21" t="s">
        <v>14</v>
      </c>
      <c r="E16" s="22" t="s">
        <v>152</v>
      </c>
      <c r="F16" s="23">
        <v>60037.92</v>
      </c>
      <c r="G16" s="25">
        <v>0</v>
      </c>
      <c r="H16" s="23">
        <f t="shared" si="0"/>
        <v>60037.92</v>
      </c>
      <c r="I16" s="24">
        <v>1</v>
      </c>
      <c r="J16" s="23">
        <v>16.81</v>
      </c>
    </row>
    <row r="17" spans="1:10" s="16" customFormat="1" ht="60" customHeight="1">
      <c r="A17" s="17">
        <f t="shared" si="1"/>
        <v>12</v>
      </c>
      <c r="B17" s="19">
        <v>41409</v>
      </c>
      <c r="C17" s="20" t="s">
        <v>40</v>
      </c>
      <c r="D17" s="21" t="s">
        <v>14</v>
      </c>
      <c r="E17" s="22" t="s">
        <v>41</v>
      </c>
      <c r="F17" s="23">
        <v>21294.35</v>
      </c>
      <c r="G17" s="25">
        <v>0</v>
      </c>
      <c r="H17" s="23">
        <v>21294.35</v>
      </c>
      <c r="I17" s="24">
        <v>1</v>
      </c>
      <c r="J17" s="23">
        <v>17.91</v>
      </c>
    </row>
    <row r="18" spans="1:10" s="16" customFormat="1" ht="60" customHeight="1">
      <c r="A18" s="17">
        <f t="shared" si="1"/>
        <v>13</v>
      </c>
      <c r="B18" s="19">
        <v>41502</v>
      </c>
      <c r="C18" s="20" t="s">
        <v>60</v>
      </c>
      <c r="D18" s="21" t="s">
        <v>14</v>
      </c>
      <c r="E18" s="22" t="s">
        <v>66</v>
      </c>
      <c r="F18" s="23">
        <v>3592393.35</v>
      </c>
      <c r="G18" s="25">
        <v>2000</v>
      </c>
      <c r="H18" s="23">
        <v>3594393.35</v>
      </c>
      <c r="I18" s="24">
        <v>106</v>
      </c>
      <c r="J18" s="23">
        <v>441.23</v>
      </c>
    </row>
    <row r="19" spans="1:10" s="16" customFormat="1" ht="60" customHeight="1">
      <c r="A19" s="17">
        <f t="shared" si="1"/>
        <v>14</v>
      </c>
      <c r="B19" s="19">
        <v>41534</v>
      </c>
      <c r="C19" s="20" t="s">
        <v>93</v>
      </c>
      <c r="D19" s="21" t="s">
        <v>14</v>
      </c>
      <c r="E19" s="22" t="s">
        <v>94</v>
      </c>
      <c r="F19" s="23">
        <v>1283159.91</v>
      </c>
      <c r="G19" s="25">
        <v>80000</v>
      </c>
      <c r="H19" s="23">
        <f aca="true" t="shared" si="2" ref="H19:H25">F19+G19</f>
        <v>1363159.91</v>
      </c>
      <c r="I19" s="24">
        <v>33</v>
      </c>
      <c r="J19" s="23">
        <v>486.76</v>
      </c>
    </row>
    <row r="20" spans="1:10" s="16" customFormat="1" ht="60" customHeight="1">
      <c r="A20" s="17">
        <f t="shared" si="1"/>
        <v>15</v>
      </c>
      <c r="B20" s="19">
        <v>41541</v>
      </c>
      <c r="C20" s="20" t="s">
        <v>103</v>
      </c>
      <c r="D20" s="21" t="s">
        <v>14</v>
      </c>
      <c r="E20" s="22" t="s">
        <v>104</v>
      </c>
      <c r="F20" s="23">
        <v>1742279.58</v>
      </c>
      <c r="G20" s="25">
        <v>0</v>
      </c>
      <c r="H20" s="23">
        <f t="shared" si="2"/>
        <v>1742279.58</v>
      </c>
      <c r="I20" s="24">
        <v>138</v>
      </c>
      <c r="J20" s="23">
        <v>1543.76</v>
      </c>
    </row>
    <row r="21" spans="1:10" s="16" customFormat="1" ht="60" customHeight="1">
      <c r="A21" s="17">
        <f t="shared" si="1"/>
        <v>16</v>
      </c>
      <c r="B21" s="19">
        <v>41544</v>
      </c>
      <c r="C21" s="20" t="s">
        <v>113</v>
      </c>
      <c r="D21" s="21" t="s">
        <v>14</v>
      </c>
      <c r="E21" s="22" t="s">
        <v>114</v>
      </c>
      <c r="F21" s="23">
        <v>9062449.37</v>
      </c>
      <c r="G21" s="25">
        <v>304004</v>
      </c>
      <c r="H21" s="23">
        <f t="shared" si="2"/>
        <v>9366453.37</v>
      </c>
      <c r="I21" s="24">
        <v>490</v>
      </c>
      <c r="J21" s="23">
        <v>5055.61</v>
      </c>
    </row>
    <row r="22" spans="1:10" s="16" customFormat="1" ht="96" customHeight="1">
      <c r="A22" s="17">
        <f t="shared" si="1"/>
        <v>17</v>
      </c>
      <c r="B22" s="86">
        <v>41512</v>
      </c>
      <c r="C22" s="41" t="s">
        <v>73</v>
      </c>
      <c r="D22" s="42" t="s">
        <v>74</v>
      </c>
      <c r="E22" s="87" t="s">
        <v>77</v>
      </c>
      <c r="F22" s="45">
        <f>1741761+1445159</f>
        <v>3186920</v>
      </c>
      <c r="G22" s="45">
        <v>0</v>
      </c>
      <c r="H22" s="45">
        <f t="shared" si="2"/>
        <v>3186920</v>
      </c>
      <c r="I22" s="88">
        <f>30+12</f>
        <v>42</v>
      </c>
      <c r="J22" s="45">
        <f>1413+875</f>
        <v>2288</v>
      </c>
    </row>
    <row r="23" spans="1:10" s="16" customFormat="1" ht="51.75" customHeight="1">
      <c r="A23" s="17">
        <f t="shared" si="1"/>
        <v>18</v>
      </c>
      <c r="B23" s="86">
        <v>41543</v>
      </c>
      <c r="C23" s="41" t="s">
        <v>107</v>
      </c>
      <c r="D23" s="42" t="s">
        <v>74</v>
      </c>
      <c r="E23" s="87" t="s">
        <v>108</v>
      </c>
      <c r="F23" s="45">
        <v>5900188</v>
      </c>
      <c r="G23" s="45">
        <v>0</v>
      </c>
      <c r="H23" s="45">
        <f t="shared" si="2"/>
        <v>5900188</v>
      </c>
      <c r="I23" s="88">
        <v>85</v>
      </c>
      <c r="J23" s="45">
        <v>5546</v>
      </c>
    </row>
    <row r="24" spans="1:10" s="16" customFormat="1" ht="53.25" customHeight="1">
      <c r="A24" s="17">
        <f t="shared" si="1"/>
        <v>19</v>
      </c>
      <c r="B24" s="86">
        <v>41544</v>
      </c>
      <c r="C24" s="41" t="s">
        <v>120</v>
      </c>
      <c r="D24" s="42" t="s">
        <v>74</v>
      </c>
      <c r="E24" s="87" t="s">
        <v>114</v>
      </c>
      <c r="F24" s="45">
        <v>1486046</v>
      </c>
      <c r="G24" s="45">
        <v>240486</v>
      </c>
      <c r="H24" s="45">
        <f t="shared" si="2"/>
        <v>1726532</v>
      </c>
      <c r="I24" s="88">
        <v>30</v>
      </c>
      <c r="J24" s="45">
        <v>301</v>
      </c>
    </row>
    <row r="25" spans="1:10" s="16" customFormat="1" ht="53.25" customHeight="1">
      <c r="A25" s="17">
        <f t="shared" si="1"/>
        <v>20</v>
      </c>
      <c r="B25" s="89">
        <v>41544</v>
      </c>
      <c r="C25" s="90" t="s">
        <v>121</v>
      </c>
      <c r="D25" s="91" t="s">
        <v>122</v>
      </c>
      <c r="E25" s="92" t="s">
        <v>123</v>
      </c>
      <c r="F25" s="93">
        <v>90402781</v>
      </c>
      <c r="G25" s="93">
        <v>0</v>
      </c>
      <c r="H25" s="93">
        <f t="shared" si="2"/>
        <v>90402781</v>
      </c>
      <c r="I25" s="94">
        <v>1972</v>
      </c>
      <c r="J25" s="93">
        <v>18181.93</v>
      </c>
    </row>
    <row r="26" spans="1:10" s="16" customFormat="1" ht="60" customHeight="1">
      <c r="A26" s="17">
        <f t="shared" si="1"/>
        <v>21</v>
      </c>
      <c r="B26" s="60">
        <v>41450</v>
      </c>
      <c r="C26" s="61" t="s">
        <v>44</v>
      </c>
      <c r="D26" s="66" t="s">
        <v>45</v>
      </c>
      <c r="E26" s="65" t="s">
        <v>46</v>
      </c>
      <c r="F26" s="62">
        <v>1517197.5</v>
      </c>
      <c r="G26" s="63">
        <v>31500</v>
      </c>
      <c r="H26" s="62">
        <f aca="true" t="shared" si="3" ref="H26:H31">F26+G26</f>
        <v>1548697.5</v>
      </c>
      <c r="I26" s="64">
        <v>35</v>
      </c>
      <c r="J26" s="62">
        <v>66.15</v>
      </c>
    </row>
    <row r="27" spans="1:10" s="16" customFormat="1" ht="89.25" customHeight="1">
      <c r="A27" s="17">
        <f t="shared" si="1"/>
        <v>22</v>
      </c>
      <c r="B27" s="60">
        <v>41500</v>
      </c>
      <c r="C27" s="61" t="s">
        <v>58</v>
      </c>
      <c r="D27" s="66" t="s">
        <v>45</v>
      </c>
      <c r="E27" s="65" t="s">
        <v>59</v>
      </c>
      <c r="F27" s="62">
        <v>161372696.72</v>
      </c>
      <c r="G27" s="63">
        <v>27946018.5</v>
      </c>
      <c r="H27" s="62">
        <f t="shared" si="3"/>
        <v>189318715.22</v>
      </c>
      <c r="I27" s="64">
        <v>3143</v>
      </c>
      <c r="J27" s="62">
        <v>13067.53</v>
      </c>
    </row>
    <row r="28" spans="1:10" s="16" customFormat="1" ht="89.25" customHeight="1">
      <c r="A28" s="17">
        <f t="shared" si="1"/>
        <v>23</v>
      </c>
      <c r="B28" s="60">
        <v>41534</v>
      </c>
      <c r="C28" s="61" t="s">
        <v>89</v>
      </c>
      <c r="D28" s="66" t="s">
        <v>45</v>
      </c>
      <c r="E28" s="65" t="s">
        <v>90</v>
      </c>
      <c r="F28" s="62">
        <v>142760207.08</v>
      </c>
      <c r="G28" s="63">
        <v>8626756.76</v>
      </c>
      <c r="H28" s="62">
        <f t="shared" si="3"/>
        <v>151386963.84</v>
      </c>
      <c r="I28" s="64">
        <v>2929</v>
      </c>
      <c r="J28" s="62">
        <v>14528.86</v>
      </c>
    </row>
    <row r="29" spans="1:10" s="16" customFormat="1" ht="89.25" customHeight="1">
      <c r="A29" s="17">
        <f t="shared" si="1"/>
        <v>24</v>
      </c>
      <c r="B29" s="60">
        <v>41544</v>
      </c>
      <c r="C29" s="61" t="s">
        <v>124</v>
      </c>
      <c r="D29" s="66" t="s">
        <v>45</v>
      </c>
      <c r="E29" s="65" t="s">
        <v>125</v>
      </c>
      <c r="F29" s="62">
        <v>63105238.04</v>
      </c>
      <c r="G29" s="63">
        <v>5305440.29</v>
      </c>
      <c r="H29" s="62">
        <f t="shared" si="3"/>
        <v>68410678.33</v>
      </c>
      <c r="I29" s="64">
        <v>1079</v>
      </c>
      <c r="J29" s="62">
        <v>4205.74</v>
      </c>
    </row>
    <row r="30" spans="1:10" s="16" customFormat="1" ht="89.25" customHeight="1">
      <c r="A30" s="17">
        <f t="shared" si="1"/>
        <v>25</v>
      </c>
      <c r="B30" s="60">
        <v>41536</v>
      </c>
      <c r="C30" s="61" t="s">
        <v>126</v>
      </c>
      <c r="D30" s="66" t="s">
        <v>45</v>
      </c>
      <c r="E30" s="65" t="s">
        <v>125</v>
      </c>
      <c r="F30" s="62">
        <v>84322633.41</v>
      </c>
      <c r="G30" s="63">
        <v>11164567.43</v>
      </c>
      <c r="H30" s="62">
        <f t="shared" si="3"/>
        <v>95487200.84</v>
      </c>
      <c r="I30" s="64">
        <v>1661</v>
      </c>
      <c r="J30" s="62">
        <v>6986.18</v>
      </c>
    </row>
    <row r="31" spans="1:10" s="16" customFormat="1" ht="89.25" customHeight="1">
      <c r="A31" s="17">
        <f t="shared" si="1"/>
        <v>26</v>
      </c>
      <c r="B31" s="60">
        <v>41544</v>
      </c>
      <c r="C31" s="61" t="s">
        <v>132</v>
      </c>
      <c r="D31" s="66" t="s">
        <v>45</v>
      </c>
      <c r="E31" s="65" t="s">
        <v>133</v>
      </c>
      <c r="F31" s="62">
        <v>55896279.94</v>
      </c>
      <c r="G31" s="63">
        <v>6074595.67</v>
      </c>
      <c r="H31" s="62">
        <f t="shared" si="3"/>
        <v>61970875.61</v>
      </c>
      <c r="I31" s="64">
        <v>865</v>
      </c>
      <c r="J31" s="62">
        <v>3456.68</v>
      </c>
    </row>
    <row r="32" spans="1:10" s="16" customFormat="1" ht="60" customHeight="1">
      <c r="A32" s="17">
        <f t="shared" si="1"/>
        <v>27</v>
      </c>
      <c r="B32" s="47">
        <v>41290</v>
      </c>
      <c r="C32" s="48" t="s">
        <v>25</v>
      </c>
      <c r="D32" s="49" t="s">
        <v>26</v>
      </c>
      <c r="E32" s="50" t="s">
        <v>27</v>
      </c>
      <c r="F32" s="51">
        <v>275220.12</v>
      </c>
      <c r="G32" s="52">
        <v>0</v>
      </c>
      <c r="H32" s="51">
        <f aca="true" t="shared" si="4" ref="H32:H65">F32+G32</f>
        <v>275220.12</v>
      </c>
      <c r="I32" s="53">
        <v>1</v>
      </c>
      <c r="J32" s="51">
        <v>320.33</v>
      </c>
    </row>
    <row r="33" spans="1:10" s="16" customFormat="1" ht="60" customHeight="1">
      <c r="A33" s="17">
        <f t="shared" si="1"/>
        <v>28</v>
      </c>
      <c r="B33" s="47">
        <v>41305</v>
      </c>
      <c r="C33" s="48" t="s">
        <v>28</v>
      </c>
      <c r="D33" s="49" t="s">
        <v>26</v>
      </c>
      <c r="E33" s="50" t="s">
        <v>29</v>
      </c>
      <c r="F33" s="51">
        <v>229569.85</v>
      </c>
      <c r="G33" s="52">
        <v>0</v>
      </c>
      <c r="H33" s="51">
        <f t="shared" si="4"/>
        <v>229569.85</v>
      </c>
      <c r="I33" s="53">
        <v>1</v>
      </c>
      <c r="J33" s="51">
        <v>121.86</v>
      </c>
    </row>
    <row r="34" spans="1:10" s="16" customFormat="1" ht="60" customHeight="1">
      <c r="A34" s="17">
        <f t="shared" si="1"/>
        <v>29</v>
      </c>
      <c r="B34" s="47">
        <v>41544</v>
      </c>
      <c r="C34" s="48" t="s">
        <v>148</v>
      </c>
      <c r="D34" s="49" t="s">
        <v>26</v>
      </c>
      <c r="E34" s="50" t="s">
        <v>151</v>
      </c>
      <c r="F34" s="51">
        <v>2414613.3</v>
      </c>
      <c r="G34" s="52">
        <v>601821.35</v>
      </c>
      <c r="H34" s="51">
        <v>3016434.65</v>
      </c>
      <c r="I34" s="53">
        <v>61</v>
      </c>
      <c r="J34" s="51">
        <v>1144.04</v>
      </c>
    </row>
    <row r="35" spans="1:10" s="16" customFormat="1" ht="60" customHeight="1">
      <c r="A35" s="17">
        <f t="shared" si="1"/>
        <v>30</v>
      </c>
      <c r="B35" s="54">
        <v>41383</v>
      </c>
      <c r="C35" s="55" t="s">
        <v>37</v>
      </c>
      <c r="D35" s="56" t="s">
        <v>38</v>
      </c>
      <c r="E35" s="67" t="s">
        <v>39</v>
      </c>
      <c r="F35" s="57">
        <v>578032.79</v>
      </c>
      <c r="G35" s="58">
        <v>0</v>
      </c>
      <c r="H35" s="57">
        <f t="shared" si="4"/>
        <v>578032.79</v>
      </c>
      <c r="I35" s="59">
        <v>5</v>
      </c>
      <c r="J35" s="57">
        <v>71.56</v>
      </c>
    </row>
    <row r="36" spans="1:10" s="16" customFormat="1" ht="60" customHeight="1">
      <c r="A36" s="17">
        <f t="shared" si="1"/>
        <v>31</v>
      </c>
      <c r="B36" s="54">
        <v>41487</v>
      </c>
      <c r="C36" s="55" t="s">
        <v>52</v>
      </c>
      <c r="D36" s="56" t="s">
        <v>38</v>
      </c>
      <c r="E36" s="67" t="s">
        <v>53</v>
      </c>
      <c r="F36" s="57">
        <v>1464086.92</v>
      </c>
      <c r="G36" s="58">
        <v>0</v>
      </c>
      <c r="H36" s="57">
        <f t="shared" si="4"/>
        <v>1464086.92</v>
      </c>
      <c r="I36" s="59">
        <v>1</v>
      </c>
      <c r="J36" s="57">
        <v>372.17</v>
      </c>
    </row>
    <row r="37" spans="1:10" s="16" customFormat="1" ht="60" customHeight="1">
      <c r="A37" s="17">
        <f t="shared" si="1"/>
        <v>32</v>
      </c>
      <c r="B37" s="54">
        <v>41494</v>
      </c>
      <c r="C37" s="55" t="s">
        <v>54</v>
      </c>
      <c r="D37" s="56" t="s">
        <v>38</v>
      </c>
      <c r="E37" s="67" t="s">
        <v>55</v>
      </c>
      <c r="F37" s="57">
        <v>0</v>
      </c>
      <c r="G37" s="58">
        <v>332341.65</v>
      </c>
      <c r="H37" s="57">
        <f t="shared" si="4"/>
        <v>332341.65</v>
      </c>
      <c r="I37" s="59">
        <v>11</v>
      </c>
      <c r="J37" s="57">
        <v>0</v>
      </c>
    </row>
    <row r="38" spans="1:10" s="16" customFormat="1" ht="60" customHeight="1">
      <c r="A38" s="17">
        <f t="shared" si="1"/>
        <v>33</v>
      </c>
      <c r="B38" s="54">
        <v>41499</v>
      </c>
      <c r="C38" s="55" t="s">
        <v>56</v>
      </c>
      <c r="D38" s="56" t="s">
        <v>38</v>
      </c>
      <c r="E38" s="67" t="s">
        <v>64</v>
      </c>
      <c r="F38" s="57">
        <v>346117.93</v>
      </c>
      <c r="G38" s="58">
        <v>0</v>
      </c>
      <c r="H38" s="57">
        <f t="shared" si="4"/>
        <v>346117.93</v>
      </c>
      <c r="I38" s="59">
        <v>19</v>
      </c>
      <c r="J38" s="57">
        <v>315.48</v>
      </c>
    </row>
    <row r="39" spans="1:10" s="16" customFormat="1" ht="60" customHeight="1">
      <c r="A39" s="17">
        <f t="shared" si="1"/>
        <v>34</v>
      </c>
      <c r="B39" s="54">
        <v>41500</v>
      </c>
      <c r="C39" s="55" t="s">
        <v>57</v>
      </c>
      <c r="D39" s="56" t="s">
        <v>38</v>
      </c>
      <c r="E39" s="67" t="s">
        <v>65</v>
      </c>
      <c r="F39" s="57">
        <v>0</v>
      </c>
      <c r="G39" s="58">
        <v>98357.12</v>
      </c>
      <c r="H39" s="57">
        <f t="shared" si="4"/>
        <v>98357.12</v>
      </c>
      <c r="I39" s="59">
        <v>4</v>
      </c>
      <c r="J39" s="57">
        <v>0</v>
      </c>
    </row>
    <row r="40" spans="1:10" s="16" customFormat="1" ht="60" customHeight="1">
      <c r="A40" s="17">
        <f t="shared" si="1"/>
        <v>35</v>
      </c>
      <c r="B40" s="54">
        <v>41528</v>
      </c>
      <c r="C40" s="55" t="s">
        <v>87</v>
      </c>
      <c r="D40" s="56" t="s">
        <v>38</v>
      </c>
      <c r="E40" s="67" t="s">
        <v>88</v>
      </c>
      <c r="F40" s="57">
        <v>0</v>
      </c>
      <c r="G40" s="58">
        <v>26652</v>
      </c>
      <c r="H40" s="57">
        <f t="shared" si="4"/>
        <v>26652</v>
      </c>
      <c r="I40" s="59">
        <v>1</v>
      </c>
      <c r="J40" s="57">
        <v>0</v>
      </c>
    </row>
    <row r="41" spans="1:10" s="16" customFormat="1" ht="60" customHeight="1">
      <c r="A41" s="17">
        <f t="shared" si="1"/>
        <v>36</v>
      </c>
      <c r="B41" s="54">
        <v>41537</v>
      </c>
      <c r="C41" s="55" t="s">
        <v>95</v>
      </c>
      <c r="D41" s="56" t="s">
        <v>38</v>
      </c>
      <c r="E41" s="67" t="s">
        <v>96</v>
      </c>
      <c r="F41" s="57">
        <v>10378</v>
      </c>
      <c r="G41" s="58">
        <v>32644</v>
      </c>
      <c r="H41" s="57">
        <f t="shared" si="4"/>
        <v>43022</v>
      </c>
      <c r="I41" s="59">
        <v>1</v>
      </c>
      <c r="J41" s="57">
        <v>0</v>
      </c>
    </row>
    <row r="42" spans="1:10" s="16" customFormat="1" ht="60" customHeight="1">
      <c r="A42" s="17">
        <f t="shared" si="1"/>
        <v>37</v>
      </c>
      <c r="B42" s="54">
        <v>41544</v>
      </c>
      <c r="C42" s="55" t="s">
        <v>116</v>
      </c>
      <c r="D42" s="56" t="s">
        <v>38</v>
      </c>
      <c r="E42" s="67" t="s">
        <v>117</v>
      </c>
      <c r="F42" s="57">
        <v>0</v>
      </c>
      <c r="G42" s="58">
        <v>222272.91</v>
      </c>
      <c r="H42" s="57">
        <f t="shared" si="4"/>
        <v>222272.91</v>
      </c>
      <c r="I42" s="59">
        <v>2</v>
      </c>
      <c r="J42" s="57">
        <v>0</v>
      </c>
    </row>
    <row r="43" spans="1:10" s="16" customFormat="1" ht="60" customHeight="1">
      <c r="A43" s="17">
        <f t="shared" si="1"/>
        <v>38</v>
      </c>
      <c r="B43" s="54">
        <v>41544</v>
      </c>
      <c r="C43" s="55" t="s">
        <v>140</v>
      </c>
      <c r="D43" s="56" t="s">
        <v>38</v>
      </c>
      <c r="E43" s="67" t="s">
        <v>141</v>
      </c>
      <c r="F43" s="57">
        <v>15602</v>
      </c>
      <c r="G43" s="58">
        <v>384080.87</v>
      </c>
      <c r="H43" s="57">
        <f t="shared" si="4"/>
        <v>399682.87</v>
      </c>
      <c r="I43" s="59">
        <v>1</v>
      </c>
      <c r="J43" s="57">
        <v>0</v>
      </c>
    </row>
    <row r="44" spans="1:10" s="16" customFormat="1" ht="60" customHeight="1">
      <c r="A44" s="17">
        <f t="shared" si="1"/>
        <v>39</v>
      </c>
      <c r="B44" s="54">
        <v>41544</v>
      </c>
      <c r="C44" s="55" t="s">
        <v>142</v>
      </c>
      <c r="D44" s="56" t="s">
        <v>38</v>
      </c>
      <c r="E44" s="67" t="s">
        <v>143</v>
      </c>
      <c r="F44" s="57">
        <v>327596.81</v>
      </c>
      <c r="G44" s="58">
        <v>513189.49</v>
      </c>
      <c r="H44" s="57">
        <v>840786.3</v>
      </c>
      <c r="I44" s="59">
        <v>17</v>
      </c>
      <c r="J44" s="57">
        <v>209.36</v>
      </c>
    </row>
    <row r="45" spans="1:10" s="16" customFormat="1" ht="60" customHeight="1">
      <c r="A45" s="17">
        <f t="shared" si="1"/>
        <v>40</v>
      </c>
      <c r="B45" s="19">
        <v>41472</v>
      </c>
      <c r="C45" s="20" t="s">
        <v>47</v>
      </c>
      <c r="D45" s="21" t="s">
        <v>48</v>
      </c>
      <c r="E45" s="68" t="s">
        <v>49</v>
      </c>
      <c r="F45" s="23">
        <v>230824</v>
      </c>
      <c r="G45" s="25">
        <v>1746894</v>
      </c>
      <c r="H45" s="23">
        <f t="shared" si="4"/>
        <v>1977718</v>
      </c>
      <c r="I45" s="24">
        <v>390</v>
      </c>
      <c r="J45" s="23">
        <v>34.41</v>
      </c>
    </row>
    <row r="46" spans="1:10" s="16" customFormat="1" ht="60" customHeight="1">
      <c r="A46" s="17">
        <f t="shared" si="1"/>
        <v>41</v>
      </c>
      <c r="B46" s="19">
        <v>41537</v>
      </c>
      <c r="C46" s="20" t="s">
        <v>97</v>
      </c>
      <c r="D46" s="21" t="s">
        <v>48</v>
      </c>
      <c r="E46" s="68" t="s">
        <v>98</v>
      </c>
      <c r="F46" s="23">
        <v>36977619</v>
      </c>
      <c r="G46" s="25">
        <v>1641823</v>
      </c>
      <c r="H46" s="23">
        <f t="shared" si="4"/>
        <v>38619442</v>
      </c>
      <c r="I46" s="24">
        <v>4359</v>
      </c>
      <c r="J46" s="23">
        <v>19460.7</v>
      </c>
    </row>
    <row r="47" spans="1:10" s="16" customFormat="1" ht="60" customHeight="1">
      <c r="A47" s="17">
        <f t="shared" si="1"/>
        <v>42</v>
      </c>
      <c r="B47" s="60">
        <v>41502</v>
      </c>
      <c r="C47" s="61" t="s">
        <v>67</v>
      </c>
      <c r="D47" s="76" t="s">
        <v>68</v>
      </c>
      <c r="E47" s="77" t="s">
        <v>69</v>
      </c>
      <c r="F47" s="62">
        <v>327897</v>
      </c>
      <c r="G47" s="63">
        <v>0</v>
      </c>
      <c r="H47" s="63">
        <f t="shared" si="4"/>
        <v>327897</v>
      </c>
      <c r="I47" s="64">
        <v>11</v>
      </c>
      <c r="J47" s="62">
        <v>99.24</v>
      </c>
    </row>
    <row r="48" spans="1:10" s="16" customFormat="1" ht="60" customHeight="1">
      <c r="A48" s="17">
        <f t="shared" si="1"/>
        <v>43</v>
      </c>
      <c r="B48" s="79">
        <v>41529</v>
      </c>
      <c r="C48" s="80" t="s">
        <v>84</v>
      </c>
      <c r="D48" s="81" t="s">
        <v>85</v>
      </c>
      <c r="E48" s="82" t="s">
        <v>86</v>
      </c>
      <c r="F48" s="83">
        <v>3459282</v>
      </c>
      <c r="G48" s="84">
        <v>1074875</v>
      </c>
      <c r="H48" s="84">
        <v>4534157</v>
      </c>
      <c r="I48" s="85">
        <v>205</v>
      </c>
      <c r="J48" s="83">
        <v>1981.185</v>
      </c>
    </row>
    <row r="49" spans="1:10" s="16" customFormat="1" ht="60" customHeight="1">
      <c r="A49" s="17">
        <f t="shared" si="1"/>
        <v>44</v>
      </c>
      <c r="B49" s="79">
        <v>41544</v>
      </c>
      <c r="C49" s="80" t="s">
        <v>109</v>
      </c>
      <c r="D49" s="81" t="s">
        <v>85</v>
      </c>
      <c r="E49" s="82" t="s">
        <v>110</v>
      </c>
      <c r="F49" s="83">
        <v>308807</v>
      </c>
      <c r="G49" s="84">
        <v>57537</v>
      </c>
      <c r="H49" s="84">
        <f t="shared" si="4"/>
        <v>366344</v>
      </c>
      <c r="I49" s="85">
        <v>9</v>
      </c>
      <c r="J49" s="83">
        <v>102.77</v>
      </c>
    </row>
    <row r="50" spans="1:10" s="16" customFormat="1" ht="60" customHeight="1">
      <c r="A50" s="17">
        <f t="shared" si="1"/>
        <v>45</v>
      </c>
      <c r="B50" s="79">
        <v>41544</v>
      </c>
      <c r="C50" s="80" t="s">
        <v>118</v>
      </c>
      <c r="D50" s="81" t="s">
        <v>85</v>
      </c>
      <c r="E50" s="82" t="s">
        <v>119</v>
      </c>
      <c r="F50" s="83">
        <v>147066</v>
      </c>
      <c r="G50" s="84">
        <v>10500</v>
      </c>
      <c r="H50" s="84">
        <f t="shared" si="4"/>
        <v>157566</v>
      </c>
      <c r="I50" s="85">
        <v>6</v>
      </c>
      <c r="J50" s="83">
        <v>86.34</v>
      </c>
    </row>
    <row r="51" spans="1:10" s="16" customFormat="1" ht="103.5" customHeight="1">
      <c r="A51" s="17">
        <f t="shared" si="1"/>
        <v>46</v>
      </c>
      <c r="B51" s="47">
        <v>41508</v>
      </c>
      <c r="C51" s="48" t="s">
        <v>70</v>
      </c>
      <c r="D51" s="49" t="s">
        <v>71</v>
      </c>
      <c r="E51" s="78" t="s">
        <v>72</v>
      </c>
      <c r="F51" s="51">
        <v>11717257</v>
      </c>
      <c r="G51" s="52">
        <v>0</v>
      </c>
      <c r="H51" s="51">
        <f t="shared" si="4"/>
        <v>11717257</v>
      </c>
      <c r="I51" s="53">
        <v>480</v>
      </c>
      <c r="J51" s="51">
        <v>3297.17</v>
      </c>
    </row>
    <row r="52" spans="1:10" s="16" customFormat="1" ht="115.5" customHeight="1">
      <c r="A52" s="17">
        <f t="shared" si="1"/>
        <v>47</v>
      </c>
      <c r="B52" s="47">
        <v>41513</v>
      </c>
      <c r="C52" s="48" t="s">
        <v>75</v>
      </c>
      <c r="D52" s="49" t="s">
        <v>71</v>
      </c>
      <c r="E52" s="78" t="s">
        <v>76</v>
      </c>
      <c r="F52" s="51">
        <v>35380557</v>
      </c>
      <c r="G52" s="52">
        <v>90729</v>
      </c>
      <c r="H52" s="51">
        <f t="shared" si="4"/>
        <v>35471286</v>
      </c>
      <c r="I52" s="53">
        <v>987</v>
      </c>
      <c r="J52" s="51">
        <v>6556.1</v>
      </c>
    </row>
    <row r="53" spans="1:10" s="16" customFormat="1" ht="89.25" customHeight="1">
      <c r="A53" s="17">
        <f t="shared" si="1"/>
        <v>48</v>
      </c>
      <c r="B53" s="47">
        <v>41528</v>
      </c>
      <c r="C53" s="48" t="s">
        <v>82</v>
      </c>
      <c r="D53" s="49" t="s">
        <v>71</v>
      </c>
      <c r="E53" s="78" t="s">
        <v>83</v>
      </c>
      <c r="F53" s="51">
        <v>64537119</v>
      </c>
      <c r="G53" s="52">
        <v>700101</v>
      </c>
      <c r="H53" s="51">
        <f t="shared" si="4"/>
        <v>65237220</v>
      </c>
      <c r="I53" s="53">
        <v>4550</v>
      </c>
      <c r="J53" s="51">
        <v>21673.47</v>
      </c>
    </row>
    <row r="54" spans="1:10" s="16" customFormat="1" ht="89.25" customHeight="1">
      <c r="A54" s="17">
        <f t="shared" si="1"/>
        <v>49</v>
      </c>
      <c r="B54" s="47">
        <v>41537</v>
      </c>
      <c r="C54" s="48" t="s">
        <v>99</v>
      </c>
      <c r="D54" s="49" t="s">
        <v>71</v>
      </c>
      <c r="E54" s="78" t="s">
        <v>100</v>
      </c>
      <c r="F54" s="51">
        <v>46844</v>
      </c>
      <c r="G54" s="52">
        <v>0</v>
      </c>
      <c r="H54" s="51">
        <f t="shared" si="4"/>
        <v>46844</v>
      </c>
      <c r="I54" s="53">
        <v>5</v>
      </c>
      <c r="J54" s="51">
        <v>12</v>
      </c>
    </row>
    <row r="55" spans="1:10" s="16" customFormat="1" ht="89.25" customHeight="1">
      <c r="A55" s="17">
        <f t="shared" si="1"/>
        <v>50</v>
      </c>
      <c r="B55" s="47">
        <v>41542</v>
      </c>
      <c r="C55" s="48" t="s">
        <v>105</v>
      </c>
      <c r="D55" s="49" t="s">
        <v>71</v>
      </c>
      <c r="E55" s="78" t="s">
        <v>106</v>
      </c>
      <c r="F55" s="51">
        <v>7351959</v>
      </c>
      <c r="G55" s="52">
        <v>1889614</v>
      </c>
      <c r="H55" s="51">
        <f t="shared" si="4"/>
        <v>9241573</v>
      </c>
      <c r="I55" s="53">
        <v>329</v>
      </c>
      <c r="J55" s="51">
        <v>920.02</v>
      </c>
    </row>
    <row r="56" spans="1:10" s="16" customFormat="1" ht="89.25" customHeight="1">
      <c r="A56" s="17">
        <f t="shared" si="1"/>
        <v>51</v>
      </c>
      <c r="B56" s="47">
        <v>41544</v>
      </c>
      <c r="C56" s="48" t="s">
        <v>130</v>
      </c>
      <c r="D56" s="49" t="s">
        <v>71</v>
      </c>
      <c r="E56" s="78" t="s">
        <v>131</v>
      </c>
      <c r="F56" s="51">
        <v>0</v>
      </c>
      <c r="G56" s="52">
        <v>12977</v>
      </c>
      <c r="H56" s="51">
        <f t="shared" si="4"/>
        <v>12977</v>
      </c>
      <c r="I56" s="53">
        <v>1</v>
      </c>
      <c r="J56" s="51">
        <v>0</v>
      </c>
    </row>
    <row r="57" spans="1:10" s="16" customFormat="1" ht="89.25" customHeight="1">
      <c r="A57" s="17">
        <f t="shared" si="1"/>
        <v>52</v>
      </c>
      <c r="B57" s="47">
        <v>41544</v>
      </c>
      <c r="C57" s="48" t="s">
        <v>136</v>
      </c>
      <c r="D57" s="49" t="s">
        <v>71</v>
      </c>
      <c r="E57" s="78" t="s">
        <v>137</v>
      </c>
      <c r="F57" s="51">
        <v>214974</v>
      </c>
      <c r="G57" s="52">
        <v>0</v>
      </c>
      <c r="H57" s="51">
        <f t="shared" si="4"/>
        <v>214974</v>
      </c>
      <c r="I57" s="53">
        <v>6</v>
      </c>
      <c r="J57" s="51">
        <v>36.47</v>
      </c>
    </row>
    <row r="58" spans="1:10" s="16" customFormat="1" ht="60" customHeight="1">
      <c r="A58" s="17">
        <f t="shared" si="1"/>
        <v>53</v>
      </c>
      <c r="B58" s="26">
        <v>41289</v>
      </c>
      <c r="C58" s="27" t="s">
        <v>22</v>
      </c>
      <c r="D58" s="28" t="s">
        <v>23</v>
      </c>
      <c r="E58" s="29" t="s">
        <v>24</v>
      </c>
      <c r="F58" s="30">
        <v>0</v>
      </c>
      <c r="G58" s="31">
        <v>94695.43</v>
      </c>
      <c r="H58" s="30">
        <f t="shared" si="4"/>
        <v>94695.43</v>
      </c>
      <c r="I58" s="32">
        <v>1</v>
      </c>
      <c r="J58" s="30">
        <v>0</v>
      </c>
    </row>
    <row r="59" spans="1:10" s="16" customFormat="1" ht="60" customHeight="1">
      <c r="A59" s="17">
        <f t="shared" si="1"/>
        <v>54</v>
      </c>
      <c r="B59" s="26">
        <v>41305</v>
      </c>
      <c r="C59" s="27" t="s">
        <v>34</v>
      </c>
      <c r="D59" s="28" t="s">
        <v>23</v>
      </c>
      <c r="E59" s="29" t="s">
        <v>35</v>
      </c>
      <c r="F59" s="30">
        <v>911232.97</v>
      </c>
      <c r="G59" s="31">
        <v>30114.15</v>
      </c>
      <c r="H59" s="30">
        <f t="shared" si="4"/>
        <v>941347.12</v>
      </c>
      <c r="I59" s="32">
        <v>1</v>
      </c>
      <c r="J59" s="30">
        <v>714.52</v>
      </c>
    </row>
    <row r="60" spans="1:10" s="16" customFormat="1" ht="60" customHeight="1">
      <c r="A60" s="17">
        <f t="shared" si="1"/>
        <v>55</v>
      </c>
      <c r="B60" s="26">
        <v>41544</v>
      </c>
      <c r="C60" s="27" t="s">
        <v>149</v>
      </c>
      <c r="D60" s="28" t="s">
        <v>23</v>
      </c>
      <c r="E60" s="29" t="s">
        <v>150</v>
      </c>
      <c r="F60" s="30">
        <v>2135522.65</v>
      </c>
      <c r="G60" s="31">
        <v>78355.91</v>
      </c>
      <c r="H60" s="30">
        <v>2213878.56</v>
      </c>
      <c r="I60" s="32">
        <v>14</v>
      </c>
      <c r="J60" s="30">
        <v>763.25</v>
      </c>
    </row>
    <row r="61" spans="1:10" s="16" customFormat="1" ht="49.5" customHeight="1">
      <c r="A61" s="17">
        <f t="shared" si="1"/>
        <v>56</v>
      </c>
      <c r="B61" s="40">
        <v>41289</v>
      </c>
      <c r="C61" s="41" t="s">
        <v>21</v>
      </c>
      <c r="D61" s="42" t="s">
        <v>19</v>
      </c>
      <c r="E61" s="43" t="s">
        <v>20</v>
      </c>
      <c r="F61" s="44">
        <v>0</v>
      </c>
      <c r="G61" s="45">
        <v>129856.53</v>
      </c>
      <c r="H61" s="44">
        <f t="shared" si="4"/>
        <v>129856.53</v>
      </c>
      <c r="I61" s="46">
        <v>1</v>
      </c>
      <c r="J61" s="44">
        <v>0</v>
      </c>
    </row>
    <row r="62" spans="1:10" s="16" customFormat="1" ht="49.5" customHeight="1">
      <c r="A62" s="17">
        <f t="shared" si="1"/>
        <v>57</v>
      </c>
      <c r="B62" s="40">
        <v>41416</v>
      </c>
      <c r="C62" s="41" t="s">
        <v>42</v>
      </c>
      <c r="D62" s="42" t="s">
        <v>19</v>
      </c>
      <c r="E62" s="43" t="s">
        <v>43</v>
      </c>
      <c r="F62" s="44">
        <v>0</v>
      </c>
      <c r="G62" s="45">
        <v>35000</v>
      </c>
      <c r="H62" s="44">
        <f t="shared" si="4"/>
        <v>35000</v>
      </c>
      <c r="I62" s="46">
        <v>1</v>
      </c>
      <c r="J62" s="44">
        <v>0</v>
      </c>
    </row>
    <row r="63" spans="1:10" s="16" customFormat="1" ht="49.5" customHeight="1">
      <c r="A63" s="17">
        <f t="shared" si="1"/>
        <v>58</v>
      </c>
      <c r="B63" s="40">
        <v>41516</v>
      </c>
      <c r="C63" s="41" t="s">
        <v>78</v>
      </c>
      <c r="D63" s="42" t="s">
        <v>19</v>
      </c>
      <c r="E63" s="43" t="s">
        <v>79</v>
      </c>
      <c r="F63" s="44">
        <v>13494179.049999999</v>
      </c>
      <c r="G63" s="45">
        <v>559457.73</v>
      </c>
      <c r="H63" s="44">
        <f t="shared" si="4"/>
        <v>14053636.78</v>
      </c>
      <c r="I63" s="46">
        <v>593</v>
      </c>
      <c r="J63" s="44">
        <v>5580.75</v>
      </c>
    </row>
    <row r="64" spans="1:10" s="16" customFormat="1" ht="88.5" customHeight="1">
      <c r="A64" s="17">
        <f t="shared" si="1"/>
        <v>59</v>
      </c>
      <c r="B64" s="40">
        <v>41534</v>
      </c>
      <c r="C64" s="41" t="s">
        <v>91</v>
      </c>
      <c r="D64" s="42" t="s">
        <v>19</v>
      </c>
      <c r="E64" s="43" t="s">
        <v>92</v>
      </c>
      <c r="F64" s="44">
        <v>8100567.02</v>
      </c>
      <c r="G64" s="45">
        <v>159000</v>
      </c>
      <c r="H64" s="44">
        <f t="shared" si="4"/>
        <v>8259567.02</v>
      </c>
      <c r="I64" s="46">
        <v>594</v>
      </c>
      <c r="J64" s="44">
        <v>4485.5</v>
      </c>
    </row>
    <row r="65" spans="1:10" s="16" customFormat="1" ht="88.5" customHeight="1">
      <c r="A65" s="17">
        <f t="shared" si="1"/>
        <v>60</v>
      </c>
      <c r="B65" s="40">
        <v>41544</v>
      </c>
      <c r="C65" s="41" t="s">
        <v>111</v>
      </c>
      <c r="D65" s="42" t="s">
        <v>19</v>
      </c>
      <c r="E65" s="43" t="s">
        <v>112</v>
      </c>
      <c r="F65" s="44">
        <v>6118730.68</v>
      </c>
      <c r="G65" s="45">
        <v>8157.96</v>
      </c>
      <c r="H65" s="44">
        <f t="shared" si="4"/>
        <v>6126888.64</v>
      </c>
      <c r="I65" s="46">
        <v>485</v>
      </c>
      <c r="J65" s="44">
        <v>3864.55</v>
      </c>
    </row>
    <row r="66" spans="1:10" s="16" customFormat="1" ht="88.5" customHeight="1">
      <c r="A66" s="17">
        <f t="shared" si="1"/>
        <v>61</v>
      </c>
      <c r="B66" s="40">
        <v>41544</v>
      </c>
      <c r="C66" s="41" t="s">
        <v>115</v>
      </c>
      <c r="D66" s="42" t="s">
        <v>19</v>
      </c>
      <c r="E66" s="43" t="s">
        <v>102</v>
      </c>
      <c r="F66" s="44">
        <v>24949110.769999996</v>
      </c>
      <c r="G66" s="45">
        <v>1424390</v>
      </c>
      <c r="H66" s="44">
        <v>26373500.769999996</v>
      </c>
      <c r="I66" s="46">
        <v>1648</v>
      </c>
      <c r="J66" s="44">
        <v>21794.38</v>
      </c>
    </row>
    <row r="67" spans="1:10" s="16" customFormat="1" ht="88.5" customHeight="1">
      <c r="A67" s="17">
        <f t="shared" si="1"/>
        <v>62</v>
      </c>
      <c r="B67" s="40">
        <v>41544</v>
      </c>
      <c r="C67" s="41" t="s">
        <v>134</v>
      </c>
      <c r="D67" s="42" t="s">
        <v>19</v>
      </c>
      <c r="E67" s="43" t="s">
        <v>135</v>
      </c>
      <c r="F67" s="44">
        <v>28096.4</v>
      </c>
      <c r="G67" s="45">
        <v>0</v>
      </c>
      <c r="H67" s="44">
        <v>28096.4</v>
      </c>
      <c r="I67" s="46">
        <v>1</v>
      </c>
      <c r="J67" s="44">
        <v>16.6</v>
      </c>
    </row>
    <row r="68" spans="1:10" s="16" customFormat="1" ht="88.5" customHeight="1">
      <c r="A68" s="17">
        <f t="shared" si="1"/>
        <v>63</v>
      </c>
      <c r="B68" s="26">
        <v>41528</v>
      </c>
      <c r="C68" s="95" t="s">
        <v>127</v>
      </c>
      <c r="D68" s="28" t="s">
        <v>128</v>
      </c>
      <c r="E68" s="29" t="s">
        <v>129</v>
      </c>
      <c r="F68" s="30">
        <v>204745</v>
      </c>
      <c r="G68" s="31">
        <v>0</v>
      </c>
      <c r="H68" s="30">
        <f>F68+G68</f>
        <v>204745</v>
      </c>
      <c r="I68" s="32">
        <v>19</v>
      </c>
      <c r="J68" s="30">
        <v>703.51</v>
      </c>
    </row>
    <row r="69" spans="1:10" s="16" customFormat="1" ht="88.5" customHeight="1">
      <c r="A69" s="17">
        <f t="shared" si="1"/>
        <v>64</v>
      </c>
      <c r="B69" s="26">
        <v>41544</v>
      </c>
      <c r="C69" s="95" t="s">
        <v>146</v>
      </c>
      <c r="D69" s="28" t="s">
        <v>128</v>
      </c>
      <c r="E69" s="29" t="s">
        <v>147</v>
      </c>
      <c r="F69" s="30">
        <v>8220502</v>
      </c>
      <c r="G69" s="31">
        <v>13600</v>
      </c>
      <c r="H69" s="30">
        <v>8234102</v>
      </c>
      <c r="I69" s="32">
        <v>73</v>
      </c>
      <c r="J69" s="30">
        <v>4209.6</v>
      </c>
    </row>
    <row r="70" spans="1:11" ht="48.75" customHeight="1">
      <c r="A70" s="97" t="s">
        <v>9</v>
      </c>
      <c r="B70" s="98"/>
      <c r="C70" s="98"/>
      <c r="D70" s="98"/>
      <c r="E70" s="99"/>
      <c r="F70" s="18">
        <f>SUM(F6:F69)</f>
        <v>916977304.2299997</v>
      </c>
      <c r="G70" s="18">
        <f>SUM(G6:G69)</f>
        <v>72790558.28999999</v>
      </c>
      <c r="H70" s="18">
        <f>SUM(H6:H69)</f>
        <v>989767862.5199996</v>
      </c>
      <c r="I70" s="18">
        <f>SUM(I6:I69)</f>
        <v>28361</v>
      </c>
      <c r="J70" s="18">
        <f>SUM(J6:J69)</f>
        <v>196703.717</v>
      </c>
      <c r="K70" s="14"/>
    </row>
    <row r="71" spans="6:10" ht="12.75">
      <c r="F71" s="15"/>
      <c r="G71" s="15"/>
      <c r="H71" s="15"/>
      <c r="I71" s="15"/>
      <c r="J71" s="15"/>
    </row>
    <row r="72" spans="6:10" ht="12.75" hidden="1">
      <c r="F72" s="15"/>
      <c r="G72" s="15"/>
      <c r="H72" s="15"/>
      <c r="I72" s="15"/>
      <c r="J72" s="15"/>
    </row>
    <row r="73" spans="6:10" ht="12.75" hidden="1">
      <c r="F73" s="15"/>
      <c r="G73" s="15"/>
      <c r="H73" s="15"/>
      <c r="I73" s="15"/>
      <c r="J73" s="15"/>
    </row>
    <row r="74" spans="6:10" ht="12.75">
      <c r="F74" s="15"/>
      <c r="G74" s="15"/>
      <c r="H74" s="15"/>
      <c r="I74" s="15"/>
      <c r="J74" s="15"/>
    </row>
    <row r="75" spans="6:10" ht="12.75">
      <c r="F75" s="15"/>
      <c r="G75" s="15"/>
      <c r="H75" s="15"/>
      <c r="I75" s="15"/>
      <c r="J75" s="15"/>
    </row>
    <row r="76" spans="6:10" ht="12.75">
      <c r="F76" s="15"/>
      <c r="G76" s="15"/>
      <c r="H76" s="15"/>
      <c r="I76" s="15"/>
      <c r="J76" s="15"/>
    </row>
    <row r="77" spans="6:10" ht="12.75">
      <c r="F77" s="15"/>
      <c r="G77" s="15"/>
      <c r="H77" s="15"/>
      <c r="I77" s="15"/>
      <c r="J77" s="15"/>
    </row>
  </sheetData>
  <sheetProtection/>
  <mergeCells count="3">
    <mergeCell ref="A4:J4"/>
    <mergeCell ref="A70:E70"/>
    <mergeCell ref="I3:J3"/>
  </mergeCells>
  <conditionalFormatting sqref="B3">
    <cfRule type="cellIs" priority="1" dxfId="1" operator="between" stopIfTrue="1">
      <formula>38353</formula>
      <formula>38503</formula>
    </cfRule>
    <cfRule type="cellIs" priority="2" dxfId="0" operator="between" stopIfTrue="1">
      <formula>38504</formula>
      <formula>38717</formula>
    </cfRule>
  </conditionalFormatting>
  <dataValidations count="1">
    <dataValidation type="date" allowBlank="1" showInputMessage="1" showErrorMessage="1" sqref="B3">
      <formula1>38353</formula1>
      <formula2>38717</formula2>
    </dataValidation>
  </dataValidations>
  <printOptions horizontalCentered="1"/>
  <pageMargins left="0" right="0" top="0" bottom="0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ARiMR</cp:lastModifiedBy>
  <cp:lastPrinted>2010-11-16T10:29:13Z</cp:lastPrinted>
  <dcterms:created xsi:type="dcterms:W3CDTF">2008-01-16T09:48:44Z</dcterms:created>
  <dcterms:modified xsi:type="dcterms:W3CDTF">2014-02-21T08:45:54Z</dcterms:modified>
  <cp:category/>
  <cp:version/>
  <cp:contentType/>
  <cp:contentStatus/>
</cp:coreProperties>
</file>