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0998A57E-6795-45F2-A435-8978A534679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06 - LUBELSKIE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podst'!$A$2:$S$114</definedName>
    <definedName name="_xlnm._FilterDatabase" localSheetId="4" hidden="1">'gm rez'!$A$2:$S$109</definedName>
    <definedName name="_xlnm._FilterDatabase" localSheetId="1" hidden="1">'pow podst'!$A$2:$R$50</definedName>
    <definedName name="_xlnm.Print_Area" localSheetId="0">'06 - LUBELSKIE'!$A$1:$G$24</definedName>
    <definedName name="_xlnm.Print_Area" localSheetId="2">'gm podst'!$A$1:$O$118</definedName>
    <definedName name="_xlnm.Print_Area" localSheetId="4">'gm rez'!$A$1:$O$113</definedName>
    <definedName name="_xlnm.Print_Area" localSheetId="1">'pow podst'!$A$1:$N$54</definedName>
    <definedName name="_xlnm.Print_Area" localSheetId="3">'pow rez'!$A$1:$N$12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5" i="13" l="1"/>
  <c r="O5" i="13" s="1"/>
  <c r="M5" i="13" l="1"/>
  <c r="L112" i="13"/>
  <c r="L80" i="13"/>
  <c r="O80" i="13" s="1"/>
  <c r="L81" i="13"/>
  <c r="M81" i="13" s="1"/>
  <c r="K5" i="3"/>
  <c r="N5" i="3" s="1"/>
  <c r="K24" i="3"/>
  <c r="N24" i="3" s="1"/>
  <c r="L19" i="3"/>
  <c r="K19" i="3"/>
  <c r="P110" i="13"/>
  <c r="Q110" i="13"/>
  <c r="R110" i="13" s="1"/>
  <c r="S110" i="13"/>
  <c r="P111" i="13"/>
  <c r="Q111" i="13"/>
  <c r="R111" i="13" s="1"/>
  <c r="S111" i="13"/>
  <c r="O111" i="13"/>
  <c r="M111" i="13"/>
  <c r="O110" i="13"/>
  <c r="M110" i="13"/>
  <c r="Q103" i="13"/>
  <c r="R103" i="13"/>
  <c r="Q104" i="13"/>
  <c r="R104" i="13" s="1"/>
  <c r="Q105" i="13"/>
  <c r="R105" i="13"/>
  <c r="Q106" i="13"/>
  <c r="R106" i="13" s="1"/>
  <c r="S106" i="13"/>
  <c r="Q107" i="13"/>
  <c r="R107" i="13" s="1"/>
  <c r="Q108" i="13"/>
  <c r="R108" i="13" s="1"/>
  <c r="P109" i="13"/>
  <c r="Q109" i="13"/>
  <c r="R109" i="13"/>
  <c r="S109" i="13"/>
  <c r="L109" i="13"/>
  <c r="O109" i="13" s="1"/>
  <c r="P5" i="15"/>
  <c r="Q5" i="15"/>
  <c r="R5" i="15" s="1"/>
  <c r="O5" i="15"/>
  <c r="M5" i="15"/>
  <c r="S5" i="15" s="1"/>
  <c r="P5" i="14"/>
  <c r="Q5" i="14" s="1"/>
  <c r="O108" i="13"/>
  <c r="P108" i="13" s="1"/>
  <c r="M108" i="13"/>
  <c r="S108" i="13" s="1"/>
  <c r="O107" i="13"/>
  <c r="P107" i="13" s="1"/>
  <c r="M107" i="13"/>
  <c r="S107" i="13" s="1"/>
  <c r="O106" i="13"/>
  <c r="P106" i="13" s="1"/>
  <c r="M106" i="13"/>
  <c r="O105" i="13"/>
  <c r="P105" i="13" s="1"/>
  <c r="M105" i="13"/>
  <c r="S105" i="13" s="1"/>
  <c r="O104" i="13"/>
  <c r="P104" i="13" s="1"/>
  <c r="M104" i="13"/>
  <c r="S104" i="13" s="1"/>
  <c r="O103" i="13"/>
  <c r="P103" i="13" s="1"/>
  <c r="M103" i="13"/>
  <c r="S103" i="13" s="1"/>
  <c r="L3" i="13"/>
  <c r="O3" i="13" s="1"/>
  <c r="L7" i="13"/>
  <c r="O7" i="13" s="1"/>
  <c r="L77" i="13"/>
  <c r="M77" i="13" s="1"/>
  <c r="L102" i="13"/>
  <c r="M102" i="13" s="1"/>
  <c r="P113" i="13"/>
  <c r="Q113" i="13"/>
  <c r="R113" i="13" s="1"/>
  <c r="L18" i="13"/>
  <c r="M18" i="13" s="1"/>
  <c r="O112" i="13" l="1"/>
  <c r="P112" i="13" s="1"/>
  <c r="M112" i="13"/>
  <c r="S112" i="13" s="1"/>
  <c r="Q112" i="13"/>
  <c r="R112" i="13" s="1"/>
  <c r="M80" i="13"/>
  <c r="O81" i="13"/>
  <c r="L5" i="3"/>
  <c r="L24" i="3"/>
  <c r="M109" i="13"/>
  <c r="M3" i="13"/>
  <c r="M7" i="13"/>
  <c r="O77" i="13"/>
  <c r="S102" i="13"/>
  <c r="O102" i="13"/>
  <c r="P102" i="13" s="1"/>
  <c r="Q102" i="13"/>
  <c r="R102" i="13" s="1"/>
  <c r="O18" i="13"/>
  <c r="F22" i="7"/>
  <c r="D22" i="7"/>
  <c r="L109" i="15"/>
  <c r="K109" i="15"/>
  <c r="I109" i="15"/>
  <c r="C22" i="7" l="1"/>
  <c r="C18" i="7"/>
  <c r="C19" i="7"/>
  <c r="C21" i="7" l="1"/>
  <c r="F21" i="7"/>
  <c r="D21" i="7"/>
  <c r="O3" i="15"/>
  <c r="Q3" i="15"/>
  <c r="R3" i="15" s="1"/>
  <c r="M3" i="15"/>
  <c r="M30" i="13"/>
  <c r="P3" i="15" l="1"/>
  <c r="S3" i="15"/>
  <c r="Q4" i="15"/>
  <c r="R4" i="15" s="1"/>
  <c r="Q6" i="15"/>
  <c r="R6" i="15" s="1"/>
  <c r="Q7" i="15"/>
  <c r="R7" i="15" s="1"/>
  <c r="Q8" i="15"/>
  <c r="R8" i="15" s="1"/>
  <c r="Q9" i="15"/>
  <c r="R9" i="15" s="1"/>
  <c r="Q10" i="15"/>
  <c r="R10" i="15" s="1"/>
  <c r="Q11" i="15"/>
  <c r="R11" i="15" s="1"/>
  <c r="Q12" i="15"/>
  <c r="R12" i="15" s="1"/>
  <c r="Q13" i="15"/>
  <c r="R13" i="15" s="1"/>
  <c r="Q14" i="15"/>
  <c r="R14" i="15" s="1"/>
  <c r="Q15" i="15"/>
  <c r="R15" i="15" s="1"/>
  <c r="Q16" i="15"/>
  <c r="R16" i="15" s="1"/>
  <c r="Q17" i="15"/>
  <c r="R17" i="15" s="1"/>
  <c r="Q18" i="15"/>
  <c r="R18" i="15" s="1"/>
  <c r="Q19" i="15"/>
  <c r="R19" i="15" s="1"/>
  <c r="Q20" i="15"/>
  <c r="R20" i="15" s="1"/>
  <c r="Q21" i="15"/>
  <c r="R21" i="15" s="1"/>
  <c r="Q22" i="15"/>
  <c r="R22" i="15" s="1"/>
  <c r="Q23" i="15"/>
  <c r="R23" i="15" s="1"/>
  <c r="Q24" i="15"/>
  <c r="R24" i="15" s="1"/>
  <c r="Q25" i="15"/>
  <c r="R25" i="15" s="1"/>
  <c r="Q26" i="15"/>
  <c r="R26" i="15" s="1"/>
  <c r="Q27" i="15"/>
  <c r="R27" i="15" s="1"/>
  <c r="Q28" i="15"/>
  <c r="R28" i="15" s="1"/>
  <c r="Q29" i="15"/>
  <c r="R29" i="15" s="1"/>
  <c r="Q30" i="15"/>
  <c r="R30" i="15" s="1"/>
  <c r="Q31" i="15"/>
  <c r="R31" i="15" s="1"/>
  <c r="Q32" i="15"/>
  <c r="R32" i="15" s="1"/>
  <c r="Q33" i="15"/>
  <c r="R33" i="15" s="1"/>
  <c r="Q34" i="15"/>
  <c r="R34" i="15" s="1"/>
  <c r="Q35" i="15"/>
  <c r="R35" i="15" s="1"/>
  <c r="Q36" i="15"/>
  <c r="R36" i="15" s="1"/>
  <c r="Q37" i="15"/>
  <c r="R37" i="15" s="1"/>
  <c r="Q38" i="15"/>
  <c r="R38" i="15" s="1"/>
  <c r="Q39" i="15"/>
  <c r="R39" i="15" s="1"/>
  <c r="Q40" i="15"/>
  <c r="R40" i="15" s="1"/>
  <c r="Q41" i="15"/>
  <c r="R41" i="15" s="1"/>
  <c r="Q42" i="15"/>
  <c r="R42" i="15" s="1"/>
  <c r="Q43" i="15"/>
  <c r="R43" i="15" s="1"/>
  <c r="Q44" i="15"/>
  <c r="R44" i="15" s="1"/>
  <c r="Q45" i="15"/>
  <c r="R45" i="15" s="1"/>
  <c r="Q46" i="15"/>
  <c r="R46" i="15" s="1"/>
  <c r="Q47" i="15"/>
  <c r="R47" i="15" s="1"/>
  <c r="Q48" i="15"/>
  <c r="R48" i="15" s="1"/>
  <c r="Q49" i="15"/>
  <c r="R49" i="15" s="1"/>
  <c r="Q50" i="15"/>
  <c r="R50" i="15" s="1"/>
  <c r="Q51" i="15"/>
  <c r="R51" i="15" s="1"/>
  <c r="Q52" i="15"/>
  <c r="R52" i="15" s="1"/>
  <c r="Q53" i="15"/>
  <c r="R53" i="15" s="1"/>
  <c r="Q54" i="15"/>
  <c r="R54" i="15" s="1"/>
  <c r="Q55" i="15"/>
  <c r="R55" i="15" s="1"/>
  <c r="Q56" i="15"/>
  <c r="R56" i="15" s="1"/>
  <c r="Q57" i="15"/>
  <c r="R57" i="15" s="1"/>
  <c r="Q58" i="15"/>
  <c r="R58" i="15" s="1"/>
  <c r="Q59" i="15"/>
  <c r="R59" i="15" s="1"/>
  <c r="Q60" i="15"/>
  <c r="R60" i="15" s="1"/>
  <c r="Q61" i="15"/>
  <c r="R61" i="15" s="1"/>
  <c r="Q62" i="15"/>
  <c r="R62" i="15" s="1"/>
  <c r="Q63" i="15"/>
  <c r="R63" i="15" s="1"/>
  <c r="Q64" i="15"/>
  <c r="R64" i="15" s="1"/>
  <c r="Q65" i="15"/>
  <c r="R65" i="15" s="1"/>
  <c r="Q66" i="15"/>
  <c r="R66" i="15" s="1"/>
  <c r="Q67" i="15"/>
  <c r="R67" i="15" s="1"/>
  <c r="Q68" i="15"/>
  <c r="R68" i="15" s="1"/>
  <c r="Q69" i="15"/>
  <c r="R69" i="15" s="1"/>
  <c r="Q70" i="15"/>
  <c r="R70" i="15" s="1"/>
  <c r="Q71" i="15"/>
  <c r="R71" i="15" s="1"/>
  <c r="Q72" i="15"/>
  <c r="R72" i="15" s="1"/>
  <c r="Q73" i="15"/>
  <c r="R73" i="15" s="1"/>
  <c r="Q74" i="15"/>
  <c r="R74" i="15" s="1"/>
  <c r="Q75" i="15"/>
  <c r="R75" i="15" s="1"/>
  <c r="Q76" i="15"/>
  <c r="R76" i="15" s="1"/>
  <c r="Q77" i="15"/>
  <c r="R77" i="15" s="1"/>
  <c r="Q78" i="15"/>
  <c r="R78" i="15" s="1"/>
  <c r="Q79" i="15"/>
  <c r="R79" i="15" s="1"/>
  <c r="Q80" i="15"/>
  <c r="R80" i="15" s="1"/>
  <c r="Q81" i="15"/>
  <c r="R81" i="15" s="1"/>
  <c r="Q82" i="15"/>
  <c r="R82" i="15" s="1"/>
  <c r="Q83" i="15"/>
  <c r="R83" i="15" s="1"/>
  <c r="Q84" i="15"/>
  <c r="R84" i="15" s="1"/>
  <c r="Q85" i="15"/>
  <c r="R85" i="15" s="1"/>
  <c r="Q86" i="15"/>
  <c r="R86" i="15" s="1"/>
  <c r="Q87" i="15"/>
  <c r="R87" i="15" s="1"/>
  <c r="Q88" i="15"/>
  <c r="R88" i="15" s="1"/>
  <c r="Q89" i="15"/>
  <c r="R89" i="15" s="1"/>
  <c r="Q90" i="15"/>
  <c r="R90" i="15" s="1"/>
  <c r="Q91" i="15"/>
  <c r="R91" i="15" s="1"/>
  <c r="Q92" i="15"/>
  <c r="R92" i="15" s="1"/>
  <c r="Q93" i="15"/>
  <c r="R93" i="15" s="1"/>
  <c r="Q94" i="15"/>
  <c r="R94" i="15" s="1"/>
  <c r="Q95" i="15"/>
  <c r="R95" i="15" s="1"/>
  <c r="Q96" i="15"/>
  <c r="R96" i="15" s="1"/>
  <c r="Q97" i="15"/>
  <c r="R97" i="15" s="1"/>
  <c r="Q98" i="15"/>
  <c r="R98" i="15" s="1"/>
  <c r="Q99" i="15"/>
  <c r="R99" i="15" s="1"/>
  <c r="Q100" i="15"/>
  <c r="R100" i="15" s="1"/>
  <c r="Q101" i="15"/>
  <c r="R101" i="15" s="1"/>
  <c r="Q102" i="15"/>
  <c r="R102" i="15" s="1"/>
  <c r="Q103" i="15"/>
  <c r="R103" i="15" s="1"/>
  <c r="Q104" i="15"/>
  <c r="R104" i="15" s="1"/>
  <c r="Q105" i="15"/>
  <c r="R105" i="15" s="1"/>
  <c r="Q106" i="15"/>
  <c r="R106" i="15" s="1"/>
  <c r="Q107" i="15"/>
  <c r="R107" i="15" s="1"/>
  <c r="Q108" i="15"/>
  <c r="R108" i="15" s="1"/>
  <c r="O108" i="15"/>
  <c r="P108" i="15" s="1"/>
  <c r="M108" i="15"/>
  <c r="O107" i="15"/>
  <c r="P107" i="15" s="1"/>
  <c r="M107" i="15"/>
  <c r="O106" i="15"/>
  <c r="P106" i="15" s="1"/>
  <c r="M106" i="15"/>
  <c r="O105" i="15"/>
  <c r="P105" i="15" s="1"/>
  <c r="M105" i="15"/>
  <c r="O104" i="15"/>
  <c r="P104" i="15" s="1"/>
  <c r="M104" i="15"/>
  <c r="O103" i="15"/>
  <c r="P103" i="15" s="1"/>
  <c r="M103" i="15"/>
  <c r="O102" i="15"/>
  <c r="P102" i="15" s="1"/>
  <c r="M102" i="15"/>
  <c r="O101" i="15"/>
  <c r="P101" i="15" s="1"/>
  <c r="M101" i="15"/>
  <c r="O100" i="15"/>
  <c r="P100" i="15" s="1"/>
  <c r="M100" i="15"/>
  <c r="O99" i="15"/>
  <c r="P99" i="15" s="1"/>
  <c r="M99" i="15"/>
  <c r="O98" i="15"/>
  <c r="P98" i="15" s="1"/>
  <c r="M98" i="15"/>
  <c r="O97" i="15"/>
  <c r="P97" i="15" s="1"/>
  <c r="M97" i="15"/>
  <c r="O96" i="15"/>
  <c r="P96" i="15" s="1"/>
  <c r="M96" i="15"/>
  <c r="O95" i="15"/>
  <c r="P95" i="15" s="1"/>
  <c r="M95" i="15"/>
  <c r="O94" i="15"/>
  <c r="P94" i="15" s="1"/>
  <c r="M94" i="15"/>
  <c r="O93" i="15"/>
  <c r="P93" i="15" s="1"/>
  <c r="M93" i="15"/>
  <c r="O92" i="15"/>
  <c r="P92" i="15" s="1"/>
  <c r="M92" i="15"/>
  <c r="O91" i="15"/>
  <c r="P91" i="15" s="1"/>
  <c r="M91" i="15"/>
  <c r="O90" i="15"/>
  <c r="P90" i="15" s="1"/>
  <c r="M90" i="15"/>
  <c r="O89" i="15"/>
  <c r="P89" i="15" s="1"/>
  <c r="M89" i="15"/>
  <c r="O88" i="15"/>
  <c r="P88" i="15" s="1"/>
  <c r="M88" i="15"/>
  <c r="O87" i="15"/>
  <c r="P87" i="15" s="1"/>
  <c r="M87" i="15"/>
  <c r="O86" i="15"/>
  <c r="P86" i="15" s="1"/>
  <c r="M86" i="15"/>
  <c r="O85" i="15"/>
  <c r="P85" i="15" s="1"/>
  <c r="M85" i="15"/>
  <c r="O84" i="15"/>
  <c r="P84" i="15" s="1"/>
  <c r="M84" i="15"/>
  <c r="O83" i="15"/>
  <c r="P83" i="15" s="1"/>
  <c r="M83" i="15"/>
  <c r="O82" i="15"/>
  <c r="P82" i="15" s="1"/>
  <c r="M82" i="15"/>
  <c r="O81" i="15"/>
  <c r="P81" i="15" s="1"/>
  <c r="M81" i="15"/>
  <c r="O80" i="15"/>
  <c r="P80" i="15" s="1"/>
  <c r="M80" i="15"/>
  <c r="O79" i="15"/>
  <c r="P79" i="15" s="1"/>
  <c r="M79" i="15"/>
  <c r="O78" i="15"/>
  <c r="P78" i="15" s="1"/>
  <c r="M78" i="15"/>
  <c r="O77" i="15"/>
  <c r="P77" i="15" s="1"/>
  <c r="M77" i="15"/>
  <c r="O76" i="15"/>
  <c r="P76" i="15" s="1"/>
  <c r="M76" i="15"/>
  <c r="O75" i="15"/>
  <c r="P75" i="15" s="1"/>
  <c r="M75" i="15"/>
  <c r="O74" i="15"/>
  <c r="P74" i="15" s="1"/>
  <c r="M74" i="15"/>
  <c r="O73" i="15"/>
  <c r="P73" i="15" s="1"/>
  <c r="M73" i="15"/>
  <c r="O72" i="15"/>
  <c r="P72" i="15" s="1"/>
  <c r="M72" i="15"/>
  <c r="O71" i="15"/>
  <c r="P71" i="15" s="1"/>
  <c r="M71" i="15"/>
  <c r="O70" i="15"/>
  <c r="P70" i="15" s="1"/>
  <c r="M70" i="15"/>
  <c r="O69" i="15"/>
  <c r="P69" i="15" s="1"/>
  <c r="M69" i="15"/>
  <c r="O68" i="15"/>
  <c r="P68" i="15" s="1"/>
  <c r="M68" i="15"/>
  <c r="O67" i="15"/>
  <c r="P67" i="15" s="1"/>
  <c r="M67" i="15"/>
  <c r="O66" i="15"/>
  <c r="P66" i="15" s="1"/>
  <c r="M66" i="15"/>
  <c r="O65" i="15"/>
  <c r="P65" i="15" s="1"/>
  <c r="M65" i="15"/>
  <c r="O64" i="15"/>
  <c r="P64" i="15" s="1"/>
  <c r="M64" i="15"/>
  <c r="O63" i="15"/>
  <c r="P63" i="15" s="1"/>
  <c r="M63" i="15"/>
  <c r="O62" i="15"/>
  <c r="P62" i="15" s="1"/>
  <c r="M62" i="15"/>
  <c r="O61" i="15"/>
  <c r="P61" i="15" s="1"/>
  <c r="M61" i="15"/>
  <c r="O60" i="15"/>
  <c r="P60" i="15" s="1"/>
  <c r="M60" i="15"/>
  <c r="O59" i="15"/>
  <c r="P59" i="15" s="1"/>
  <c r="M59" i="15"/>
  <c r="O58" i="15"/>
  <c r="P58" i="15" s="1"/>
  <c r="M58" i="15"/>
  <c r="O57" i="15"/>
  <c r="P57" i="15" s="1"/>
  <c r="M57" i="15"/>
  <c r="O56" i="15"/>
  <c r="P56" i="15" s="1"/>
  <c r="M56" i="15"/>
  <c r="O55" i="15"/>
  <c r="P55" i="15" s="1"/>
  <c r="M55" i="15"/>
  <c r="S55" i="15" s="1"/>
  <c r="O54" i="15"/>
  <c r="P54" i="15" s="1"/>
  <c r="M54" i="15"/>
  <c r="O53" i="15"/>
  <c r="P53" i="15" s="1"/>
  <c r="M53" i="15"/>
  <c r="O52" i="15"/>
  <c r="P52" i="15" s="1"/>
  <c r="M52" i="15"/>
  <c r="O51" i="15"/>
  <c r="P51" i="15" s="1"/>
  <c r="M51" i="15"/>
  <c r="O50" i="15"/>
  <c r="P50" i="15" s="1"/>
  <c r="M50" i="15"/>
  <c r="O49" i="15"/>
  <c r="P49" i="15" s="1"/>
  <c r="M49" i="15"/>
  <c r="O48" i="15"/>
  <c r="P48" i="15" s="1"/>
  <c r="M48" i="15"/>
  <c r="O47" i="15"/>
  <c r="P47" i="15" s="1"/>
  <c r="M47" i="15"/>
  <c r="O46" i="15"/>
  <c r="P46" i="15" s="1"/>
  <c r="M46" i="15"/>
  <c r="O45" i="15"/>
  <c r="P45" i="15" s="1"/>
  <c r="M45" i="15"/>
  <c r="O44" i="15"/>
  <c r="P44" i="15" s="1"/>
  <c r="M44" i="15"/>
  <c r="O43" i="15"/>
  <c r="P43" i="15" s="1"/>
  <c r="M43" i="15"/>
  <c r="O42" i="15"/>
  <c r="P42" i="15" s="1"/>
  <c r="M42" i="15"/>
  <c r="O41" i="15"/>
  <c r="P41" i="15" s="1"/>
  <c r="M41" i="15"/>
  <c r="O40" i="15"/>
  <c r="P40" i="15" s="1"/>
  <c r="M40" i="15"/>
  <c r="O39" i="15"/>
  <c r="P39" i="15" s="1"/>
  <c r="M39" i="15"/>
  <c r="O38" i="15"/>
  <c r="P38" i="15" s="1"/>
  <c r="M38" i="15"/>
  <c r="O37" i="15"/>
  <c r="P37" i="15" s="1"/>
  <c r="M37" i="15"/>
  <c r="O36" i="15"/>
  <c r="P36" i="15" s="1"/>
  <c r="M36" i="15"/>
  <c r="O35" i="15"/>
  <c r="P35" i="15" s="1"/>
  <c r="M35" i="15"/>
  <c r="O34" i="15"/>
  <c r="P34" i="15" s="1"/>
  <c r="M34" i="15"/>
  <c r="O33" i="15"/>
  <c r="P33" i="15" s="1"/>
  <c r="M33" i="15"/>
  <c r="O32" i="15"/>
  <c r="P32" i="15" s="1"/>
  <c r="M32" i="15"/>
  <c r="O31" i="15"/>
  <c r="P31" i="15" s="1"/>
  <c r="M31" i="15"/>
  <c r="O30" i="15"/>
  <c r="P30" i="15" s="1"/>
  <c r="M30" i="15"/>
  <c r="O29" i="15"/>
  <c r="P29" i="15" s="1"/>
  <c r="M29" i="15"/>
  <c r="O28" i="15"/>
  <c r="P28" i="15" s="1"/>
  <c r="M28" i="15"/>
  <c r="O27" i="15"/>
  <c r="P27" i="15" s="1"/>
  <c r="M27" i="15"/>
  <c r="O26" i="15"/>
  <c r="P26" i="15" s="1"/>
  <c r="M26" i="15"/>
  <c r="O25" i="15"/>
  <c r="P25" i="15" s="1"/>
  <c r="M25" i="15"/>
  <c r="O24" i="15"/>
  <c r="P24" i="15" s="1"/>
  <c r="M24" i="15"/>
  <c r="O23" i="15"/>
  <c r="P23" i="15" s="1"/>
  <c r="M23" i="15"/>
  <c r="O22" i="15"/>
  <c r="P22" i="15" s="1"/>
  <c r="M22" i="15"/>
  <c r="O21" i="15"/>
  <c r="P21" i="15" s="1"/>
  <c r="M21" i="15"/>
  <c r="O20" i="15"/>
  <c r="P20" i="15" s="1"/>
  <c r="M20" i="15"/>
  <c r="O19" i="15"/>
  <c r="P19" i="15" s="1"/>
  <c r="M19" i="15"/>
  <c r="O18" i="15"/>
  <c r="P18" i="15" s="1"/>
  <c r="M18" i="15"/>
  <c r="O17" i="15"/>
  <c r="P17" i="15" s="1"/>
  <c r="M17" i="15"/>
  <c r="O16" i="15"/>
  <c r="P16" i="15" s="1"/>
  <c r="M16" i="15"/>
  <c r="O15" i="15"/>
  <c r="P15" i="15" s="1"/>
  <c r="M15" i="15"/>
  <c r="O14" i="15"/>
  <c r="P14" i="15" s="1"/>
  <c r="M14" i="15"/>
  <c r="O13" i="15"/>
  <c r="P13" i="15" s="1"/>
  <c r="M13" i="15"/>
  <c r="O12" i="15"/>
  <c r="P12" i="15" s="1"/>
  <c r="M12" i="15"/>
  <c r="O11" i="15"/>
  <c r="P11" i="15" s="1"/>
  <c r="M11" i="15"/>
  <c r="O10" i="15"/>
  <c r="P10" i="15" s="1"/>
  <c r="M10" i="15"/>
  <c r="O9" i="15"/>
  <c r="P9" i="15" s="1"/>
  <c r="M9" i="15"/>
  <c r="O8" i="15"/>
  <c r="P8" i="15" s="1"/>
  <c r="M8" i="15"/>
  <c r="O7" i="15"/>
  <c r="P7" i="15" s="1"/>
  <c r="M7" i="15"/>
  <c r="O6" i="15"/>
  <c r="P6" i="15" s="1"/>
  <c r="M6" i="15"/>
  <c r="O4" i="15"/>
  <c r="P4" i="15" s="1"/>
  <c r="M4" i="15"/>
  <c r="M109" i="15" l="1"/>
  <c r="G22" i="7"/>
  <c r="O109" i="15"/>
  <c r="E22" i="7"/>
  <c r="S34" i="15"/>
  <c r="S70" i="15"/>
  <c r="S4" i="15"/>
  <c r="S7" i="15"/>
  <c r="S9" i="15"/>
  <c r="S11" i="15"/>
  <c r="S13" i="15"/>
  <c r="S15" i="15"/>
  <c r="S17" i="15"/>
  <c r="S19" i="15"/>
  <c r="S21" i="15"/>
  <c r="S23" i="15"/>
  <c r="S25" i="15"/>
  <c r="S28" i="15"/>
  <c r="S29" i="15"/>
  <c r="S31" i="15"/>
  <c r="S33" i="15"/>
  <c r="S35" i="15"/>
  <c r="S39" i="15"/>
  <c r="S41" i="15"/>
  <c r="S43" i="15"/>
  <c r="S44" i="15"/>
  <c r="S46" i="15"/>
  <c r="S48" i="15"/>
  <c r="S50" i="15"/>
  <c r="S52" i="15"/>
  <c r="S54" i="15"/>
  <c r="S57" i="15"/>
  <c r="S59" i="15"/>
  <c r="S61" i="15"/>
  <c r="S63" i="15"/>
  <c r="S65" i="15"/>
  <c r="S67" i="15"/>
  <c r="S69" i="15"/>
  <c r="S72" i="15"/>
  <c r="S74" i="15"/>
  <c r="S76" i="15"/>
  <c r="S78" i="15"/>
  <c r="S80" i="15"/>
  <c r="S82" i="15"/>
  <c r="S85" i="15"/>
  <c r="S88" i="15"/>
  <c r="S90" i="15"/>
  <c r="S92" i="15"/>
  <c r="S94" i="15"/>
  <c r="S96" i="15"/>
  <c r="S98" i="15"/>
  <c r="S100" i="15"/>
  <c r="S102" i="15"/>
  <c r="S104" i="15"/>
  <c r="S107" i="15"/>
  <c r="S62" i="15"/>
  <c r="S20" i="15"/>
  <c r="S6" i="15"/>
  <c r="S8" i="15"/>
  <c r="S10" i="15"/>
  <c r="S12" i="15"/>
  <c r="S14" i="15"/>
  <c r="S16" i="15"/>
  <c r="S18" i="15"/>
  <c r="S22" i="15"/>
  <c r="S24" i="15"/>
  <c r="S26" i="15"/>
  <c r="S27" i="15"/>
  <c r="S30" i="15"/>
  <c r="S32" i="15"/>
  <c r="S36" i="15"/>
  <c r="S37" i="15"/>
  <c r="S38" i="15"/>
  <c r="S40" i="15"/>
  <c r="S42" i="15"/>
  <c r="S45" i="15"/>
  <c r="S49" i="15"/>
  <c r="S51" i="15"/>
  <c r="S53" i="15"/>
  <c r="S56" i="15"/>
  <c r="S58" i="15"/>
  <c r="S60" i="15"/>
  <c r="S64" i="15"/>
  <c r="S66" i="15"/>
  <c r="S68" i="15"/>
  <c r="S71" i="15"/>
  <c r="S73" i="15"/>
  <c r="S75" i="15"/>
  <c r="S79" i="15"/>
  <c r="S81" i="15"/>
  <c r="S83" i="15"/>
  <c r="S84" i="15"/>
  <c r="S86" i="15"/>
  <c r="S87" i="15"/>
  <c r="S89" i="15"/>
  <c r="S91" i="15"/>
  <c r="S93" i="15"/>
  <c r="S95" i="15"/>
  <c r="S97" i="15"/>
  <c r="S99" i="15"/>
  <c r="S101" i="15"/>
  <c r="S103" i="15"/>
  <c r="S105" i="15"/>
  <c r="S106" i="15"/>
  <c r="S108" i="15"/>
  <c r="S77" i="15"/>
  <c r="S47" i="15"/>
  <c r="M4" i="13"/>
  <c r="M6" i="13"/>
  <c r="M8" i="13"/>
  <c r="M9" i="13"/>
  <c r="M10" i="13"/>
  <c r="M11" i="13"/>
  <c r="M12" i="13"/>
  <c r="M13" i="13"/>
  <c r="M14" i="13"/>
  <c r="M15" i="13"/>
  <c r="M16" i="13"/>
  <c r="M17" i="13"/>
  <c r="M19" i="13"/>
  <c r="M20" i="13"/>
  <c r="M21" i="13"/>
  <c r="M22" i="13"/>
  <c r="M23" i="13"/>
  <c r="M24" i="13"/>
  <c r="M25" i="13"/>
  <c r="M26" i="13"/>
  <c r="M27" i="13"/>
  <c r="M28" i="13"/>
  <c r="M29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8" i="13"/>
  <c r="M79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8" i="13"/>
  <c r="M97" i="13"/>
  <c r="M99" i="13"/>
  <c r="M100" i="13"/>
  <c r="M101" i="13"/>
  <c r="M113" i="13"/>
  <c r="S113" i="13" s="1"/>
  <c r="O4" i="13" l="1"/>
  <c r="O8" i="13"/>
  <c r="O25" i="13"/>
  <c r="O40" i="13"/>
  <c r="Q48" i="13"/>
  <c r="R48" i="13" s="1"/>
  <c r="O56" i="13"/>
  <c r="O73" i="13"/>
  <c r="O89" i="13"/>
  <c r="Q95" i="13"/>
  <c r="R95" i="13" s="1"/>
  <c r="S51" i="13" l="1"/>
  <c r="S18" i="13"/>
  <c r="S27" i="13"/>
  <c r="S35" i="13"/>
  <c r="S43" i="13"/>
  <c r="S78" i="13"/>
  <c r="S91" i="13"/>
  <c r="O17" i="13"/>
  <c r="P17" i="13" s="1"/>
  <c r="S20" i="13"/>
  <c r="S64" i="13"/>
  <c r="S84" i="13"/>
  <c r="S93" i="13"/>
  <c r="S32" i="13"/>
  <c r="S83" i="13"/>
  <c r="S75" i="13"/>
  <c r="S67" i="13"/>
  <c r="S59" i="13"/>
  <c r="S19" i="13"/>
  <c r="S11" i="13"/>
  <c r="Q16" i="13"/>
  <c r="R16" i="13" s="1"/>
  <c r="P81" i="13"/>
  <c r="Q91" i="13"/>
  <c r="R91" i="13" s="1"/>
  <c r="Q43" i="13"/>
  <c r="R43" i="13" s="1"/>
  <c r="O57" i="13"/>
  <c r="P57" i="13" s="1"/>
  <c r="O41" i="13"/>
  <c r="P41" i="13" s="1"/>
  <c r="S37" i="13"/>
  <c r="O9" i="13"/>
  <c r="P9" i="13" s="1"/>
  <c r="O65" i="13"/>
  <c r="P65" i="13" s="1"/>
  <c r="O49" i="13"/>
  <c r="P49" i="13" s="1"/>
  <c r="S69" i="13"/>
  <c r="O98" i="13"/>
  <c r="P98" i="13" s="1"/>
  <c r="O33" i="13"/>
  <c r="P33" i="13" s="1"/>
  <c r="O96" i="13"/>
  <c r="P96" i="13" s="1"/>
  <c r="P80" i="13"/>
  <c r="O64" i="13"/>
  <c r="P64" i="13" s="1"/>
  <c r="O48" i="13"/>
  <c r="P48" i="13" s="1"/>
  <c r="O32" i="13"/>
  <c r="P32" i="13" s="1"/>
  <c r="O16" i="13"/>
  <c r="P16" i="13" s="1"/>
  <c r="Q59" i="13"/>
  <c r="R59" i="13" s="1"/>
  <c r="Q11" i="13"/>
  <c r="R11" i="13" s="1"/>
  <c r="Q80" i="13"/>
  <c r="R80" i="13" s="1"/>
  <c r="S48" i="13"/>
  <c r="Q27" i="13"/>
  <c r="R27" i="13" s="1"/>
  <c r="O88" i="13"/>
  <c r="P88" i="13" s="1"/>
  <c r="O72" i="13"/>
  <c r="P72" i="13" s="1"/>
  <c r="O24" i="13"/>
  <c r="P24" i="13" s="1"/>
  <c r="Q75" i="13"/>
  <c r="R75" i="13" s="1"/>
  <c r="O99" i="13"/>
  <c r="P99" i="13" s="1"/>
  <c r="S101" i="13"/>
  <c r="Q101" i="13"/>
  <c r="R101" i="13" s="1"/>
  <c r="Q98" i="13"/>
  <c r="R98" i="13" s="1"/>
  <c r="Q93" i="13"/>
  <c r="R93" i="13" s="1"/>
  <c r="P89" i="13"/>
  <c r="Q89" i="13"/>
  <c r="R89" i="13" s="1"/>
  <c r="S89" i="13"/>
  <c r="Q85" i="13"/>
  <c r="R85" i="13" s="1"/>
  <c r="Q81" i="13"/>
  <c r="R81" i="13" s="1"/>
  <c r="S81" i="13"/>
  <c r="Q77" i="13"/>
  <c r="R77" i="13" s="1"/>
  <c r="S77" i="13"/>
  <c r="P73" i="13"/>
  <c r="Q73" i="13"/>
  <c r="R73" i="13" s="1"/>
  <c r="Q69" i="13"/>
  <c r="R69" i="13" s="1"/>
  <c r="Q65" i="13"/>
  <c r="R65" i="13" s="1"/>
  <c r="S65" i="13"/>
  <c r="Q61" i="13"/>
  <c r="R61" i="13" s="1"/>
  <c r="S61" i="13"/>
  <c r="Q57" i="13"/>
  <c r="R57" i="13" s="1"/>
  <c r="S57" i="13"/>
  <c r="Q53" i="13"/>
  <c r="R53" i="13" s="1"/>
  <c r="Q49" i="13"/>
  <c r="R49" i="13" s="1"/>
  <c r="Q45" i="13"/>
  <c r="R45" i="13" s="1"/>
  <c r="Q41" i="13"/>
  <c r="R41" i="13" s="1"/>
  <c r="S41" i="13"/>
  <c r="Q37" i="13"/>
  <c r="R37" i="13" s="1"/>
  <c r="Q33" i="13"/>
  <c r="R33" i="13" s="1"/>
  <c r="Q29" i="13"/>
  <c r="R29" i="13" s="1"/>
  <c r="P25" i="13"/>
  <c r="Q25" i="13"/>
  <c r="R25" i="13" s="1"/>
  <c r="S25" i="13"/>
  <c r="Q21" i="13"/>
  <c r="R21" i="13" s="1"/>
  <c r="Q17" i="13"/>
  <c r="R17" i="13" s="1"/>
  <c r="S17" i="13"/>
  <c r="Q13" i="13"/>
  <c r="R13" i="13" s="1"/>
  <c r="S13" i="13"/>
  <c r="Q9" i="13"/>
  <c r="R9" i="13" s="1"/>
  <c r="S9" i="13"/>
  <c r="O101" i="13"/>
  <c r="P101" i="13" s="1"/>
  <c r="O93" i="13"/>
  <c r="P93" i="13" s="1"/>
  <c r="O85" i="13"/>
  <c r="P85" i="13" s="1"/>
  <c r="P77" i="13"/>
  <c r="O69" i="13"/>
  <c r="P69" i="13" s="1"/>
  <c r="O61" i="13"/>
  <c r="P61" i="13" s="1"/>
  <c r="O53" i="13"/>
  <c r="P53" i="13" s="1"/>
  <c r="O45" i="13"/>
  <c r="P45" i="13" s="1"/>
  <c r="O37" i="13"/>
  <c r="P37" i="13" s="1"/>
  <c r="O29" i="13"/>
  <c r="P29" i="13" s="1"/>
  <c r="O21" i="13"/>
  <c r="P21" i="13" s="1"/>
  <c r="O13" i="13"/>
  <c r="P13" i="13" s="1"/>
  <c r="S95" i="13"/>
  <c r="O95" i="13"/>
  <c r="P95" i="13" s="1"/>
  <c r="Q99" i="13"/>
  <c r="R99" i="13" s="1"/>
  <c r="S100" i="13"/>
  <c r="Q100" i="13"/>
  <c r="R100" i="13" s="1"/>
  <c r="S96" i="13"/>
  <c r="Q96" i="13"/>
  <c r="R96" i="13" s="1"/>
  <c r="S92" i="13"/>
  <c r="Q92" i="13"/>
  <c r="R92" i="13" s="1"/>
  <c r="Q88" i="13"/>
  <c r="R88" i="13" s="1"/>
  <c r="Q84" i="13"/>
  <c r="R84" i="13" s="1"/>
  <c r="Q76" i="13"/>
  <c r="R76" i="13" s="1"/>
  <c r="Q72" i="13"/>
  <c r="R72" i="13" s="1"/>
  <c r="Q68" i="13"/>
  <c r="R68" i="13" s="1"/>
  <c r="Q60" i="13"/>
  <c r="R60" i="13" s="1"/>
  <c r="S60" i="13"/>
  <c r="P56" i="13"/>
  <c r="Q56" i="13"/>
  <c r="R56" i="13" s="1"/>
  <c r="Q52" i="13"/>
  <c r="R52" i="13" s="1"/>
  <c r="S52" i="13"/>
  <c r="Q44" i="13"/>
  <c r="R44" i="13" s="1"/>
  <c r="S44" i="13"/>
  <c r="P40" i="13"/>
  <c r="Q40" i="13"/>
  <c r="R40" i="13" s="1"/>
  <c r="S40" i="13"/>
  <c r="Q36" i="13"/>
  <c r="R36" i="13" s="1"/>
  <c r="S36" i="13"/>
  <c r="Q28" i="13"/>
  <c r="R28" i="13" s="1"/>
  <c r="S28" i="13"/>
  <c r="Q24" i="13"/>
  <c r="R24" i="13" s="1"/>
  <c r="Q20" i="13"/>
  <c r="R20" i="13" s="1"/>
  <c r="Q12" i="13"/>
  <c r="R12" i="13" s="1"/>
  <c r="S12" i="13"/>
  <c r="P8" i="13"/>
  <c r="Q8" i="13"/>
  <c r="R8" i="13" s="1"/>
  <c r="S8" i="13"/>
  <c r="O100" i="13"/>
  <c r="P100" i="13" s="1"/>
  <c r="O92" i="13"/>
  <c r="P92" i="13" s="1"/>
  <c r="O84" i="13"/>
  <c r="P84" i="13" s="1"/>
  <c r="O76" i="13"/>
  <c r="P76" i="13" s="1"/>
  <c r="O68" i="13"/>
  <c r="P68" i="13" s="1"/>
  <c r="O60" i="13"/>
  <c r="P60" i="13" s="1"/>
  <c r="O52" i="13"/>
  <c r="P52" i="13" s="1"/>
  <c r="O44" i="13"/>
  <c r="P44" i="13" s="1"/>
  <c r="O36" i="13"/>
  <c r="P36" i="13" s="1"/>
  <c r="O28" i="13"/>
  <c r="P28" i="13" s="1"/>
  <c r="O20" i="13"/>
  <c r="P20" i="13" s="1"/>
  <c r="O12" i="13"/>
  <c r="P12" i="13" s="1"/>
  <c r="S85" i="13"/>
  <c r="Q64" i="13"/>
  <c r="R64" i="13" s="1"/>
  <c r="S53" i="13"/>
  <c r="Q32" i="13"/>
  <c r="R32" i="13" s="1"/>
  <c r="S87" i="13"/>
  <c r="Q87" i="13"/>
  <c r="R87" i="13" s="1"/>
  <c r="S79" i="13"/>
  <c r="Q79" i="13"/>
  <c r="R79" i="13" s="1"/>
  <c r="S71" i="13"/>
  <c r="Q71" i="13"/>
  <c r="R71" i="13" s="1"/>
  <c r="S63" i="13"/>
  <c r="Q63" i="13"/>
  <c r="R63" i="13" s="1"/>
  <c r="S55" i="13"/>
  <c r="Q55" i="13"/>
  <c r="R55" i="13" s="1"/>
  <c r="Q47" i="13"/>
  <c r="R47" i="13" s="1"/>
  <c r="Q39" i="13"/>
  <c r="R39" i="13" s="1"/>
  <c r="Q31" i="13"/>
  <c r="R31" i="13" s="1"/>
  <c r="S23" i="13"/>
  <c r="Q23" i="13"/>
  <c r="R23" i="13" s="1"/>
  <c r="S15" i="13"/>
  <c r="Q15" i="13"/>
  <c r="R15" i="13" s="1"/>
  <c r="Q7" i="13"/>
  <c r="R7" i="13" s="1"/>
  <c r="O91" i="13"/>
  <c r="P91" i="13" s="1"/>
  <c r="O87" i="13"/>
  <c r="P87" i="13" s="1"/>
  <c r="O83" i="13"/>
  <c r="P83" i="13" s="1"/>
  <c r="O79" i="13"/>
  <c r="P79" i="13" s="1"/>
  <c r="O75" i="13"/>
  <c r="P75" i="13" s="1"/>
  <c r="O71" i="13"/>
  <c r="P71" i="13" s="1"/>
  <c r="O67" i="13"/>
  <c r="P67" i="13" s="1"/>
  <c r="O63" i="13"/>
  <c r="P63" i="13" s="1"/>
  <c r="O59" i="13"/>
  <c r="P59" i="13" s="1"/>
  <c r="O55" i="13"/>
  <c r="P55" i="13" s="1"/>
  <c r="O51" i="13"/>
  <c r="P51" i="13" s="1"/>
  <c r="O47" i="13"/>
  <c r="P47" i="13" s="1"/>
  <c r="O43" i="13"/>
  <c r="P43" i="13" s="1"/>
  <c r="O39" i="13"/>
  <c r="P39" i="13" s="1"/>
  <c r="O35" i="13"/>
  <c r="P35" i="13" s="1"/>
  <c r="O31" i="13"/>
  <c r="P31" i="13" s="1"/>
  <c r="O27" i="13"/>
  <c r="P27" i="13" s="1"/>
  <c r="O23" i="13"/>
  <c r="P23" i="13" s="1"/>
  <c r="O19" i="13"/>
  <c r="P19" i="13" s="1"/>
  <c r="O15" i="13"/>
  <c r="P15" i="13" s="1"/>
  <c r="O11" i="13"/>
  <c r="P11" i="13" s="1"/>
  <c r="P7" i="13"/>
  <c r="Q83" i="13"/>
  <c r="R83" i="13" s="1"/>
  <c r="Q67" i="13"/>
  <c r="R67" i="13" s="1"/>
  <c r="Q51" i="13"/>
  <c r="R51" i="13" s="1"/>
  <c r="Q35" i="13"/>
  <c r="R35" i="13" s="1"/>
  <c r="Q19" i="13"/>
  <c r="R19" i="13" s="1"/>
  <c r="S97" i="13"/>
  <c r="Q97" i="13"/>
  <c r="R97" i="13" s="1"/>
  <c r="S94" i="13"/>
  <c r="Q94" i="13"/>
  <c r="R94" i="13" s="1"/>
  <c r="Q90" i="13"/>
  <c r="R90" i="13" s="1"/>
  <c r="S90" i="13"/>
  <c r="Q86" i="13"/>
  <c r="R86" i="13" s="1"/>
  <c r="Q82" i="13"/>
  <c r="R82" i="13" s="1"/>
  <c r="Q78" i="13"/>
  <c r="R78" i="13" s="1"/>
  <c r="Q74" i="13"/>
  <c r="R74" i="13" s="1"/>
  <c r="Q70" i="13"/>
  <c r="R70" i="13" s="1"/>
  <c r="Q66" i="13"/>
  <c r="R66" i="13" s="1"/>
  <c r="Q62" i="13"/>
  <c r="R62" i="13" s="1"/>
  <c r="Q58" i="13"/>
  <c r="R58" i="13" s="1"/>
  <c r="S58" i="13"/>
  <c r="Q54" i="13"/>
  <c r="R54" i="13" s="1"/>
  <c r="S54" i="13"/>
  <c r="Q50" i="13"/>
  <c r="R50" i="13" s="1"/>
  <c r="S50" i="13"/>
  <c r="Q46" i="13"/>
  <c r="R46" i="13" s="1"/>
  <c r="S46" i="13"/>
  <c r="Q42" i="13"/>
  <c r="R42" i="13" s="1"/>
  <c r="S42" i="13"/>
  <c r="Q38" i="13"/>
  <c r="R38" i="13" s="1"/>
  <c r="S38" i="13"/>
  <c r="Q34" i="13"/>
  <c r="R34" i="13" s="1"/>
  <c r="S34" i="13"/>
  <c r="Q30" i="13"/>
  <c r="R30" i="13" s="1"/>
  <c r="S30" i="13"/>
  <c r="Q26" i="13"/>
  <c r="R26" i="13" s="1"/>
  <c r="S26" i="13"/>
  <c r="Q22" i="13"/>
  <c r="R22" i="13" s="1"/>
  <c r="Q18" i="13"/>
  <c r="R18" i="13" s="1"/>
  <c r="Q14" i="13"/>
  <c r="R14" i="13" s="1"/>
  <c r="Q10" i="13"/>
  <c r="R10" i="13" s="1"/>
  <c r="S10" i="13"/>
  <c r="Q6" i="13"/>
  <c r="R6" i="13" s="1"/>
  <c r="S6" i="13"/>
  <c r="O97" i="13"/>
  <c r="P97" i="13" s="1"/>
  <c r="O94" i="13"/>
  <c r="P94" i="13" s="1"/>
  <c r="O90" i="13"/>
  <c r="P90" i="13" s="1"/>
  <c r="O86" i="13"/>
  <c r="P86" i="13" s="1"/>
  <c r="O82" i="13"/>
  <c r="P82" i="13" s="1"/>
  <c r="O78" i="13"/>
  <c r="P78" i="13" s="1"/>
  <c r="O74" i="13"/>
  <c r="P74" i="13" s="1"/>
  <c r="O70" i="13"/>
  <c r="P70" i="13" s="1"/>
  <c r="O66" i="13"/>
  <c r="P66" i="13" s="1"/>
  <c r="O62" i="13"/>
  <c r="P62" i="13" s="1"/>
  <c r="O58" i="13"/>
  <c r="P58" i="13" s="1"/>
  <c r="O54" i="13"/>
  <c r="P54" i="13" s="1"/>
  <c r="O50" i="13"/>
  <c r="P50" i="13" s="1"/>
  <c r="O46" i="13"/>
  <c r="P46" i="13" s="1"/>
  <c r="O42" i="13"/>
  <c r="P42" i="13" s="1"/>
  <c r="O38" i="13"/>
  <c r="P38" i="13" s="1"/>
  <c r="O34" i="13"/>
  <c r="P34" i="13" s="1"/>
  <c r="O30" i="13"/>
  <c r="P30" i="13" s="1"/>
  <c r="O26" i="13"/>
  <c r="P26" i="13" s="1"/>
  <c r="O22" i="13"/>
  <c r="P22" i="13" s="1"/>
  <c r="P18" i="13"/>
  <c r="O14" i="13"/>
  <c r="P14" i="13" s="1"/>
  <c r="O10" i="13"/>
  <c r="P10" i="13" s="1"/>
  <c r="O6" i="13"/>
  <c r="P6" i="13" s="1"/>
  <c r="S47" i="13" l="1"/>
  <c r="S31" i="13"/>
  <c r="S22" i="13"/>
  <c r="S66" i="13"/>
  <c r="S82" i="13"/>
  <c r="S39" i="13"/>
  <c r="S24" i="13"/>
  <c r="S76" i="13"/>
  <c r="S49" i="13"/>
  <c r="S80" i="13"/>
  <c r="S16" i="13"/>
  <c r="S70" i="13"/>
  <c r="S68" i="13"/>
  <c r="S29" i="13"/>
  <c r="S99" i="13"/>
  <c r="S88" i="13"/>
  <c r="S86" i="13"/>
  <c r="S33" i="13"/>
  <c r="S73" i="13"/>
  <c r="S14" i="13"/>
  <c r="S74" i="13"/>
  <c r="S21" i="13"/>
  <c r="S72" i="13"/>
  <c r="S7" i="13"/>
  <c r="S45" i="13"/>
  <c r="S98" i="13"/>
  <c r="S62" i="13"/>
  <c r="S56" i="13"/>
  <c r="L3" i="14" l="1"/>
  <c r="L4" i="14"/>
  <c r="L6" i="14"/>
  <c r="L7" i="14"/>
  <c r="R7" i="14" s="1"/>
  <c r="L5" i="14"/>
  <c r="R5" i="14" s="1"/>
  <c r="N7" i="14"/>
  <c r="O7" i="14" s="1"/>
  <c r="P46" i="3"/>
  <c r="Q46" i="3" s="1"/>
  <c r="N4" i="3"/>
  <c r="L4" i="3"/>
  <c r="P6" i="3"/>
  <c r="Q6" i="3" s="1"/>
  <c r="L6" i="3"/>
  <c r="L7" i="3"/>
  <c r="P8" i="3"/>
  <c r="Q8" i="3" s="1"/>
  <c r="L10" i="3"/>
  <c r="P12" i="3"/>
  <c r="Q12" i="3" s="1"/>
  <c r="L12" i="3"/>
  <c r="N14" i="3"/>
  <c r="O14" i="3" s="1"/>
  <c r="L14" i="3"/>
  <c r="P16" i="3"/>
  <c r="Q16" i="3" s="1"/>
  <c r="L18" i="3"/>
  <c r="P20" i="3"/>
  <c r="Q20" i="3" s="1"/>
  <c r="L20" i="3"/>
  <c r="P21" i="3"/>
  <c r="Q21" i="3" s="1"/>
  <c r="P22" i="3"/>
  <c r="Q22" i="3" s="1"/>
  <c r="L22" i="3"/>
  <c r="P24" i="3"/>
  <c r="Q24" i="3" s="1"/>
  <c r="L26" i="3"/>
  <c r="P28" i="3"/>
  <c r="Q28" i="3" s="1"/>
  <c r="L28" i="3"/>
  <c r="P29" i="3"/>
  <c r="Q29" i="3" s="1"/>
  <c r="P30" i="3"/>
  <c r="Q30" i="3" s="1"/>
  <c r="L30" i="3"/>
  <c r="P32" i="3"/>
  <c r="Q32" i="3" s="1"/>
  <c r="L34" i="3"/>
  <c r="P36" i="3"/>
  <c r="Q36" i="3" s="1"/>
  <c r="L36" i="3"/>
  <c r="P37" i="3"/>
  <c r="Q37" i="3" s="1"/>
  <c r="P38" i="3"/>
  <c r="Q38" i="3" s="1"/>
  <c r="L38" i="3"/>
  <c r="P40" i="3"/>
  <c r="Q40" i="3" s="1"/>
  <c r="L42" i="3"/>
  <c r="P44" i="3"/>
  <c r="Q44" i="3" s="1"/>
  <c r="L44" i="3"/>
  <c r="L46" i="3"/>
  <c r="N47" i="3"/>
  <c r="P48" i="3"/>
  <c r="Q48" i="3" s="1"/>
  <c r="E21" i="7" l="1"/>
  <c r="R42" i="3"/>
  <c r="R28" i="3"/>
  <c r="R36" i="3"/>
  <c r="R44" i="3"/>
  <c r="R26" i="3"/>
  <c r="R6" i="3"/>
  <c r="R46" i="3"/>
  <c r="R18" i="3"/>
  <c r="R12" i="3"/>
  <c r="R34" i="3"/>
  <c r="R20" i="3"/>
  <c r="R14" i="3"/>
  <c r="R10" i="3"/>
  <c r="N42" i="3"/>
  <c r="O42" i="3" s="1"/>
  <c r="N26" i="3"/>
  <c r="O26" i="3" s="1"/>
  <c r="N10" i="3"/>
  <c r="O10" i="3" s="1"/>
  <c r="P26" i="3"/>
  <c r="Q26" i="3" s="1"/>
  <c r="P18" i="3"/>
  <c r="Q18" i="3" s="1"/>
  <c r="N48" i="3"/>
  <c r="O48" i="3" s="1"/>
  <c r="N40" i="3"/>
  <c r="O40" i="3" s="1"/>
  <c r="N32" i="3"/>
  <c r="O32" i="3" s="1"/>
  <c r="O24" i="3"/>
  <c r="N16" i="3"/>
  <c r="O16" i="3" s="1"/>
  <c r="N8" i="3"/>
  <c r="O8" i="3" s="1"/>
  <c r="P42" i="3"/>
  <c r="Q42" i="3" s="1"/>
  <c r="P34" i="3"/>
  <c r="Q34" i="3" s="1"/>
  <c r="R22" i="3"/>
  <c r="P14" i="3"/>
  <c r="Q14" i="3" s="1"/>
  <c r="N34" i="3"/>
  <c r="O34" i="3" s="1"/>
  <c r="N18" i="3"/>
  <c r="O18" i="3" s="1"/>
  <c r="L48" i="3"/>
  <c r="L40" i="3"/>
  <c r="L32" i="3"/>
  <c r="L16" i="3"/>
  <c r="L8" i="3"/>
  <c r="N46" i="3"/>
  <c r="O46" i="3" s="1"/>
  <c r="N38" i="3"/>
  <c r="O38" i="3" s="1"/>
  <c r="N30" i="3"/>
  <c r="O30" i="3" s="1"/>
  <c r="N22" i="3"/>
  <c r="O22" i="3" s="1"/>
  <c r="N6" i="3"/>
  <c r="O6" i="3" s="1"/>
  <c r="R38" i="3"/>
  <c r="R30" i="3"/>
  <c r="P10" i="3"/>
  <c r="Q10" i="3" s="1"/>
  <c r="N44" i="3"/>
  <c r="O44" i="3" s="1"/>
  <c r="N36" i="3"/>
  <c r="O36" i="3" s="1"/>
  <c r="N28" i="3"/>
  <c r="O28" i="3" s="1"/>
  <c r="N20" i="3"/>
  <c r="O20" i="3" s="1"/>
  <c r="N12" i="3"/>
  <c r="O12" i="3" s="1"/>
  <c r="N6" i="14"/>
  <c r="O6" i="14" s="1"/>
  <c r="P6" i="14"/>
  <c r="Q6" i="14" s="1"/>
  <c r="R6" i="14"/>
  <c r="P4" i="14"/>
  <c r="Q4" i="14" s="1"/>
  <c r="P3" i="14"/>
  <c r="Q3" i="14" s="1"/>
  <c r="R3" i="14"/>
  <c r="N4" i="14"/>
  <c r="O4" i="14" s="1"/>
  <c r="R4" i="14"/>
  <c r="P7" i="14"/>
  <c r="Q7" i="14" s="1"/>
  <c r="N3" i="14"/>
  <c r="N5" i="14"/>
  <c r="O5" i="14" s="1"/>
  <c r="N49" i="3"/>
  <c r="O49" i="3" s="1"/>
  <c r="P43" i="3"/>
  <c r="Q43" i="3" s="1"/>
  <c r="P39" i="3"/>
  <c r="Q39" i="3" s="1"/>
  <c r="P35" i="3"/>
  <c r="Q35" i="3" s="1"/>
  <c r="P31" i="3"/>
  <c r="Q31" i="3" s="1"/>
  <c r="P27" i="3"/>
  <c r="Q27" i="3" s="1"/>
  <c r="P23" i="3"/>
  <c r="Q23" i="3" s="1"/>
  <c r="P19" i="3"/>
  <c r="Q19" i="3" s="1"/>
  <c r="P15" i="3"/>
  <c r="Q15" i="3" s="1"/>
  <c r="P11" i="3"/>
  <c r="Q11" i="3" s="1"/>
  <c r="P5" i="3"/>
  <c r="Q5" i="3" s="1"/>
  <c r="O5" i="3"/>
  <c r="N23" i="3"/>
  <c r="O23" i="3" s="1"/>
  <c r="P49" i="3"/>
  <c r="Q49" i="3" s="1"/>
  <c r="N43" i="3"/>
  <c r="O43" i="3" s="1"/>
  <c r="N27" i="3"/>
  <c r="O27" i="3" s="1"/>
  <c r="N31" i="3"/>
  <c r="O31" i="3" s="1"/>
  <c r="N15" i="3"/>
  <c r="O15" i="3" s="1"/>
  <c r="P45" i="3"/>
  <c r="Q45" i="3" s="1"/>
  <c r="R7" i="3"/>
  <c r="O47" i="3"/>
  <c r="P47" i="3"/>
  <c r="Q47" i="3" s="1"/>
  <c r="N41" i="3"/>
  <c r="O41" i="3" s="1"/>
  <c r="N37" i="3"/>
  <c r="O37" i="3" s="1"/>
  <c r="N33" i="3"/>
  <c r="O33" i="3" s="1"/>
  <c r="N29" i="3"/>
  <c r="O29" i="3" s="1"/>
  <c r="N25" i="3"/>
  <c r="O25" i="3" s="1"/>
  <c r="N21" i="3"/>
  <c r="O21" i="3" s="1"/>
  <c r="P17" i="3"/>
  <c r="Q17" i="3" s="1"/>
  <c r="N17" i="3"/>
  <c r="O17" i="3" s="1"/>
  <c r="P13" i="3"/>
  <c r="Q13" i="3" s="1"/>
  <c r="N13" i="3"/>
  <c r="O13" i="3" s="1"/>
  <c r="P9" i="3"/>
  <c r="Q9" i="3" s="1"/>
  <c r="N9" i="3"/>
  <c r="O9" i="3" s="1"/>
  <c r="N39" i="3"/>
  <c r="O39" i="3" s="1"/>
  <c r="N7" i="3"/>
  <c r="O7" i="3" s="1"/>
  <c r="P41" i="3"/>
  <c r="Q41" i="3" s="1"/>
  <c r="P33" i="3"/>
  <c r="Q33" i="3" s="1"/>
  <c r="P25" i="3"/>
  <c r="Q25" i="3" s="1"/>
  <c r="N11" i="3"/>
  <c r="O11" i="3" s="1"/>
  <c r="L49" i="3"/>
  <c r="L47" i="3"/>
  <c r="L45" i="3"/>
  <c r="L43" i="3"/>
  <c r="L41" i="3"/>
  <c r="L39" i="3"/>
  <c r="L37" i="3"/>
  <c r="L35" i="3"/>
  <c r="L33" i="3"/>
  <c r="L31" i="3"/>
  <c r="L29" i="3"/>
  <c r="L27" i="3"/>
  <c r="L25" i="3"/>
  <c r="L23" i="3"/>
  <c r="L21" i="3"/>
  <c r="L17" i="3"/>
  <c r="L15" i="3"/>
  <c r="L13" i="3"/>
  <c r="L11" i="3"/>
  <c r="L9" i="3"/>
  <c r="N35" i="3"/>
  <c r="O35" i="3" s="1"/>
  <c r="N19" i="3"/>
  <c r="O19" i="3" s="1"/>
  <c r="N45" i="3"/>
  <c r="O45" i="3" s="1"/>
  <c r="P7" i="3"/>
  <c r="Q7" i="3" s="1"/>
  <c r="D19" i="7"/>
  <c r="J8" i="14"/>
  <c r="H8" i="14"/>
  <c r="K114" i="13"/>
  <c r="I114" i="13"/>
  <c r="S5" i="13"/>
  <c r="Q5" i="13"/>
  <c r="R5" i="13" s="1"/>
  <c r="P5" i="13"/>
  <c r="S4" i="13"/>
  <c r="Q4" i="13"/>
  <c r="R4" i="13" s="1"/>
  <c r="P4" i="13"/>
  <c r="R47" i="3" l="1"/>
  <c r="O3" i="14"/>
  <c r="G21" i="7"/>
  <c r="R23" i="3"/>
  <c r="Q3" i="13"/>
  <c r="R3" i="13" s="1"/>
  <c r="F19" i="7"/>
  <c r="R25" i="3"/>
  <c r="R11" i="3"/>
  <c r="R27" i="3"/>
  <c r="R13" i="3"/>
  <c r="R21" i="3"/>
  <c r="R29" i="3"/>
  <c r="R37" i="3"/>
  <c r="R45" i="3"/>
  <c r="R24" i="3"/>
  <c r="R9" i="3"/>
  <c r="R17" i="3"/>
  <c r="R33" i="3"/>
  <c r="R41" i="3"/>
  <c r="R49" i="3"/>
  <c r="R8" i="3"/>
  <c r="R40" i="3"/>
  <c r="R19" i="3"/>
  <c r="R35" i="3"/>
  <c r="R43" i="3"/>
  <c r="R16" i="3"/>
  <c r="R48" i="3"/>
  <c r="R5" i="3"/>
  <c r="R15" i="3"/>
  <c r="R31" i="3"/>
  <c r="R39" i="3"/>
  <c r="R32" i="3"/>
  <c r="N8" i="14"/>
  <c r="Q109" i="15"/>
  <c r="P109" i="15"/>
  <c r="S109" i="15"/>
  <c r="K8" i="14"/>
  <c r="L114" i="13"/>
  <c r="E19" i="7" l="1"/>
  <c r="G19" i="7"/>
  <c r="O114" i="13"/>
  <c r="P3" i="13"/>
  <c r="L8" i="14"/>
  <c r="R8" i="14" s="1"/>
  <c r="P8" i="14"/>
  <c r="O8" i="14"/>
  <c r="M114" i="13"/>
  <c r="S114" i="13" s="1"/>
  <c r="S3" i="13"/>
  <c r="Q114" i="13"/>
  <c r="P114" i="13" l="1"/>
  <c r="N3" i="3"/>
  <c r="L3" i="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C20" i="7"/>
  <c r="O4" i="3"/>
  <c r="P4" i="3"/>
  <c r="Q4" i="3" s="1"/>
  <c r="C25" i="7" l="1"/>
  <c r="P3" i="3" l="1"/>
  <c r="O3" i="3"/>
  <c r="F18" i="7" l="1"/>
  <c r="F20" i="7" l="1"/>
  <c r="G18" i="7"/>
  <c r="D18" i="7"/>
  <c r="C24" i="7"/>
  <c r="C27" i="7" s="1"/>
  <c r="N50" i="3"/>
  <c r="K50" i="3"/>
  <c r="J50" i="3"/>
  <c r="H50" i="3"/>
  <c r="R4" i="3"/>
  <c r="R3" i="3"/>
  <c r="F24" i="7" l="1"/>
  <c r="F27" i="7" s="1"/>
  <c r="F25" i="7"/>
  <c r="I18" i="7"/>
  <c r="D20" i="7"/>
  <c r="I19" i="7"/>
  <c r="G20" i="7"/>
  <c r="G25" i="7" s="1"/>
  <c r="O50" i="3"/>
  <c r="P50" i="3"/>
  <c r="Q3" i="3"/>
  <c r="H19" i="7"/>
  <c r="L50" i="3"/>
  <c r="R50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Nieradko</author>
  </authors>
  <commentList>
    <comment ref="N49" authorId="0" shapeId="0" xr:uid="{141B0021-67AB-4469-B84F-A2C17BDFB0FD}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Nieradko</author>
  </authors>
  <commentList>
    <comment ref="O113" authorId="0" shapeId="0" xr:uid="{C924E78A-301C-4391-9EFB-DA1D117987F2}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sharedStrings.xml><?xml version="1.0" encoding="utf-8"?>
<sst xmlns="http://schemas.openxmlformats.org/spreadsheetml/2006/main" count="2226" uniqueCount="977">
  <si>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</si>
  <si>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</si>
  <si>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</si>
  <si>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</si>
  <si>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</si>
  <si>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</si>
  <si>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</si>
  <si>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</si>
  <si>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</si>
  <si>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</si>
  <si>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</si>
  <si>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</si>
  <si>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</si>
  <si>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</si>
  <si>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</si>
  <si>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</si>
  <si>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</si>
  <si>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</si>
  <si>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</si>
  <si>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</si>
  <si>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</si>
  <si>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</si>
  <si>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</si>
  <si>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</si>
  <si>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</si>
  <si>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</si>
  <si>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</si>
  <si>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</si>
  <si>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</si>
  <si>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</si>
  <si>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</si>
  <si>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</si>
  <si>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</si>
  <si>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</si>
  <si>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</si>
  <si>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</si>
  <si>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</si>
  <si>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</si>
  <si>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</si>
  <si>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</si>
  <si>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</si>
  <si>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bialski</t>
  </si>
  <si>
    <t>biłgorajski</t>
  </si>
  <si>
    <t>chełmski</t>
  </si>
  <si>
    <t>0603</t>
  </si>
  <si>
    <t>hrubieszowski</t>
  </si>
  <si>
    <t>0604</t>
  </si>
  <si>
    <t>janowski</t>
  </si>
  <si>
    <t>0605</t>
  </si>
  <si>
    <t>krasnostawski</t>
  </si>
  <si>
    <t>0606</t>
  </si>
  <si>
    <t>kraśnicki</t>
  </si>
  <si>
    <t>0607</t>
  </si>
  <si>
    <t>lubartowski</t>
  </si>
  <si>
    <t>0608</t>
  </si>
  <si>
    <t>lubelski</t>
  </si>
  <si>
    <t>0609</t>
  </si>
  <si>
    <t>łęczyński</t>
  </si>
  <si>
    <t>0610</t>
  </si>
  <si>
    <t>łukowski</t>
  </si>
  <si>
    <t>0611</t>
  </si>
  <si>
    <t>opolski</t>
  </si>
  <si>
    <t>0612</t>
  </si>
  <si>
    <t>parczewski</t>
  </si>
  <si>
    <t>0613</t>
  </si>
  <si>
    <t>puławski</t>
  </si>
  <si>
    <t>0614</t>
  </si>
  <si>
    <t>radzyński</t>
  </si>
  <si>
    <t>0615</t>
  </si>
  <si>
    <t>rycki</t>
  </si>
  <si>
    <t>0616</t>
  </si>
  <si>
    <t>świdnicki</t>
  </si>
  <si>
    <t>0617</t>
  </si>
  <si>
    <t>tomaszowski</t>
  </si>
  <si>
    <t>0618</t>
  </si>
  <si>
    <t>włodawski</t>
  </si>
  <si>
    <t>0619</t>
  </si>
  <si>
    <t>zamojski</t>
  </si>
  <si>
    <t>0620</t>
  </si>
  <si>
    <t>0601011</t>
  </si>
  <si>
    <t>0601021</t>
  </si>
  <si>
    <t>0601032</t>
  </si>
  <si>
    <t>0601052</t>
  </si>
  <si>
    <t>0601072</t>
  </si>
  <si>
    <t>0601082</t>
  </si>
  <si>
    <t>0601092</t>
  </si>
  <si>
    <t>0601102</t>
  </si>
  <si>
    <t>0601112</t>
  </si>
  <si>
    <t>0601162</t>
  </si>
  <si>
    <t>0601172</t>
  </si>
  <si>
    <t>0601182</t>
  </si>
  <si>
    <t>0601192</t>
  </si>
  <si>
    <t>0602011</t>
  </si>
  <si>
    <t>0602032</t>
  </si>
  <si>
    <t>0602053</t>
  </si>
  <si>
    <t>0602063</t>
  </si>
  <si>
    <t>0602073</t>
  </si>
  <si>
    <t>0602082</t>
  </si>
  <si>
    <t>0602092</t>
  </si>
  <si>
    <t>0602123</t>
  </si>
  <si>
    <t>0603011</t>
  </si>
  <si>
    <t>0603022</t>
  </si>
  <si>
    <t>0603042</t>
  </si>
  <si>
    <t>0603062</t>
  </si>
  <si>
    <t>0603092</t>
  </si>
  <si>
    <t>0603102</t>
  </si>
  <si>
    <t>0603113</t>
  </si>
  <si>
    <t>0603132</t>
  </si>
  <si>
    <t>0603142</t>
  </si>
  <si>
    <t>0603153</t>
  </si>
  <si>
    <t>0604022</t>
  </si>
  <si>
    <t>0604032</t>
  </si>
  <si>
    <t>0604042</t>
  </si>
  <si>
    <t>0604052</t>
  </si>
  <si>
    <t>0604062</t>
  </si>
  <si>
    <t>0604072</t>
  </si>
  <si>
    <t>0604082</t>
  </si>
  <si>
    <t>0605022</t>
  </si>
  <si>
    <t>0605032</t>
  </si>
  <si>
    <t>0605042</t>
  </si>
  <si>
    <t>0605063</t>
  </si>
  <si>
    <t>0606032</t>
  </si>
  <si>
    <t>0606052</t>
  </si>
  <si>
    <t>0606062</t>
  </si>
  <si>
    <t>0606102</t>
  </si>
  <si>
    <t>0607011</t>
  </si>
  <si>
    <t>0607023</t>
  </si>
  <si>
    <t>0607042</t>
  </si>
  <si>
    <t>0607052</t>
  </si>
  <si>
    <t>0607083</t>
  </si>
  <si>
    <t>0607092</t>
  </si>
  <si>
    <t>0608032</t>
  </si>
  <si>
    <t>0608042</t>
  </si>
  <si>
    <t>0608053</t>
  </si>
  <si>
    <t>0608063</t>
  </si>
  <si>
    <t>0608072</t>
  </si>
  <si>
    <t>0608082</t>
  </si>
  <si>
    <t>0608092</t>
  </si>
  <si>
    <t>0608112</t>
  </si>
  <si>
    <t>0608122</t>
  </si>
  <si>
    <t>0609033</t>
  </si>
  <si>
    <t>0609042</t>
  </si>
  <si>
    <t>0609052</t>
  </si>
  <si>
    <t>0609082</t>
  </si>
  <si>
    <t>0609092</t>
  </si>
  <si>
    <t>0609112</t>
  </si>
  <si>
    <t>0609122</t>
  </si>
  <si>
    <t>0609162</t>
  </si>
  <si>
    <t>0610022</t>
  </si>
  <si>
    <t>0610062</t>
  </si>
  <si>
    <t>0611011</t>
  </si>
  <si>
    <t>0611021</t>
  </si>
  <si>
    <t>0611032</t>
  </si>
  <si>
    <t>0611052</t>
  </si>
  <si>
    <t>0611072</t>
  </si>
  <si>
    <t>0611102</t>
  </si>
  <si>
    <t>0612023</t>
  </si>
  <si>
    <t>0612042</t>
  </si>
  <si>
    <t>0613012</t>
  </si>
  <si>
    <t>0613022</t>
  </si>
  <si>
    <t>0613043</t>
  </si>
  <si>
    <t>0613072</t>
  </si>
  <si>
    <t>0614011</t>
  </si>
  <si>
    <t>0614032</t>
  </si>
  <si>
    <t>0614092</t>
  </si>
  <si>
    <t>0614112</t>
  </si>
  <si>
    <t>0615022</t>
  </si>
  <si>
    <t>0615032</t>
  </si>
  <si>
    <t>0615042</t>
  </si>
  <si>
    <t>0615062</t>
  </si>
  <si>
    <t>0615072</t>
  </si>
  <si>
    <t>0615082</t>
  </si>
  <si>
    <t>0616011</t>
  </si>
  <si>
    <t>0616022</t>
  </si>
  <si>
    <t>0616032</t>
  </si>
  <si>
    <t>0616052</t>
  </si>
  <si>
    <t>0617011</t>
  </si>
  <si>
    <t>0617033</t>
  </si>
  <si>
    <t>0618032</t>
  </si>
  <si>
    <t>0618042</t>
  </si>
  <si>
    <t>0618053</t>
  </si>
  <si>
    <t>0618063</t>
  </si>
  <si>
    <t>0618082</t>
  </si>
  <si>
    <t>0618112</t>
  </si>
  <si>
    <t>0618123</t>
  </si>
  <si>
    <t>0618132</t>
  </si>
  <si>
    <t>0619032</t>
  </si>
  <si>
    <t>0619052</t>
  </si>
  <si>
    <t>0619062</t>
  </si>
  <si>
    <t>0620012</t>
  </si>
  <si>
    <t>0620032</t>
  </si>
  <si>
    <t>0620052</t>
  </si>
  <si>
    <t>0620062</t>
  </si>
  <si>
    <t>0620072</t>
  </si>
  <si>
    <t>0620082</t>
  </si>
  <si>
    <t>0620092</t>
  </si>
  <si>
    <t>0620102</t>
  </si>
  <si>
    <t>0620133</t>
  </si>
  <si>
    <t>0620153</t>
  </si>
  <si>
    <t>0606011</t>
  </si>
  <si>
    <t>0609132</t>
  </si>
  <si>
    <t>0609142</t>
  </si>
  <si>
    <t>0610033</t>
  </si>
  <si>
    <t>0610042</t>
  </si>
  <si>
    <t>0615011</t>
  </si>
  <si>
    <t>0616043</t>
  </si>
  <si>
    <t>0617022</t>
  </si>
  <si>
    <t>0617052</t>
  </si>
  <si>
    <t>0619011</t>
  </si>
  <si>
    <t>0620142</t>
  </si>
  <si>
    <t>Biała Podlaska</t>
  </si>
  <si>
    <t>0661011</t>
  </si>
  <si>
    <t>0662011</t>
  </si>
  <si>
    <t>0664011</t>
  </si>
  <si>
    <t>RFRD/R/43/P/2023</t>
  </si>
  <si>
    <t>RFRD/R/51/P/2023</t>
  </si>
  <si>
    <t>RFRD/R/1/P/2023</t>
  </si>
  <si>
    <t>RFRD/R/9/P/2023</t>
  </si>
  <si>
    <t>RFRD/R/37/P/2023</t>
  </si>
  <si>
    <t>RFRD/R/49/P/2023</t>
  </si>
  <si>
    <t>RFRD/R/3/P/2023</t>
  </si>
  <si>
    <t>RFRD/R/22/P/2023</t>
  </si>
  <si>
    <t>RFRD/R/42/P/2023</t>
  </si>
  <si>
    <t>RFRD/R/20/P/2023</t>
  </si>
  <si>
    <t>RFRD/R/41/P/2023</t>
  </si>
  <si>
    <t>RFRD/R/7/P/2023</t>
  </si>
  <si>
    <t>RFRD/R/5/P/2023</t>
  </si>
  <si>
    <t>RFRD/R/53/P/2023</t>
  </si>
  <si>
    <t>RFRD/R/54/P/2023</t>
  </si>
  <si>
    <t>RFRD/R/55/P/2023</t>
  </si>
  <si>
    <t>RFRD/R/47/P/2023</t>
  </si>
  <si>
    <t>RFRD/R/4/P/2023</t>
  </si>
  <si>
    <t>RFRD/R/36/P/2023</t>
  </si>
  <si>
    <t>RFRD/R/24/P/2023</t>
  </si>
  <si>
    <t>RFRD/R/45/P/2023</t>
  </si>
  <si>
    <t>RFRD/R/46/P/2023</t>
  </si>
  <si>
    <t>RFRD/R/35/P/2023</t>
  </si>
  <si>
    <t>RFRD/R/6/P/2023</t>
  </si>
  <si>
    <t>RFRD/R/30/P/2023</t>
  </si>
  <si>
    <t>RFRD/R/2/P/2023</t>
  </si>
  <si>
    <t>RFRD/R/38/P/2023</t>
  </si>
  <si>
    <t>RFRD/R/13/P/2023</t>
  </si>
  <si>
    <t>RFRD/R/25/P/2023</t>
  </si>
  <si>
    <t>RFRD/R/40/P/2023</t>
  </si>
  <si>
    <t>RFRD/R/23/P/2023</t>
  </si>
  <si>
    <t>RFRD/R/21/P/2023</t>
  </si>
  <si>
    <t>RFRD/R/44/P/2023</t>
  </si>
  <si>
    <t>RFRD/R/8/P/2023</t>
  </si>
  <si>
    <t>RFRD/R/16/P/2023</t>
  </si>
  <si>
    <t>RFRD/R/27/P/2023</t>
  </si>
  <si>
    <t>RFRD/R/15/P/2023</t>
  </si>
  <si>
    <t>RFRD/R/31/P/2023</t>
  </si>
  <si>
    <t>RFRD/R/39/P/2023</t>
  </si>
  <si>
    <t>RFRD/R/34/P/2023</t>
  </si>
  <si>
    <t>RFRD/R/50/P/2023</t>
  </si>
  <si>
    <t>RFRD/R/26/P/2023</t>
  </si>
  <si>
    <t>RFRD/R/52/P/2023</t>
  </si>
  <si>
    <t>RFRD/R/14/P/2023</t>
  </si>
  <si>
    <t>RFRD/R/33/P/2023</t>
  </si>
  <si>
    <t>RFRD/R/32/P/2023</t>
  </si>
  <si>
    <t>RFRD/R/29/P/2023</t>
  </si>
  <si>
    <t>RFRD/R/28/P/2023</t>
  </si>
  <si>
    <t>RFRD/R/19/P/2023</t>
  </si>
  <si>
    <t>RFRD/R/18/P/2023</t>
  </si>
  <si>
    <t>RFRD/R/17/P/2023</t>
  </si>
  <si>
    <t>RFRD/R/48/P/2023</t>
  </si>
  <si>
    <t>Powiat Hrubieszowski</t>
  </si>
  <si>
    <t>Remont drogi powiatowej nr 3430L Hrubieszów-Cichobórz-Dołhobyczów na odcinku od km 10+775 do km 12+315 w miejscowości Cichobórz, od km 21+440 do km 23+190 w miejscowości Małków Kolonia, Wólka Poturzyńska, od km 23+210 do km 26+500 w miejscowości Wólka Poturzyńska</t>
  </si>
  <si>
    <t>Powiat Świdnicki</t>
  </si>
  <si>
    <t>Remont drogi powiatowej nr 2021L Mełgiew + Kajetanówka od km rob. 0+000 do km rob. 4+103,00</t>
  </si>
  <si>
    <t>Powiat Tomaszowski</t>
  </si>
  <si>
    <t>Remont drogi powiatowej nr 3544L od km 2+486 do km 3+176 i od km 3+379 do km 3+850 w miejscowości Chyże</t>
  </si>
  <si>
    <t>Powiat Zamojski</t>
  </si>
  <si>
    <t>Remont drogi powiatowej nr 3227L Sulmice - Zawoda od km 0+000 do km 2+060, od km 3+175 do km 3+620 i od km 4+830 do km 5+488 w miejscowościach Sulmice i Zawoda</t>
  </si>
  <si>
    <t>Powiat Włodawski</t>
  </si>
  <si>
    <t>Remont drogi powiatowej 1638L od km 36+605 do km 39+024 w m. Adampol</t>
  </si>
  <si>
    <t>Remont drogi powiatowej nr 2120L Pełczyn - Trawniki - Kolonia Dobryniów na odcinku od km rob. 0+000 do km rob. 1+080</t>
  </si>
  <si>
    <t xml:space="preserve">Remont drogi powiatowej nr 3521L od km 0+624 do km 1+275 ul. 29 Listopada w Tomaszowie Lubelskim </t>
  </si>
  <si>
    <t>Powiat Łukowski</t>
  </si>
  <si>
    <t>Remont drogi powiatowej nr 1313L km 0+010 do 6+006 Suleje - Role - Wólka Świątkowa</t>
  </si>
  <si>
    <t>Remont drogi powiatowej nr 3407L Matcze-Kopyłów-Szpikołosy-Dziekanów-Hrubieszów na odcinku od km 5+490 do km 9+500 w miejscowości Kopyłów, Szpikołosy</t>
  </si>
  <si>
    <t>Powiat Krasnostawski</t>
  </si>
  <si>
    <t>Remont drogi powiatowej nr 3122L Łopiennik - Żulin - Rejowiec od km 7+370 do km 8+740</t>
  </si>
  <si>
    <t>Remont drogi powiatowej nr 3287L Uchanie-Drohiczany-Mołodiatycze-Werbkowice na odcinku od km 5+050 do km 8+075 w miejscowości Drohiczany Gliniska, na odcinku od km 8+490 do km 9+195 w miejscowości Drogojówka, na odcinku od km 19+345 do km 20+505 w miejscowości Bogucice Wilków</t>
  </si>
  <si>
    <t>Remont drogi powiatowej nr 3219L Chomęciska Małe - Chomęciska Duże - Sitaniec Poduchowny od km 3+995 do km 5+175 i od km 5+868 do km 6+123 w miejscowościach Chomęciska Duże i Sitaniec - Wolica</t>
  </si>
  <si>
    <t>Powiat Radzyński</t>
  </si>
  <si>
    <t>Remont drogi powiatowej nr 1235L na odcinku od dr. krajowej nr 63-Ossowa od km 0+016 do km 4+027</t>
  </si>
  <si>
    <t>Powiat Lubelski</t>
  </si>
  <si>
    <t>Remont drogi powiatowej nr 2286L Piotrków - Kolonia - Olszanka - Żuków w miejscowości Piotrkówek i Żuków Drugi</t>
  </si>
  <si>
    <t>Remont drogi powiatowej nr 2310L Maciejów - Antoniówka - Tokarówka na odcinku od km 0+070 do km 0+505 i od km 3+250 do km 4+017</t>
  </si>
  <si>
    <t>Gmina Miejska Biała Podlaska</t>
  </si>
  <si>
    <t>Remont ulicy Orzechowej w Białej Podlaskiej, odcinek od Al. Jana Pawła II do ul. Leszczynowej</t>
  </si>
  <si>
    <t>Miasto Zamość</t>
  </si>
  <si>
    <t>Remont drogi powiatowej nr 3337L - ul. Sienkiewicza</t>
  </si>
  <si>
    <t xml:space="preserve">Remont drogi powiatowej nr 1263L ul. Warszawska w Radzyniu Podlaskim od km 0+441,5 do km 0+789,2 </t>
  </si>
  <si>
    <t xml:space="preserve">Remont drogi powiatowej 1714L od km 3+548 do km 6+987 w m. Załucze </t>
  </si>
  <si>
    <t>Powiat Puławski</t>
  </si>
  <si>
    <t>Remont drogi powiatowej nr 2500L w msc. Parafianka na odcinku od km 5+697 do km 7+575</t>
  </si>
  <si>
    <t>Powiat Lubartowski</t>
  </si>
  <si>
    <t>Remont drogi powiatowej nr 1531L od km 0+860 do km 2+050 w miejscowości Firlej</t>
  </si>
  <si>
    <t>Remont drogi powiatowej nr 3330L - ul. Promienna</t>
  </si>
  <si>
    <t>Remont drogi powiatowej 1706L od km 0+000 do km 2+028 w m. Różanka</t>
  </si>
  <si>
    <t>Remont drogi powiatowej nr 1242L Komarówka Podlaska - Wiski od km 0+020 do km 1+800</t>
  </si>
  <si>
    <t>Powiat Opolski</t>
  </si>
  <si>
    <t>Remont drogi powiatowej nr 2633L Granice - Świdno na odcinku od km 2+444 do km 3+327, dł. 883</t>
  </si>
  <si>
    <t>Remont drogi powiatowej nr 3261L od km 0+000 do km 0+108 i od km 1+500 do km 1+783 i od km 1+787 do km 2+230 w miejscowości Łuszczacz</t>
  </si>
  <si>
    <t>Powiat Chełmski</t>
  </si>
  <si>
    <t>Remont drogi powiatowej nr 3131L od km 3+314 do km 3+773 oraz od km 5+520 do km 5+748 na odcinku Wereszcze Duże - Zawadówka</t>
  </si>
  <si>
    <t>Powiat Kraśnicki</t>
  </si>
  <si>
    <t xml:space="preserve">Remont drogi powiatowej nr 2743Lod km 0+400 do km 0+845 oraz od km 1+289 do km 1+846 w Gminie Szastarka </t>
  </si>
  <si>
    <t>Powiat Janowski</t>
  </si>
  <si>
    <t>Remont drogi powiatowej nr 2820L Szklarnia - Flisy w lokalizacji od km 0+003 do km 4+472</t>
  </si>
  <si>
    <t>Remont drogi powiatowej nr 1853L od km 2+900 do km 5+044,70 na odcinku Zabudnowo - Grobelki</t>
  </si>
  <si>
    <t>Remont drogi powiatowej nr 1326L km 9+530 do 10+530 odcinek Kamionka - Guzówka</t>
  </si>
  <si>
    <t>Remont drogi powiatowej nr 3127L Wola Żulińska - Józefów - Kasjan od 2+718 km do km 3+500</t>
  </si>
  <si>
    <t>Remont drogi powiatowej nr 1570L od km 6+702 do km 7+462 na odcinku pomiędzy miejcowościami Stary Uścimów i Drozdówka</t>
  </si>
  <si>
    <t>Remont drogi powiatowej nr 3231L Tuczępy - Szczelatyn od km 0+875 do km 1+145, od km 1+275 do km 1+825 i od km 2+245 do km 3+455 w miejscowościach Skomorochy Duże i Skomorochy Małe</t>
  </si>
  <si>
    <t>Powiat Łęczyński</t>
  </si>
  <si>
    <t>Remont drogi powiatowej nr 1625 L od km 13+460,00 do km 14+327,00 w miejscowości Nadrybie Dwór</t>
  </si>
  <si>
    <t>Powiat Rycki</t>
  </si>
  <si>
    <t>Remont drogi powiatowej nr 1432L od km 6+819 do km 7+879 w miejscowości Lendo Ruskie</t>
  </si>
  <si>
    <t>Remont drogi powiatowej nr 2717L od km 0+808 do km 1+369 w Gminie Kraśnik</t>
  </si>
  <si>
    <t>Remont drogi powiatowej nr 2604L Wilków - Majdany - Zakrzów - Janiszów na odcinku od km 0+062 do km 1+762, dł. 1,700 km</t>
  </si>
  <si>
    <t>Remont drogi powiatowej nr 1862L od km 5+457 do km 6+797 w miejscowości Leszczany I</t>
  </si>
  <si>
    <t>Powiat Parczewski</t>
  </si>
  <si>
    <t>Remont drogi powiatowej nr 1638L na odcinku Lubiczyn - Kodeniec od km 8+673 do km 9+673</t>
  </si>
  <si>
    <t>Remont drogi powiatowej nr 2111L Kawęczyn - Kozice - Policzyzna na odcinku od km rob. 0+000 do km rob. 0+790</t>
  </si>
  <si>
    <t>Remont drogi powiatowej nr 1430L od km 3+700 do km 4+780 oraz od km 8+075 do km 9+074 w m. Nawy Bazanów, Wrzosówka i Nowodwór</t>
  </si>
  <si>
    <t>Remont drogi powiatowej nr 2222L Włóki - Swoboda - Bystrzyca w miejscowości Swoboda</t>
  </si>
  <si>
    <t>Remont drogi powiatowej nr 2712L od km 0+000 do km 1+101 oraz od km 5+060 do km 5+291 w gminie Gościeradów</t>
  </si>
  <si>
    <t>Remont drogi powiatowej nr 1608L w m. Sowin od km 2+297 do km 3+586</t>
  </si>
  <si>
    <t>Remont drogi powiatowej nr 1566L na odcinku Sosnowica - Stara Jedlanka od km 13+878 do km 13+178</t>
  </si>
  <si>
    <t>Remont drogi powiatowej nr 2601L Dobre - Wólka Polanowska od km 0+000 do km 0+125 oraz od km 1+012 do km 1+560, dł. 0,673 km</t>
  </si>
  <si>
    <t>Remont drogi powiatowej nr 1347L od km 1+283 do km 1+621 w miejscowości Wojciechówka</t>
  </si>
  <si>
    <t>Remont drogi powiatowej nr 2316L Maciejów Nowy - Żabno - Wierzchowina od km 11+000 do km 11+983</t>
  </si>
  <si>
    <t>Remont mostu na kanale Wieprz-Krzna w miejscowości Zgniła Struga na drodze powiatowej nr 2027 L, kilometraż 7+830</t>
  </si>
  <si>
    <t>Remont drogi powiatowej nr 1715 L od km 2+104,00 do km 3+099,00 w miejscowości Garbatówka</t>
  </si>
  <si>
    <t>Remont drogi powiatowej nr 1507L od km 0+000 do km 0+465 w miejscowości Krupy oraz od km 3+141 do km 3+505 w miejscowości Wólka Michowska</t>
  </si>
  <si>
    <t>R</t>
  </si>
  <si>
    <t>N</t>
  </si>
  <si>
    <t>czerwiec 2023 - wrzesień 2023</t>
  </si>
  <si>
    <t>maj 2023 - grudzień 2023</t>
  </si>
  <si>
    <t>kwiecień 2023 - grudzień 2023</t>
  </si>
  <si>
    <t>lipiec 2023 - czerwiec 2024</t>
  </si>
  <si>
    <t>kwiecień 2023 - sierpień 2023</t>
  </si>
  <si>
    <t>maj 2023 - listopad 2023</t>
  </si>
  <si>
    <t>czerwiec 2023 - marzec 2024</t>
  </si>
  <si>
    <t>maj 2023 - sierpień 2023</t>
  </si>
  <si>
    <t>czerwiec 2023 - październik 2023</t>
  </si>
  <si>
    <t>czerwiec 2023 - kwiecień 2024</t>
  </si>
  <si>
    <t>czerwiec 2023 - grudzień 2023</t>
  </si>
  <si>
    <t>maj 2023 - marzec 2024</t>
  </si>
  <si>
    <t>październik 2023 - lipiec 2024</t>
  </si>
  <si>
    <t>sierpień 2023 - grudzień 2023</t>
  </si>
  <si>
    <t>maj 2023 - kwiecień 2024</t>
  </si>
  <si>
    <t>kwiecień 2023 - lipiec 2023</t>
  </si>
  <si>
    <t>lipiec 2023 - grudzień 2023</t>
  </si>
  <si>
    <t>wrzesień 2023 sierpień 2024</t>
  </si>
  <si>
    <t>lipiec 2023 - październik 2023</t>
  </si>
  <si>
    <t>sierpień 2023 - listopad 2023</t>
  </si>
  <si>
    <t>maj 2023 - październik 2023</t>
  </si>
  <si>
    <t>RFRD/R/44/G/2023</t>
  </si>
  <si>
    <t>RFRD/R/43/G/2023</t>
  </si>
  <si>
    <t>RFRD/R/45/G/2023</t>
  </si>
  <si>
    <t>RFRD/R/18/G/2023</t>
  </si>
  <si>
    <t>RFRD/R/187/G/2023</t>
  </si>
  <si>
    <t>RFRD/R/76/G/2023</t>
  </si>
  <si>
    <t>RFRD/R/22/G/2023</t>
  </si>
  <si>
    <t>RFRD/R/19/G/2023</t>
  </si>
  <si>
    <t>RFRD/R/39/G/2023</t>
  </si>
  <si>
    <t>RFRD/R/194/G/2023</t>
  </si>
  <si>
    <t>RFRD/R/77/G/2023</t>
  </si>
  <si>
    <t>RFRD/R/195/G/2023</t>
  </si>
  <si>
    <t>RFRD/R/168/G/2023</t>
  </si>
  <si>
    <t>RFRD/R/72/G/2023</t>
  </si>
  <si>
    <t>RFRD/R/188/G/2023</t>
  </si>
  <si>
    <t>RFRD/R/179/G/2023</t>
  </si>
  <si>
    <t>RFRD/R/23/G/2023</t>
  </si>
  <si>
    <t>RFRD/R/222/G/2023</t>
  </si>
  <si>
    <t>RFRD/R/203/G/2023</t>
  </si>
  <si>
    <t>RFRD/R/17/G/2023</t>
  </si>
  <si>
    <t>RFRD/R/206/G/2023</t>
  </si>
  <si>
    <t>RFRD/R/100/G/2023</t>
  </si>
  <si>
    <t>RFRD/R/205/G/2023</t>
  </si>
  <si>
    <t>RFRD/R/218/G/2023</t>
  </si>
  <si>
    <t>RFRD/R/121/G/2023</t>
  </si>
  <si>
    <t>RFRD/R/207/G/2023</t>
  </si>
  <si>
    <t>RFRD/R/225/G/2023</t>
  </si>
  <si>
    <t>RFRD/R/233/G/2023</t>
  </si>
  <si>
    <t>RFRD/R/50/G/2023</t>
  </si>
  <si>
    <t>RFRD/R/103/G/2023</t>
  </si>
  <si>
    <t>RFRD/R/29/G/2023</t>
  </si>
  <si>
    <t>RFRD/R/118/G/2023</t>
  </si>
  <si>
    <t>RFRD/R/178/G/2023</t>
  </si>
  <si>
    <t>RFRD/R/99/G/2023</t>
  </si>
  <si>
    <t>RFRD/R/113/G/2023</t>
  </si>
  <si>
    <t>RFRD/R/212/G/2023</t>
  </si>
  <si>
    <t>RFRD/R/165/G/2023</t>
  </si>
  <si>
    <t>RFRD/R/81/G/2023</t>
  </si>
  <si>
    <t>RFRD/R/208/G/2023</t>
  </si>
  <si>
    <t>RFRD/R/136/G/2023</t>
  </si>
  <si>
    <t>RFRD/R/166/G/2023</t>
  </si>
  <si>
    <t>RFRD/R/49/G/2023</t>
  </si>
  <si>
    <t>RFRD/R/37/G/2023</t>
  </si>
  <si>
    <t>RFRD/R/211/G/2023</t>
  </si>
  <si>
    <t>RFRD/R/117/G/2023</t>
  </si>
  <si>
    <t>RFRD/R/172/G/2023</t>
  </si>
  <si>
    <t>RFRD/R/16/G/2023</t>
  </si>
  <si>
    <t>RFRD/R/88/G/2023</t>
  </si>
  <si>
    <t>RFRD/R/227/G/2023</t>
  </si>
  <si>
    <t>RFRD/R/101/G/2023</t>
  </si>
  <si>
    <t>RFRD/R/176/G/2023</t>
  </si>
  <si>
    <t>RFRD/R/55/G/2023</t>
  </si>
  <si>
    <t>RFRD/R/47/G/2023</t>
  </si>
  <si>
    <t>RFRD/R/230/G/2023</t>
  </si>
  <si>
    <t>RFRD/R/164/G/2023</t>
  </si>
  <si>
    <t>RFRD/R/221/G/2023</t>
  </si>
  <si>
    <t>RFRD/R/73/G/2023</t>
  </si>
  <si>
    <t>RFRD/R/171/G/2023</t>
  </si>
  <si>
    <t>RFRD/R/183/G/2023</t>
  </si>
  <si>
    <t>RFRD/R/217/G/2023</t>
  </si>
  <si>
    <t>RFRD/R/48/G/2023</t>
  </si>
  <si>
    <t>RFRD/R/40/G/2023</t>
  </si>
  <si>
    <t>RFRD/R/196/G/2023</t>
  </si>
  <si>
    <t>RFRD/R/158/G/2023</t>
  </si>
  <si>
    <t>RFRD/R/190/G/2023</t>
  </si>
  <si>
    <t>RFRD/R/141/G/2023</t>
  </si>
  <si>
    <t>RFRD/R/128/G/2023</t>
  </si>
  <si>
    <t>RFRD/R/6/G/2023</t>
  </si>
  <si>
    <t>RFRD/R/160/G/2023</t>
  </si>
  <si>
    <t>RFRD/R/123/G/2023</t>
  </si>
  <si>
    <t>RFRD/R/109/G/2023</t>
  </si>
  <si>
    <t>RFRD/R/140/G/2023</t>
  </si>
  <si>
    <t>RFRD/R/38/G/2023</t>
  </si>
  <si>
    <t>RFRD/R/226/G/2023</t>
  </si>
  <si>
    <t>RFRD/R/106/G/2023</t>
  </si>
  <si>
    <t>RFRD/R/201/G/2023</t>
  </si>
  <si>
    <t>RFRD/R/56/G/2023</t>
  </si>
  <si>
    <t>RFRD/R/3/G/2023</t>
  </si>
  <si>
    <t>RFRD/R/28/G/2023</t>
  </si>
  <si>
    <t>RFRD/R/84/G/2023</t>
  </si>
  <si>
    <t>RFRD/R/85/G/2023</t>
  </si>
  <si>
    <t>RFRD/R/87/G/2023</t>
  </si>
  <si>
    <t>RFRD/R/182/G/2023</t>
  </si>
  <si>
    <t>RFRD/R/181/G/2023</t>
  </si>
  <si>
    <t>RFRD/R/150/G/2023</t>
  </si>
  <si>
    <t>RFRD/R/231/G/2023</t>
  </si>
  <si>
    <t>RFRD/R/185/G/2023</t>
  </si>
  <si>
    <t>RFRD/R/94/G/2023</t>
  </si>
  <si>
    <t>RFRD/R/59/G/2023</t>
  </si>
  <si>
    <t>RFRD/R/102/G/2023</t>
  </si>
  <si>
    <t>RFRD/R/42/G/2023</t>
  </si>
  <si>
    <t>RFRD/R/27/G/2023</t>
  </si>
  <si>
    <t>RFRD/R/155/G/2023</t>
  </si>
  <si>
    <t>RFRD/R/197/G/2023</t>
  </si>
  <si>
    <t>RFRD/R/147/G/2023</t>
  </si>
  <si>
    <t>RFRD/R/148/G/2023</t>
  </si>
  <si>
    <t>RFRD/R/154/G/2023</t>
  </si>
  <si>
    <t>RFRD/R/199/G/2023</t>
  </si>
  <si>
    <t>RFRD/R/223/G/2023</t>
  </si>
  <si>
    <t>RFRD/R/70/G/2023</t>
  </si>
  <si>
    <t>RFRD/R/58/G/2023</t>
  </si>
  <si>
    <t>RFRD/R/54/G/2023</t>
  </si>
  <si>
    <t>RFRD/R/220/G/2023</t>
  </si>
  <si>
    <t>RFRD/R/69/G/2023</t>
  </si>
  <si>
    <t>RFRD/R/89/G/2023</t>
  </si>
  <si>
    <t>RFRD/R/167/G/2023</t>
  </si>
  <si>
    <t>RFRD/R/15/G/2023</t>
  </si>
  <si>
    <t>RFRD/R/143/G/2023</t>
  </si>
  <si>
    <t>RFRD/R/32/G/2023</t>
  </si>
  <si>
    <t>RFRD/R/145/G/2023</t>
  </si>
  <si>
    <t>RFRD/R/177/G/2023</t>
  </si>
  <si>
    <t>RFRD/R/189/G/2023</t>
  </si>
  <si>
    <t>RFRD/R/191/G/2023</t>
  </si>
  <si>
    <t>RFRD/R/11/G/2023</t>
  </si>
  <si>
    <t>RFRD/R/116/G/2023</t>
  </si>
  <si>
    <t>RFRD/R/114G/2023</t>
  </si>
  <si>
    <t>RFRD/R/157/G/2023</t>
  </si>
  <si>
    <t>RFRD/R/91/G/2023</t>
  </si>
  <si>
    <t>RFRD/R/52/G/2023</t>
  </si>
  <si>
    <t>RFRD/R/63/G/2023</t>
  </si>
  <si>
    <t>RFRD/R/53/G/2023</t>
  </si>
  <si>
    <t>RFRD/R/216/G/2023</t>
  </si>
  <si>
    <t>RFRD/R/180/G/2023</t>
  </si>
  <si>
    <t>RFRD/R/107/G/2023</t>
  </si>
  <si>
    <t>RFRD/R/175/G/2023</t>
  </si>
  <si>
    <t>RFRD/R/12/G/2023</t>
  </si>
  <si>
    <t>RFRD/R/135/G/2023</t>
  </si>
  <si>
    <t>RFRD/R/105/G/2023</t>
  </si>
  <si>
    <t>RFRD/R/119/G/2023</t>
  </si>
  <si>
    <t>RFRD/R/204/G/2023</t>
  </si>
  <si>
    <t>RFRD/R/163/G/2023</t>
  </si>
  <si>
    <t>RFRD/R/229/G/2023</t>
  </si>
  <si>
    <t>RFRD/R/57/G/2023</t>
  </si>
  <si>
    <t>RFRD/R/36/G/2023</t>
  </si>
  <si>
    <t>RFRD/R/79/G/2023</t>
  </si>
  <si>
    <t>RFRD/R/151/G/2023</t>
  </si>
  <si>
    <t>RFRD/R/68/G/2023</t>
  </si>
  <si>
    <t>RFRD/R/7/G/2023</t>
  </si>
  <si>
    <t>RFRD/R/124/G/2023</t>
  </si>
  <si>
    <t>RFRD/R/80/G/2023</t>
  </si>
  <si>
    <t>RFRD/R/97/G/2023</t>
  </si>
  <si>
    <t>RFRD/R/134/G/2023</t>
  </si>
  <si>
    <t>RFRD/R/193/G/2023</t>
  </si>
  <si>
    <t>RFRD/R/78/G/2023</t>
  </si>
  <si>
    <t>RFRD/R/122/G/2023</t>
  </si>
  <si>
    <t>RFRD/R/192/G/2023</t>
  </si>
  <si>
    <t>RFRD/R/115/G/2023</t>
  </si>
  <si>
    <t>RFRD/R/210/G/2023</t>
  </si>
  <si>
    <t>RFRD/R/14/G/2023</t>
  </si>
  <si>
    <t>RFRD/R/159/G/2023</t>
  </si>
  <si>
    <t>RFRD/R/25/G/2023</t>
  </si>
  <si>
    <t>RFRD/R/162/G/2023</t>
  </si>
  <si>
    <t>RFRD/R/67/G/2023</t>
  </si>
  <si>
    <t>RFRD/R/46/G/2023</t>
  </si>
  <si>
    <t>RFRD/R/112/G/2023</t>
  </si>
  <si>
    <t>RFRD/R/1/G/2023</t>
  </si>
  <si>
    <t>RFRD/R/161/G/2023</t>
  </si>
  <si>
    <t>RFRD/R/215/G/2023</t>
  </si>
  <si>
    <t>RFRD/R/41/G/2023</t>
  </si>
  <si>
    <t>RFRD/R/219/G/2023</t>
  </si>
  <si>
    <t>RFRD/R/71/G/2023</t>
  </si>
  <si>
    <t>RFRD/R/74/G/2023</t>
  </si>
  <si>
    <t>RFRD/R/146/G/2023</t>
  </si>
  <si>
    <t>RFRD/R/60/G/2023</t>
  </si>
  <si>
    <t>RFRD/R/96/G/2023</t>
  </si>
  <si>
    <t>RFRD/R/51/G/2023</t>
  </si>
  <si>
    <t>RFRD/R/30/G/2023</t>
  </si>
  <si>
    <t>RFRD/R/186/G/2023</t>
  </si>
  <si>
    <t>RFRD/R/224/G/2023</t>
  </si>
  <si>
    <t>RFRD/R/198/G/2023</t>
  </si>
  <si>
    <t>RFRD/R/92/G/2023</t>
  </si>
  <si>
    <t>RFRD/R/13/G/2023</t>
  </si>
  <si>
    <t>RFRD/R/111/G/2023</t>
  </si>
  <si>
    <t>RFRD/R/137/G/2023</t>
  </si>
  <si>
    <t>RFRD/R/170/G/2023</t>
  </si>
  <si>
    <t>RFRD/R/169/G/2023</t>
  </si>
  <si>
    <t>RFRD/R/4/G/2023</t>
  </si>
  <si>
    <t>RFRD/R/82/G/2023</t>
  </si>
  <si>
    <t>RFRD/R/86/G/2023</t>
  </si>
  <si>
    <t>RFRD/R/21/G/2023</t>
  </si>
  <si>
    <t>RFRD/R/20/G/2023</t>
  </si>
  <si>
    <t>RFRD/R/10/G/2023</t>
  </si>
  <si>
    <t>RFRD/R/93/G/2023</t>
  </si>
  <si>
    <t>RFRD/R/8/G/2023</t>
  </si>
  <si>
    <t>RFRD/R/5/G/2023</t>
  </si>
  <si>
    <t>RFRD/R/66/G/2023</t>
  </si>
  <si>
    <t>RFRD/R/228/G/2023</t>
  </si>
  <si>
    <t>RFRD/R/90/G/2023</t>
  </si>
  <si>
    <t>RFRD/R/26/G/2023</t>
  </si>
  <si>
    <t>RFRD/R/61/G/2023</t>
  </si>
  <si>
    <t>RFRD/R/138/G/2023</t>
  </si>
  <si>
    <t>RFRD/R/156/G/2023</t>
  </si>
  <si>
    <t>RFRD/R/127/G/2023</t>
  </si>
  <si>
    <t>RFRD/R/35/G/2023</t>
  </si>
  <si>
    <t>RFRD/R/2/G/2023</t>
  </si>
  <si>
    <t>RFRD/R/98/G/2023</t>
  </si>
  <si>
    <t>RFRD/R/34/G/2023</t>
  </si>
  <si>
    <t>RFRD/R/108/G/2023</t>
  </si>
  <si>
    <t>RFRD/R/24/G/2023</t>
  </si>
  <si>
    <t>RFRD/R/65/G/2023</t>
  </si>
  <si>
    <t>RFRD/R/133/G/2023</t>
  </si>
  <si>
    <t>RFRD/R/200/G/2023</t>
  </si>
  <si>
    <t>RFRD/R/83/G/2023</t>
  </si>
  <si>
    <t>RFRD/R/95/G/2023</t>
  </si>
  <si>
    <t>RFRD/R/209/G/2023</t>
  </si>
  <si>
    <t>RFRD/R/153/G/2023</t>
  </si>
  <si>
    <t>RFRD/R/110/G/2023</t>
  </si>
  <si>
    <t>RFRD/R/149/G/2023</t>
  </si>
  <si>
    <t>RFRD/R/9/G/2023</t>
  </si>
  <si>
    <t>RFRD/R/62/G/2023</t>
  </si>
  <si>
    <t>RFRD/R/213/G/2023</t>
  </si>
  <si>
    <t>RFRD/R/129/G/2023</t>
  </si>
  <si>
    <t>RFRD/R/64/G/2023</t>
  </si>
  <si>
    <t>RFRD/R/75/G/2023</t>
  </si>
  <si>
    <t>RFRD/R/214/G/2023</t>
  </si>
  <si>
    <t>RFRD/R/130/G/2023</t>
  </si>
  <si>
    <t>RFRD/R/31/G/2023</t>
  </si>
  <si>
    <t>Gmina Ryki</t>
  </si>
  <si>
    <t>Remont drogi gminnej nr 102828L od km 0+003 do km 1+717 w m. Ownia</t>
  </si>
  <si>
    <t xml:space="preserve">Gmina Miejska Świdnik </t>
  </si>
  <si>
    <t xml:space="preserve">Remont ulicy Kardynała Stefana Wyszyńskiego w Świdniku (odcinek od ul. Racławickiej do drogi krajowej S17) </t>
  </si>
  <si>
    <t>Remont drogi gminnej nr 102843L od km 0+008,70 do km 2+227,30 w m. Leopoldów</t>
  </si>
  <si>
    <t>Gmina Urzędów</t>
  </si>
  <si>
    <t>Remont drogi gminnej nr 108309L od km 0+000 do km 1+730,88 w m. Wierzbica - Kolonia</t>
  </si>
  <si>
    <t xml:space="preserve">Gmina Biała Podlaska </t>
  </si>
  <si>
    <t>Remont drogi gminnej nr 100347L Czosnówka - Dokudów II - Dokudów I o długości 3848,60 m</t>
  </si>
  <si>
    <t>Gmina Zamość</t>
  </si>
  <si>
    <t>Remont drogi gminnej nr 110427L w m. Siedliska</t>
  </si>
  <si>
    <t>Gmina Konopnica</t>
  </si>
  <si>
    <t>Remont drogi gminnej nr 106939L od km 0+035 do km 0+925 oraz od km 1+305 do km 2+015  w miejscowości Motycz - Józefin</t>
  </si>
  <si>
    <t>Remont drogi gminnej nr 108302L w m. Majdan Moniacki i Moniaki-Kolonia</t>
  </si>
  <si>
    <t xml:space="preserve">Gmina Sitno </t>
  </si>
  <si>
    <t>Remont drogi gminnej nr 110701L od km 0+000 do km 1+546 w miejscowości Rozdoły</t>
  </si>
  <si>
    <t>Gmina Piaski</t>
  </si>
  <si>
    <t>Remont drogi gminnej nr 105692L w m. Majdan Kozic Dolnych km roboczy 0+000 - 0+995</t>
  </si>
  <si>
    <t>Remont drogi gminnej nr 110418L w m. Hubale</t>
  </si>
  <si>
    <t>Remont drogi gminnej nr 105709L w m. Józefów km roboczy 0+000 - 0+995</t>
  </si>
  <si>
    <t xml:space="preserve">Gmina Nowodwór </t>
  </si>
  <si>
    <t>Remont drogi gminnej Grabów Szlachecki - Urszulin na działce nr 619 od km 0+712,00 do km 1+545,00</t>
  </si>
  <si>
    <t>Miasto Puławy</t>
  </si>
  <si>
    <t>Remont drogi gminnej nr 107619L - ul. Składowa w Puławach od km 0+003 do km 0+633</t>
  </si>
  <si>
    <t>Remont drogi gminnej nr 100280L w miejscowościach Pólko-Pojelce-Cełujki od km 3+783,80 do km 6+633,00</t>
  </si>
  <si>
    <t xml:space="preserve">Gmina Ulan-Majorat </t>
  </si>
  <si>
    <t>Remont drogi gminnej nr 102207L w m. Domaszewnica - Kolonia Domaszewska od km 0+000 do km 1+324</t>
  </si>
  <si>
    <t>Remont drogi gminnej nr 106948L od km 0+012 do km 1+397  w miejscowości Radawiec Duży</t>
  </si>
  <si>
    <t>Gmina Tyszowce</t>
  </si>
  <si>
    <t>Remont drogi gminnej nr 111514L (km: 0+149-1+200) w Zamłyniu i Wojciechówce</t>
  </si>
  <si>
    <t>Gmina Ulhówek</t>
  </si>
  <si>
    <t>Remont drogi gminnej nr 111999L w miejscowości Hubinek</t>
  </si>
  <si>
    <t>Gmina Goraj</t>
  </si>
  <si>
    <t>Remont drogi gminnej nr 113350L w miejscowości Zastawie</t>
  </si>
  <si>
    <t>Gmina Dorohusk</t>
  </si>
  <si>
    <t>Remont drogi gminnej nr 104931L od km 0+005,57 do km 0+435,87 w miejscowości Świerże</t>
  </si>
  <si>
    <t xml:space="preserve">Gmina Parczew </t>
  </si>
  <si>
    <t>Remont drogi gminnej nr 104036L ul. Polna w Parczewie</t>
  </si>
  <si>
    <t xml:space="preserve">Gmina Sawin </t>
  </si>
  <si>
    <t>Remont drogi gminnej nr 104530L we wsi Łukówek - Gmina Sawin</t>
  </si>
  <si>
    <t>Gmina Wojciechów</t>
  </si>
  <si>
    <t>Remont drogi gminnej nr 106910L w miejscowości Maszki, Maszki k. Wojciechowa i Palikije Drugie na odcinku 2061 m</t>
  </si>
  <si>
    <t>Gmina Susiec</t>
  </si>
  <si>
    <t>Remont drogi gminnej nr 111730L w miejscowości Wólka Łosiniecka</t>
  </si>
  <si>
    <t>Remont drogi gminnej nr 104935L od km 0+010,40 do km 1+289,32 w miejscowości Okopy</t>
  </si>
  <si>
    <t>Gmina Chrzanów</t>
  </si>
  <si>
    <t>Remont drogi gminnej nr 108800L w m. Chrzanów Trzeci i Chrzanów Czwarty od km 0+007,5 do km 0+693,5 i od km 3+966 do km 4+270</t>
  </si>
  <si>
    <t>Miasto Chełm</t>
  </si>
  <si>
    <t>Remont ulicy Stefana Żeromskiego w Chełmie</t>
  </si>
  <si>
    <t>Gmina Józefów</t>
  </si>
  <si>
    <t xml:space="preserve">Remont drogi gminnej nr 109465L ul. 29 Marca w Józefowie  </t>
  </si>
  <si>
    <t xml:space="preserve">Gmina Kock </t>
  </si>
  <si>
    <t>Remont drogi gminnej nr 102780L w m. Białobrzegi</t>
  </si>
  <si>
    <t>Gmina Terespol</t>
  </si>
  <si>
    <t>Remont drogi gminnej nr 100829L od km 0+027,00-0+738,86 w miejscowości Kuzawka gmina Terespol</t>
  </si>
  <si>
    <t>Gmina Stanin</t>
  </si>
  <si>
    <t>Remont drogi gminnej nr 102640L w miejscowości Niedźwiadka od km 0,000,00 do km 0+628,00</t>
  </si>
  <si>
    <t>Gmina Werbkowice</t>
  </si>
  <si>
    <t>Remont drogi gminnej nr 111306L od km 0+016,00 do km 0+484,00 w miejscowości Sahryń</t>
  </si>
  <si>
    <t>Remont drogi gminnej nr 103935L ul. Szkolna w Parczewie</t>
  </si>
  <si>
    <t xml:space="preserve">Gmina Zwierzyniec </t>
  </si>
  <si>
    <t>Remont drogi gminnej nr 110819L (ul. Rynek) w Zwierzyńcu</t>
  </si>
  <si>
    <t xml:space="preserve">Gmina Kamień </t>
  </si>
  <si>
    <t>Remont drogi gminnej nr 104962L od km 4+277 do km 5+126 oraz od km 5+808 do km 7+300 w miejscowości Haliczany</t>
  </si>
  <si>
    <t>Gmina Białopole</t>
  </si>
  <si>
    <t>Remont drogi gminnej nr 105024L od km 0+000 do km 0+995 w miejscowości Teresin</t>
  </si>
  <si>
    <t>Gmina Niemce</t>
  </si>
  <si>
    <t>Remont drogi gminnej nr 106046L od km 0+000,00 do km 0+825,02 w m. Zalesie</t>
  </si>
  <si>
    <t xml:space="preserve">Gmina Głusk </t>
  </si>
  <si>
    <t>Remont ulicy Sasankowej w miejscowości Abramowice Prywatne i Kalinówka</t>
  </si>
  <si>
    <t xml:space="preserve">Miasto Stoczek Łukowski  </t>
  </si>
  <si>
    <t>Remont drogi gminnej ul. Nowoprojektowana nr 114426L w m. Stoczek Łukowski</t>
  </si>
  <si>
    <t>Remont drogi gminnej nr 105023L od km 0+000 do km 0+636 w miejscowości Teresin</t>
  </si>
  <si>
    <t xml:space="preserve">Gmina Puławy </t>
  </si>
  <si>
    <t>Remont drogi gminnej nr 107503L od km 0+012,70 do km 0+365,20 oraz od km 0+528,90 do km 0+608,80 w miejscowości Klikawa, gmina Puławy</t>
  </si>
  <si>
    <t>Gmina Kłoczew</t>
  </si>
  <si>
    <t>Remont drogi gminnej nr 119253L (ul. Źródlana) w miejscowości Kłoczew od km 0+030 do km 0+367</t>
  </si>
  <si>
    <t xml:space="preserve">Miasto Kraśnik </t>
  </si>
  <si>
    <t>Remont nawierzchni drogi gminnej nr 108390L - ul. Balladyny od km 0+000 do km 0+195 w miejscowości Kraśnik</t>
  </si>
  <si>
    <t>Remont drogi gminnej nr 102638L Zagoździe-Kolonia Lipniak od km 0+000,00 do km 1+483,00</t>
  </si>
  <si>
    <t xml:space="preserve">Gmina Milejów </t>
  </si>
  <si>
    <t>Remont drogi gminnej nr 105334L w msc. Antoniów w kilometrażu roboczym od 0+000,00 do 0+256,00 i Antoniów-Kolonia w kilometrażu roboczym od 0+555,00 do 1+543,00</t>
  </si>
  <si>
    <t>Gmina Konstantynów</t>
  </si>
  <si>
    <t xml:space="preserve">Remont drogi gminnej nr 100007L od km 0+009,5 do km 1+157,0 w miejscowości Wandopol </t>
  </si>
  <si>
    <t>Gmina Horodło</t>
  </si>
  <si>
    <t>Remont drogi gminnej nr 111212L od km 1+135 do km 2+100 w miejscowości Zosin</t>
  </si>
  <si>
    <t xml:space="preserve">Gmina Rejowiec </t>
  </si>
  <si>
    <t>Remont drogi gminnej nr 109997L w miejscowości Wereszcze Duże</t>
  </si>
  <si>
    <t xml:space="preserve">Gmina Włodawa </t>
  </si>
  <si>
    <t>Remont drogi gminnej nr 104425L (ul. Zielona) od km 0+000 do km 0+923,31 w Susznie</t>
  </si>
  <si>
    <t xml:space="preserve">Gmina Wólka </t>
  </si>
  <si>
    <t>Remont drogi gminnej nr 106099L w miejscowości Pliszczyn, na odcinku od km 0+006,23 do km 0+353,19 i odcinku od km 0+664,63 do km 1+162,14</t>
  </si>
  <si>
    <t>Gmina Frampol</t>
  </si>
  <si>
    <t>Remont drogi gminnej nr 109212L w miejscowości Radzięcin od km 0+000 do km 0+640</t>
  </si>
  <si>
    <t xml:space="preserve">Gmina Janów Podlaski </t>
  </si>
  <si>
    <t>Remont odcinka drogi gminnej nr 100079L od km 0+410,00 do km 1+015,00 w miejscowości Klonownica Mała</t>
  </si>
  <si>
    <t>Remont ulicy Lotniczej w Chełmie</t>
  </si>
  <si>
    <t>Gmina Żmudź</t>
  </si>
  <si>
    <t xml:space="preserve">Remont drogi gminnej nr 104963L w miejscowości Leszczany </t>
  </si>
  <si>
    <t>Gmina Kamionka</t>
  </si>
  <si>
    <t>Remont drogi gminnej nr 103288L w miejscowościach Samoklęski Kolonia Pierwsza i Samoklęski</t>
  </si>
  <si>
    <t>Remont drogi gminnej nr 107618L - ul. 6 Sierpnia w Puławach od km 0+642 do km 1+052</t>
  </si>
  <si>
    <t>Remont drogi gminnej nr 105339L w msc. Milejów-Osada w kilometrażu roboczym od 0+000,00 do 0+390,00</t>
  </si>
  <si>
    <t>powiat grodzki Biała Podlaska</t>
  </si>
  <si>
    <t>Remont ulicy Narutowicza w Białej Podlaskiej, odcinek od ul. Prostej do Al. Tysiąclecia</t>
  </si>
  <si>
    <t xml:space="preserve">Gmina Siedliszcze </t>
  </si>
  <si>
    <t>Remont drogi gminnej nr 115441L - ul. Słonecznej od km 0+000 do km 0+340 w miejscowości Siedliszcze</t>
  </si>
  <si>
    <t>Remont drogi gminnej nr 107517L od km 0+000,00 do km 0+091,00, od km 0+285,30 do km 0+395,30 oraz od km 0+588,50 do km 0+648,50 w miejscowości Zarzecze, gmina Puławy</t>
  </si>
  <si>
    <t xml:space="preserve">Gmina Miasto Biłgoraj </t>
  </si>
  <si>
    <t>Remont drogi gminnej nr 109282L - ulica Wierzbowa od km 0+012,85 do km 0+158,72 w Biłgoraju</t>
  </si>
  <si>
    <t xml:space="preserve">Gmina Wojcieszków </t>
  </si>
  <si>
    <t>Remont drogi gminnej nr 102702L od km 0+000 do km 0+855 oraz od km 0+1+540 do km 3+585 w miejscowościach Wola Bystrzycka i Ciężkie</t>
  </si>
  <si>
    <t>Gmina Annopol</t>
  </si>
  <si>
    <t>Remont drogi gminnej nr 108555L od km 0+0,003,65 do km 0+765,00 w Annopolu oraz od km 0+000,00 do km 0+980,00 km w Dąbrowie</t>
  </si>
  <si>
    <t xml:space="preserve">Gmina Ruda-Huta </t>
  </si>
  <si>
    <t>Remont drogi gminnej nr 104902L w miejscowości Ruda od km 0+000 do km 1+616</t>
  </si>
  <si>
    <t xml:space="preserve">Gmina Trzeszczany </t>
  </si>
  <si>
    <t>Remont drogi gminnej nr 011049L w miejscowości Zadębce od km 0+000,00 do km 1+138,65</t>
  </si>
  <si>
    <t>Gmina Radzyń Podlaski</t>
  </si>
  <si>
    <t>Remont drogi gminnej nr 101935L w m. Płudy od km 0+000 do km 0+993,2</t>
  </si>
  <si>
    <t>Gmina Hrubieszów</t>
  </si>
  <si>
    <t>Remont drogi gminnej nr 111128L w miejscowości Kosmów</t>
  </si>
  <si>
    <t xml:space="preserve">Gmina Żyrzyn </t>
  </si>
  <si>
    <t>Remont drogi gminnej nr 107455L na odcinku 990mb w miejscowości Zagrody</t>
  </si>
  <si>
    <t>Gmina Łuków</t>
  </si>
  <si>
    <t>Remont drogi gminnej nr 102337L Jeziory - Gołąbki od km 0+110 do km 1+079 w miejscowości Jeziory</t>
  </si>
  <si>
    <t xml:space="preserve">Gmina Serniki </t>
  </si>
  <si>
    <t>Remont drogi gminnej nr 103678L od km 0+000,00 do km 0+946,75 w miejscowości Wola Sernicka</t>
  </si>
  <si>
    <t xml:space="preserve">Gmina Księżpol </t>
  </si>
  <si>
    <t>Remont drogi gminnej nr 109423L w miejscowości Gliny</t>
  </si>
  <si>
    <t>Remont drogi gminnej nr 110708Lod km 0+000 do km 0+919,50 w miejscowości Jarosławiec</t>
  </si>
  <si>
    <t xml:space="preserve">Gmina Modliborzyce </t>
  </si>
  <si>
    <t>Remont drogi gminnej nr 108736L Wierzchowiska - Majdan Obleszcze od km 3+000,00 do km 3+892,00</t>
  </si>
  <si>
    <t>Gmina Niedźwiada</t>
  </si>
  <si>
    <t>Remont drogi gminnej nr 103517L w miejscowości Tarło-Kolonia</t>
  </si>
  <si>
    <t xml:space="preserve">Gmina Kraśnik </t>
  </si>
  <si>
    <t>Remont drogi gminnej nr 108379L w miejscowości Stróża-Kolonia ul. Lipowa na odcinku 801 m</t>
  </si>
  <si>
    <t>Gmina Lubycza Królewska</t>
  </si>
  <si>
    <t>Remont drogi gminnej nr 111961L w miejscowości Potoki w km 0+000 - 0+710</t>
  </si>
  <si>
    <t>Remont drogi gminnej nr 111955L w miejscowości Zatyle w km 0+000 - 0+678</t>
  </si>
  <si>
    <t>Remont odcinka drogi gminnej nr 100783L w miejscowości Kuzawka gm. Terespol od km 0+000,00-0+382,65 i od km 0+000,00-0+292,63</t>
  </si>
  <si>
    <t xml:space="preserve">Miasto Łuków </t>
  </si>
  <si>
    <t>Remont ul. Wilczyńskiego (102517L) w m. Łuków</t>
  </si>
  <si>
    <t>Remont ul. Kryńskiego (102421L) w m. Łuków</t>
  </si>
  <si>
    <t>Gmina Strzyżewice</t>
  </si>
  <si>
    <t>Remont drogi gminnej nr 107142L w Kiełczewicach Pierwszych na odcinku 509 mb</t>
  </si>
  <si>
    <t xml:space="preserve">Gmina Dołhobyczów </t>
  </si>
  <si>
    <t>Remont drogi gminnej nr 111370L od km 0+000,00 do km 0+502,50 w miejscowości Oszczów</t>
  </si>
  <si>
    <t>Remont drogi gminnej nr 111380L od km 0+500,00 do km 0+994,00 w miejscowości Gołębie</t>
  </si>
  <si>
    <t xml:space="preserve">Gmina Urszulin </t>
  </si>
  <si>
    <t>Remont drogi gminnej nr 117360L od km 0+000 do km 0+471,00 w miejscowości Urszulin</t>
  </si>
  <si>
    <t>Remont ulicy Tadeusza Reytana w Chełmie</t>
  </si>
  <si>
    <t xml:space="preserve">Gmina Radecznica </t>
  </si>
  <si>
    <t>Remont drogi gminnej nr 110116L w miejscowości Podborcze od km 0+000 do km 0+399</t>
  </si>
  <si>
    <t xml:space="preserve">Gmina Trawniki </t>
  </si>
  <si>
    <t>Remont drogi gminnej nr 105738L w m. Trawniki</t>
  </si>
  <si>
    <t>Gmina Stężyca</t>
  </si>
  <si>
    <t xml:space="preserve">rycki </t>
  </si>
  <si>
    <t>Remont drogi gminnej nr 102954L - ul. Leśna od km 0+000 do km 0+313,20 w miejscowości Stężyca</t>
  </si>
  <si>
    <t xml:space="preserve">Remont drogi gminnej nr 117332L (ul. Szkolna) od km 0+000 do km 0+278,02 w Orchówku </t>
  </si>
  <si>
    <t>Remont ul. Struga w Świdniku</t>
  </si>
  <si>
    <t>Miasto Międzyrzec  Podlaski</t>
  </si>
  <si>
    <t>Remont drogi gminnej nr 101671L od km 0+000 do km 0+131,00 w Międzyrzecu Podlaskim</t>
  </si>
  <si>
    <t>Remont drogi gminnej nr 106925L w miejscowości Palikije Pierwsze na odcinku 2024,75 m</t>
  </si>
  <si>
    <t>Remont drogi gminnej nr 102707L od km 0+000 do km 2+139 w miejscowościach Wojcieszków i Wola Bobrowa</t>
  </si>
  <si>
    <t xml:space="preserve">Gmina Miączyn </t>
  </si>
  <si>
    <t xml:space="preserve">Remont drogi gminnej nr 110729L od km 0+003,00 do km 1+547,00 </t>
  </si>
  <si>
    <t xml:space="preserve">Gmina Krasnystaw </t>
  </si>
  <si>
    <t>Remont drogi gminnej nr 109743L w msc. Zakręcie</t>
  </si>
  <si>
    <t>Gmina Garbów</t>
  </si>
  <si>
    <t xml:space="preserve">Remont drogi gminnej nr 105928L Leśce - Karolin na odcinku o długości 1520 m </t>
  </si>
  <si>
    <t xml:space="preserve">Gmina Mełgiew </t>
  </si>
  <si>
    <t>Remont drogi gminnej nr 105520L Dominów - Żurawniki, gm. Mełgiew na odcinku od km 0+000,00 do km 1+032,29</t>
  </si>
  <si>
    <t xml:space="preserve">Gmina Ostrówek </t>
  </si>
  <si>
    <t>Remont drogi gminnej nr 103323L od km 1+739,00 do km 2+509,00 oraz od km 2+794,00 do km 3+023,00 w miejscowości Babczyzna i Tarkawica</t>
  </si>
  <si>
    <t>Gmina Spiczyn</t>
  </si>
  <si>
    <t>Remont drogi gminnej nr 105114L w m. Jawidz, gmina Spiczyn</t>
  </si>
  <si>
    <t xml:space="preserve">Gmina Zalesie </t>
  </si>
  <si>
    <t>Remont drogi gminnej nr 100773L w miejscowości Horbów Kolonia od km 1+650 do km 2+630 odcinek o dł. 0,980 km</t>
  </si>
  <si>
    <t xml:space="preserve">Gmina Lubartów </t>
  </si>
  <si>
    <t>Remont drogi gminnej nr 103377L od km 0+000,00 do km 0+931,60 w Nowodworze-Piaski, gm. Lubartów</t>
  </si>
  <si>
    <t xml:space="preserve">Gmina Ludwin </t>
  </si>
  <si>
    <t>Remont drogi gminnej nr 105172L od km rob.  0+000,00 do km rob. 0+910,20 w m. Piaseczno i Rozpłucie Drugie</t>
  </si>
  <si>
    <t>Gmina Michów</t>
  </si>
  <si>
    <t>Remont drogi gminnej nr 103195L w miejscowości Rudzienko</t>
  </si>
  <si>
    <t>Remont drogi gminnej nr 111236L od km 0+000 do km 0+800 w miejscowości Hrebenne</t>
  </si>
  <si>
    <t>Remont drogi gminnej nr 103082L Zawitała - Grabów Rycki od km 0+000,00 do km 0+696,00</t>
  </si>
  <si>
    <t xml:space="preserve">Remont drogi gminnej nr 100040L od km 0+005,5 do km 0+596,0 w miejscowości Komarno-Kolonia </t>
  </si>
  <si>
    <t>Gmina Czemierniki</t>
  </si>
  <si>
    <t>Remont drogi gminnej nr 102106L na odcinku 550 mb</t>
  </si>
  <si>
    <t>Gmina Wisznice</t>
  </si>
  <si>
    <t>Remont drogi gminnej nr 101240L od km 0+477 do km 1+007 w miejscowości Ratajewicze</t>
  </si>
  <si>
    <t>Gmina Tuczna</t>
  </si>
  <si>
    <t>Remont drogi gminnej nr 101668L na odcinku o długości 0,525 km</t>
  </si>
  <si>
    <t>Remont drogi gminnej nr 111266L na odcinkach od km 0+006,00 do km 0+276,00 i od km 0+292,00 do km 0+442,00 w miejscowości Sahryń</t>
  </si>
  <si>
    <t>Remont drogi gminnej nr 115723L od km 0+000 do km 0+296,35 w miejscowości Ruda-Huta</t>
  </si>
  <si>
    <t xml:space="preserve">Miasto Zamość </t>
  </si>
  <si>
    <t xml:space="preserve">Remont drogi gminnej nr 110636L - ul. Sowińskiego </t>
  </si>
  <si>
    <t>Gmina Adamów</t>
  </si>
  <si>
    <t>Remont drogi gminnej od km 0+000 do km 0+273,77 w m. Adamów</t>
  </si>
  <si>
    <t>Gmina Nielisz</t>
  </si>
  <si>
    <t>Remont drogi gminnej nr 110167L od km 1+062 do km 1+332 w miejscowości Ujazdów</t>
  </si>
  <si>
    <t>Remont drogi gminnej nr 110796L (ul. Szczepankiewicza) w Zwierzyńcu</t>
  </si>
  <si>
    <t>Remont drogi gminnej nr 108552L od km 0+000,00 do km 1+017,35 w Jakubowicach oraz od km 0+000,00 do km 0+562,60 km w Kopcu</t>
  </si>
  <si>
    <t>Gmina Wohyń</t>
  </si>
  <si>
    <t>Remont drogi gminnej nr 101432L w miejscowości Ostrówki</t>
  </si>
  <si>
    <t xml:space="preserve">Gmina Mircze </t>
  </si>
  <si>
    <t>Remont drogi gminnej nr 111335L w miejscowości Mołożów-Kolonia od km 0+000 do km 0+998</t>
  </si>
  <si>
    <t>Gmina Jabłoń</t>
  </si>
  <si>
    <t>Remont drogi gminnej nr 103768L w miejscowości Kolano-Kolonia od km 0+000,00 do km 0+839,81</t>
  </si>
  <si>
    <t>Remont drogi gminnej nr 111334L w miejscowości Stara Wieś od km 0+000 do km 0+771</t>
  </si>
  <si>
    <t>Remont drogi gminnej nr 104571L od km 0+450 do km 0+952 w miejscowości Majdan Zahorodyński</t>
  </si>
  <si>
    <t>Remont drogi gminnej nr 102153L w m. Gąsiory od km 0+010 do km 0+492 o łącznej dł. 482,00 mb</t>
  </si>
  <si>
    <t xml:space="preserve">Miasto Rejowiec Fabryczny </t>
  </si>
  <si>
    <t>Remont drogi gminnej nr 104615L - ul. Kościuszki w Rejowcu Fabrycznym</t>
  </si>
  <si>
    <t>Remont drogi gminnej nr 112462L w miejscowości Turka na odcinku od km 0+012 do km 0+404</t>
  </si>
  <si>
    <t>Gmina Krynice</t>
  </si>
  <si>
    <t>Remont drogi gminnej nr 115556L od km 0+000 do km 0+312 w miejscowości Dąbrowa</t>
  </si>
  <si>
    <t>Remont drogi gminnej ul. Krótka nr 102587L w m. Stoczek Łukowski</t>
  </si>
  <si>
    <t>Remont drogi gminnej nr 112646L w miejscowości Tarło i Tarło-Kolonia</t>
  </si>
  <si>
    <t>Gmina Wojsławice</t>
  </si>
  <si>
    <t>Remont drogi gminnej nr 105032L od km 0+815 do km 2+407 w m. Putnowice Wielkie gm. Wojsławice</t>
  </si>
  <si>
    <t>Remont drogi gminnej nr 104521L we wsi Sajczyce - Gmina Sawin</t>
  </si>
  <si>
    <t>Remont drogi gminnej nr 104988L Puszcza-Ksawerów-Lipinki</t>
  </si>
  <si>
    <t xml:space="preserve">Gmina Dębowa Kłoda </t>
  </si>
  <si>
    <t>Remont drogi gminnej nr 104050L od km 0+008 do km 1+313 km w miejscowości Makoszka</t>
  </si>
  <si>
    <t>Gmina Siennica Różana</t>
  </si>
  <si>
    <t>Remont drogi gminnej nr 110076L w miejscowości Wierzchowiny na odcinku od km 0+009,00 do km 1+227,00</t>
  </si>
  <si>
    <t>Remont drogi gminnej nr 119326L w miejscowości Przykwa od km 0+000,00 do km 1+120,00</t>
  </si>
  <si>
    <t>Gmina Międzyrzec Podlaski</t>
  </si>
  <si>
    <t>Remont drogi gminnej nr G101532L od km 0+005 do km 0+991 w m. Sawki</t>
  </si>
  <si>
    <t>Gmina Leśna Podlaska</t>
  </si>
  <si>
    <t>Remont drogi gminnej nr 100027L od km 7+273,00 do km 8+232,00 w miejscowościach Bukowice-Kolonia i Leśna Podlaska</t>
  </si>
  <si>
    <t>Remont drogi gminnej nr 103193L w miejscowości Elżbietów</t>
  </si>
  <si>
    <t>Remont drogi gminnej nr 111093L w miejscowości Gródek</t>
  </si>
  <si>
    <t>Remont drogi gminnej nr 102764L od km 0+002,00 do km 0+904,00 w miejscowości Gołaszyn</t>
  </si>
  <si>
    <t>Remont drogi gminnej nr 111429L (ul. Kolejowej) od km 0+950,00 do km 1+831,63</t>
  </si>
  <si>
    <t>Gmina Kraśniczyn</t>
  </si>
  <si>
    <t>Remont drogi gminnej nr 109992L w m. Wólka Kraśniczyńska</t>
  </si>
  <si>
    <t xml:space="preserve">Gmina Tarnogród </t>
  </si>
  <si>
    <t>Remont drogi gminnej nr 109494L od km 1+025 do km 1+804 w miejscowości Wola Różaniecka</t>
  </si>
  <si>
    <t xml:space="preserve">Gmina Łabunie </t>
  </si>
  <si>
    <t>Remont drogi gminnej nr 110898L od km 0+006,3 do km 0+776,3 w miejscowości Łabunie</t>
  </si>
  <si>
    <t>Remont drogi gminnej nr G101476Lod km 0+003,70 do km 0+286,20 oraz od km 0+329,20 do km 0+814,70 w m. Misie</t>
  </si>
  <si>
    <t>Remont drogi gminnej nr 111717L w miejscowości Ciotusza Nowa</t>
  </si>
  <si>
    <t xml:space="preserve">Gmina Łaszczów </t>
  </si>
  <si>
    <t>Remont drogi gminnej nr 111627L o długości 648,5 m w miejscowości Dobużek</t>
  </si>
  <si>
    <t>Remont drogi gminnej nr 110180L od km 0+000 do km 0+620 w miejscowości Wólka Złojecka</t>
  </si>
  <si>
    <t>Remont nawierzchni drogi gminnej nr 108406L - ul. Energetyczna od km 0+062 do 0+125 i od km 0+257 do 0+747 w miejscowości Kraśnik</t>
  </si>
  <si>
    <t>Gmina Uchanie</t>
  </si>
  <si>
    <t xml:space="preserve">Remont drogi gminnej nr 111008L w miejscowości Mojsławice Kolonia </t>
  </si>
  <si>
    <t>Remont drogi gminnej nr 107464L na odcinku 470 mb w miejscowości Skrudki</t>
  </si>
  <si>
    <t>Remont drogi gminnej (ul. Szkolna) w miejscowości Adamów od km 0+000,00 do km 0+466,00</t>
  </si>
  <si>
    <t xml:space="preserve">Gmina Bychawa </t>
  </si>
  <si>
    <t>Remont drogi gminnej nr 107215L w miejscowości Wola Gałęzowska</t>
  </si>
  <si>
    <t>Gmina Borki</t>
  </si>
  <si>
    <t>Remont drogi gminnej nr 102134L w miejscowości Osowno od km 0+000 do km 0+415,45</t>
  </si>
  <si>
    <t xml:space="preserve">Remont odcinka drogi gminnej nr 100079L od km 0+000,00 do km 0+410,00 w miejscowości Klonownica Mała </t>
  </si>
  <si>
    <t xml:space="preserve">Gmina Godziszów </t>
  </si>
  <si>
    <t>Remont drogi gminnej nr 113528L w miejscowości Piłatka</t>
  </si>
  <si>
    <t>Gmina Hańsk</t>
  </si>
  <si>
    <t>Remont drogi gminnej nr 104429L Hańsk Pierwszy, ul. Słoneczna</t>
  </si>
  <si>
    <t>Remont ul. Pileckiego w Bychawie</t>
  </si>
  <si>
    <t xml:space="preserve">Gmina Miasto Terespol </t>
  </si>
  <si>
    <t>Remont odcinka drogi gminnej nr 100840L ulicy Przelotowej w Terespolu od km 0+000 do km 0+105,70 o długości 0.105,7 km</t>
  </si>
  <si>
    <t>Remont drogi gminnej nr 109319L - ulica Michała Pękalskiego od km 0+002,75 do km 0+094,05 w Biłgoraju</t>
  </si>
  <si>
    <t>Gmina Sosnowica</t>
  </si>
  <si>
    <t>Remont drogi gminnej Lejno - Zagłębocze na odcinku od 0+000 km do 0+954 km</t>
  </si>
  <si>
    <t>Remont drogi gminnej nr 105108L w m. Nowy Radzic, gmina Spiczyn</t>
  </si>
  <si>
    <t>Gmina Tomaszów Lubelski</t>
  </si>
  <si>
    <t>Remont drogi gminnej nr 111767L w miejscowości Zamiany od km 0+000 do km 0+776</t>
  </si>
  <si>
    <t xml:space="preserve">Gmina Piszczac </t>
  </si>
  <si>
    <t>Remont drogi gminnej nr 100967L od km 0+588 do km 1+265 odc. długości 0,677 km w miejscowości Piszczac</t>
  </si>
  <si>
    <t>Gmina Dzwola</t>
  </si>
  <si>
    <t>Remont drogi gminnej nr 108995L w miejscowości Krzemień Drugi od km 2+010,00 do km 2+152,00 i od km 2+157,00 do km 2+670,00</t>
  </si>
  <si>
    <t>Remont drogi gminnej nr 109985L w m. Czajki</t>
  </si>
  <si>
    <t>Remont drogi gminnej nr 109458L ul. Targowa w Józefowie</t>
  </si>
  <si>
    <t>Gmina Komarów-Osada</t>
  </si>
  <si>
    <t>Remont drogi gminnej nr 110934L od km 0+000 do km 0+475 w miejscowości Komarów-Osada</t>
  </si>
  <si>
    <t>Remont drogi gminnej nr 110105L od km 0+367,6 do km 0+766 w miejscowości Radecznica</t>
  </si>
  <si>
    <t xml:space="preserve">Gmina Krzczonów </t>
  </si>
  <si>
    <t>Remont drogi gminnej nr 112564L w miejscowości Krzczonów</t>
  </si>
  <si>
    <t>Remont drogi gminnej nr 105514L w m. Krzesimów, gm. Mełgiew na odcinku od km 0+000,00 do km 1+440,56</t>
  </si>
  <si>
    <t>Gmina Łukowa</t>
  </si>
  <si>
    <t xml:space="preserve">Remont drogi gminnej nr 109481L miejscowości Chmielek </t>
  </si>
  <si>
    <t>Remont drogi gminnej nr 111016L w miejscowości Chyżowice</t>
  </si>
  <si>
    <t>Remont drogi gminnej nr 113530L od km 0+006 do km 0+886 w miejscowości Rataj Ordynacki</t>
  </si>
  <si>
    <t xml:space="preserve">Miasto Krasnystaw </t>
  </si>
  <si>
    <t>Remont drogi gminnej nr 109780L ulicy Jabłonkowej w Krasnymstawie</t>
  </si>
  <si>
    <t>Gmina Łaziska</t>
  </si>
  <si>
    <t>Remont drogi gminnej nr 108102L położonej w miejscowości Kamień na działce nr ewid. 272 na odcinku od km 0+000 do km 0+600, dł. 0,600 km</t>
  </si>
  <si>
    <t>Remont drogi gminnej nr 108118L położonej w miejscowości Trzciniec na działce nr ewid. 303 na odcinku od km 0+000 do km 0+540, dł. 0,540 km</t>
  </si>
  <si>
    <t>Gmina Jarczów</t>
  </si>
  <si>
    <t>Remont drogi gminnej nr 111928L od km 3+655,00 do km 4+183,00 w miejscowości Chodywańce</t>
  </si>
  <si>
    <t xml:space="preserve">Gmina Skierbieszów </t>
  </si>
  <si>
    <t>Remont drogi gminnej nr 110257L na odcinku od km 0+009 do km 0+467,40 w miejscowości Skierbieszów Kolonia</t>
  </si>
  <si>
    <t>Remont drogi gminnej nr 107136L w Pawłowie na trzech odcinkach o łącznej długości 453 mb</t>
  </si>
  <si>
    <t>Gmina Firlej</t>
  </si>
  <si>
    <t>Remont drogi gminnej nr 103645L w miejscowości Firlej</t>
  </si>
  <si>
    <t>Remont drogi gminnej nr 103317L w miejscowości Serock</t>
  </si>
  <si>
    <t>Miasto Dęblin</t>
  </si>
  <si>
    <t>Remont drogi gminnej nr 102967L - ul Bobrowskiej w Dęblinie</t>
  </si>
  <si>
    <t>Gmina Modliborzyce</t>
  </si>
  <si>
    <t>Remont drogi gminnej nr 109060L Kolonia Zamek-Folwark od km 0+000,00 do km 0+990,00</t>
  </si>
  <si>
    <t>Gmina Łęczna</t>
  </si>
  <si>
    <t>Remont drogi gminnej nr 105196L w Zakrzowie</t>
  </si>
  <si>
    <t>Gmina Szczebrzeszyn</t>
  </si>
  <si>
    <t>Remont - modernizacja drogi gminnej nr 110350L w miejscowości Niedzieliska Kolonia</t>
  </si>
  <si>
    <t xml:space="preserve">Remont drogi gminnej nr 102139L w miejscowości Maruszewiec Stary od km 1+087 do km 1+435 </t>
  </si>
  <si>
    <t xml:space="preserve">Gmina Jeziorzany </t>
  </si>
  <si>
    <t>Remont drogi gminnej nr 103132L w miejscowości Drewnik od km 0+000,00 do km 0+260,00</t>
  </si>
  <si>
    <t xml:space="preserve">Gmina Biłgoraj </t>
  </si>
  <si>
    <t>Remont drogi gminnej nr 109228L w miejscowości Podlesie</t>
  </si>
  <si>
    <t>Remont drogi gminnej nr 101641L  od km 0+286,60 do km 0+503,60 w Międzyrzecu Podlaskim</t>
  </si>
  <si>
    <t>Gmina Wilkołaz</t>
  </si>
  <si>
    <t xml:space="preserve">Remont drogi gminnej nr 118065L od km 0+000 do km 0+160 w miejscowości Obroki gm. Wilkołaz </t>
  </si>
  <si>
    <t>Remont drogi gminnej nr 110011L ulicy Bohaterów Września w Krasnymstawie</t>
  </si>
  <si>
    <t>Miasto Radzyń Podlaski</t>
  </si>
  <si>
    <t>Remont drogi gminnej nr 102027L - ulica Pomiarowa w Radzyniu Podlaskim</t>
  </si>
  <si>
    <t>Remont drogi gminnej nr 101921L w m. Bedlno od km 0+000 do km 0+488,6</t>
  </si>
  <si>
    <t>Gmina Gorzków</t>
  </si>
  <si>
    <t>Remont drogi gminnej nr 109716L od km 0+005,57 do km 0+445,48 w miejscowości Czysta Dębina Kolonia</t>
  </si>
  <si>
    <t>Remont drogi gminnej nr 104430L Hańsk Pierwszy, ul. Pogodna</t>
  </si>
  <si>
    <t xml:space="preserve">Gmina Wilkołaz </t>
  </si>
  <si>
    <t>Remont drogi gminnej nr 118066L od km 0+000 do km 0+270 w miejscowości Obroki gm. Wilkołaz</t>
  </si>
  <si>
    <t>Remont drogi gminnej nr 109715L od km 0+008,09 do km 0+271,27 w miejscowości Borów-Kolonia</t>
  </si>
  <si>
    <t>Remont drogi gminnej nr 104614L - ul. Tysiąclecia w Rejowcu Fabrycznym</t>
  </si>
  <si>
    <t>Remont drogi gminnej (ul. Spacerowa) w Adamowie</t>
  </si>
  <si>
    <t>Gmina Józefów nad Wisłą</t>
  </si>
  <si>
    <t>Remont drogi gminnej 128005L na odcinku od km 0+000 do km 0+170, dł. 0,170 km, m. Józefów nad Wisłą</t>
  </si>
  <si>
    <t>Remont drogi gminnej nr 109532L ul. Spółdzielcza w Tarnogrodzie</t>
  </si>
  <si>
    <t>Remont drogi gminnej nr 108377L w miejscowości w Stróża-Kolonia ul. Słoneczna na odcinku 999 m</t>
  </si>
  <si>
    <t>Remont drogi gminnej nr 110243L, na odcinku od km 0+003 do km 0+895 w miejscowości Łaziska</t>
  </si>
  <si>
    <t>Gmina Zakrzew</t>
  </si>
  <si>
    <t>Remont drogi gminnej nr 107356L na odcinku o długości 520 mb w miejscowości Karolin</t>
  </si>
  <si>
    <t>Remont drogi gminnej nr 107103L w miejscowości Kazimierzówka</t>
  </si>
  <si>
    <t>Gmina Janowiec</t>
  </si>
  <si>
    <t>Remont drogi gminnej nr 107794L od km 0+000 do km 0+954 w miejscowości Trzcianki</t>
  </si>
  <si>
    <t>Remont drogi gminnej nr 103525L w  m. Wólka Zawieprzycka</t>
  </si>
  <si>
    <t>Gmina Kąkolewnica</t>
  </si>
  <si>
    <t>Remont drogi gminnej nr 101762L w Grabowcu</t>
  </si>
  <si>
    <t>Remont ul. Kapitana Żabickiego w Łęcznej</t>
  </si>
  <si>
    <t>Gmina Łomazy</t>
  </si>
  <si>
    <t>Remont drogi gminnej  101424L ul. Cmentarna w miejscowości Łomazy</t>
  </si>
  <si>
    <t>Remont drogi gminnej nr 114184L od km 0+005,5 do km 0+365,5 w miejscowości Koczów</t>
  </si>
  <si>
    <t xml:space="preserve">Gmina Miejska Włodawa </t>
  </si>
  <si>
    <t>Remont drogi gminnej nr 104248L - ul. Graniczna we Włodawie</t>
  </si>
  <si>
    <t>Remont drogi gminnej 128006L na odcinku od km 0+000 do km 0+230, dł. 0,230 km, m. Józefów nad Wisłą</t>
  </si>
  <si>
    <t>Remont drogi gminnej nr 111749L w miejscowości Rogóźno-Kolonia od km 2+850 do km 3+162</t>
  </si>
  <si>
    <t>Remont odcinka drogi gminnej nr 100853L ulicy Akacjowej w Terespolu od km 0+000 do km 0+268 o długości 0,268 km</t>
  </si>
  <si>
    <t>Remont drogi gminnej nr 104305L - ul. Słowackiego we Włodawie</t>
  </si>
  <si>
    <t>Gmina Gościeradów</t>
  </si>
  <si>
    <t xml:space="preserve">kraśnicki </t>
  </si>
  <si>
    <t>Remont drogi gminnej nr 108569L Liśnik Duży - Zimnowody poprzez remont przepustu 3x100 w m. Liśnik Duży, gm. Gościeradów</t>
  </si>
  <si>
    <t>listopad 2023 - październik 2024</t>
  </si>
  <si>
    <t>lipiec 2023 - listopad 2023</t>
  </si>
  <si>
    <t>czerwiec 2023 - listopad 2023</t>
  </si>
  <si>
    <t>sierpień 2023 - lipiec 2024</t>
  </si>
  <si>
    <t>maj 2023- wrzesień 2023</t>
  </si>
  <si>
    <t>wrzesień 2023 - grudzień 2023</t>
  </si>
  <si>
    <t>kwiecień 2023- listopad 2023</t>
  </si>
  <si>
    <t>kwiecień 2023 - wrzesień 2023</t>
  </si>
  <si>
    <t>czerwiec 2023 - maj 2024</t>
  </si>
  <si>
    <t xml:space="preserve">maj 2023 - listopad 2023 </t>
  </si>
  <si>
    <t>wrzesień 2023 - listopad 2023</t>
  </si>
  <si>
    <t>sierpień 2023 - czerwiec 2024</t>
  </si>
  <si>
    <t>czerwiec 2023- listopad 2023</t>
  </si>
  <si>
    <t>październik 2023 - sierpień 2024</t>
  </si>
  <si>
    <t>październik 2023 - wrzesień 2024</t>
  </si>
  <si>
    <t>październik 2023 - czerwiec 2024</t>
  </si>
  <si>
    <t>maj 2023 - lipiec 2023</t>
  </si>
  <si>
    <t>marzec 2023 - październik 2023</t>
  </si>
  <si>
    <t>kwiecień 2023 - listopad 2023</t>
  </si>
  <si>
    <t>czerwiec 2023 - sierpień 2023</t>
  </si>
  <si>
    <t>październik 2023- lipiec 2024</t>
  </si>
  <si>
    <t>czerwiec 2023- październik 2023</t>
  </si>
  <si>
    <t>marzec 2023 - grudzień 2023</t>
  </si>
  <si>
    <t>czerwiec 2023 - styczeń 2024</t>
  </si>
  <si>
    <t>lipiec 2023 - wrzesień 2023</t>
  </si>
  <si>
    <t xml:space="preserve">czerwiec 2023 - maj 2024 </t>
  </si>
  <si>
    <t>sierpień 2023 - kwiecień 2024</t>
  </si>
  <si>
    <t>sierpień 2023 - wrzesień 2023</t>
  </si>
  <si>
    <t>październik 2023 - maj 2024</t>
  </si>
  <si>
    <t>maj 2023  - listopad 2023</t>
  </si>
  <si>
    <t>wrzesień 2023 - lipiec 2024</t>
  </si>
  <si>
    <t>wrzesień 2023 - październik 2023</t>
  </si>
  <si>
    <t>wrzesień 2023- listopad 2023</t>
  </si>
  <si>
    <t>sierpień 2023 - maj 2024</t>
  </si>
  <si>
    <t>lipiec 2023 - maj 2024</t>
  </si>
  <si>
    <t>wrzesień 2023 - luty 2024</t>
  </si>
  <si>
    <t>wrzesień 2023 - sierpień 2024</t>
  </si>
  <si>
    <t>luty 2023 - wrzesień 2023</t>
  </si>
  <si>
    <t>kwiecień 2023 - październik 2023</t>
  </si>
  <si>
    <t xml:space="preserve">czerwiec 2023 - październik 2023 </t>
  </si>
  <si>
    <t>maj 2023 - wrzesień 2023</t>
  </si>
  <si>
    <t>47*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</si>
  <si>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2023 r.</t>
    </r>
  </si>
  <si>
    <t>Województwo: Lubelskie</t>
  </si>
  <si>
    <t>111*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</si>
</sst>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theme="5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5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6" fillId="3" borderId="21" xfId="0" applyNumberFormat="1" applyFont="1" applyFill="1" applyBorder="1" applyAlignment="1">
      <alignment vertical="center"/>
    </xf>
    <xf numFmtId="165" fontId="16" fillId="3" borderId="22" xfId="0" applyNumberFormat="1" applyFont="1" applyFill="1" applyBorder="1" applyAlignment="1">
      <alignment vertical="center"/>
    </xf>
    <xf numFmtId="165" fontId="16" fillId="4" borderId="17" xfId="0" applyNumberFormat="1" applyFont="1" applyFill="1" applyBorder="1" applyAlignment="1">
      <alignment vertical="center"/>
    </xf>
    <xf numFmtId="165" fontId="16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1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1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NumberFormat="1" applyFont="1" applyFill="1" applyBorder="1" applyAlignment="1">
      <alignment vertical="center"/>
    </xf>
    <xf numFmtId="165" fontId="21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1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9" fontId="17" fillId="0" borderId="1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22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6" fillId="0" borderId="1" xfId="0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17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9" fontId="22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 wrapText="1"/>
    </xf>
    <xf numFmtId="9" fontId="22" fillId="0" borderId="1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34"/>
  <sheetViews>
    <sheetView tabSelected="1" view="pageBreakPreview" zoomScaleNormal="100" zoomScaleSheetLayoutView="100" workbookViewId="0">
      <selection activeCell="G20" sqref="G20"/>
    </sheetView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5"/>
      <c r="C1" s="45"/>
      <c r="D1" s="45"/>
      <c r="E1" s="45"/>
      <c r="F1" s="45"/>
      <c r="G1" s="45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6" t="s">
        <v>35</v>
      </c>
      <c r="B2" s="47"/>
      <c r="C2" s="47"/>
      <c r="D2" s="47"/>
      <c r="E2" s="47"/>
      <c r="F2" s="47"/>
      <c r="G2" s="47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21" t="s">
        <v>974</v>
      </c>
      <c r="B4" s="14"/>
      <c r="C4" s="15"/>
      <c r="D4" s="15"/>
      <c r="E4" s="15"/>
      <c r="F4" s="15"/>
      <c r="P4" s="16"/>
    </row>
    <row r="5" spans="1:16" x14ac:dyDescent="0.25">
      <c r="A5" s="122"/>
      <c r="B5" s="15"/>
      <c r="C5" s="15"/>
      <c r="D5" s="15"/>
      <c r="E5" s="15"/>
      <c r="F5" s="15"/>
      <c r="P5" s="11"/>
    </row>
    <row r="6" spans="1:16" x14ac:dyDescent="0.25">
      <c r="A6" s="121" t="s">
        <v>975</v>
      </c>
      <c r="B6" s="14"/>
      <c r="C6" s="15"/>
      <c r="D6" s="15"/>
      <c r="E6" s="15"/>
      <c r="F6" s="15"/>
      <c r="P6" s="16"/>
    </row>
    <row r="7" spans="1:16" x14ac:dyDescent="0.25">
      <c r="A7" s="121"/>
      <c r="B7" s="14"/>
      <c r="C7" s="15"/>
      <c r="D7" s="15"/>
      <c r="E7" s="15"/>
      <c r="F7" s="15"/>
      <c r="P7" s="16"/>
    </row>
    <row r="8" spans="1:16" ht="15.75" thickBot="1" x14ac:dyDescent="0.3">
      <c r="A8" s="123"/>
      <c r="B8" s="14"/>
      <c r="C8" s="15"/>
      <c r="D8" s="15"/>
      <c r="E8" s="15"/>
      <c r="F8" s="15"/>
      <c r="P8" s="16"/>
    </row>
    <row r="9" spans="1:16" x14ac:dyDescent="0.25">
      <c r="A9" s="123"/>
      <c r="B9" s="124" t="s">
        <v>15</v>
      </c>
      <c r="C9" s="125"/>
      <c r="D9" s="125"/>
      <c r="E9" s="125"/>
      <c r="F9" s="126"/>
      <c r="P9" s="16"/>
    </row>
    <row r="10" spans="1:16" x14ac:dyDescent="0.25">
      <c r="A10" s="123"/>
      <c r="B10" s="127"/>
      <c r="C10" s="128"/>
      <c r="D10" s="128"/>
      <c r="E10" s="128"/>
      <c r="F10" s="129"/>
      <c r="P10" s="16"/>
    </row>
    <row r="11" spans="1:16" x14ac:dyDescent="0.25">
      <c r="A11" s="123"/>
      <c r="B11" s="127"/>
      <c r="C11" s="128"/>
      <c r="D11" s="128"/>
      <c r="E11" s="128"/>
      <c r="F11" s="129"/>
      <c r="P11" s="16"/>
    </row>
    <row r="12" spans="1:16" x14ac:dyDescent="0.25">
      <c r="A12" s="123"/>
      <c r="B12" s="127"/>
      <c r="C12" s="128"/>
      <c r="D12" s="128"/>
      <c r="E12" s="128"/>
      <c r="F12" s="129"/>
      <c r="P12" s="16"/>
    </row>
    <row r="13" spans="1:16" x14ac:dyDescent="0.25">
      <c r="B13" s="127"/>
      <c r="C13" s="128"/>
      <c r="D13" s="128"/>
      <c r="E13" s="128"/>
      <c r="F13" s="129"/>
      <c r="P13" s="16"/>
    </row>
    <row r="14" spans="1:16" ht="15.75" thickBot="1" x14ac:dyDescent="0.3">
      <c r="B14" s="130" t="s">
        <v>16</v>
      </c>
      <c r="C14" s="131"/>
      <c r="D14" s="131"/>
      <c r="E14" s="131"/>
      <c r="F14" s="132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59" t="s">
        <v>1</v>
      </c>
      <c r="B17" s="60" t="s">
        <v>12</v>
      </c>
      <c r="C17" s="54" t="s">
        <v>29</v>
      </c>
      <c r="D17" s="54" t="s">
        <v>17</v>
      </c>
      <c r="E17" s="55" t="s">
        <v>18</v>
      </c>
      <c r="F17" s="56" t="s">
        <v>19</v>
      </c>
      <c r="G17" s="57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5" t="s">
        <v>30</v>
      </c>
      <c r="B18" s="76" t="s">
        <v>31</v>
      </c>
      <c r="C18" s="77">
        <f>COUNTA('pow podst'!C3:C49)</f>
        <v>47</v>
      </c>
      <c r="D18" s="78">
        <f>SUM('pow podst'!J3:J49)</f>
        <v>90479461.689999983</v>
      </c>
      <c r="E18" s="79">
        <f>SUM('pow podst'!L3:L49)</f>
        <v>40793617.519999996</v>
      </c>
      <c r="F18" s="52">
        <f>SUM('pow podst'!K3:K49)</f>
        <v>49685844.170000002</v>
      </c>
      <c r="G18" s="80">
        <f>SUM('pow podst'!N3:N49)</f>
        <v>49685844.170000002</v>
      </c>
      <c r="H18" s="18" t="b">
        <f t="shared" ref="H18:H24" si="0">D18=(E18+F18)</f>
        <v>1</v>
      </c>
      <c r="I18" s="33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1" t="s">
        <v>32</v>
      </c>
      <c r="B19" s="82" t="s">
        <v>31</v>
      </c>
      <c r="C19" s="83">
        <f>COUNTA('gm podst'!C3:C113)</f>
        <v>111</v>
      </c>
      <c r="D19" s="84">
        <f>SUM('gm podst'!K3:K113)</f>
        <v>98695647.709999993</v>
      </c>
      <c r="E19" s="85">
        <f>SUM('gm podst'!M3:M113)</f>
        <v>45044600.459999993</v>
      </c>
      <c r="F19" s="52">
        <f>SUM('gm podst'!L3:L113)</f>
        <v>53651047.249999985</v>
      </c>
      <c r="G19" s="86">
        <f>SUM('gm podst'!O3:O113)</f>
        <v>53651047.249999985</v>
      </c>
      <c r="H19" s="18" t="b">
        <f t="shared" si="0"/>
        <v>1</v>
      </c>
      <c r="I19" s="33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1" t="s">
        <v>33</v>
      </c>
      <c r="B20" s="72" t="s">
        <v>31</v>
      </c>
      <c r="C20" s="62">
        <f>C18+C19</f>
        <v>158</v>
      </c>
      <c r="D20" s="48">
        <f>D18+D19</f>
        <v>189175109.39999998</v>
      </c>
      <c r="E20" s="49">
        <f>E18+E19</f>
        <v>85838217.979999989</v>
      </c>
      <c r="F20" s="50">
        <f>F18+F19</f>
        <v>103336891.41999999</v>
      </c>
      <c r="G20" s="51">
        <f>G18+G19</f>
        <v>103336891.41999999</v>
      </c>
      <c r="H20" s="18" t="b">
        <f t="shared" si="0"/>
        <v>1</v>
      </c>
      <c r="I20" s="33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5" t="s">
        <v>2</v>
      </c>
      <c r="B21" s="76" t="s">
        <v>31</v>
      </c>
      <c r="C21" s="77">
        <f>COUNTA('pow rez'!C3:C7)</f>
        <v>5</v>
      </c>
      <c r="D21" s="78">
        <f>SUM('pow rez'!J3:J7)</f>
        <v>1714840.577</v>
      </c>
      <c r="E21" s="79">
        <f>SUM('pow rez'!L3:L7)</f>
        <v>771732.30699999991</v>
      </c>
      <c r="F21" s="52">
        <f>SUM('pow rez'!K3:K7)</f>
        <v>943108.27</v>
      </c>
      <c r="G21" s="80">
        <f>SUM('pow rez'!N3:N7)</f>
        <v>943108.27</v>
      </c>
      <c r="H21" s="18" t="b">
        <f t="shared" si="0"/>
        <v>1</v>
      </c>
      <c r="I21" s="33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1" t="s">
        <v>3</v>
      </c>
      <c r="B22" s="82" t="s">
        <v>31</v>
      </c>
      <c r="C22" s="83">
        <f>COUNTA('gm rez'!C3:C108)</f>
        <v>106</v>
      </c>
      <c r="D22" s="84">
        <f>SUM('gm rez'!K3:K108)</f>
        <v>48144201.929999992</v>
      </c>
      <c r="E22" s="85">
        <f>SUM('gm rez'!M3:M108)</f>
        <v>23666794.720000006</v>
      </c>
      <c r="F22" s="52">
        <f>SUM('gm rez'!L3:L108)</f>
        <v>24477407.210000012</v>
      </c>
      <c r="G22" s="86">
        <f>SUM('gm rez'!O3:O108)</f>
        <v>24477407.210000012</v>
      </c>
      <c r="H22" s="18" t="b">
        <f t="shared" si="0"/>
        <v>1</v>
      </c>
      <c r="I22" s="33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3" t="s">
        <v>20</v>
      </c>
      <c r="B23" s="73" t="s">
        <v>31</v>
      </c>
      <c r="C23" s="64">
        <f>C21+C22</f>
        <v>111</v>
      </c>
      <c r="D23" s="65">
        <f>D21+D22</f>
        <v>49859042.506999992</v>
      </c>
      <c r="E23" s="70">
        <f>E21+E22</f>
        <v>24438527.027000006</v>
      </c>
      <c r="F23" s="53">
        <f>F21+F22</f>
        <v>25420515.480000012</v>
      </c>
      <c r="G23" s="58">
        <f>G21+G22</f>
        <v>25420515.480000012</v>
      </c>
      <c r="H23" s="18" t="b">
        <f t="shared" si="0"/>
        <v>1</v>
      </c>
      <c r="I23" s="33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67" t="s">
        <v>28</v>
      </c>
      <c r="B24" s="74" t="s">
        <v>31</v>
      </c>
      <c r="C24" s="68">
        <f>C20+C23</f>
        <v>269</v>
      </c>
      <c r="D24" s="69">
        <f>D20+D23</f>
        <v>239034151.90699998</v>
      </c>
      <c r="E24" s="71">
        <f>E20+E23</f>
        <v>110276745.007</v>
      </c>
      <c r="F24" s="52">
        <f>F20+F23</f>
        <v>128757406.90000001</v>
      </c>
      <c r="G24" s="66">
        <f>G20+G23</f>
        <v>128757406.90000001</v>
      </c>
      <c r="H24" s="18" t="b">
        <f t="shared" si="0"/>
        <v>1</v>
      </c>
      <c r="I24" s="33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  <row r="31" spans="1:16" x14ac:dyDescent="0.25">
      <c r="D31" s="120"/>
      <c r="E31" s="120"/>
      <c r="F31" s="120"/>
    </row>
    <row r="32" spans="1:16" x14ac:dyDescent="0.25">
      <c r="D32" s="120"/>
      <c r="E32" s="120"/>
      <c r="F32" s="120"/>
    </row>
    <row r="33" spans="4:6" x14ac:dyDescent="0.25">
      <c r="D33" s="120"/>
      <c r="E33" s="120"/>
      <c r="F33" s="120"/>
    </row>
    <row r="34" spans="4:6" x14ac:dyDescent="0.25">
      <c r="D34" s="120"/>
      <c r="E34" s="120"/>
      <c r="F34" s="120"/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Lubelskie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1.7109375" style="34" customWidth="1"/>
    <col min="2" max="2" width="21.5703125" style="34" customWidth="1"/>
    <col min="3" max="5" width="15.7109375" style="34" customWidth="1"/>
    <col min="6" max="6" width="34.85546875" style="34" customWidth="1"/>
    <col min="7" max="9" width="15.7109375" style="34" customWidth="1"/>
    <col min="10" max="10" width="15.7109375" style="105" customWidth="1"/>
    <col min="11" max="12" width="15.7109375" style="106" customWidth="1"/>
    <col min="13" max="13" width="15.7109375" style="107" customWidth="1"/>
    <col min="14" max="14" width="15.7109375" style="106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x14ac:dyDescent="0.25">
      <c r="A1" s="133" t="s">
        <v>4</v>
      </c>
      <c r="B1" s="133" t="s">
        <v>5</v>
      </c>
      <c r="C1" s="141" t="s">
        <v>40</v>
      </c>
      <c r="D1" s="137" t="s">
        <v>6</v>
      </c>
      <c r="E1" s="137" t="s">
        <v>27</v>
      </c>
      <c r="F1" s="137" t="s">
        <v>7</v>
      </c>
      <c r="G1" s="133" t="s">
        <v>22</v>
      </c>
      <c r="H1" s="133" t="s">
        <v>8</v>
      </c>
      <c r="I1" s="133" t="s">
        <v>21</v>
      </c>
      <c r="J1" s="139" t="s">
        <v>9</v>
      </c>
      <c r="K1" s="133" t="s">
        <v>14</v>
      </c>
      <c r="L1" s="137" t="s">
        <v>11</v>
      </c>
      <c r="M1" s="133" t="s">
        <v>10</v>
      </c>
      <c r="N1" s="96" t="s">
        <v>39</v>
      </c>
      <c r="O1" s="1"/>
    </row>
    <row r="2" spans="1:18" x14ac:dyDescent="0.25">
      <c r="A2" s="133"/>
      <c r="B2" s="133"/>
      <c r="C2" s="142"/>
      <c r="D2" s="138"/>
      <c r="E2" s="138"/>
      <c r="F2" s="138"/>
      <c r="G2" s="133"/>
      <c r="H2" s="133"/>
      <c r="I2" s="133"/>
      <c r="J2" s="139"/>
      <c r="K2" s="133"/>
      <c r="L2" s="138"/>
      <c r="M2" s="133"/>
      <c r="N2" s="96">
        <v>2023</v>
      </c>
      <c r="O2" s="1" t="s">
        <v>23</v>
      </c>
      <c r="P2" s="1" t="s">
        <v>24</v>
      </c>
      <c r="Q2" s="1" t="s">
        <v>25</v>
      </c>
      <c r="R2" s="35" t="s">
        <v>26</v>
      </c>
    </row>
    <row r="3" spans="1:18" ht="96" x14ac:dyDescent="0.25">
      <c r="A3" s="88">
        <v>1</v>
      </c>
      <c r="B3" s="88" t="s">
        <v>214</v>
      </c>
      <c r="C3" s="94" t="s">
        <v>339</v>
      </c>
      <c r="D3" s="87" t="s">
        <v>266</v>
      </c>
      <c r="E3" s="87" t="s">
        <v>46</v>
      </c>
      <c r="F3" s="88" t="s">
        <v>267</v>
      </c>
      <c r="G3" s="88" t="s">
        <v>338</v>
      </c>
      <c r="H3" s="97">
        <v>6.58</v>
      </c>
      <c r="I3" s="98" t="s">
        <v>340</v>
      </c>
      <c r="J3" s="100">
        <v>4925392.4000000004</v>
      </c>
      <c r="K3" s="101">
        <v>2462696.2000000002</v>
      </c>
      <c r="L3" s="102">
        <f>J3-K3</f>
        <v>2462696.2000000002</v>
      </c>
      <c r="M3" s="103">
        <v>0.5</v>
      </c>
      <c r="N3" s="112">
        <f>K3</f>
        <v>2462696.2000000002</v>
      </c>
      <c r="O3" s="1" t="b">
        <f t="shared" ref="O3:O50" si="0">K3=SUM(N3:N3)</f>
        <v>1</v>
      </c>
      <c r="P3" s="36">
        <f t="shared" ref="P3:P50" si="1">ROUND(K3/J3,4)</f>
        <v>0.5</v>
      </c>
      <c r="Q3" s="37" t="b">
        <f t="shared" ref="Q3:Q49" si="2">P3=M3</f>
        <v>1</v>
      </c>
      <c r="R3" s="37" t="b">
        <f t="shared" ref="R3:R50" si="3">J3=K3+L3</f>
        <v>1</v>
      </c>
    </row>
    <row r="4" spans="1:18" ht="36" x14ac:dyDescent="0.25">
      <c r="A4" s="88">
        <v>2</v>
      </c>
      <c r="B4" s="88" t="s">
        <v>215</v>
      </c>
      <c r="C4" s="94" t="s">
        <v>339</v>
      </c>
      <c r="D4" s="87" t="s">
        <v>268</v>
      </c>
      <c r="E4" s="87" t="s">
        <v>72</v>
      </c>
      <c r="F4" s="88" t="s">
        <v>269</v>
      </c>
      <c r="G4" s="88" t="s">
        <v>338</v>
      </c>
      <c r="H4" s="97">
        <v>4.1029999999999998</v>
      </c>
      <c r="I4" s="98" t="s">
        <v>341</v>
      </c>
      <c r="J4" s="38">
        <v>5025000</v>
      </c>
      <c r="K4" s="89">
        <v>3015000</v>
      </c>
      <c r="L4" s="90">
        <f t="shared" ref="L4:L49" si="4">J4-K4</f>
        <v>2010000</v>
      </c>
      <c r="M4" s="39">
        <v>0.6</v>
      </c>
      <c r="N4" s="116">
        <f t="shared" ref="N4:N49" si="5">K4</f>
        <v>3015000</v>
      </c>
      <c r="O4" s="1" t="b">
        <f t="shared" si="0"/>
        <v>1</v>
      </c>
      <c r="P4" s="36">
        <f t="shared" si="1"/>
        <v>0.6</v>
      </c>
      <c r="Q4" s="37" t="b">
        <f t="shared" si="2"/>
        <v>1</v>
      </c>
      <c r="R4" s="37" t="b">
        <f t="shared" si="3"/>
        <v>1</v>
      </c>
    </row>
    <row r="5" spans="1:18" ht="36" x14ac:dyDescent="0.25">
      <c r="A5" s="88">
        <v>3</v>
      </c>
      <c r="B5" s="88" t="s">
        <v>216</v>
      </c>
      <c r="C5" s="94" t="s">
        <v>339</v>
      </c>
      <c r="D5" s="87" t="s">
        <v>270</v>
      </c>
      <c r="E5" s="87" t="s">
        <v>74</v>
      </c>
      <c r="F5" s="88" t="s">
        <v>271</v>
      </c>
      <c r="G5" s="88" t="s">
        <v>338</v>
      </c>
      <c r="H5" s="97">
        <v>1.161</v>
      </c>
      <c r="I5" s="98" t="s">
        <v>342</v>
      </c>
      <c r="J5" s="100">
        <v>1291467.93</v>
      </c>
      <c r="K5" s="101">
        <f>ROUNDDOWN(J5*M5,2)</f>
        <v>1033174.34</v>
      </c>
      <c r="L5" s="102">
        <f>J5-K5</f>
        <v>258293.58999999997</v>
      </c>
      <c r="M5" s="103">
        <v>0.8</v>
      </c>
      <c r="N5" s="112">
        <f t="shared" ref="N5" si="6">K5</f>
        <v>1033174.34</v>
      </c>
      <c r="O5" s="1" t="b">
        <f t="shared" si="0"/>
        <v>1</v>
      </c>
      <c r="P5" s="36">
        <f t="shared" si="1"/>
        <v>0.8</v>
      </c>
      <c r="Q5" s="37" t="b">
        <f t="shared" si="2"/>
        <v>1</v>
      </c>
      <c r="R5" s="37" t="b">
        <f t="shared" si="3"/>
        <v>1</v>
      </c>
    </row>
    <row r="6" spans="1:18" ht="60" x14ac:dyDescent="0.25">
      <c r="A6" s="88">
        <v>4</v>
      </c>
      <c r="B6" s="88" t="s">
        <v>217</v>
      </c>
      <c r="C6" s="94" t="s">
        <v>339</v>
      </c>
      <c r="D6" s="87" t="s">
        <v>272</v>
      </c>
      <c r="E6" s="87" t="s">
        <v>78</v>
      </c>
      <c r="F6" s="88" t="s">
        <v>273</v>
      </c>
      <c r="G6" s="88" t="s">
        <v>338</v>
      </c>
      <c r="H6" s="97">
        <v>3.1629999999999998</v>
      </c>
      <c r="I6" s="98" t="s">
        <v>343</v>
      </c>
      <c r="J6" s="100">
        <v>3163000</v>
      </c>
      <c r="K6" s="101">
        <v>1581500</v>
      </c>
      <c r="L6" s="102">
        <f t="shared" si="4"/>
        <v>1581500</v>
      </c>
      <c r="M6" s="103">
        <v>0.5</v>
      </c>
      <c r="N6" s="112">
        <f t="shared" si="5"/>
        <v>1581500</v>
      </c>
      <c r="O6" s="1" t="b">
        <f t="shared" si="0"/>
        <v>1</v>
      </c>
      <c r="P6" s="36">
        <f t="shared" si="1"/>
        <v>0.5</v>
      </c>
      <c r="Q6" s="37" t="b">
        <f t="shared" si="2"/>
        <v>1</v>
      </c>
      <c r="R6" s="37" t="b">
        <f t="shared" si="3"/>
        <v>1</v>
      </c>
    </row>
    <row r="7" spans="1:18" ht="24" x14ac:dyDescent="0.25">
      <c r="A7" s="88">
        <v>5</v>
      </c>
      <c r="B7" s="88" t="s">
        <v>218</v>
      </c>
      <c r="C7" s="94" t="s">
        <v>339</v>
      </c>
      <c r="D7" s="87" t="s">
        <v>274</v>
      </c>
      <c r="E7" s="87" t="s">
        <v>76</v>
      </c>
      <c r="F7" s="88" t="s">
        <v>275</v>
      </c>
      <c r="G7" s="88" t="s">
        <v>338</v>
      </c>
      <c r="H7" s="97">
        <v>2.42</v>
      </c>
      <c r="I7" s="98" t="s">
        <v>344</v>
      </c>
      <c r="J7" s="100">
        <v>1950883.17</v>
      </c>
      <c r="K7" s="101">
        <v>975441.58</v>
      </c>
      <c r="L7" s="102">
        <f t="shared" si="4"/>
        <v>975441.59</v>
      </c>
      <c r="M7" s="103">
        <v>0.5</v>
      </c>
      <c r="N7" s="112">
        <f t="shared" si="5"/>
        <v>975441.58</v>
      </c>
      <c r="O7" s="1" t="b">
        <f t="shared" si="0"/>
        <v>1</v>
      </c>
      <c r="P7" s="36">
        <f t="shared" si="1"/>
        <v>0.5</v>
      </c>
      <c r="Q7" s="37" t="b">
        <f t="shared" si="2"/>
        <v>1</v>
      </c>
      <c r="R7" s="37" t="b">
        <f t="shared" si="3"/>
        <v>1</v>
      </c>
    </row>
    <row r="8" spans="1:18" ht="48" x14ac:dyDescent="0.25">
      <c r="A8" s="88">
        <v>6</v>
      </c>
      <c r="B8" s="88" t="s">
        <v>219</v>
      </c>
      <c r="C8" s="94" t="s">
        <v>339</v>
      </c>
      <c r="D8" s="87" t="s">
        <v>268</v>
      </c>
      <c r="E8" s="87" t="s">
        <v>72</v>
      </c>
      <c r="F8" s="88" t="s">
        <v>276</v>
      </c>
      <c r="G8" s="88" t="s">
        <v>338</v>
      </c>
      <c r="H8" s="97">
        <v>1.08</v>
      </c>
      <c r="I8" s="98" t="s">
        <v>345</v>
      </c>
      <c r="J8" s="38">
        <v>915000</v>
      </c>
      <c r="K8" s="89">
        <v>549000</v>
      </c>
      <c r="L8" s="90">
        <f t="shared" si="4"/>
        <v>366000</v>
      </c>
      <c r="M8" s="39">
        <v>0.6</v>
      </c>
      <c r="N8" s="116">
        <f t="shared" si="5"/>
        <v>549000</v>
      </c>
      <c r="O8" s="1" t="b">
        <f t="shared" si="0"/>
        <v>1</v>
      </c>
      <c r="P8" s="36">
        <f t="shared" si="1"/>
        <v>0.6</v>
      </c>
      <c r="Q8" s="37" t="b">
        <f t="shared" si="2"/>
        <v>1</v>
      </c>
      <c r="R8" s="37" t="b">
        <f t="shared" si="3"/>
        <v>1</v>
      </c>
    </row>
    <row r="9" spans="1:18" ht="36" x14ac:dyDescent="0.25">
      <c r="A9" s="88">
        <v>7</v>
      </c>
      <c r="B9" s="88" t="s">
        <v>220</v>
      </c>
      <c r="C9" s="94" t="s">
        <v>339</v>
      </c>
      <c r="D9" s="87" t="s">
        <v>270</v>
      </c>
      <c r="E9" s="87" t="s">
        <v>74</v>
      </c>
      <c r="F9" s="88" t="s">
        <v>277</v>
      </c>
      <c r="G9" s="88" t="s">
        <v>338</v>
      </c>
      <c r="H9" s="97">
        <v>0.65100000000000002</v>
      </c>
      <c r="I9" s="98" t="s">
        <v>342</v>
      </c>
      <c r="J9" s="100">
        <v>1011941.3</v>
      </c>
      <c r="K9" s="101">
        <v>505970.65</v>
      </c>
      <c r="L9" s="102">
        <f t="shared" si="4"/>
        <v>505970.65</v>
      </c>
      <c r="M9" s="103">
        <v>0.5</v>
      </c>
      <c r="N9" s="112">
        <f t="shared" si="5"/>
        <v>505970.65</v>
      </c>
      <c r="O9" s="1" t="b">
        <f t="shared" si="0"/>
        <v>1</v>
      </c>
      <c r="P9" s="36">
        <f t="shared" si="1"/>
        <v>0.5</v>
      </c>
      <c r="Q9" s="37" t="b">
        <f t="shared" si="2"/>
        <v>1</v>
      </c>
      <c r="R9" s="37" t="b">
        <f t="shared" si="3"/>
        <v>1</v>
      </c>
    </row>
    <row r="10" spans="1:18" ht="36" x14ac:dyDescent="0.25">
      <c r="A10" s="88">
        <v>8</v>
      </c>
      <c r="B10" s="88" t="s">
        <v>221</v>
      </c>
      <c r="C10" s="94" t="s">
        <v>339</v>
      </c>
      <c r="D10" s="87" t="s">
        <v>278</v>
      </c>
      <c r="E10" s="87" t="s">
        <v>60</v>
      </c>
      <c r="F10" s="88" t="s">
        <v>279</v>
      </c>
      <c r="G10" s="88" t="s">
        <v>338</v>
      </c>
      <c r="H10" s="97">
        <v>5.9960000000000004</v>
      </c>
      <c r="I10" s="98" t="s">
        <v>346</v>
      </c>
      <c r="J10" s="38">
        <v>5901883.3499999996</v>
      </c>
      <c r="K10" s="89">
        <v>3541130.01</v>
      </c>
      <c r="L10" s="90">
        <f t="shared" si="4"/>
        <v>2360753.34</v>
      </c>
      <c r="M10" s="39">
        <v>0.6</v>
      </c>
      <c r="N10" s="116">
        <f t="shared" si="5"/>
        <v>3541130.01</v>
      </c>
      <c r="O10" s="1" t="b">
        <f t="shared" si="0"/>
        <v>1</v>
      </c>
      <c r="P10" s="36">
        <f t="shared" si="1"/>
        <v>0.6</v>
      </c>
      <c r="Q10" s="37" t="b">
        <f t="shared" si="2"/>
        <v>1</v>
      </c>
      <c r="R10" s="37" t="b">
        <f t="shared" si="3"/>
        <v>1</v>
      </c>
    </row>
    <row r="11" spans="1:18" ht="60" x14ac:dyDescent="0.25">
      <c r="A11" s="88">
        <v>9</v>
      </c>
      <c r="B11" s="88" t="s">
        <v>222</v>
      </c>
      <c r="C11" s="94" t="s">
        <v>339</v>
      </c>
      <c r="D11" s="87" t="s">
        <v>266</v>
      </c>
      <c r="E11" s="87" t="s">
        <v>46</v>
      </c>
      <c r="F11" s="88" t="s">
        <v>280</v>
      </c>
      <c r="G11" s="88" t="s">
        <v>338</v>
      </c>
      <c r="H11" s="97">
        <v>4.01</v>
      </c>
      <c r="I11" s="98" t="s">
        <v>347</v>
      </c>
      <c r="J11" s="100">
        <v>3013222.8</v>
      </c>
      <c r="K11" s="101">
        <v>1506611.4</v>
      </c>
      <c r="L11" s="102">
        <f t="shared" si="4"/>
        <v>1506611.4</v>
      </c>
      <c r="M11" s="103">
        <v>0.5</v>
      </c>
      <c r="N11" s="112">
        <f t="shared" si="5"/>
        <v>1506611.4</v>
      </c>
      <c r="O11" s="1" t="b">
        <f t="shared" si="0"/>
        <v>1</v>
      </c>
      <c r="P11" s="36">
        <f t="shared" si="1"/>
        <v>0.5</v>
      </c>
      <c r="Q11" s="37" t="b">
        <f t="shared" si="2"/>
        <v>1</v>
      </c>
      <c r="R11" s="37" t="b">
        <f t="shared" si="3"/>
        <v>1</v>
      </c>
    </row>
    <row r="12" spans="1:18" ht="36" x14ac:dyDescent="0.25">
      <c r="A12" s="88">
        <v>10</v>
      </c>
      <c r="B12" s="88" t="s">
        <v>223</v>
      </c>
      <c r="C12" s="94" t="s">
        <v>339</v>
      </c>
      <c r="D12" s="87" t="s">
        <v>281</v>
      </c>
      <c r="E12" s="87" t="s">
        <v>50</v>
      </c>
      <c r="F12" s="88" t="s">
        <v>282</v>
      </c>
      <c r="G12" s="88" t="s">
        <v>338</v>
      </c>
      <c r="H12" s="97">
        <v>1.37</v>
      </c>
      <c r="I12" s="98" t="s">
        <v>348</v>
      </c>
      <c r="J12" s="100">
        <v>1482080.06</v>
      </c>
      <c r="K12" s="101">
        <v>741040.03</v>
      </c>
      <c r="L12" s="102">
        <f t="shared" si="4"/>
        <v>741040.03</v>
      </c>
      <c r="M12" s="103">
        <v>0.5</v>
      </c>
      <c r="N12" s="112">
        <f t="shared" si="5"/>
        <v>741040.03</v>
      </c>
      <c r="O12" s="1" t="b">
        <f t="shared" si="0"/>
        <v>1</v>
      </c>
      <c r="P12" s="36">
        <f t="shared" si="1"/>
        <v>0.5</v>
      </c>
      <c r="Q12" s="37" t="b">
        <f t="shared" si="2"/>
        <v>1</v>
      </c>
      <c r="R12" s="37" t="b">
        <f t="shared" si="3"/>
        <v>1</v>
      </c>
    </row>
    <row r="13" spans="1:18" ht="96" x14ac:dyDescent="0.25">
      <c r="A13" s="88">
        <v>11</v>
      </c>
      <c r="B13" s="88" t="s">
        <v>224</v>
      </c>
      <c r="C13" s="94" t="s">
        <v>339</v>
      </c>
      <c r="D13" s="87" t="s">
        <v>266</v>
      </c>
      <c r="E13" s="87" t="s">
        <v>46</v>
      </c>
      <c r="F13" s="88" t="s">
        <v>283</v>
      </c>
      <c r="G13" s="88" t="s">
        <v>338</v>
      </c>
      <c r="H13" s="97">
        <v>4.8899999999999997</v>
      </c>
      <c r="I13" s="98" t="s">
        <v>347</v>
      </c>
      <c r="J13" s="100">
        <v>5146387.9000000004</v>
      </c>
      <c r="K13" s="101">
        <v>2573193.9500000002</v>
      </c>
      <c r="L13" s="102">
        <f t="shared" si="4"/>
        <v>2573193.9500000002</v>
      </c>
      <c r="M13" s="103">
        <v>0.5</v>
      </c>
      <c r="N13" s="112">
        <f t="shared" si="5"/>
        <v>2573193.9500000002</v>
      </c>
      <c r="O13" s="1" t="b">
        <f t="shared" si="0"/>
        <v>1</v>
      </c>
      <c r="P13" s="36">
        <f t="shared" si="1"/>
        <v>0.5</v>
      </c>
      <c r="Q13" s="37" t="b">
        <f t="shared" si="2"/>
        <v>1</v>
      </c>
      <c r="R13" s="37" t="b">
        <f t="shared" si="3"/>
        <v>1</v>
      </c>
    </row>
    <row r="14" spans="1:18" ht="72" x14ac:dyDescent="0.25">
      <c r="A14" s="88">
        <v>12</v>
      </c>
      <c r="B14" s="88" t="s">
        <v>225</v>
      </c>
      <c r="C14" s="94" t="s">
        <v>339</v>
      </c>
      <c r="D14" s="87" t="s">
        <v>272</v>
      </c>
      <c r="E14" s="87" t="s">
        <v>78</v>
      </c>
      <c r="F14" s="88" t="s">
        <v>284</v>
      </c>
      <c r="G14" s="88" t="s">
        <v>338</v>
      </c>
      <c r="H14" s="97">
        <v>1.4350000000000001</v>
      </c>
      <c r="I14" s="98" t="s">
        <v>343</v>
      </c>
      <c r="J14" s="100">
        <v>1435000</v>
      </c>
      <c r="K14" s="101">
        <v>717500</v>
      </c>
      <c r="L14" s="102">
        <f t="shared" si="4"/>
        <v>717500</v>
      </c>
      <c r="M14" s="103">
        <v>0.5</v>
      </c>
      <c r="N14" s="112">
        <f t="shared" si="5"/>
        <v>717500</v>
      </c>
      <c r="O14" s="1" t="b">
        <f t="shared" si="0"/>
        <v>1</v>
      </c>
      <c r="P14" s="36">
        <f t="shared" si="1"/>
        <v>0.5</v>
      </c>
      <c r="Q14" s="37" t="b">
        <f t="shared" si="2"/>
        <v>1</v>
      </c>
      <c r="R14" s="37" t="b">
        <f t="shared" si="3"/>
        <v>1</v>
      </c>
    </row>
    <row r="15" spans="1:18" ht="36" x14ac:dyDescent="0.25">
      <c r="A15" s="88">
        <v>13</v>
      </c>
      <c r="B15" s="88" t="s">
        <v>226</v>
      </c>
      <c r="C15" s="94" t="s">
        <v>339</v>
      </c>
      <c r="D15" s="87" t="s">
        <v>285</v>
      </c>
      <c r="E15" s="87" t="s">
        <v>68</v>
      </c>
      <c r="F15" s="88" t="s">
        <v>286</v>
      </c>
      <c r="G15" s="88" t="s">
        <v>338</v>
      </c>
      <c r="H15" s="97">
        <v>4.0110000000000001</v>
      </c>
      <c r="I15" s="98" t="s">
        <v>349</v>
      </c>
      <c r="J15" s="38">
        <v>4643153.7</v>
      </c>
      <c r="K15" s="89">
        <v>2785892.22</v>
      </c>
      <c r="L15" s="90">
        <f t="shared" si="4"/>
        <v>1857261.48</v>
      </c>
      <c r="M15" s="39">
        <v>0.6</v>
      </c>
      <c r="N15" s="116">
        <f t="shared" si="5"/>
        <v>2785892.22</v>
      </c>
      <c r="O15" s="1" t="b">
        <f t="shared" si="0"/>
        <v>1</v>
      </c>
      <c r="P15" s="36">
        <f t="shared" si="1"/>
        <v>0.6</v>
      </c>
      <c r="Q15" s="37" t="b">
        <f t="shared" si="2"/>
        <v>1</v>
      </c>
      <c r="R15" s="37" t="b">
        <f t="shared" si="3"/>
        <v>1</v>
      </c>
    </row>
    <row r="16" spans="1:18" ht="36" x14ac:dyDescent="0.25">
      <c r="A16" s="88">
        <v>14</v>
      </c>
      <c r="B16" s="88" t="s">
        <v>227</v>
      </c>
      <c r="C16" s="94" t="s">
        <v>339</v>
      </c>
      <c r="D16" s="87" t="s">
        <v>287</v>
      </c>
      <c r="E16" s="87" t="s">
        <v>56</v>
      </c>
      <c r="F16" s="88" t="s">
        <v>288</v>
      </c>
      <c r="G16" s="88" t="s">
        <v>338</v>
      </c>
      <c r="H16" s="97">
        <v>2.6949999999999998</v>
      </c>
      <c r="I16" s="98" t="s">
        <v>345</v>
      </c>
      <c r="J16" s="38">
        <v>3308873.01</v>
      </c>
      <c r="K16" s="89">
        <v>1985323.81</v>
      </c>
      <c r="L16" s="90">
        <f t="shared" si="4"/>
        <v>1323549.1999999997</v>
      </c>
      <c r="M16" s="39">
        <v>0.6</v>
      </c>
      <c r="N16" s="116">
        <f t="shared" si="5"/>
        <v>1985323.81</v>
      </c>
      <c r="O16" s="1" t="b">
        <f t="shared" si="0"/>
        <v>1</v>
      </c>
      <c r="P16" s="36">
        <f t="shared" si="1"/>
        <v>0.6</v>
      </c>
      <c r="Q16" s="37" t="b">
        <f t="shared" si="2"/>
        <v>1</v>
      </c>
      <c r="R16" s="37" t="b">
        <f t="shared" si="3"/>
        <v>1</v>
      </c>
    </row>
    <row r="17" spans="1:18" ht="48" x14ac:dyDescent="0.25">
      <c r="A17" s="88">
        <v>15</v>
      </c>
      <c r="B17" s="88" t="s">
        <v>228</v>
      </c>
      <c r="C17" s="94" t="s">
        <v>339</v>
      </c>
      <c r="D17" s="87" t="s">
        <v>287</v>
      </c>
      <c r="E17" s="87" t="s">
        <v>56</v>
      </c>
      <c r="F17" s="88" t="s">
        <v>289</v>
      </c>
      <c r="G17" s="88" t="s">
        <v>338</v>
      </c>
      <c r="H17" s="97">
        <v>1.202</v>
      </c>
      <c r="I17" s="98" t="s">
        <v>345</v>
      </c>
      <c r="J17" s="38">
        <v>1561338.29</v>
      </c>
      <c r="K17" s="89">
        <v>936802.97</v>
      </c>
      <c r="L17" s="90">
        <f t="shared" si="4"/>
        <v>624535.32000000007</v>
      </c>
      <c r="M17" s="39">
        <v>0.6</v>
      </c>
      <c r="N17" s="116">
        <f t="shared" si="5"/>
        <v>936802.97</v>
      </c>
      <c r="O17" s="1" t="b">
        <f t="shared" si="0"/>
        <v>1</v>
      </c>
      <c r="P17" s="36">
        <f t="shared" si="1"/>
        <v>0.6</v>
      </c>
      <c r="Q17" s="37" t="b">
        <f t="shared" si="2"/>
        <v>1</v>
      </c>
      <c r="R17" s="37" t="b">
        <f t="shared" si="3"/>
        <v>1</v>
      </c>
    </row>
    <row r="18" spans="1:18" ht="36" x14ac:dyDescent="0.25">
      <c r="A18" s="88">
        <v>16</v>
      </c>
      <c r="B18" s="88" t="s">
        <v>229</v>
      </c>
      <c r="C18" s="94" t="s">
        <v>339</v>
      </c>
      <c r="D18" s="87" t="s">
        <v>290</v>
      </c>
      <c r="E18" s="87" t="s">
        <v>211</v>
      </c>
      <c r="F18" s="88" t="s">
        <v>291</v>
      </c>
      <c r="G18" s="88" t="s">
        <v>338</v>
      </c>
      <c r="H18" s="97">
        <v>0.83</v>
      </c>
      <c r="I18" s="98" t="s">
        <v>350</v>
      </c>
      <c r="J18" s="38">
        <v>2141400</v>
      </c>
      <c r="K18" s="89">
        <v>1284840</v>
      </c>
      <c r="L18" s="90">
        <f t="shared" si="4"/>
        <v>856560</v>
      </c>
      <c r="M18" s="39">
        <v>0.6</v>
      </c>
      <c r="N18" s="116">
        <f t="shared" si="5"/>
        <v>1284840</v>
      </c>
      <c r="O18" s="1" t="b">
        <f t="shared" si="0"/>
        <v>1</v>
      </c>
      <c r="P18" s="36">
        <f t="shared" si="1"/>
        <v>0.6</v>
      </c>
      <c r="Q18" s="37" t="b">
        <f t="shared" si="2"/>
        <v>1</v>
      </c>
      <c r="R18" s="37" t="b">
        <f t="shared" si="3"/>
        <v>1</v>
      </c>
    </row>
    <row r="19" spans="1:18" ht="24" x14ac:dyDescent="0.25">
      <c r="A19" s="88">
        <v>17</v>
      </c>
      <c r="B19" s="88" t="s">
        <v>230</v>
      </c>
      <c r="C19" s="94" t="s">
        <v>339</v>
      </c>
      <c r="D19" s="87" t="s">
        <v>292</v>
      </c>
      <c r="E19" s="87" t="s">
        <v>213</v>
      </c>
      <c r="F19" s="88" t="s">
        <v>293</v>
      </c>
      <c r="G19" s="88" t="s">
        <v>338</v>
      </c>
      <c r="H19" s="97">
        <v>0.66</v>
      </c>
      <c r="I19" s="98" t="s">
        <v>351</v>
      </c>
      <c r="J19" s="38">
        <v>1311000</v>
      </c>
      <c r="K19" s="89">
        <f>ROUNDDOWN(J19*M19,2)</f>
        <v>1048800</v>
      </c>
      <c r="L19" s="90">
        <f>J19-K19</f>
        <v>262200</v>
      </c>
      <c r="M19" s="39">
        <v>0.8</v>
      </c>
      <c r="N19" s="116">
        <f t="shared" si="5"/>
        <v>1048800</v>
      </c>
      <c r="O19" s="1" t="b">
        <f t="shared" si="0"/>
        <v>1</v>
      </c>
      <c r="P19" s="36">
        <f t="shared" si="1"/>
        <v>0.8</v>
      </c>
      <c r="Q19" s="37" t="b">
        <f t="shared" si="2"/>
        <v>1</v>
      </c>
      <c r="R19" s="37" t="b">
        <f t="shared" si="3"/>
        <v>1</v>
      </c>
    </row>
    <row r="20" spans="1:18" ht="36" x14ac:dyDescent="0.25">
      <c r="A20" s="88">
        <v>18</v>
      </c>
      <c r="B20" s="88" t="s">
        <v>231</v>
      </c>
      <c r="C20" s="94" t="s">
        <v>339</v>
      </c>
      <c r="D20" s="87" t="s">
        <v>285</v>
      </c>
      <c r="E20" s="87" t="s">
        <v>68</v>
      </c>
      <c r="F20" s="88" t="s">
        <v>294</v>
      </c>
      <c r="G20" s="88" t="s">
        <v>338</v>
      </c>
      <c r="H20" s="97">
        <v>0.34799999999999998</v>
      </c>
      <c r="I20" s="98" t="s">
        <v>349</v>
      </c>
      <c r="J20" s="38">
        <v>1021413.31</v>
      </c>
      <c r="K20" s="89">
        <v>612847.99</v>
      </c>
      <c r="L20" s="90">
        <f t="shared" si="4"/>
        <v>408565.32000000007</v>
      </c>
      <c r="M20" s="39">
        <v>0.6</v>
      </c>
      <c r="N20" s="116">
        <f t="shared" si="5"/>
        <v>612847.99</v>
      </c>
      <c r="O20" s="1" t="b">
        <f t="shared" si="0"/>
        <v>1</v>
      </c>
      <c r="P20" s="36">
        <f t="shared" si="1"/>
        <v>0.6</v>
      </c>
      <c r="Q20" s="37" t="b">
        <f t="shared" si="2"/>
        <v>1</v>
      </c>
      <c r="R20" s="37" t="b">
        <f t="shared" si="3"/>
        <v>1</v>
      </c>
    </row>
    <row r="21" spans="1:18" ht="24" x14ac:dyDescent="0.25">
      <c r="A21" s="88">
        <v>19</v>
      </c>
      <c r="B21" s="88" t="s">
        <v>232</v>
      </c>
      <c r="C21" s="94" t="s">
        <v>339</v>
      </c>
      <c r="D21" s="87" t="s">
        <v>274</v>
      </c>
      <c r="E21" s="87" t="s">
        <v>76</v>
      </c>
      <c r="F21" s="88" t="s">
        <v>295</v>
      </c>
      <c r="G21" s="88" t="s">
        <v>338</v>
      </c>
      <c r="H21" s="97">
        <v>3.4390000000000001</v>
      </c>
      <c r="I21" s="98" t="s">
        <v>344</v>
      </c>
      <c r="J21" s="100">
        <v>2145363.5</v>
      </c>
      <c r="K21" s="101">
        <v>1072681.75</v>
      </c>
      <c r="L21" s="102">
        <f t="shared" si="4"/>
        <v>1072681.75</v>
      </c>
      <c r="M21" s="103">
        <v>0.5</v>
      </c>
      <c r="N21" s="112">
        <f t="shared" si="5"/>
        <v>1072681.75</v>
      </c>
      <c r="O21" s="1" t="b">
        <f t="shared" si="0"/>
        <v>1</v>
      </c>
      <c r="P21" s="36">
        <f t="shared" si="1"/>
        <v>0.5</v>
      </c>
      <c r="Q21" s="37" t="b">
        <f t="shared" si="2"/>
        <v>1</v>
      </c>
      <c r="R21" s="37" t="b">
        <f t="shared" si="3"/>
        <v>1</v>
      </c>
    </row>
    <row r="22" spans="1:18" ht="36" x14ac:dyDescent="0.25">
      <c r="A22" s="88">
        <v>20</v>
      </c>
      <c r="B22" s="88" t="s">
        <v>233</v>
      </c>
      <c r="C22" s="94" t="s">
        <v>339</v>
      </c>
      <c r="D22" s="87" t="s">
        <v>296</v>
      </c>
      <c r="E22" s="87" t="s">
        <v>66</v>
      </c>
      <c r="F22" s="88" t="s">
        <v>297</v>
      </c>
      <c r="G22" s="88" t="s">
        <v>338</v>
      </c>
      <c r="H22" s="97">
        <v>1.8779999999999999</v>
      </c>
      <c r="I22" s="98" t="s">
        <v>352</v>
      </c>
      <c r="J22" s="38">
        <v>1428769.37</v>
      </c>
      <c r="K22" s="89">
        <v>857261.62</v>
      </c>
      <c r="L22" s="90">
        <f t="shared" si="4"/>
        <v>571507.75000000012</v>
      </c>
      <c r="M22" s="39">
        <v>0.6</v>
      </c>
      <c r="N22" s="116">
        <f t="shared" si="5"/>
        <v>857261.62</v>
      </c>
      <c r="O22" s="1" t="b">
        <f t="shared" si="0"/>
        <v>1</v>
      </c>
      <c r="P22" s="36">
        <f t="shared" si="1"/>
        <v>0.6</v>
      </c>
      <c r="Q22" s="37" t="b">
        <f t="shared" si="2"/>
        <v>1</v>
      </c>
      <c r="R22" s="37" t="b">
        <f t="shared" si="3"/>
        <v>1</v>
      </c>
    </row>
    <row r="23" spans="1:18" ht="36" x14ac:dyDescent="0.25">
      <c r="A23" s="88">
        <v>21</v>
      </c>
      <c r="B23" s="88" t="s">
        <v>234</v>
      </c>
      <c r="C23" s="94" t="s">
        <v>339</v>
      </c>
      <c r="D23" s="87" t="s">
        <v>298</v>
      </c>
      <c r="E23" s="87" t="s">
        <v>54</v>
      </c>
      <c r="F23" s="88" t="s">
        <v>299</v>
      </c>
      <c r="G23" s="88" t="s">
        <v>338</v>
      </c>
      <c r="H23" s="97">
        <v>1.19</v>
      </c>
      <c r="I23" s="98" t="s">
        <v>353</v>
      </c>
      <c r="J23" s="100">
        <v>1964849.29</v>
      </c>
      <c r="K23" s="101">
        <v>982424.64</v>
      </c>
      <c r="L23" s="102">
        <f t="shared" si="4"/>
        <v>982424.65</v>
      </c>
      <c r="M23" s="103">
        <v>0.5</v>
      </c>
      <c r="N23" s="112">
        <f t="shared" si="5"/>
        <v>982424.64</v>
      </c>
      <c r="O23" s="1" t="b">
        <f t="shared" si="0"/>
        <v>1</v>
      </c>
      <c r="P23" s="36">
        <f t="shared" si="1"/>
        <v>0.5</v>
      </c>
      <c r="Q23" s="37" t="b">
        <f t="shared" si="2"/>
        <v>1</v>
      </c>
      <c r="R23" s="37" t="b">
        <f t="shared" si="3"/>
        <v>1</v>
      </c>
    </row>
    <row r="24" spans="1:18" ht="24" x14ac:dyDescent="0.25">
      <c r="A24" s="88">
        <v>22</v>
      </c>
      <c r="B24" s="88" t="s">
        <v>235</v>
      </c>
      <c r="C24" s="94" t="s">
        <v>339</v>
      </c>
      <c r="D24" s="87" t="s">
        <v>292</v>
      </c>
      <c r="E24" s="87" t="s">
        <v>213</v>
      </c>
      <c r="F24" s="88" t="s">
        <v>300</v>
      </c>
      <c r="G24" s="88" t="s">
        <v>338</v>
      </c>
      <c r="H24" s="97">
        <v>0.37</v>
      </c>
      <c r="I24" s="98" t="s">
        <v>354</v>
      </c>
      <c r="J24" s="38">
        <v>791000</v>
      </c>
      <c r="K24" s="89">
        <f>ROUNDDOWN(J24*M24,2)</f>
        <v>632800</v>
      </c>
      <c r="L24" s="90">
        <f>J24-K24</f>
        <v>158200</v>
      </c>
      <c r="M24" s="39">
        <v>0.8</v>
      </c>
      <c r="N24" s="116">
        <f t="shared" ref="N24" si="7">K24</f>
        <v>632800</v>
      </c>
      <c r="O24" s="1" t="b">
        <f t="shared" si="0"/>
        <v>1</v>
      </c>
      <c r="P24" s="36">
        <f t="shared" si="1"/>
        <v>0.8</v>
      </c>
      <c r="Q24" s="37" t="b">
        <f t="shared" si="2"/>
        <v>1</v>
      </c>
      <c r="R24" s="37" t="b">
        <f t="shared" si="3"/>
        <v>1</v>
      </c>
    </row>
    <row r="25" spans="1:18" ht="24" x14ac:dyDescent="0.25">
      <c r="A25" s="88">
        <v>23</v>
      </c>
      <c r="B25" s="88" t="s">
        <v>236</v>
      </c>
      <c r="C25" s="94" t="s">
        <v>339</v>
      </c>
      <c r="D25" s="87" t="s">
        <v>274</v>
      </c>
      <c r="E25" s="87" t="s">
        <v>76</v>
      </c>
      <c r="F25" s="88" t="s">
        <v>301</v>
      </c>
      <c r="G25" s="88" t="s">
        <v>338</v>
      </c>
      <c r="H25" s="97">
        <v>2.028</v>
      </c>
      <c r="I25" s="98" t="s">
        <v>355</v>
      </c>
      <c r="J25" s="100">
        <v>1246455.6200000001</v>
      </c>
      <c r="K25" s="101">
        <v>623227.81000000006</v>
      </c>
      <c r="L25" s="102">
        <f t="shared" si="4"/>
        <v>623227.81000000006</v>
      </c>
      <c r="M25" s="103">
        <v>0.5</v>
      </c>
      <c r="N25" s="112">
        <f t="shared" si="5"/>
        <v>623227.81000000006</v>
      </c>
      <c r="O25" s="1" t="b">
        <f t="shared" si="0"/>
        <v>1</v>
      </c>
      <c r="P25" s="36">
        <f t="shared" si="1"/>
        <v>0.5</v>
      </c>
      <c r="Q25" s="37" t="b">
        <f t="shared" si="2"/>
        <v>1</v>
      </c>
      <c r="R25" s="37" t="b">
        <f t="shared" si="3"/>
        <v>1</v>
      </c>
    </row>
    <row r="26" spans="1:18" ht="36" x14ac:dyDescent="0.25">
      <c r="A26" s="88">
        <v>24</v>
      </c>
      <c r="B26" s="88" t="s">
        <v>237</v>
      </c>
      <c r="C26" s="94" t="s">
        <v>339</v>
      </c>
      <c r="D26" s="87" t="s">
        <v>285</v>
      </c>
      <c r="E26" s="87" t="s">
        <v>68</v>
      </c>
      <c r="F26" s="88" t="s">
        <v>302</v>
      </c>
      <c r="G26" s="88" t="s">
        <v>338</v>
      </c>
      <c r="H26" s="97">
        <v>1.78</v>
      </c>
      <c r="I26" s="98" t="s">
        <v>349</v>
      </c>
      <c r="J26" s="38">
        <v>1553217.01</v>
      </c>
      <c r="K26" s="89">
        <v>931930.21</v>
      </c>
      <c r="L26" s="90">
        <f t="shared" si="4"/>
        <v>621286.80000000005</v>
      </c>
      <c r="M26" s="39">
        <v>0.6</v>
      </c>
      <c r="N26" s="116">
        <f t="shared" si="5"/>
        <v>931930.21</v>
      </c>
      <c r="O26" s="1" t="b">
        <f t="shared" si="0"/>
        <v>1</v>
      </c>
      <c r="P26" s="36">
        <f t="shared" si="1"/>
        <v>0.6</v>
      </c>
      <c r="Q26" s="37" t="b">
        <f t="shared" si="2"/>
        <v>1</v>
      </c>
      <c r="R26" s="37" t="b">
        <f t="shared" si="3"/>
        <v>1</v>
      </c>
    </row>
    <row r="27" spans="1:18" ht="36" x14ac:dyDescent="0.25">
      <c r="A27" s="88">
        <v>25</v>
      </c>
      <c r="B27" s="88" t="s">
        <v>238</v>
      </c>
      <c r="C27" s="94" t="s">
        <v>339</v>
      </c>
      <c r="D27" s="87" t="s">
        <v>303</v>
      </c>
      <c r="E27" s="87" t="s">
        <v>62</v>
      </c>
      <c r="F27" s="88" t="s">
        <v>304</v>
      </c>
      <c r="G27" s="88" t="s">
        <v>338</v>
      </c>
      <c r="H27" s="97">
        <v>0.88300000000000001</v>
      </c>
      <c r="I27" s="98" t="s">
        <v>350</v>
      </c>
      <c r="J27" s="100">
        <v>773276.29</v>
      </c>
      <c r="K27" s="101">
        <v>386638.14</v>
      </c>
      <c r="L27" s="102">
        <f t="shared" si="4"/>
        <v>386638.15</v>
      </c>
      <c r="M27" s="103">
        <v>0.5</v>
      </c>
      <c r="N27" s="112">
        <f t="shared" si="5"/>
        <v>386638.14</v>
      </c>
      <c r="O27" s="1" t="b">
        <f t="shared" si="0"/>
        <v>1</v>
      </c>
      <c r="P27" s="36">
        <f t="shared" si="1"/>
        <v>0.5</v>
      </c>
      <c r="Q27" s="37" t="b">
        <f t="shared" si="2"/>
        <v>1</v>
      </c>
      <c r="R27" s="37" t="b">
        <f t="shared" si="3"/>
        <v>1</v>
      </c>
    </row>
    <row r="28" spans="1:18" ht="48" x14ac:dyDescent="0.25">
      <c r="A28" s="88">
        <v>26</v>
      </c>
      <c r="B28" s="88" t="s">
        <v>239</v>
      </c>
      <c r="C28" s="94" t="s">
        <v>339</v>
      </c>
      <c r="D28" s="87" t="s">
        <v>270</v>
      </c>
      <c r="E28" s="87" t="s">
        <v>74</v>
      </c>
      <c r="F28" s="88" t="s">
        <v>305</v>
      </c>
      <c r="G28" s="88" t="s">
        <v>338</v>
      </c>
      <c r="H28" s="97">
        <v>0.83399999999999996</v>
      </c>
      <c r="I28" s="98" t="s">
        <v>342</v>
      </c>
      <c r="J28" s="100">
        <v>864866.01</v>
      </c>
      <c r="K28" s="101">
        <v>432433</v>
      </c>
      <c r="L28" s="102">
        <f t="shared" si="4"/>
        <v>432433.01</v>
      </c>
      <c r="M28" s="103">
        <v>0.5</v>
      </c>
      <c r="N28" s="112">
        <f t="shared" si="5"/>
        <v>432433</v>
      </c>
      <c r="O28" s="1" t="b">
        <f t="shared" si="0"/>
        <v>1</v>
      </c>
      <c r="P28" s="36">
        <f t="shared" si="1"/>
        <v>0.5</v>
      </c>
      <c r="Q28" s="37" t="b">
        <f t="shared" si="2"/>
        <v>1</v>
      </c>
      <c r="R28" s="37" t="b">
        <f t="shared" si="3"/>
        <v>1</v>
      </c>
    </row>
    <row r="29" spans="1:18" ht="48" x14ac:dyDescent="0.25">
      <c r="A29" s="88">
        <v>27</v>
      </c>
      <c r="B29" s="88" t="s">
        <v>240</v>
      </c>
      <c r="C29" s="94" t="s">
        <v>339</v>
      </c>
      <c r="D29" s="87" t="s">
        <v>306</v>
      </c>
      <c r="E29" s="87" t="s">
        <v>44</v>
      </c>
      <c r="F29" s="88" t="s">
        <v>307</v>
      </c>
      <c r="G29" s="88" t="s">
        <v>338</v>
      </c>
      <c r="H29" s="97">
        <v>0.68700000000000006</v>
      </c>
      <c r="I29" s="98" t="s">
        <v>356</v>
      </c>
      <c r="J29" s="100">
        <v>963800</v>
      </c>
      <c r="K29" s="101">
        <v>481900</v>
      </c>
      <c r="L29" s="102">
        <f t="shared" si="4"/>
        <v>481900</v>
      </c>
      <c r="M29" s="103">
        <v>0.5</v>
      </c>
      <c r="N29" s="112">
        <f t="shared" si="5"/>
        <v>481900</v>
      </c>
      <c r="O29" s="1" t="b">
        <f t="shared" si="0"/>
        <v>1</v>
      </c>
      <c r="P29" s="36">
        <f t="shared" si="1"/>
        <v>0.5</v>
      </c>
      <c r="Q29" s="37" t="b">
        <f t="shared" si="2"/>
        <v>1</v>
      </c>
      <c r="R29" s="37" t="b">
        <f t="shared" si="3"/>
        <v>1</v>
      </c>
    </row>
    <row r="30" spans="1:18" ht="36" x14ac:dyDescent="0.25">
      <c r="A30" s="88">
        <v>28</v>
      </c>
      <c r="B30" s="88" t="s">
        <v>241</v>
      </c>
      <c r="C30" s="94" t="s">
        <v>339</v>
      </c>
      <c r="D30" s="87" t="s">
        <v>308</v>
      </c>
      <c r="E30" s="87" t="s">
        <v>52</v>
      </c>
      <c r="F30" s="88" t="s">
        <v>309</v>
      </c>
      <c r="G30" s="88" t="s">
        <v>338</v>
      </c>
      <c r="H30" s="97">
        <v>1.002</v>
      </c>
      <c r="I30" s="98" t="s">
        <v>357</v>
      </c>
      <c r="J30" s="100">
        <v>1433884.32</v>
      </c>
      <c r="K30" s="101">
        <v>716942.16</v>
      </c>
      <c r="L30" s="102">
        <f t="shared" si="4"/>
        <v>716942.16</v>
      </c>
      <c r="M30" s="103">
        <v>0.5</v>
      </c>
      <c r="N30" s="112">
        <f t="shared" si="5"/>
        <v>716942.16</v>
      </c>
      <c r="O30" s="1" t="b">
        <f t="shared" si="0"/>
        <v>1</v>
      </c>
      <c r="P30" s="36">
        <f t="shared" si="1"/>
        <v>0.5</v>
      </c>
      <c r="Q30" s="37" t="b">
        <f t="shared" si="2"/>
        <v>1</v>
      </c>
      <c r="R30" s="37" t="b">
        <f t="shared" si="3"/>
        <v>1</v>
      </c>
    </row>
    <row r="31" spans="1:18" ht="36" x14ac:dyDescent="0.25">
      <c r="A31" s="88">
        <v>29</v>
      </c>
      <c r="B31" s="88" t="s">
        <v>242</v>
      </c>
      <c r="C31" s="94" t="s">
        <v>339</v>
      </c>
      <c r="D31" s="87" t="s">
        <v>310</v>
      </c>
      <c r="E31" s="87" t="s">
        <v>48</v>
      </c>
      <c r="F31" s="88" t="s">
        <v>311</v>
      </c>
      <c r="G31" s="88" t="s">
        <v>338</v>
      </c>
      <c r="H31" s="97">
        <v>4.4690000000000003</v>
      </c>
      <c r="I31" s="98" t="s">
        <v>358</v>
      </c>
      <c r="J31" s="100">
        <v>4729269.82</v>
      </c>
      <c r="K31" s="101">
        <v>2364634.91</v>
      </c>
      <c r="L31" s="102">
        <f t="shared" si="4"/>
        <v>2364634.91</v>
      </c>
      <c r="M31" s="103">
        <v>0.5</v>
      </c>
      <c r="N31" s="112">
        <f t="shared" si="5"/>
        <v>2364634.91</v>
      </c>
      <c r="O31" s="1" t="b">
        <f t="shared" si="0"/>
        <v>1</v>
      </c>
      <c r="P31" s="36">
        <f t="shared" si="1"/>
        <v>0.5</v>
      </c>
      <c r="Q31" s="37" t="b">
        <f t="shared" si="2"/>
        <v>1</v>
      </c>
      <c r="R31" s="37" t="b">
        <f t="shared" si="3"/>
        <v>1</v>
      </c>
    </row>
    <row r="32" spans="1:18" ht="36" x14ac:dyDescent="0.25">
      <c r="A32" s="88">
        <v>30</v>
      </c>
      <c r="B32" s="88" t="s">
        <v>243</v>
      </c>
      <c r="C32" s="94" t="s">
        <v>339</v>
      </c>
      <c r="D32" s="87" t="s">
        <v>306</v>
      </c>
      <c r="E32" s="87" t="s">
        <v>44</v>
      </c>
      <c r="F32" s="88" t="s">
        <v>312</v>
      </c>
      <c r="G32" s="88" t="s">
        <v>338</v>
      </c>
      <c r="H32" s="97">
        <v>2.1440000000000001</v>
      </c>
      <c r="I32" s="98" t="s">
        <v>356</v>
      </c>
      <c r="J32" s="100">
        <v>2789200</v>
      </c>
      <c r="K32" s="101">
        <v>1394600</v>
      </c>
      <c r="L32" s="102">
        <f t="shared" si="4"/>
        <v>1394600</v>
      </c>
      <c r="M32" s="103">
        <v>0.5</v>
      </c>
      <c r="N32" s="112">
        <f t="shared" si="5"/>
        <v>1394600</v>
      </c>
      <c r="O32" s="1" t="b">
        <f t="shared" si="0"/>
        <v>1</v>
      </c>
      <c r="P32" s="36">
        <f t="shared" si="1"/>
        <v>0.5</v>
      </c>
      <c r="Q32" s="37" t="b">
        <f t="shared" si="2"/>
        <v>1</v>
      </c>
      <c r="R32" s="37" t="b">
        <f t="shared" si="3"/>
        <v>1</v>
      </c>
    </row>
    <row r="33" spans="1:18" ht="36" x14ac:dyDescent="0.25">
      <c r="A33" s="88">
        <v>31</v>
      </c>
      <c r="B33" s="88" t="s">
        <v>244</v>
      </c>
      <c r="C33" s="94" t="s">
        <v>339</v>
      </c>
      <c r="D33" s="87" t="s">
        <v>278</v>
      </c>
      <c r="E33" s="87" t="s">
        <v>60</v>
      </c>
      <c r="F33" s="88" t="s">
        <v>313</v>
      </c>
      <c r="G33" s="88" t="s">
        <v>338</v>
      </c>
      <c r="H33" s="97">
        <v>1</v>
      </c>
      <c r="I33" s="98" t="s">
        <v>346</v>
      </c>
      <c r="J33" s="38">
        <v>841983.94</v>
      </c>
      <c r="K33" s="89">
        <v>505190.36</v>
      </c>
      <c r="L33" s="90">
        <f t="shared" si="4"/>
        <v>336793.57999999996</v>
      </c>
      <c r="M33" s="39">
        <v>0.6</v>
      </c>
      <c r="N33" s="116">
        <f t="shared" si="5"/>
        <v>505190.36</v>
      </c>
      <c r="O33" s="1" t="b">
        <f t="shared" si="0"/>
        <v>1</v>
      </c>
      <c r="P33" s="36">
        <f t="shared" si="1"/>
        <v>0.6</v>
      </c>
      <c r="Q33" s="37" t="b">
        <f t="shared" si="2"/>
        <v>1</v>
      </c>
      <c r="R33" s="37" t="b">
        <f t="shared" si="3"/>
        <v>1</v>
      </c>
    </row>
    <row r="34" spans="1:18" ht="36" x14ac:dyDescent="0.25">
      <c r="A34" s="88">
        <v>32</v>
      </c>
      <c r="B34" s="88" t="s">
        <v>245</v>
      </c>
      <c r="C34" s="94" t="s">
        <v>339</v>
      </c>
      <c r="D34" s="87" t="s">
        <v>281</v>
      </c>
      <c r="E34" s="87" t="s">
        <v>50</v>
      </c>
      <c r="F34" s="88" t="s">
        <v>314</v>
      </c>
      <c r="G34" s="88" t="s">
        <v>338</v>
      </c>
      <c r="H34" s="97">
        <v>0.78200000000000003</v>
      </c>
      <c r="I34" s="98" t="s">
        <v>348</v>
      </c>
      <c r="J34" s="100">
        <v>810295.99</v>
      </c>
      <c r="K34" s="101">
        <v>405147.99</v>
      </c>
      <c r="L34" s="102">
        <f t="shared" si="4"/>
        <v>405148</v>
      </c>
      <c r="M34" s="103">
        <v>0.5</v>
      </c>
      <c r="N34" s="112">
        <f t="shared" si="5"/>
        <v>405147.99</v>
      </c>
      <c r="O34" s="1" t="b">
        <f t="shared" si="0"/>
        <v>1</v>
      </c>
      <c r="P34" s="36">
        <f t="shared" si="1"/>
        <v>0.5</v>
      </c>
      <c r="Q34" s="37" t="b">
        <f t="shared" si="2"/>
        <v>1</v>
      </c>
      <c r="R34" s="37" t="b">
        <f t="shared" si="3"/>
        <v>1</v>
      </c>
    </row>
    <row r="35" spans="1:18" ht="48" x14ac:dyDescent="0.25">
      <c r="A35" s="88">
        <v>33</v>
      </c>
      <c r="B35" s="88" t="s">
        <v>246</v>
      </c>
      <c r="C35" s="94" t="s">
        <v>339</v>
      </c>
      <c r="D35" s="87" t="s">
        <v>298</v>
      </c>
      <c r="E35" s="87" t="s">
        <v>54</v>
      </c>
      <c r="F35" s="88" t="s">
        <v>315</v>
      </c>
      <c r="G35" s="88" t="s">
        <v>338</v>
      </c>
      <c r="H35" s="97">
        <v>0.76</v>
      </c>
      <c r="I35" s="98" t="s">
        <v>359</v>
      </c>
      <c r="J35" s="100">
        <v>492599.36</v>
      </c>
      <c r="K35" s="101">
        <v>246299.68</v>
      </c>
      <c r="L35" s="102">
        <f t="shared" si="4"/>
        <v>246299.68</v>
      </c>
      <c r="M35" s="103">
        <v>0.5</v>
      </c>
      <c r="N35" s="112">
        <f t="shared" si="5"/>
        <v>246299.68</v>
      </c>
      <c r="O35" s="1" t="b">
        <f t="shared" si="0"/>
        <v>1</v>
      </c>
      <c r="P35" s="36">
        <f t="shared" si="1"/>
        <v>0.5</v>
      </c>
      <c r="Q35" s="37" t="b">
        <f t="shared" si="2"/>
        <v>1</v>
      </c>
      <c r="R35" s="37" t="b">
        <f t="shared" si="3"/>
        <v>1</v>
      </c>
    </row>
    <row r="36" spans="1:18" ht="72" x14ac:dyDescent="0.25">
      <c r="A36" s="88">
        <v>34</v>
      </c>
      <c r="B36" s="88" t="s">
        <v>247</v>
      </c>
      <c r="C36" s="94" t="s">
        <v>339</v>
      </c>
      <c r="D36" s="87" t="s">
        <v>272</v>
      </c>
      <c r="E36" s="87" t="s">
        <v>78</v>
      </c>
      <c r="F36" s="88" t="s">
        <v>316</v>
      </c>
      <c r="G36" s="88" t="s">
        <v>338</v>
      </c>
      <c r="H36" s="97">
        <v>2.0299999999999998</v>
      </c>
      <c r="I36" s="98" t="s">
        <v>343</v>
      </c>
      <c r="J36" s="100">
        <v>2030000</v>
      </c>
      <c r="K36" s="101">
        <v>1015000</v>
      </c>
      <c r="L36" s="102">
        <f t="shared" si="4"/>
        <v>1015000</v>
      </c>
      <c r="M36" s="103">
        <v>0.5</v>
      </c>
      <c r="N36" s="112">
        <f t="shared" si="5"/>
        <v>1015000</v>
      </c>
      <c r="O36" s="1" t="b">
        <f t="shared" si="0"/>
        <v>1</v>
      </c>
      <c r="P36" s="36">
        <f t="shared" si="1"/>
        <v>0.5</v>
      </c>
      <c r="Q36" s="37" t="b">
        <f t="shared" si="2"/>
        <v>1</v>
      </c>
      <c r="R36" s="37" t="b">
        <f t="shared" si="3"/>
        <v>1</v>
      </c>
    </row>
    <row r="37" spans="1:18" ht="36" x14ac:dyDescent="0.25">
      <c r="A37" s="88">
        <v>35</v>
      </c>
      <c r="B37" s="88" t="s">
        <v>248</v>
      </c>
      <c r="C37" s="94" t="s">
        <v>339</v>
      </c>
      <c r="D37" s="87" t="s">
        <v>317</v>
      </c>
      <c r="E37" s="87" t="s">
        <v>58</v>
      </c>
      <c r="F37" s="88" t="s">
        <v>318</v>
      </c>
      <c r="G37" s="88" t="s">
        <v>338</v>
      </c>
      <c r="H37" s="97">
        <v>0.86699999999999999</v>
      </c>
      <c r="I37" s="98" t="s">
        <v>345</v>
      </c>
      <c r="J37" s="38">
        <v>924777.75</v>
      </c>
      <c r="K37" s="89">
        <v>554866.65</v>
      </c>
      <c r="L37" s="90">
        <f t="shared" si="4"/>
        <v>369911.1</v>
      </c>
      <c r="M37" s="39">
        <v>0.6</v>
      </c>
      <c r="N37" s="116">
        <f t="shared" si="5"/>
        <v>554866.65</v>
      </c>
      <c r="O37" s="1" t="b">
        <f t="shared" si="0"/>
        <v>1</v>
      </c>
      <c r="P37" s="36">
        <f t="shared" si="1"/>
        <v>0.6</v>
      </c>
      <c r="Q37" s="37" t="b">
        <f t="shared" si="2"/>
        <v>1</v>
      </c>
      <c r="R37" s="37" t="b">
        <f t="shared" si="3"/>
        <v>1</v>
      </c>
    </row>
    <row r="38" spans="1:18" ht="36" x14ac:dyDescent="0.25">
      <c r="A38" s="88">
        <v>36</v>
      </c>
      <c r="B38" s="88" t="s">
        <v>249</v>
      </c>
      <c r="C38" s="94" t="s">
        <v>339</v>
      </c>
      <c r="D38" s="87" t="s">
        <v>319</v>
      </c>
      <c r="E38" s="87" t="s">
        <v>70</v>
      </c>
      <c r="F38" s="88" t="s">
        <v>320</v>
      </c>
      <c r="G38" s="88" t="s">
        <v>338</v>
      </c>
      <c r="H38" s="97">
        <v>1.06</v>
      </c>
      <c r="I38" s="98" t="s">
        <v>347</v>
      </c>
      <c r="J38" s="38">
        <v>1030146.28</v>
      </c>
      <c r="K38" s="89">
        <v>618087.77</v>
      </c>
      <c r="L38" s="90">
        <f t="shared" si="4"/>
        <v>412058.51</v>
      </c>
      <c r="M38" s="39">
        <v>0.6</v>
      </c>
      <c r="N38" s="116">
        <f t="shared" si="5"/>
        <v>618087.77</v>
      </c>
      <c r="O38" s="1" t="b">
        <f t="shared" si="0"/>
        <v>1</v>
      </c>
      <c r="P38" s="36">
        <f t="shared" si="1"/>
        <v>0.6</v>
      </c>
      <c r="Q38" s="37" t="b">
        <f t="shared" si="2"/>
        <v>1</v>
      </c>
      <c r="R38" s="37" t="b">
        <f t="shared" si="3"/>
        <v>1</v>
      </c>
    </row>
    <row r="39" spans="1:18" ht="24" x14ac:dyDescent="0.25">
      <c r="A39" s="88">
        <v>37</v>
      </c>
      <c r="B39" s="88" t="s">
        <v>250</v>
      </c>
      <c r="C39" s="94" t="s">
        <v>339</v>
      </c>
      <c r="D39" s="87" t="s">
        <v>308</v>
      </c>
      <c r="E39" s="87" t="s">
        <v>52</v>
      </c>
      <c r="F39" s="88" t="s">
        <v>321</v>
      </c>
      <c r="G39" s="88" t="s">
        <v>338</v>
      </c>
      <c r="H39" s="97">
        <v>0.56100000000000005</v>
      </c>
      <c r="I39" s="98" t="s">
        <v>357</v>
      </c>
      <c r="J39" s="100">
        <v>765296.4</v>
      </c>
      <c r="K39" s="101">
        <v>382648.2</v>
      </c>
      <c r="L39" s="102">
        <f t="shared" si="4"/>
        <v>382648.2</v>
      </c>
      <c r="M39" s="103">
        <v>0.5</v>
      </c>
      <c r="N39" s="112">
        <f t="shared" si="5"/>
        <v>382648.2</v>
      </c>
      <c r="O39" s="1" t="b">
        <f t="shared" si="0"/>
        <v>1</v>
      </c>
      <c r="P39" s="36">
        <f t="shared" si="1"/>
        <v>0.5</v>
      </c>
      <c r="Q39" s="37" t="b">
        <f t="shared" si="2"/>
        <v>1</v>
      </c>
      <c r="R39" s="37" t="b">
        <f t="shared" si="3"/>
        <v>1</v>
      </c>
    </row>
    <row r="40" spans="1:18" ht="48" x14ac:dyDescent="0.25">
      <c r="A40" s="88">
        <v>38</v>
      </c>
      <c r="B40" s="88" t="s">
        <v>251</v>
      </c>
      <c r="C40" s="94" t="s">
        <v>339</v>
      </c>
      <c r="D40" s="87" t="s">
        <v>303</v>
      </c>
      <c r="E40" s="87" t="s">
        <v>62</v>
      </c>
      <c r="F40" s="88" t="s">
        <v>322</v>
      </c>
      <c r="G40" s="88" t="s">
        <v>338</v>
      </c>
      <c r="H40" s="97">
        <v>1.7</v>
      </c>
      <c r="I40" s="98" t="s">
        <v>350</v>
      </c>
      <c r="J40" s="100">
        <v>1167024.71</v>
      </c>
      <c r="K40" s="101">
        <v>583512.35</v>
      </c>
      <c r="L40" s="102">
        <f t="shared" si="4"/>
        <v>583512.36</v>
      </c>
      <c r="M40" s="103">
        <v>0.5</v>
      </c>
      <c r="N40" s="112">
        <f t="shared" si="5"/>
        <v>583512.35</v>
      </c>
      <c r="O40" s="1" t="b">
        <f t="shared" si="0"/>
        <v>1</v>
      </c>
      <c r="P40" s="36">
        <f t="shared" si="1"/>
        <v>0.5</v>
      </c>
      <c r="Q40" s="37" t="b">
        <f t="shared" si="2"/>
        <v>1</v>
      </c>
      <c r="R40" s="37" t="b">
        <f t="shared" si="3"/>
        <v>1</v>
      </c>
    </row>
    <row r="41" spans="1:18" ht="36" x14ac:dyDescent="0.25">
      <c r="A41" s="88">
        <v>39</v>
      </c>
      <c r="B41" s="88" t="s">
        <v>252</v>
      </c>
      <c r="C41" s="94" t="s">
        <v>339</v>
      </c>
      <c r="D41" s="87" t="s">
        <v>306</v>
      </c>
      <c r="E41" s="87" t="s">
        <v>44</v>
      </c>
      <c r="F41" s="88" t="s">
        <v>323</v>
      </c>
      <c r="G41" s="88" t="s">
        <v>338</v>
      </c>
      <c r="H41" s="97">
        <v>1.34</v>
      </c>
      <c r="I41" s="98" t="s">
        <v>356</v>
      </c>
      <c r="J41" s="100">
        <v>2162000</v>
      </c>
      <c r="K41" s="101">
        <v>1081000</v>
      </c>
      <c r="L41" s="102">
        <f t="shared" si="4"/>
        <v>1081000</v>
      </c>
      <c r="M41" s="103">
        <v>0.5</v>
      </c>
      <c r="N41" s="112">
        <f t="shared" si="5"/>
        <v>1081000</v>
      </c>
      <c r="O41" s="1" t="b">
        <f t="shared" si="0"/>
        <v>1</v>
      </c>
      <c r="P41" s="36">
        <f t="shared" si="1"/>
        <v>0.5</v>
      </c>
      <c r="Q41" s="37" t="b">
        <f t="shared" si="2"/>
        <v>1</v>
      </c>
      <c r="R41" s="37" t="b">
        <f t="shared" si="3"/>
        <v>1</v>
      </c>
    </row>
    <row r="42" spans="1:18" ht="36" x14ac:dyDescent="0.25">
      <c r="A42" s="88">
        <v>40</v>
      </c>
      <c r="B42" s="88" t="s">
        <v>253</v>
      </c>
      <c r="C42" s="94" t="s">
        <v>339</v>
      </c>
      <c r="D42" s="87" t="s">
        <v>324</v>
      </c>
      <c r="E42" s="87" t="s">
        <v>64</v>
      </c>
      <c r="F42" s="88" t="s">
        <v>325</v>
      </c>
      <c r="G42" s="88" t="s">
        <v>338</v>
      </c>
      <c r="H42" s="97">
        <v>1</v>
      </c>
      <c r="I42" s="98" t="s">
        <v>341</v>
      </c>
      <c r="J42" s="100">
        <v>1047071.69</v>
      </c>
      <c r="K42" s="101">
        <v>523535.84</v>
      </c>
      <c r="L42" s="102">
        <f t="shared" si="4"/>
        <v>523535.84999999992</v>
      </c>
      <c r="M42" s="103">
        <v>0.5</v>
      </c>
      <c r="N42" s="112">
        <f t="shared" si="5"/>
        <v>523535.84</v>
      </c>
      <c r="O42" s="1" t="b">
        <f t="shared" si="0"/>
        <v>1</v>
      </c>
      <c r="P42" s="36">
        <f t="shared" si="1"/>
        <v>0.5</v>
      </c>
      <c r="Q42" s="37" t="b">
        <f t="shared" si="2"/>
        <v>1</v>
      </c>
      <c r="R42" s="37" t="b">
        <f t="shared" si="3"/>
        <v>1</v>
      </c>
    </row>
    <row r="43" spans="1:18" ht="36" x14ac:dyDescent="0.25">
      <c r="A43" s="88">
        <v>41</v>
      </c>
      <c r="B43" s="88" t="s">
        <v>254</v>
      </c>
      <c r="C43" s="94" t="s">
        <v>339</v>
      </c>
      <c r="D43" s="87" t="s">
        <v>268</v>
      </c>
      <c r="E43" s="87" t="s">
        <v>72</v>
      </c>
      <c r="F43" s="88" t="s">
        <v>326</v>
      </c>
      <c r="G43" s="88" t="s">
        <v>338</v>
      </c>
      <c r="H43" s="97">
        <v>0.79</v>
      </c>
      <c r="I43" s="98" t="s">
        <v>345</v>
      </c>
      <c r="J43" s="38">
        <v>1095000</v>
      </c>
      <c r="K43" s="89">
        <v>657000</v>
      </c>
      <c r="L43" s="90">
        <f t="shared" si="4"/>
        <v>438000</v>
      </c>
      <c r="M43" s="39">
        <v>0.6</v>
      </c>
      <c r="N43" s="116">
        <f t="shared" si="5"/>
        <v>657000</v>
      </c>
      <c r="O43" s="1" t="b">
        <f t="shared" si="0"/>
        <v>1</v>
      </c>
      <c r="P43" s="36">
        <f t="shared" si="1"/>
        <v>0.6</v>
      </c>
      <c r="Q43" s="37" t="b">
        <f t="shared" si="2"/>
        <v>1</v>
      </c>
      <c r="R43" s="37" t="b">
        <f t="shared" si="3"/>
        <v>1</v>
      </c>
    </row>
    <row r="44" spans="1:18" ht="48" x14ac:dyDescent="0.25">
      <c r="A44" s="88">
        <v>42</v>
      </c>
      <c r="B44" s="88" t="s">
        <v>255</v>
      </c>
      <c r="C44" s="94" t="s">
        <v>339</v>
      </c>
      <c r="D44" s="87" t="s">
        <v>319</v>
      </c>
      <c r="E44" s="87" t="s">
        <v>70</v>
      </c>
      <c r="F44" s="88" t="s">
        <v>327</v>
      </c>
      <c r="G44" s="88" t="s">
        <v>338</v>
      </c>
      <c r="H44" s="97">
        <v>2.0790000000000002</v>
      </c>
      <c r="I44" s="98" t="s">
        <v>360</v>
      </c>
      <c r="J44" s="38">
        <v>2003732.09</v>
      </c>
      <c r="K44" s="89">
        <v>1202239.25</v>
      </c>
      <c r="L44" s="90">
        <f t="shared" si="4"/>
        <v>801492.84000000008</v>
      </c>
      <c r="M44" s="39">
        <v>0.6</v>
      </c>
      <c r="N44" s="116">
        <f t="shared" si="5"/>
        <v>1202239.25</v>
      </c>
      <c r="O44" s="1" t="b">
        <f t="shared" si="0"/>
        <v>1</v>
      </c>
      <c r="P44" s="36">
        <f t="shared" si="1"/>
        <v>0.6</v>
      </c>
      <c r="Q44" s="37" t="b">
        <f t="shared" si="2"/>
        <v>1</v>
      </c>
      <c r="R44" s="37" t="b">
        <f t="shared" si="3"/>
        <v>1</v>
      </c>
    </row>
    <row r="45" spans="1:18" ht="36" x14ac:dyDescent="0.25">
      <c r="A45" s="88">
        <v>43</v>
      </c>
      <c r="B45" s="88" t="s">
        <v>256</v>
      </c>
      <c r="C45" s="94" t="s">
        <v>339</v>
      </c>
      <c r="D45" s="87" t="s">
        <v>287</v>
      </c>
      <c r="E45" s="87" t="s">
        <v>56</v>
      </c>
      <c r="F45" s="88" t="s">
        <v>328</v>
      </c>
      <c r="G45" s="88" t="s">
        <v>338</v>
      </c>
      <c r="H45" s="97">
        <v>1.9079999999999999</v>
      </c>
      <c r="I45" s="98" t="s">
        <v>345</v>
      </c>
      <c r="J45" s="38">
        <v>2194430</v>
      </c>
      <c r="K45" s="89">
        <v>1316658</v>
      </c>
      <c r="L45" s="90">
        <f t="shared" si="4"/>
        <v>877772</v>
      </c>
      <c r="M45" s="39">
        <v>0.6</v>
      </c>
      <c r="N45" s="116">
        <f t="shared" si="5"/>
        <v>1316658</v>
      </c>
      <c r="O45" s="1" t="b">
        <f t="shared" si="0"/>
        <v>1</v>
      </c>
      <c r="P45" s="36">
        <f t="shared" si="1"/>
        <v>0.6</v>
      </c>
      <c r="Q45" s="37" t="b">
        <f t="shared" si="2"/>
        <v>1</v>
      </c>
      <c r="R45" s="37" t="b">
        <f t="shared" si="3"/>
        <v>1</v>
      </c>
    </row>
    <row r="46" spans="1:18" ht="36" x14ac:dyDescent="0.25">
      <c r="A46" s="88">
        <v>44</v>
      </c>
      <c r="B46" s="88" t="s">
        <v>257</v>
      </c>
      <c r="C46" s="94" t="s">
        <v>339</v>
      </c>
      <c r="D46" s="87" t="s">
        <v>308</v>
      </c>
      <c r="E46" s="87" t="s">
        <v>52</v>
      </c>
      <c r="F46" s="88" t="s">
        <v>329</v>
      </c>
      <c r="G46" s="88" t="s">
        <v>338</v>
      </c>
      <c r="H46" s="97">
        <v>1.3420000000000001</v>
      </c>
      <c r="I46" s="98" t="s">
        <v>357</v>
      </c>
      <c r="J46" s="100">
        <v>1571987.57</v>
      </c>
      <c r="K46" s="101">
        <v>785993.78</v>
      </c>
      <c r="L46" s="102">
        <f t="shared" si="4"/>
        <v>785993.79</v>
      </c>
      <c r="M46" s="103">
        <v>0.5</v>
      </c>
      <c r="N46" s="112">
        <f t="shared" si="5"/>
        <v>785993.78</v>
      </c>
      <c r="O46" s="1" t="b">
        <f t="shared" si="0"/>
        <v>1</v>
      </c>
      <c r="P46" s="36">
        <f t="shared" si="1"/>
        <v>0.5</v>
      </c>
      <c r="Q46" s="37" t="b">
        <f t="shared" si="2"/>
        <v>1</v>
      </c>
      <c r="R46" s="37" t="b">
        <f t="shared" si="3"/>
        <v>1</v>
      </c>
    </row>
    <row r="47" spans="1:18" ht="24" x14ac:dyDescent="0.25">
      <c r="A47" s="88">
        <v>45</v>
      </c>
      <c r="B47" s="88" t="s">
        <v>258</v>
      </c>
      <c r="C47" s="94" t="s">
        <v>339</v>
      </c>
      <c r="D47" s="87" t="s">
        <v>324</v>
      </c>
      <c r="E47" s="87" t="s">
        <v>64</v>
      </c>
      <c r="F47" s="88" t="s">
        <v>330</v>
      </c>
      <c r="G47" s="88" t="s">
        <v>338</v>
      </c>
      <c r="H47" s="97">
        <v>1.2889999999999999</v>
      </c>
      <c r="I47" s="98" t="s">
        <v>341</v>
      </c>
      <c r="J47" s="100">
        <v>1238965.4099999999</v>
      </c>
      <c r="K47" s="101">
        <v>619482.69999999995</v>
      </c>
      <c r="L47" s="102">
        <f t="shared" si="4"/>
        <v>619482.71</v>
      </c>
      <c r="M47" s="103">
        <v>0.5</v>
      </c>
      <c r="N47" s="112">
        <f t="shared" si="5"/>
        <v>619482.69999999995</v>
      </c>
      <c r="O47" s="1" t="b">
        <f t="shared" si="0"/>
        <v>1</v>
      </c>
      <c r="P47" s="36">
        <f t="shared" si="1"/>
        <v>0.5</v>
      </c>
      <c r="Q47" s="37" t="b">
        <f t="shared" si="2"/>
        <v>1</v>
      </c>
      <c r="R47" s="37" t="b">
        <f t="shared" si="3"/>
        <v>1</v>
      </c>
    </row>
    <row r="48" spans="1:18" ht="36" x14ac:dyDescent="0.25">
      <c r="A48" s="88">
        <v>46</v>
      </c>
      <c r="B48" s="88" t="s">
        <v>259</v>
      </c>
      <c r="C48" s="94" t="s">
        <v>339</v>
      </c>
      <c r="D48" s="87" t="s">
        <v>324</v>
      </c>
      <c r="E48" s="87" t="s">
        <v>64</v>
      </c>
      <c r="F48" s="88" t="s">
        <v>331</v>
      </c>
      <c r="G48" s="88" t="s">
        <v>338</v>
      </c>
      <c r="H48" s="97">
        <v>0.7</v>
      </c>
      <c r="I48" s="98" t="s">
        <v>341</v>
      </c>
      <c r="J48" s="100">
        <v>693692.15</v>
      </c>
      <c r="K48" s="101">
        <v>346846.07</v>
      </c>
      <c r="L48" s="102">
        <f t="shared" si="4"/>
        <v>346846.08</v>
      </c>
      <c r="M48" s="103">
        <v>0.5</v>
      </c>
      <c r="N48" s="112">
        <f t="shared" si="5"/>
        <v>346846.07</v>
      </c>
      <c r="O48" s="1" t="b">
        <f t="shared" si="0"/>
        <v>1</v>
      </c>
      <c r="P48" s="36">
        <f t="shared" si="1"/>
        <v>0.5</v>
      </c>
      <c r="Q48" s="37" t="b">
        <f t="shared" si="2"/>
        <v>1</v>
      </c>
      <c r="R48" s="37" t="b">
        <f t="shared" si="3"/>
        <v>1</v>
      </c>
    </row>
    <row r="49" spans="1:18" ht="48" x14ac:dyDescent="0.25">
      <c r="A49" s="110" t="s">
        <v>973</v>
      </c>
      <c r="B49" s="110" t="s">
        <v>260</v>
      </c>
      <c r="C49" s="143" t="s">
        <v>339</v>
      </c>
      <c r="D49" s="144" t="s">
        <v>303</v>
      </c>
      <c r="E49" s="144" t="s">
        <v>62</v>
      </c>
      <c r="F49" s="110" t="s">
        <v>332</v>
      </c>
      <c r="G49" s="110" t="s">
        <v>338</v>
      </c>
      <c r="H49" s="145">
        <v>0.67300000000000004</v>
      </c>
      <c r="I49" s="146" t="s">
        <v>350</v>
      </c>
      <c r="J49" s="147">
        <v>478069.9</v>
      </c>
      <c r="K49" s="113">
        <v>108096.14</v>
      </c>
      <c r="L49" s="148">
        <f t="shared" si="4"/>
        <v>369973.76000000001</v>
      </c>
      <c r="M49" s="149">
        <v>0.5</v>
      </c>
      <c r="N49" s="118">
        <f t="shared" si="5"/>
        <v>108096.14</v>
      </c>
      <c r="O49" s="1" t="b">
        <f t="shared" si="0"/>
        <v>1</v>
      </c>
      <c r="P49" s="36">
        <f t="shared" si="1"/>
        <v>0.2261</v>
      </c>
      <c r="Q49" s="37" t="b">
        <f t="shared" si="2"/>
        <v>0</v>
      </c>
      <c r="R49" s="37" t="b">
        <f t="shared" si="3"/>
        <v>1</v>
      </c>
    </row>
    <row r="50" spans="1:18" x14ac:dyDescent="0.25">
      <c r="A50" s="140" t="s">
        <v>37</v>
      </c>
      <c r="B50" s="140"/>
      <c r="C50" s="140"/>
      <c r="D50" s="140"/>
      <c r="E50" s="140"/>
      <c r="F50" s="140"/>
      <c r="G50" s="140"/>
      <c r="H50" s="40">
        <f>SUM(H3:H49)</f>
        <v>87.190000000000026</v>
      </c>
      <c r="I50" s="41" t="s">
        <v>12</v>
      </c>
      <c r="J50" s="42">
        <f>SUM(J3:J49)</f>
        <v>90479461.689999983</v>
      </c>
      <c r="K50" s="42">
        <f>SUM(K3:K49)</f>
        <v>49685844.170000002</v>
      </c>
      <c r="L50" s="42">
        <f>SUM(L3:L49)</f>
        <v>40793617.519999996</v>
      </c>
      <c r="M50" s="44" t="s">
        <v>12</v>
      </c>
      <c r="N50" s="43">
        <f>SUM(N3:N49)</f>
        <v>49685844.170000002</v>
      </c>
      <c r="O50" s="1" t="b">
        <f t="shared" si="0"/>
        <v>1</v>
      </c>
      <c r="P50" s="36">
        <f t="shared" si="1"/>
        <v>0.54910000000000003</v>
      </c>
      <c r="Q50" s="37" t="s">
        <v>12</v>
      </c>
      <c r="R50" s="37" t="b">
        <f t="shared" si="3"/>
        <v>1</v>
      </c>
    </row>
    <row r="51" spans="1:18" x14ac:dyDescent="0.25">
      <c r="A51" s="91"/>
      <c r="B51" s="91"/>
      <c r="C51" s="91"/>
      <c r="D51" s="91"/>
      <c r="E51" s="91"/>
      <c r="F51" s="91"/>
      <c r="G51" s="91"/>
    </row>
    <row r="52" spans="1:18" x14ac:dyDescent="0.25">
      <c r="A52" s="92" t="s">
        <v>38</v>
      </c>
      <c r="B52" s="92"/>
      <c r="C52" s="92"/>
      <c r="D52" s="92"/>
      <c r="E52" s="92"/>
      <c r="F52" s="92"/>
      <c r="G52" s="92"/>
      <c r="H52" s="1"/>
      <c r="I52" s="1"/>
      <c r="J52" s="108"/>
      <c r="K52" s="107"/>
      <c r="L52" s="107"/>
      <c r="N52" s="107"/>
      <c r="O52" s="1"/>
      <c r="R52" s="37"/>
    </row>
    <row r="53" spans="1:18" x14ac:dyDescent="0.25">
      <c r="A53" s="134" t="s">
        <v>34</v>
      </c>
      <c r="B53" s="135"/>
      <c r="C53" s="134"/>
      <c r="D53" s="135"/>
      <c r="E53" s="135"/>
      <c r="F53" s="135"/>
      <c r="G53" s="134"/>
      <c r="H53" s="134"/>
      <c r="I53" s="135"/>
      <c r="J53" s="136"/>
      <c r="K53" s="136"/>
      <c r="L53" s="136"/>
      <c r="M53" s="136"/>
      <c r="N53" s="136"/>
      <c r="O53" s="1"/>
    </row>
    <row r="54" spans="1:18" x14ac:dyDescent="0.25">
      <c r="B54" s="93"/>
      <c r="C54" s="93"/>
      <c r="D54" s="93"/>
      <c r="E54" s="93"/>
      <c r="F54" s="93"/>
      <c r="G54" s="93"/>
      <c r="J54" s="109"/>
    </row>
    <row r="55" spans="1:18" x14ac:dyDescent="0.25">
      <c r="K55" s="111"/>
    </row>
  </sheetData>
  <mergeCells count="15">
    <mergeCell ref="G1:G2"/>
    <mergeCell ref="A53:N53"/>
    <mergeCell ref="L1:L2"/>
    <mergeCell ref="M1:M2"/>
    <mergeCell ref="H1:H2"/>
    <mergeCell ref="I1:I2"/>
    <mergeCell ref="J1:J2"/>
    <mergeCell ref="K1:K2"/>
    <mergeCell ref="D1:D2"/>
    <mergeCell ref="E1:E2"/>
    <mergeCell ref="A50:G50"/>
    <mergeCell ref="A1:A2"/>
    <mergeCell ref="B1:B2"/>
    <mergeCell ref="C1:C2"/>
    <mergeCell ref="F1:F2"/>
  </mergeCells>
  <conditionalFormatting sqref="O3:R50">
    <cfRule type="cellIs" dxfId="15" priority="15" operator="equal">
      <formula>FALSE</formula>
    </cfRule>
  </conditionalFormatting>
  <conditionalFormatting sqref="O3:Q50">
    <cfRule type="containsText" dxfId="14" priority="13" operator="containsText" text="fałsz">
      <formula>NOT(ISERROR(SEARCH("fałsz",O3)))</formula>
    </cfRule>
  </conditionalFormatting>
  <conditionalFormatting sqref="R52">
    <cfRule type="cellIs" dxfId="13" priority="12" operator="equal">
      <formula>FALSE</formula>
    </cfRule>
  </conditionalFormatting>
  <conditionalFormatting sqref="R52">
    <cfRule type="cellIs" dxfId="12" priority="11" operator="equal">
      <formula>FALSE</formula>
    </cfRule>
  </conditionalFormatting>
  <dataValidations disablePrompts="1" count="2">
    <dataValidation type="list" allowBlank="1" showInputMessage="1" showErrorMessage="1" sqref="G3:G49" xr:uid="{7626797F-4DEE-4CEC-BC3C-30282A06BB26}">
      <formula1>"R"</formula1>
    </dataValidation>
    <dataValidation type="list" allowBlank="1" showInputMessage="1" showErrorMessage="1" sqref="C3:C49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>
    <oddHeader>&amp;LWojewództwo Lubelskie - zadania powiatowe lista podstawowa</oddHead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S120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 x14ac:dyDescent="0.25"/>
  <cols>
    <col min="1" max="1" width="15.7109375" style="3" customWidth="1"/>
    <col min="2" max="2" width="19.28515625" style="3" customWidth="1"/>
    <col min="3" max="3" width="15.7109375" style="3" customWidth="1"/>
    <col min="4" max="4" width="18.5703125" style="34" bestFit="1" customWidth="1"/>
    <col min="5" max="6" width="15.7109375" style="34" customWidth="1"/>
    <col min="7" max="7" width="31.140625" style="34" customWidth="1"/>
    <col min="8" max="8" width="15.7109375" style="3" customWidth="1"/>
    <col min="9" max="10" width="15.7109375" style="34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x14ac:dyDescent="0.25">
      <c r="A1" s="133" t="s">
        <v>4</v>
      </c>
      <c r="B1" s="133" t="s">
        <v>5</v>
      </c>
      <c r="C1" s="133" t="s">
        <v>40</v>
      </c>
      <c r="D1" s="133" t="s">
        <v>6</v>
      </c>
      <c r="E1" s="133" t="s">
        <v>27</v>
      </c>
      <c r="F1" s="133" t="s">
        <v>13</v>
      </c>
      <c r="G1" s="133" t="s">
        <v>7</v>
      </c>
      <c r="H1" s="133" t="s">
        <v>22</v>
      </c>
      <c r="I1" s="133" t="s">
        <v>8</v>
      </c>
      <c r="J1" s="133" t="s">
        <v>21</v>
      </c>
      <c r="K1" s="139" t="s">
        <v>9</v>
      </c>
      <c r="L1" s="133" t="s">
        <v>14</v>
      </c>
      <c r="M1" s="133" t="s">
        <v>11</v>
      </c>
      <c r="N1" s="133" t="s">
        <v>10</v>
      </c>
      <c r="O1" s="96" t="s">
        <v>39</v>
      </c>
      <c r="P1" s="1"/>
    </row>
    <row r="2" spans="1:19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9"/>
      <c r="L2" s="133"/>
      <c r="M2" s="133"/>
      <c r="N2" s="133"/>
      <c r="O2" s="96">
        <v>2023</v>
      </c>
      <c r="P2" s="1" t="s">
        <v>23</v>
      </c>
      <c r="Q2" s="1" t="s">
        <v>24</v>
      </c>
      <c r="R2" s="1" t="s">
        <v>25</v>
      </c>
      <c r="S2" s="35" t="s">
        <v>26</v>
      </c>
    </row>
    <row r="3" spans="1:19" ht="57" customHeight="1" x14ac:dyDescent="0.25">
      <c r="A3" s="88">
        <v>1</v>
      </c>
      <c r="B3" s="88" t="s">
        <v>361</v>
      </c>
      <c r="C3" s="88" t="s">
        <v>339</v>
      </c>
      <c r="D3" s="87" t="s">
        <v>578</v>
      </c>
      <c r="E3" s="87" t="s">
        <v>205</v>
      </c>
      <c r="F3" s="87" t="s">
        <v>69</v>
      </c>
      <c r="G3" s="88" t="s">
        <v>579</v>
      </c>
      <c r="H3" s="88" t="s">
        <v>338</v>
      </c>
      <c r="I3" s="97">
        <v>1.714</v>
      </c>
      <c r="J3" s="98" t="s">
        <v>350</v>
      </c>
      <c r="K3" s="116">
        <v>1434482.79</v>
      </c>
      <c r="L3" s="117">
        <f>ROUNDDOWN(K3*N3,2)</f>
        <v>1147586.23</v>
      </c>
      <c r="M3" s="90">
        <f>K3-L3</f>
        <v>286896.56000000006</v>
      </c>
      <c r="N3" s="39">
        <v>0.8</v>
      </c>
      <c r="O3" s="117">
        <f>L3</f>
        <v>1147586.23</v>
      </c>
      <c r="P3" s="1" t="b">
        <f t="shared" ref="P3:P34" si="0">L3=SUM(O3:O3)</f>
        <v>1</v>
      </c>
      <c r="Q3" s="36">
        <f t="shared" ref="Q3:Q34" si="1">ROUND(L3/K3,4)</f>
        <v>0.8</v>
      </c>
      <c r="R3" s="37" t="b">
        <f t="shared" ref="R3:R34" si="2">Q3=N3</f>
        <v>1</v>
      </c>
      <c r="S3" s="37" t="b">
        <f t="shared" ref="S3:S34" si="3">K3=L3+M3</f>
        <v>1</v>
      </c>
    </row>
    <row r="4" spans="1:19" ht="57" customHeight="1" x14ac:dyDescent="0.25">
      <c r="A4" s="88">
        <v>2</v>
      </c>
      <c r="B4" s="88" t="s">
        <v>362</v>
      </c>
      <c r="C4" s="88" t="s">
        <v>339</v>
      </c>
      <c r="D4" s="87" t="s">
        <v>580</v>
      </c>
      <c r="E4" s="87" t="s">
        <v>176</v>
      </c>
      <c r="F4" s="87" t="s">
        <v>71</v>
      </c>
      <c r="G4" s="88" t="s">
        <v>581</v>
      </c>
      <c r="H4" s="88" t="s">
        <v>338</v>
      </c>
      <c r="I4" s="97">
        <v>2.1549999999999998</v>
      </c>
      <c r="J4" s="98" t="s">
        <v>932</v>
      </c>
      <c r="K4" s="116">
        <v>12905000</v>
      </c>
      <c r="L4" s="117">
        <v>6452500</v>
      </c>
      <c r="M4" s="90">
        <f t="shared" ref="M4:M34" si="4">K4-L4</f>
        <v>6452500</v>
      </c>
      <c r="N4" s="39">
        <v>0.5</v>
      </c>
      <c r="O4" s="117">
        <f t="shared" ref="O4:O34" si="5">L4</f>
        <v>6452500</v>
      </c>
      <c r="P4" s="1" t="b">
        <f t="shared" si="0"/>
        <v>1</v>
      </c>
      <c r="Q4" s="36">
        <f t="shared" si="1"/>
        <v>0.5</v>
      </c>
      <c r="R4" s="37" t="b">
        <f t="shared" si="2"/>
        <v>1</v>
      </c>
      <c r="S4" s="37" t="b">
        <f t="shared" si="3"/>
        <v>1</v>
      </c>
    </row>
    <row r="5" spans="1:19" ht="57" customHeight="1" x14ac:dyDescent="0.25">
      <c r="A5" s="88">
        <v>3</v>
      </c>
      <c r="B5" s="88" t="s">
        <v>363</v>
      </c>
      <c r="C5" s="88" t="s">
        <v>339</v>
      </c>
      <c r="D5" s="87" t="s">
        <v>578</v>
      </c>
      <c r="E5" s="87" t="s">
        <v>205</v>
      </c>
      <c r="F5" s="87" t="s">
        <v>69</v>
      </c>
      <c r="G5" s="88" t="s">
        <v>582</v>
      </c>
      <c r="H5" s="88" t="s">
        <v>338</v>
      </c>
      <c r="I5" s="97">
        <v>2.218</v>
      </c>
      <c r="J5" s="98" t="s">
        <v>350</v>
      </c>
      <c r="K5" s="116">
        <v>1547534.38</v>
      </c>
      <c r="L5" s="117">
        <f>ROUNDDOWN(K5*N5,2)</f>
        <v>1238027.5</v>
      </c>
      <c r="M5" s="90">
        <f>K5-L5</f>
        <v>309506.87999999989</v>
      </c>
      <c r="N5" s="39">
        <v>0.8</v>
      </c>
      <c r="O5" s="117">
        <f>L5</f>
        <v>1238027.5</v>
      </c>
      <c r="P5" s="1" t="b">
        <f t="shared" si="0"/>
        <v>1</v>
      </c>
      <c r="Q5" s="36">
        <f t="shared" si="1"/>
        <v>0.8</v>
      </c>
      <c r="R5" s="37" t="b">
        <f t="shared" si="2"/>
        <v>1</v>
      </c>
      <c r="S5" s="37" t="b">
        <f t="shared" si="3"/>
        <v>1</v>
      </c>
    </row>
    <row r="6" spans="1:19" ht="57" customHeight="1" x14ac:dyDescent="0.25">
      <c r="A6" s="88">
        <v>4</v>
      </c>
      <c r="B6" s="88" t="s">
        <v>364</v>
      </c>
      <c r="C6" s="88" t="s">
        <v>339</v>
      </c>
      <c r="D6" s="87" t="s">
        <v>583</v>
      </c>
      <c r="E6" s="87" t="s">
        <v>129</v>
      </c>
      <c r="F6" s="87" t="s">
        <v>51</v>
      </c>
      <c r="G6" s="88" t="s">
        <v>584</v>
      </c>
      <c r="H6" s="88" t="s">
        <v>338</v>
      </c>
      <c r="I6" s="97">
        <v>1.7310000000000001</v>
      </c>
      <c r="J6" s="98" t="s">
        <v>933</v>
      </c>
      <c r="K6" s="116">
        <v>1624000</v>
      </c>
      <c r="L6" s="117">
        <v>812000</v>
      </c>
      <c r="M6" s="90">
        <f t="shared" si="4"/>
        <v>812000</v>
      </c>
      <c r="N6" s="39">
        <v>0.5</v>
      </c>
      <c r="O6" s="117">
        <f t="shared" si="5"/>
        <v>812000</v>
      </c>
      <c r="P6" s="1" t="b">
        <f t="shared" si="0"/>
        <v>1</v>
      </c>
      <c r="Q6" s="36">
        <f t="shared" si="1"/>
        <v>0.5</v>
      </c>
      <c r="R6" s="37" t="b">
        <f t="shared" si="2"/>
        <v>1</v>
      </c>
      <c r="S6" s="37" t="b">
        <f t="shared" si="3"/>
        <v>1</v>
      </c>
    </row>
    <row r="7" spans="1:19" ht="57" customHeight="1" x14ac:dyDescent="0.25">
      <c r="A7" s="88">
        <v>5</v>
      </c>
      <c r="B7" s="88" t="s">
        <v>365</v>
      </c>
      <c r="C7" s="88" t="s">
        <v>339</v>
      </c>
      <c r="D7" s="87" t="s">
        <v>585</v>
      </c>
      <c r="E7" s="87" t="s">
        <v>81</v>
      </c>
      <c r="F7" s="87" t="s">
        <v>210</v>
      </c>
      <c r="G7" s="88" t="s">
        <v>586</v>
      </c>
      <c r="H7" s="88" t="s">
        <v>338</v>
      </c>
      <c r="I7" s="97">
        <v>3.8490000000000002</v>
      </c>
      <c r="J7" s="98" t="s">
        <v>350</v>
      </c>
      <c r="K7" s="116">
        <v>2107849.7200000002</v>
      </c>
      <c r="L7" s="117">
        <f>ROUNDDOWN(K7*N7,2)</f>
        <v>1686279.77</v>
      </c>
      <c r="M7" s="90">
        <f>K7-L7</f>
        <v>421569.95000000019</v>
      </c>
      <c r="N7" s="39">
        <v>0.8</v>
      </c>
      <c r="O7" s="117">
        <f>L7</f>
        <v>1686279.77</v>
      </c>
      <c r="P7" s="1" t="b">
        <f t="shared" si="0"/>
        <v>1</v>
      </c>
      <c r="Q7" s="36">
        <f t="shared" si="1"/>
        <v>0.8</v>
      </c>
      <c r="R7" s="37" t="b">
        <f t="shared" si="2"/>
        <v>1</v>
      </c>
      <c r="S7" s="37" t="b">
        <f t="shared" si="3"/>
        <v>1</v>
      </c>
    </row>
    <row r="8" spans="1:19" ht="57" customHeight="1" x14ac:dyDescent="0.25">
      <c r="A8" s="88">
        <v>6</v>
      </c>
      <c r="B8" s="88" t="s">
        <v>366</v>
      </c>
      <c r="C8" s="88" t="s">
        <v>339</v>
      </c>
      <c r="D8" s="87" t="s">
        <v>587</v>
      </c>
      <c r="E8" s="87" t="s">
        <v>209</v>
      </c>
      <c r="F8" s="87" t="s">
        <v>77</v>
      </c>
      <c r="G8" s="88" t="s">
        <v>588</v>
      </c>
      <c r="H8" s="88" t="s">
        <v>338</v>
      </c>
      <c r="I8" s="97">
        <v>0.74099999999999999</v>
      </c>
      <c r="J8" s="98" t="s">
        <v>934</v>
      </c>
      <c r="K8" s="116">
        <v>920701.15</v>
      </c>
      <c r="L8" s="117">
        <v>552420.68999999994</v>
      </c>
      <c r="M8" s="90">
        <f t="shared" si="4"/>
        <v>368280.46000000008</v>
      </c>
      <c r="N8" s="39">
        <v>0.6</v>
      </c>
      <c r="O8" s="117">
        <f t="shared" si="5"/>
        <v>552420.68999999994</v>
      </c>
      <c r="P8" s="1" t="b">
        <f t="shared" si="0"/>
        <v>1</v>
      </c>
      <c r="Q8" s="36">
        <f t="shared" si="1"/>
        <v>0.6</v>
      </c>
      <c r="R8" s="37" t="b">
        <f t="shared" si="2"/>
        <v>1</v>
      </c>
      <c r="S8" s="37" t="b">
        <f t="shared" si="3"/>
        <v>1</v>
      </c>
    </row>
    <row r="9" spans="1:19" ht="57" customHeight="1" x14ac:dyDescent="0.25">
      <c r="A9" s="88">
        <v>7</v>
      </c>
      <c r="B9" s="88" t="s">
        <v>367</v>
      </c>
      <c r="C9" s="88" t="s">
        <v>339</v>
      </c>
      <c r="D9" s="87" t="s">
        <v>589</v>
      </c>
      <c r="E9" s="87" t="s">
        <v>143</v>
      </c>
      <c r="F9" s="87" t="s">
        <v>55</v>
      </c>
      <c r="G9" s="88" t="s">
        <v>590</v>
      </c>
      <c r="H9" s="88" t="s">
        <v>338</v>
      </c>
      <c r="I9" s="97">
        <v>1.6</v>
      </c>
      <c r="J9" s="98" t="s">
        <v>345</v>
      </c>
      <c r="K9" s="116">
        <v>1033722.64</v>
      </c>
      <c r="L9" s="117">
        <v>516861.32</v>
      </c>
      <c r="M9" s="90">
        <f t="shared" si="4"/>
        <v>516861.32</v>
      </c>
      <c r="N9" s="39">
        <v>0.5</v>
      </c>
      <c r="O9" s="117">
        <f t="shared" si="5"/>
        <v>516861.32</v>
      </c>
      <c r="P9" s="1" t="b">
        <f t="shared" si="0"/>
        <v>1</v>
      </c>
      <c r="Q9" s="36">
        <f t="shared" si="1"/>
        <v>0.5</v>
      </c>
      <c r="R9" s="37" t="b">
        <f t="shared" si="2"/>
        <v>1</v>
      </c>
      <c r="S9" s="37" t="b">
        <f t="shared" si="3"/>
        <v>1</v>
      </c>
    </row>
    <row r="10" spans="1:19" ht="57" customHeight="1" x14ac:dyDescent="0.25">
      <c r="A10" s="88">
        <v>8</v>
      </c>
      <c r="B10" s="88" t="s">
        <v>368</v>
      </c>
      <c r="C10" s="88" t="s">
        <v>339</v>
      </c>
      <c r="D10" s="87" t="s">
        <v>583</v>
      </c>
      <c r="E10" s="87" t="s">
        <v>129</v>
      </c>
      <c r="F10" s="87" t="s">
        <v>51</v>
      </c>
      <c r="G10" s="88" t="s">
        <v>591</v>
      </c>
      <c r="H10" s="88" t="s">
        <v>338</v>
      </c>
      <c r="I10" s="97">
        <v>1.306</v>
      </c>
      <c r="J10" s="98" t="s">
        <v>935</v>
      </c>
      <c r="K10" s="116">
        <v>1055500</v>
      </c>
      <c r="L10" s="117">
        <v>527750</v>
      </c>
      <c r="M10" s="90">
        <f t="shared" si="4"/>
        <v>527750</v>
      </c>
      <c r="N10" s="39">
        <v>0.5</v>
      </c>
      <c r="O10" s="117">
        <f t="shared" si="5"/>
        <v>527750</v>
      </c>
      <c r="P10" s="1" t="b">
        <f t="shared" si="0"/>
        <v>1</v>
      </c>
      <c r="Q10" s="36">
        <f t="shared" si="1"/>
        <v>0.5</v>
      </c>
      <c r="R10" s="37" t="b">
        <f t="shared" si="2"/>
        <v>1</v>
      </c>
      <c r="S10" s="37" t="b">
        <f t="shared" si="3"/>
        <v>1</v>
      </c>
    </row>
    <row r="11" spans="1:19" ht="57" customHeight="1" x14ac:dyDescent="0.25">
      <c r="A11" s="88">
        <v>9</v>
      </c>
      <c r="B11" s="88" t="s">
        <v>369</v>
      </c>
      <c r="C11" s="88" t="s">
        <v>339</v>
      </c>
      <c r="D11" s="87" t="s">
        <v>592</v>
      </c>
      <c r="E11" s="87" t="s">
        <v>195</v>
      </c>
      <c r="F11" s="87" t="s">
        <v>77</v>
      </c>
      <c r="G11" s="88" t="s">
        <v>593</v>
      </c>
      <c r="H11" s="88" t="s">
        <v>338</v>
      </c>
      <c r="I11" s="97">
        <v>1.429</v>
      </c>
      <c r="J11" s="98" t="s">
        <v>936</v>
      </c>
      <c r="K11" s="116">
        <v>900766.55</v>
      </c>
      <c r="L11" s="117">
        <v>450383.27</v>
      </c>
      <c r="M11" s="90">
        <f t="shared" si="4"/>
        <v>450383.28</v>
      </c>
      <c r="N11" s="39">
        <v>0.5</v>
      </c>
      <c r="O11" s="117">
        <f t="shared" si="5"/>
        <v>450383.27</v>
      </c>
      <c r="P11" s="1" t="b">
        <f t="shared" si="0"/>
        <v>1</v>
      </c>
      <c r="Q11" s="36">
        <f t="shared" si="1"/>
        <v>0.5</v>
      </c>
      <c r="R11" s="37" t="b">
        <f t="shared" si="2"/>
        <v>1</v>
      </c>
      <c r="S11" s="37" t="b">
        <f t="shared" si="3"/>
        <v>1</v>
      </c>
    </row>
    <row r="12" spans="1:19" ht="57" customHeight="1" x14ac:dyDescent="0.25">
      <c r="A12" s="88">
        <v>10</v>
      </c>
      <c r="B12" s="88" t="s">
        <v>370</v>
      </c>
      <c r="C12" s="88" t="s">
        <v>339</v>
      </c>
      <c r="D12" s="87" t="s">
        <v>594</v>
      </c>
      <c r="E12" s="87" t="s">
        <v>177</v>
      </c>
      <c r="F12" s="87" t="s">
        <v>71</v>
      </c>
      <c r="G12" s="88" t="s">
        <v>595</v>
      </c>
      <c r="H12" s="88" t="s">
        <v>338</v>
      </c>
      <c r="I12" s="97">
        <v>0.995</v>
      </c>
      <c r="J12" s="98" t="s">
        <v>342</v>
      </c>
      <c r="K12" s="116">
        <v>420069.52</v>
      </c>
      <c r="L12" s="117">
        <v>210034.76</v>
      </c>
      <c r="M12" s="90">
        <f t="shared" si="4"/>
        <v>210034.76</v>
      </c>
      <c r="N12" s="39">
        <v>0.5</v>
      </c>
      <c r="O12" s="117">
        <f t="shared" si="5"/>
        <v>210034.76</v>
      </c>
      <c r="P12" s="1" t="b">
        <f t="shared" si="0"/>
        <v>1</v>
      </c>
      <c r="Q12" s="36">
        <f t="shared" si="1"/>
        <v>0.5</v>
      </c>
      <c r="R12" s="37" t="b">
        <f t="shared" si="2"/>
        <v>1</v>
      </c>
      <c r="S12" s="37" t="b">
        <f t="shared" si="3"/>
        <v>1</v>
      </c>
    </row>
    <row r="13" spans="1:19" ht="57" customHeight="1" x14ac:dyDescent="0.25">
      <c r="A13" s="88">
        <v>11</v>
      </c>
      <c r="B13" s="88" t="s">
        <v>371</v>
      </c>
      <c r="C13" s="88" t="s">
        <v>339</v>
      </c>
      <c r="D13" s="87" t="s">
        <v>587</v>
      </c>
      <c r="E13" s="87" t="s">
        <v>209</v>
      </c>
      <c r="F13" s="87" t="s">
        <v>77</v>
      </c>
      <c r="G13" s="88" t="s">
        <v>596</v>
      </c>
      <c r="H13" s="88" t="s">
        <v>338</v>
      </c>
      <c r="I13" s="97">
        <v>1.222</v>
      </c>
      <c r="J13" s="98" t="s">
        <v>934</v>
      </c>
      <c r="K13" s="116">
        <v>1204838.52</v>
      </c>
      <c r="L13" s="117">
        <v>722903.11</v>
      </c>
      <c r="M13" s="90">
        <f t="shared" si="4"/>
        <v>481935.41000000003</v>
      </c>
      <c r="N13" s="39">
        <v>0.6</v>
      </c>
      <c r="O13" s="117">
        <f t="shared" si="5"/>
        <v>722903.11</v>
      </c>
      <c r="P13" s="1" t="b">
        <f t="shared" si="0"/>
        <v>1</v>
      </c>
      <c r="Q13" s="36">
        <f t="shared" si="1"/>
        <v>0.6</v>
      </c>
      <c r="R13" s="37" t="b">
        <f t="shared" si="2"/>
        <v>1</v>
      </c>
      <c r="S13" s="37" t="b">
        <f t="shared" si="3"/>
        <v>1</v>
      </c>
    </row>
    <row r="14" spans="1:19" ht="57" customHeight="1" x14ac:dyDescent="0.25">
      <c r="A14" s="88">
        <v>12</v>
      </c>
      <c r="B14" s="88" t="s">
        <v>372</v>
      </c>
      <c r="C14" s="88" t="s">
        <v>339</v>
      </c>
      <c r="D14" s="87" t="s">
        <v>594</v>
      </c>
      <c r="E14" s="87" t="s">
        <v>177</v>
      </c>
      <c r="F14" s="87" t="s">
        <v>71</v>
      </c>
      <c r="G14" s="88" t="s">
        <v>597</v>
      </c>
      <c r="H14" s="88" t="s">
        <v>338</v>
      </c>
      <c r="I14" s="97">
        <v>0.995</v>
      </c>
      <c r="J14" s="98" t="s">
        <v>342</v>
      </c>
      <c r="K14" s="116">
        <v>391210.02</v>
      </c>
      <c r="L14" s="117">
        <v>195605.01</v>
      </c>
      <c r="M14" s="90">
        <f t="shared" si="4"/>
        <v>195605.01</v>
      </c>
      <c r="N14" s="39">
        <v>0.5</v>
      </c>
      <c r="O14" s="117">
        <f t="shared" si="5"/>
        <v>195605.01</v>
      </c>
      <c r="P14" s="1" t="b">
        <f t="shared" si="0"/>
        <v>1</v>
      </c>
      <c r="Q14" s="36">
        <f t="shared" si="1"/>
        <v>0.5</v>
      </c>
      <c r="R14" s="37" t="b">
        <f t="shared" si="2"/>
        <v>1</v>
      </c>
      <c r="S14" s="37" t="b">
        <f t="shared" si="3"/>
        <v>1</v>
      </c>
    </row>
    <row r="15" spans="1:19" ht="57" customHeight="1" x14ac:dyDescent="0.25">
      <c r="A15" s="88">
        <v>13</v>
      </c>
      <c r="B15" s="88" t="s">
        <v>373</v>
      </c>
      <c r="C15" s="88" t="s">
        <v>339</v>
      </c>
      <c r="D15" s="87" t="s">
        <v>598</v>
      </c>
      <c r="E15" s="87" t="s">
        <v>174</v>
      </c>
      <c r="F15" s="87" t="s">
        <v>69</v>
      </c>
      <c r="G15" s="88" t="s">
        <v>599</v>
      </c>
      <c r="H15" s="88" t="s">
        <v>338</v>
      </c>
      <c r="I15" s="97">
        <v>0.83299999999999996</v>
      </c>
      <c r="J15" s="98" t="s">
        <v>353</v>
      </c>
      <c r="K15" s="116">
        <v>502699.31</v>
      </c>
      <c r="L15" s="117">
        <v>251349.65</v>
      </c>
      <c r="M15" s="90">
        <f t="shared" si="4"/>
        <v>251349.66</v>
      </c>
      <c r="N15" s="39">
        <v>0.5</v>
      </c>
      <c r="O15" s="117">
        <f t="shared" si="5"/>
        <v>251349.65</v>
      </c>
      <c r="P15" s="1" t="b">
        <f t="shared" si="0"/>
        <v>1</v>
      </c>
      <c r="Q15" s="36">
        <f t="shared" si="1"/>
        <v>0.5</v>
      </c>
      <c r="R15" s="37" t="b">
        <f t="shared" si="2"/>
        <v>1</v>
      </c>
      <c r="S15" s="37" t="b">
        <f t="shared" si="3"/>
        <v>1</v>
      </c>
    </row>
    <row r="16" spans="1:19" ht="57" customHeight="1" x14ac:dyDescent="0.25">
      <c r="A16" s="88">
        <v>14</v>
      </c>
      <c r="B16" s="88" t="s">
        <v>374</v>
      </c>
      <c r="C16" s="88" t="s">
        <v>339</v>
      </c>
      <c r="D16" s="87" t="s">
        <v>600</v>
      </c>
      <c r="E16" s="87" t="s">
        <v>162</v>
      </c>
      <c r="F16" s="87" t="s">
        <v>65</v>
      </c>
      <c r="G16" s="88" t="s">
        <v>601</v>
      </c>
      <c r="H16" s="88" t="s">
        <v>338</v>
      </c>
      <c r="I16" s="97">
        <v>0.63</v>
      </c>
      <c r="J16" s="98" t="s">
        <v>358</v>
      </c>
      <c r="K16" s="116">
        <v>867742.3</v>
      </c>
      <c r="L16" s="117">
        <v>433871.15</v>
      </c>
      <c r="M16" s="90">
        <f t="shared" si="4"/>
        <v>433871.15</v>
      </c>
      <c r="N16" s="39">
        <v>0.5</v>
      </c>
      <c r="O16" s="117">
        <f t="shared" si="5"/>
        <v>433871.15</v>
      </c>
      <c r="P16" s="1" t="b">
        <f t="shared" si="0"/>
        <v>1</v>
      </c>
      <c r="Q16" s="36">
        <f t="shared" si="1"/>
        <v>0.5</v>
      </c>
      <c r="R16" s="37" t="b">
        <f t="shared" si="2"/>
        <v>1</v>
      </c>
      <c r="S16" s="37" t="b">
        <f t="shared" si="3"/>
        <v>1</v>
      </c>
    </row>
    <row r="17" spans="1:19" ht="57" customHeight="1" x14ac:dyDescent="0.25">
      <c r="A17" s="88">
        <v>15</v>
      </c>
      <c r="B17" s="88" t="s">
        <v>375</v>
      </c>
      <c r="C17" s="88" t="s">
        <v>339</v>
      </c>
      <c r="D17" s="87" t="s">
        <v>585</v>
      </c>
      <c r="E17" s="87" t="s">
        <v>81</v>
      </c>
      <c r="F17" s="87" t="s">
        <v>210</v>
      </c>
      <c r="G17" s="88" t="s">
        <v>602</v>
      </c>
      <c r="H17" s="88" t="s">
        <v>338</v>
      </c>
      <c r="I17" s="97">
        <v>2.8490000000000002</v>
      </c>
      <c r="J17" s="98" t="s">
        <v>350</v>
      </c>
      <c r="K17" s="116">
        <v>1325767.71</v>
      </c>
      <c r="L17" s="117">
        <v>662883.85</v>
      </c>
      <c r="M17" s="90">
        <f t="shared" si="4"/>
        <v>662883.86</v>
      </c>
      <c r="N17" s="39">
        <v>0.5</v>
      </c>
      <c r="O17" s="117">
        <f t="shared" si="5"/>
        <v>662883.85</v>
      </c>
      <c r="P17" s="1" t="b">
        <f t="shared" si="0"/>
        <v>1</v>
      </c>
      <c r="Q17" s="36">
        <f t="shared" si="1"/>
        <v>0.5</v>
      </c>
      <c r="R17" s="37" t="b">
        <f t="shared" si="2"/>
        <v>1</v>
      </c>
      <c r="S17" s="37" t="b">
        <f t="shared" si="3"/>
        <v>1</v>
      </c>
    </row>
    <row r="18" spans="1:19" ht="57" customHeight="1" x14ac:dyDescent="0.25">
      <c r="A18" s="88">
        <v>16</v>
      </c>
      <c r="B18" s="88" t="s">
        <v>376</v>
      </c>
      <c r="C18" s="88" t="s">
        <v>339</v>
      </c>
      <c r="D18" s="87" t="s">
        <v>603</v>
      </c>
      <c r="E18" s="87" t="s">
        <v>170</v>
      </c>
      <c r="F18" s="87" t="s">
        <v>67</v>
      </c>
      <c r="G18" s="88" t="s">
        <v>604</v>
      </c>
      <c r="H18" s="88" t="s">
        <v>338</v>
      </c>
      <c r="I18" s="97">
        <v>1.397</v>
      </c>
      <c r="J18" s="98" t="s">
        <v>341</v>
      </c>
      <c r="K18" s="116">
        <v>668115.82999999996</v>
      </c>
      <c r="L18" s="117">
        <f>ROUNDDOWN(K18*N18,2)</f>
        <v>534492.66</v>
      </c>
      <c r="M18" s="90">
        <f>K18-L18</f>
        <v>133623.16999999993</v>
      </c>
      <c r="N18" s="39">
        <v>0.8</v>
      </c>
      <c r="O18" s="117">
        <f>L18</f>
        <v>534492.66</v>
      </c>
      <c r="P18" s="1" t="b">
        <f t="shared" si="0"/>
        <v>1</v>
      </c>
      <c r="Q18" s="36">
        <f t="shared" si="1"/>
        <v>0.8</v>
      </c>
      <c r="R18" s="37" t="b">
        <f t="shared" si="2"/>
        <v>1</v>
      </c>
      <c r="S18" s="37" t="b">
        <f t="shared" si="3"/>
        <v>1</v>
      </c>
    </row>
    <row r="19" spans="1:19" ht="57" customHeight="1" x14ac:dyDescent="0.25">
      <c r="A19" s="88">
        <v>17</v>
      </c>
      <c r="B19" s="88" t="s">
        <v>377</v>
      </c>
      <c r="C19" s="88" t="s">
        <v>339</v>
      </c>
      <c r="D19" s="87" t="s">
        <v>589</v>
      </c>
      <c r="E19" s="87" t="s">
        <v>143</v>
      </c>
      <c r="F19" s="87" t="s">
        <v>55</v>
      </c>
      <c r="G19" s="88" t="s">
        <v>605</v>
      </c>
      <c r="H19" s="88" t="s">
        <v>338</v>
      </c>
      <c r="I19" s="97">
        <v>1.385</v>
      </c>
      <c r="J19" s="98" t="s">
        <v>345</v>
      </c>
      <c r="K19" s="116">
        <v>745995.59</v>
      </c>
      <c r="L19" s="117">
        <v>372997.79</v>
      </c>
      <c r="M19" s="90">
        <f t="shared" si="4"/>
        <v>372997.8</v>
      </c>
      <c r="N19" s="39">
        <v>0.5</v>
      </c>
      <c r="O19" s="117">
        <f t="shared" si="5"/>
        <v>372997.79</v>
      </c>
      <c r="P19" s="1" t="b">
        <f t="shared" si="0"/>
        <v>1</v>
      </c>
      <c r="Q19" s="36">
        <f t="shared" si="1"/>
        <v>0.5</v>
      </c>
      <c r="R19" s="37" t="b">
        <f t="shared" si="2"/>
        <v>1</v>
      </c>
      <c r="S19" s="37" t="b">
        <f t="shared" si="3"/>
        <v>1</v>
      </c>
    </row>
    <row r="20" spans="1:19" ht="57" customHeight="1" x14ac:dyDescent="0.25">
      <c r="A20" s="88">
        <v>18</v>
      </c>
      <c r="B20" s="88" t="s">
        <v>378</v>
      </c>
      <c r="C20" s="88" t="s">
        <v>339</v>
      </c>
      <c r="D20" s="87" t="s">
        <v>606</v>
      </c>
      <c r="E20" s="87" t="s">
        <v>184</v>
      </c>
      <c r="F20" s="87" t="s">
        <v>73</v>
      </c>
      <c r="G20" s="88" t="s">
        <v>607</v>
      </c>
      <c r="H20" s="88" t="s">
        <v>338</v>
      </c>
      <c r="I20" s="97">
        <v>1.0509999999999999</v>
      </c>
      <c r="J20" s="98" t="s">
        <v>358</v>
      </c>
      <c r="K20" s="116">
        <v>622024.37</v>
      </c>
      <c r="L20" s="117">
        <v>311012.18</v>
      </c>
      <c r="M20" s="90">
        <f t="shared" si="4"/>
        <v>311012.19</v>
      </c>
      <c r="N20" s="39">
        <v>0.5</v>
      </c>
      <c r="O20" s="117">
        <f t="shared" si="5"/>
        <v>311012.18</v>
      </c>
      <c r="P20" s="1" t="b">
        <f t="shared" si="0"/>
        <v>1</v>
      </c>
      <c r="Q20" s="36">
        <f t="shared" si="1"/>
        <v>0.5</v>
      </c>
      <c r="R20" s="37" t="b">
        <f t="shared" si="2"/>
        <v>1</v>
      </c>
      <c r="S20" s="37" t="b">
        <f t="shared" si="3"/>
        <v>1</v>
      </c>
    </row>
    <row r="21" spans="1:19" ht="57" customHeight="1" x14ac:dyDescent="0.25">
      <c r="A21" s="88">
        <v>19</v>
      </c>
      <c r="B21" s="88" t="s">
        <v>379</v>
      </c>
      <c r="C21" s="88" t="s">
        <v>339</v>
      </c>
      <c r="D21" s="87" t="s">
        <v>608</v>
      </c>
      <c r="E21" s="87" t="s">
        <v>185</v>
      </c>
      <c r="F21" s="87" t="s">
        <v>73</v>
      </c>
      <c r="G21" s="88" t="s">
        <v>609</v>
      </c>
      <c r="H21" s="88" t="s">
        <v>338</v>
      </c>
      <c r="I21" s="97">
        <v>0.81499999999999995</v>
      </c>
      <c r="J21" s="98" t="s">
        <v>937</v>
      </c>
      <c r="K21" s="116">
        <v>698555.91</v>
      </c>
      <c r="L21" s="117">
        <v>349277.95</v>
      </c>
      <c r="M21" s="90">
        <f t="shared" si="4"/>
        <v>349277.96</v>
      </c>
      <c r="N21" s="39">
        <v>0.5</v>
      </c>
      <c r="O21" s="117">
        <f t="shared" si="5"/>
        <v>349277.95</v>
      </c>
      <c r="P21" s="1" t="b">
        <f t="shared" si="0"/>
        <v>1</v>
      </c>
      <c r="Q21" s="36">
        <f t="shared" si="1"/>
        <v>0.5</v>
      </c>
      <c r="R21" s="37" t="b">
        <f t="shared" si="2"/>
        <v>1</v>
      </c>
      <c r="S21" s="37" t="b">
        <f t="shared" si="3"/>
        <v>1</v>
      </c>
    </row>
    <row r="22" spans="1:19" ht="57" customHeight="1" x14ac:dyDescent="0.25">
      <c r="A22" s="88">
        <v>20</v>
      </c>
      <c r="B22" s="88" t="s">
        <v>380</v>
      </c>
      <c r="C22" s="88" t="s">
        <v>339</v>
      </c>
      <c r="D22" s="87" t="s">
        <v>610</v>
      </c>
      <c r="E22" s="87" t="s">
        <v>95</v>
      </c>
      <c r="F22" s="87" t="s">
        <v>42</v>
      </c>
      <c r="G22" s="88" t="s">
        <v>611</v>
      </c>
      <c r="H22" s="88" t="s">
        <v>338</v>
      </c>
      <c r="I22" s="97">
        <v>0.51600000000000001</v>
      </c>
      <c r="J22" s="98" t="s">
        <v>350</v>
      </c>
      <c r="K22" s="116">
        <v>579031.85</v>
      </c>
      <c r="L22" s="117">
        <v>289515.92</v>
      </c>
      <c r="M22" s="90">
        <f t="shared" si="4"/>
        <v>289515.93</v>
      </c>
      <c r="N22" s="39">
        <v>0.5</v>
      </c>
      <c r="O22" s="117">
        <f t="shared" si="5"/>
        <v>289515.92</v>
      </c>
      <c r="P22" s="1" t="b">
        <f t="shared" si="0"/>
        <v>1</v>
      </c>
      <c r="Q22" s="36">
        <f t="shared" si="1"/>
        <v>0.5</v>
      </c>
      <c r="R22" s="37" t="b">
        <f t="shared" si="2"/>
        <v>1</v>
      </c>
      <c r="S22" s="37" t="b">
        <f t="shared" si="3"/>
        <v>1</v>
      </c>
    </row>
    <row r="23" spans="1:19" ht="57" customHeight="1" x14ac:dyDescent="0.25">
      <c r="A23" s="88">
        <v>21</v>
      </c>
      <c r="B23" s="88" t="s">
        <v>381</v>
      </c>
      <c r="C23" s="88" t="s">
        <v>339</v>
      </c>
      <c r="D23" s="87" t="s">
        <v>612</v>
      </c>
      <c r="E23" s="87" t="s">
        <v>102</v>
      </c>
      <c r="F23" s="87" t="s">
        <v>43</v>
      </c>
      <c r="G23" s="88" t="s">
        <v>613</v>
      </c>
      <c r="H23" s="88" t="s">
        <v>338</v>
      </c>
      <c r="I23" s="97">
        <v>0.43</v>
      </c>
      <c r="J23" s="98" t="s">
        <v>938</v>
      </c>
      <c r="K23" s="116">
        <v>333184.40999999997</v>
      </c>
      <c r="L23" s="117">
        <v>166592.20000000001</v>
      </c>
      <c r="M23" s="90">
        <f t="shared" si="4"/>
        <v>166592.20999999996</v>
      </c>
      <c r="N23" s="39">
        <v>0.5</v>
      </c>
      <c r="O23" s="117">
        <f t="shared" si="5"/>
        <v>166592.20000000001</v>
      </c>
      <c r="P23" s="1" t="b">
        <f t="shared" si="0"/>
        <v>1</v>
      </c>
      <c r="Q23" s="36">
        <f t="shared" si="1"/>
        <v>0.5</v>
      </c>
      <c r="R23" s="37" t="b">
        <f t="shared" si="2"/>
        <v>1</v>
      </c>
      <c r="S23" s="37" t="b">
        <f t="shared" si="3"/>
        <v>1</v>
      </c>
    </row>
    <row r="24" spans="1:19" ht="57" customHeight="1" x14ac:dyDescent="0.25">
      <c r="A24" s="88">
        <v>22</v>
      </c>
      <c r="B24" s="88" t="s">
        <v>382</v>
      </c>
      <c r="C24" s="88" t="s">
        <v>339</v>
      </c>
      <c r="D24" s="87" t="s">
        <v>614</v>
      </c>
      <c r="E24" s="87" t="s">
        <v>160</v>
      </c>
      <c r="F24" s="87" t="s">
        <v>63</v>
      </c>
      <c r="G24" s="88" t="s">
        <v>615</v>
      </c>
      <c r="H24" s="88" t="s">
        <v>338</v>
      </c>
      <c r="I24" s="97">
        <v>0.23</v>
      </c>
      <c r="J24" s="98" t="s">
        <v>937</v>
      </c>
      <c r="K24" s="116">
        <v>231948</v>
      </c>
      <c r="L24" s="117">
        <v>115974</v>
      </c>
      <c r="M24" s="90">
        <f t="shared" si="4"/>
        <v>115974</v>
      </c>
      <c r="N24" s="39">
        <v>0.5</v>
      </c>
      <c r="O24" s="117">
        <f t="shared" si="5"/>
        <v>115974</v>
      </c>
      <c r="P24" s="1" t="b">
        <f t="shared" si="0"/>
        <v>1</v>
      </c>
      <c r="Q24" s="36">
        <f t="shared" si="1"/>
        <v>0.5</v>
      </c>
      <c r="R24" s="37" t="b">
        <f t="shared" si="2"/>
        <v>1</v>
      </c>
      <c r="S24" s="37" t="b">
        <f t="shared" si="3"/>
        <v>1</v>
      </c>
    </row>
    <row r="25" spans="1:19" ht="57" customHeight="1" x14ac:dyDescent="0.25">
      <c r="A25" s="88">
        <v>23</v>
      </c>
      <c r="B25" s="88" t="s">
        <v>383</v>
      </c>
      <c r="C25" s="88" t="s">
        <v>339</v>
      </c>
      <c r="D25" s="87" t="s">
        <v>616</v>
      </c>
      <c r="E25" s="87" t="s">
        <v>105</v>
      </c>
      <c r="F25" s="87" t="s">
        <v>43</v>
      </c>
      <c r="G25" s="88" t="s">
        <v>617</v>
      </c>
      <c r="H25" s="88" t="s">
        <v>338</v>
      </c>
      <c r="I25" s="97">
        <v>2.89</v>
      </c>
      <c r="J25" s="98" t="s">
        <v>939</v>
      </c>
      <c r="K25" s="116">
        <v>1162369.8</v>
      </c>
      <c r="L25" s="117">
        <v>581184.9</v>
      </c>
      <c r="M25" s="90">
        <f t="shared" si="4"/>
        <v>581184.9</v>
      </c>
      <c r="N25" s="39">
        <v>0.5</v>
      </c>
      <c r="O25" s="117">
        <f t="shared" si="5"/>
        <v>581184.9</v>
      </c>
      <c r="P25" s="1" t="b">
        <f t="shared" si="0"/>
        <v>1</v>
      </c>
      <c r="Q25" s="36">
        <f t="shared" si="1"/>
        <v>0.5</v>
      </c>
      <c r="R25" s="37" t="b">
        <f t="shared" si="2"/>
        <v>1</v>
      </c>
      <c r="S25" s="37" t="b">
        <f t="shared" si="3"/>
        <v>1</v>
      </c>
    </row>
    <row r="26" spans="1:19" ht="57" customHeight="1" x14ac:dyDescent="0.25">
      <c r="A26" s="88">
        <v>24</v>
      </c>
      <c r="B26" s="88" t="s">
        <v>384</v>
      </c>
      <c r="C26" s="88" t="s">
        <v>339</v>
      </c>
      <c r="D26" s="87" t="s">
        <v>618</v>
      </c>
      <c r="E26" s="87" t="s">
        <v>200</v>
      </c>
      <c r="F26" s="87" t="s">
        <v>55</v>
      </c>
      <c r="G26" s="88" t="s">
        <v>619</v>
      </c>
      <c r="H26" s="88" t="s">
        <v>338</v>
      </c>
      <c r="I26" s="97">
        <v>2.0609999999999999</v>
      </c>
      <c r="J26" s="98" t="s">
        <v>940</v>
      </c>
      <c r="K26" s="116">
        <v>3350400</v>
      </c>
      <c r="L26" s="117">
        <v>2010240</v>
      </c>
      <c r="M26" s="90">
        <f t="shared" si="4"/>
        <v>1340160</v>
      </c>
      <c r="N26" s="39">
        <v>0.6</v>
      </c>
      <c r="O26" s="117">
        <f t="shared" si="5"/>
        <v>2010240</v>
      </c>
      <c r="P26" s="1" t="b">
        <f t="shared" si="0"/>
        <v>1</v>
      </c>
      <c r="Q26" s="36">
        <f t="shared" si="1"/>
        <v>0.6</v>
      </c>
      <c r="R26" s="37" t="b">
        <f t="shared" si="2"/>
        <v>1</v>
      </c>
      <c r="S26" s="37" t="b">
        <f t="shared" si="3"/>
        <v>1</v>
      </c>
    </row>
    <row r="27" spans="1:19" ht="57" customHeight="1" x14ac:dyDescent="0.25">
      <c r="A27" s="88">
        <v>25</v>
      </c>
      <c r="B27" s="88" t="s">
        <v>385</v>
      </c>
      <c r="C27" s="88" t="s">
        <v>339</v>
      </c>
      <c r="D27" s="87" t="s">
        <v>620</v>
      </c>
      <c r="E27" s="87" t="s">
        <v>181</v>
      </c>
      <c r="F27" s="87" t="s">
        <v>73</v>
      </c>
      <c r="G27" s="88" t="s">
        <v>621</v>
      </c>
      <c r="H27" s="88" t="s">
        <v>338</v>
      </c>
      <c r="I27" s="97">
        <v>1.3109999999999999</v>
      </c>
      <c r="J27" s="98" t="s">
        <v>941</v>
      </c>
      <c r="K27" s="116">
        <v>811875.83</v>
      </c>
      <c r="L27" s="117">
        <v>405937.91</v>
      </c>
      <c r="M27" s="90">
        <f t="shared" si="4"/>
        <v>405937.91999999998</v>
      </c>
      <c r="N27" s="39">
        <v>0.5</v>
      </c>
      <c r="O27" s="117">
        <f t="shared" si="5"/>
        <v>405937.91</v>
      </c>
      <c r="P27" s="1" t="b">
        <f t="shared" si="0"/>
        <v>1</v>
      </c>
      <c r="Q27" s="36">
        <f t="shared" si="1"/>
        <v>0.5</v>
      </c>
      <c r="R27" s="37" t="b">
        <f t="shared" si="2"/>
        <v>1</v>
      </c>
      <c r="S27" s="37" t="b">
        <f t="shared" si="3"/>
        <v>1</v>
      </c>
    </row>
    <row r="28" spans="1:19" ht="57" customHeight="1" x14ac:dyDescent="0.25">
      <c r="A28" s="88">
        <v>26</v>
      </c>
      <c r="B28" s="88" t="s">
        <v>386</v>
      </c>
      <c r="C28" s="88" t="s">
        <v>339</v>
      </c>
      <c r="D28" s="87" t="s">
        <v>612</v>
      </c>
      <c r="E28" s="87" t="s">
        <v>102</v>
      </c>
      <c r="F28" s="87" t="s">
        <v>43</v>
      </c>
      <c r="G28" s="88" t="s">
        <v>622</v>
      </c>
      <c r="H28" s="88" t="s">
        <v>338</v>
      </c>
      <c r="I28" s="97">
        <v>1.2789999999999999</v>
      </c>
      <c r="J28" s="98" t="s">
        <v>938</v>
      </c>
      <c r="K28" s="116">
        <v>927572.43</v>
      </c>
      <c r="L28" s="117">
        <v>463786.21</v>
      </c>
      <c r="M28" s="90">
        <f t="shared" si="4"/>
        <v>463786.22000000003</v>
      </c>
      <c r="N28" s="39">
        <v>0.5</v>
      </c>
      <c r="O28" s="117">
        <f t="shared" si="5"/>
        <v>463786.21</v>
      </c>
      <c r="P28" s="1" t="b">
        <f t="shared" si="0"/>
        <v>1</v>
      </c>
      <c r="Q28" s="36">
        <f t="shared" si="1"/>
        <v>0.5</v>
      </c>
      <c r="R28" s="37" t="b">
        <f t="shared" si="2"/>
        <v>1</v>
      </c>
      <c r="S28" s="37" t="b">
        <f t="shared" si="3"/>
        <v>1</v>
      </c>
    </row>
    <row r="29" spans="1:19" ht="57" customHeight="1" x14ac:dyDescent="0.25">
      <c r="A29" s="88">
        <v>27</v>
      </c>
      <c r="B29" s="88" t="s">
        <v>387</v>
      </c>
      <c r="C29" s="88" t="s">
        <v>339</v>
      </c>
      <c r="D29" s="87" t="s">
        <v>623</v>
      </c>
      <c r="E29" s="87" t="s">
        <v>117</v>
      </c>
      <c r="F29" s="87" t="s">
        <v>47</v>
      </c>
      <c r="G29" s="88" t="s">
        <v>624</v>
      </c>
      <c r="H29" s="88" t="s">
        <v>338</v>
      </c>
      <c r="I29" s="97">
        <v>0.99</v>
      </c>
      <c r="J29" s="98" t="s">
        <v>348</v>
      </c>
      <c r="K29" s="116">
        <v>646247.15</v>
      </c>
      <c r="L29" s="117">
        <v>323123.57</v>
      </c>
      <c r="M29" s="90">
        <f t="shared" si="4"/>
        <v>323123.58</v>
      </c>
      <c r="N29" s="39">
        <v>0.5</v>
      </c>
      <c r="O29" s="117">
        <f t="shared" si="5"/>
        <v>323123.57</v>
      </c>
      <c r="P29" s="1" t="b">
        <f t="shared" si="0"/>
        <v>1</v>
      </c>
      <c r="Q29" s="36">
        <f t="shared" si="1"/>
        <v>0.5</v>
      </c>
      <c r="R29" s="37" t="b">
        <f t="shared" si="2"/>
        <v>1</v>
      </c>
      <c r="S29" s="37" t="b">
        <f t="shared" si="3"/>
        <v>1</v>
      </c>
    </row>
    <row r="30" spans="1:19" ht="57" customHeight="1" x14ac:dyDescent="0.25">
      <c r="A30" s="88">
        <v>28</v>
      </c>
      <c r="B30" s="88" t="s">
        <v>388</v>
      </c>
      <c r="C30" s="88" t="s">
        <v>339</v>
      </c>
      <c r="D30" s="87" t="s">
        <v>625</v>
      </c>
      <c r="E30" s="87" t="s">
        <v>212</v>
      </c>
      <c r="F30" s="87" t="s">
        <v>625</v>
      </c>
      <c r="G30" s="88" t="s">
        <v>626</v>
      </c>
      <c r="H30" s="88" t="s">
        <v>338</v>
      </c>
      <c r="I30" s="97">
        <v>0.95299999999999996</v>
      </c>
      <c r="J30" s="98" t="s">
        <v>933</v>
      </c>
      <c r="K30" s="116">
        <v>2616771.89</v>
      </c>
      <c r="L30" s="117">
        <v>1570063.13</v>
      </c>
      <c r="M30" s="90">
        <f t="shared" si="4"/>
        <v>1046708.7600000002</v>
      </c>
      <c r="N30" s="39">
        <v>0.6</v>
      </c>
      <c r="O30" s="117">
        <f t="shared" si="5"/>
        <v>1570063.13</v>
      </c>
      <c r="P30" s="1" t="b">
        <f t="shared" si="0"/>
        <v>1</v>
      </c>
      <c r="Q30" s="36">
        <f t="shared" si="1"/>
        <v>0.6</v>
      </c>
      <c r="R30" s="37" t="b">
        <f t="shared" si="2"/>
        <v>1</v>
      </c>
      <c r="S30" s="37" t="b">
        <f t="shared" si="3"/>
        <v>1</v>
      </c>
    </row>
    <row r="31" spans="1:19" ht="57" customHeight="1" x14ac:dyDescent="0.25">
      <c r="A31" s="88">
        <v>29</v>
      </c>
      <c r="B31" s="88" t="s">
        <v>389</v>
      </c>
      <c r="C31" s="88" t="s">
        <v>339</v>
      </c>
      <c r="D31" s="87" t="s">
        <v>627</v>
      </c>
      <c r="E31" s="87" t="s">
        <v>96</v>
      </c>
      <c r="F31" s="87" t="s">
        <v>42</v>
      </c>
      <c r="G31" s="88" t="s">
        <v>628</v>
      </c>
      <c r="H31" s="88" t="s">
        <v>338</v>
      </c>
      <c r="I31" s="97">
        <v>0.84199999999999997</v>
      </c>
      <c r="J31" s="98" t="s">
        <v>942</v>
      </c>
      <c r="K31" s="116">
        <v>545608.27</v>
      </c>
      <c r="L31" s="117">
        <v>272804.13</v>
      </c>
      <c r="M31" s="90">
        <f t="shared" si="4"/>
        <v>272804.14</v>
      </c>
      <c r="N31" s="39">
        <v>0.5</v>
      </c>
      <c r="O31" s="117">
        <f t="shared" si="5"/>
        <v>272804.13</v>
      </c>
      <c r="P31" s="1" t="b">
        <f t="shared" si="0"/>
        <v>1</v>
      </c>
      <c r="Q31" s="36">
        <f t="shared" si="1"/>
        <v>0.5</v>
      </c>
      <c r="R31" s="37" t="b">
        <f t="shared" si="2"/>
        <v>1</v>
      </c>
      <c r="S31" s="37" t="b">
        <f t="shared" si="3"/>
        <v>1</v>
      </c>
    </row>
    <row r="32" spans="1:19" ht="57" customHeight="1" x14ac:dyDescent="0.25">
      <c r="A32" s="88">
        <v>30</v>
      </c>
      <c r="B32" s="88" t="s">
        <v>390</v>
      </c>
      <c r="C32" s="88" t="s">
        <v>339</v>
      </c>
      <c r="D32" s="87" t="s">
        <v>629</v>
      </c>
      <c r="E32" s="87" t="s">
        <v>134</v>
      </c>
      <c r="F32" s="87" t="s">
        <v>53</v>
      </c>
      <c r="G32" s="88" t="s">
        <v>630</v>
      </c>
      <c r="H32" s="88" t="s">
        <v>338</v>
      </c>
      <c r="I32" s="97">
        <v>0.81599999999999995</v>
      </c>
      <c r="J32" s="98" t="s">
        <v>341</v>
      </c>
      <c r="K32" s="116">
        <v>856587.95</v>
      </c>
      <c r="L32" s="117">
        <v>428293.97</v>
      </c>
      <c r="M32" s="90">
        <f t="shared" si="4"/>
        <v>428293.98</v>
      </c>
      <c r="N32" s="39">
        <v>0.5</v>
      </c>
      <c r="O32" s="117">
        <f t="shared" si="5"/>
        <v>428293.97</v>
      </c>
      <c r="P32" s="1" t="b">
        <f t="shared" si="0"/>
        <v>1</v>
      </c>
      <c r="Q32" s="36">
        <f t="shared" si="1"/>
        <v>0.5</v>
      </c>
      <c r="R32" s="37" t="b">
        <f t="shared" si="2"/>
        <v>1</v>
      </c>
      <c r="S32" s="37" t="b">
        <f t="shared" si="3"/>
        <v>1</v>
      </c>
    </row>
    <row r="33" spans="1:19" ht="57" customHeight="1" x14ac:dyDescent="0.25">
      <c r="A33" s="88">
        <v>31</v>
      </c>
      <c r="B33" s="88" t="s">
        <v>391</v>
      </c>
      <c r="C33" s="88" t="s">
        <v>339</v>
      </c>
      <c r="D33" s="87" t="s">
        <v>631</v>
      </c>
      <c r="E33" s="87" t="s">
        <v>88</v>
      </c>
      <c r="F33" s="87" t="s">
        <v>41</v>
      </c>
      <c r="G33" s="88" t="s">
        <v>632</v>
      </c>
      <c r="H33" s="88" t="s">
        <v>338</v>
      </c>
      <c r="I33" s="97">
        <v>0.71199999999999997</v>
      </c>
      <c r="J33" s="98" t="s">
        <v>358</v>
      </c>
      <c r="K33" s="116">
        <v>449905.18</v>
      </c>
      <c r="L33" s="117">
        <v>224952.59</v>
      </c>
      <c r="M33" s="90">
        <f t="shared" si="4"/>
        <v>224952.59</v>
      </c>
      <c r="N33" s="39">
        <v>0.5</v>
      </c>
      <c r="O33" s="117">
        <f t="shared" si="5"/>
        <v>224952.59</v>
      </c>
      <c r="P33" s="1" t="b">
        <f t="shared" si="0"/>
        <v>1</v>
      </c>
      <c r="Q33" s="36">
        <f t="shared" si="1"/>
        <v>0.5</v>
      </c>
      <c r="R33" s="37" t="b">
        <f t="shared" si="2"/>
        <v>1</v>
      </c>
      <c r="S33" s="37" t="b">
        <f t="shared" si="3"/>
        <v>1</v>
      </c>
    </row>
    <row r="34" spans="1:19" ht="57" customHeight="1" x14ac:dyDescent="0.25">
      <c r="A34" s="88">
        <v>32</v>
      </c>
      <c r="B34" s="88" t="s">
        <v>392</v>
      </c>
      <c r="C34" s="88" t="s">
        <v>339</v>
      </c>
      <c r="D34" s="87" t="s">
        <v>633</v>
      </c>
      <c r="E34" s="87" t="s">
        <v>154</v>
      </c>
      <c r="F34" s="87" t="s">
        <v>59</v>
      </c>
      <c r="G34" s="88" t="s">
        <v>634</v>
      </c>
      <c r="H34" s="88" t="s">
        <v>338</v>
      </c>
      <c r="I34" s="97">
        <v>0.628</v>
      </c>
      <c r="J34" s="98" t="s">
        <v>345</v>
      </c>
      <c r="K34" s="116">
        <v>360030.74</v>
      </c>
      <c r="L34" s="117">
        <v>180015.37</v>
      </c>
      <c r="M34" s="90">
        <f t="shared" si="4"/>
        <v>180015.37</v>
      </c>
      <c r="N34" s="39">
        <v>0.5</v>
      </c>
      <c r="O34" s="117">
        <f t="shared" si="5"/>
        <v>180015.37</v>
      </c>
      <c r="P34" s="1" t="b">
        <f t="shared" si="0"/>
        <v>1</v>
      </c>
      <c r="Q34" s="36">
        <f t="shared" si="1"/>
        <v>0.5</v>
      </c>
      <c r="R34" s="37" t="b">
        <f t="shared" si="2"/>
        <v>1</v>
      </c>
      <c r="S34" s="37" t="b">
        <f t="shared" si="3"/>
        <v>1</v>
      </c>
    </row>
    <row r="35" spans="1:19" ht="57" customHeight="1" x14ac:dyDescent="0.25">
      <c r="A35" s="88">
        <v>33</v>
      </c>
      <c r="B35" s="88" t="s">
        <v>393</v>
      </c>
      <c r="C35" s="88" t="s">
        <v>339</v>
      </c>
      <c r="D35" s="87" t="s">
        <v>635</v>
      </c>
      <c r="E35" s="87" t="s">
        <v>116</v>
      </c>
      <c r="F35" s="87" t="s">
        <v>45</v>
      </c>
      <c r="G35" s="88" t="s">
        <v>636</v>
      </c>
      <c r="H35" s="88" t="s">
        <v>338</v>
      </c>
      <c r="I35" s="97">
        <v>0.46800000000000003</v>
      </c>
      <c r="J35" s="98" t="s">
        <v>934</v>
      </c>
      <c r="K35" s="116">
        <v>444753.43</v>
      </c>
      <c r="L35" s="117">
        <v>222376.71</v>
      </c>
      <c r="M35" s="90">
        <f t="shared" ref="M35:M66" si="6">K35-L35</f>
        <v>222376.72</v>
      </c>
      <c r="N35" s="39">
        <v>0.5</v>
      </c>
      <c r="O35" s="117">
        <f t="shared" ref="O35:O66" si="7">L35</f>
        <v>222376.71</v>
      </c>
      <c r="P35" s="1" t="b">
        <f t="shared" ref="P35:P66" si="8">L35=SUM(O35:O35)</f>
        <v>1</v>
      </c>
      <c r="Q35" s="36">
        <f t="shared" ref="Q35:Q66" si="9">ROUND(L35/K35,4)</f>
        <v>0.5</v>
      </c>
      <c r="R35" s="37" t="b">
        <f t="shared" ref="R35:R66" si="10">Q35=N35</f>
        <v>1</v>
      </c>
      <c r="S35" s="37" t="b">
        <f t="shared" ref="S35:S66" si="11">K35=L35+M35</f>
        <v>1</v>
      </c>
    </row>
    <row r="36" spans="1:19" ht="57" customHeight="1" x14ac:dyDescent="0.25">
      <c r="A36" s="88">
        <v>34</v>
      </c>
      <c r="B36" s="88" t="s">
        <v>394</v>
      </c>
      <c r="C36" s="88" t="s">
        <v>339</v>
      </c>
      <c r="D36" s="87" t="s">
        <v>614</v>
      </c>
      <c r="E36" s="87" t="s">
        <v>160</v>
      </c>
      <c r="F36" s="87" t="s">
        <v>63</v>
      </c>
      <c r="G36" s="88" t="s">
        <v>637</v>
      </c>
      <c r="H36" s="88" t="s">
        <v>338</v>
      </c>
      <c r="I36" s="97">
        <v>0.45</v>
      </c>
      <c r="J36" s="98" t="s">
        <v>937</v>
      </c>
      <c r="K36" s="116">
        <v>400591.62</v>
      </c>
      <c r="L36" s="117">
        <v>200295.81</v>
      </c>
      <c r="M36" s="90">
        <f t="shared" si="6"/>
        <v>200295.81</v>
      </c>
      <c r="N36" s="39">
        <v>0.5</v>
      </c>
      <c r="O36" s="117">
        <f t="shared" si="7"/>
        <v>200295.81</v>
      </c>
      <c r="P36" s="1" t="b">
        <f t="shared" si="8"/>
        <v>1</v>
      </c>
      <c r="Q36" s="36">
        <f t="shared" si="9"/>
        <v>0.5</v>
      </c>
      <c r="R36" s="37" t="b">
        <f t="shared" si="10"/>
        <v>1</v>
      </c>
      <c r="S36" s="37" t="b">
        <f t="shared" si="11"/>
        <v>1</v>
      </c>
    </row>
    <row r="37" spans="1:19" ht="57" customHeight="1" x14ac:dyDescent="0.25">
      <c r="A37" s="88">
        <v>35</v>
      </c>
      <c r="B37" s="88" t="s">
        <v>395</v>
      </c>
      <c r="C37" s="88" t="s">
        <v>339</v>
      </c>
      <c r="D37" s="87" t="s">
        <v>638</v>
      </c>
      <c r="E37" s="87" t="s">
        <v>198</v>
      </c>
      <c r="F37" s="87" t="s">
        <v>77</v>
      </c>
      <c r="G37" s="88" t="s">
        <v>639</v>
      </c>
      <c r="H37" s="88" t="s">
        <v>338</v>
      </c>
      <c r="I37" s="97">
        <v>0.13600000000000001</v>
      </c>
      <c r="J37" s="98" t="s">
        <v>356</v>
      </c>
      <c r="K37" s="116">
        <v>272053.03000000003</v>
      </c>
      <c r="L37" s="117">
        <v>136026.51</v>
      </c>
      <c r="M37" s="90">
        <f t="shared" si="6"/>
        <v>136026.52000000002</v>
      </c>
      <c r="N37" s="39">
        <v>0.5</v>
      </c>
      <c r="O37" s="117">
        <f t="shared" si="7"/>
        <v>136026.51</v>
      </c>
      <c r="P37" s="1" t="b">
        <f t="shared" si="8"/>
        <v>1</v>
      </c>
      <c r="Q37" s="36">
        <f t="shared" si="9"/>
        <v>0.5</v>
      </c>
      <c r="R37" s="37" t="b">
        <f t="shared" si="10"/>
        <v>1</v>
      </c>
      <c r="S37" s="37" t="b">
        <f t="shared" si="11"/>
        <v>1</v>
      </c>
    </row>
    <row r="38" spans="1:19" ht="57" customHeight="1" x14ac:dyDescent="0.25">
      <c r="A38" s="88">
        <v>36</v>
      </c>
      <c r="B38" s="88" t="s">
        <v>396</v>
      </c>
      <c r="C38" s="88" t="s">
        <v>339</v>
      </c>
      <c r="D38" s="87" t="s">
        <v>640</v>
      </c>
      <c r="E38" s="87" t="s">
        <v>103</v>
      </c>
      <c r="F38" s="87" t="s">
        <v>43</v>
      </c>
      <c r="G38" s="88" t="s">
        <v>641</v>
      </c>
      <c r="H38" s="88" t="s">
        <v>338</v>
      </c>
      <c r="I38" s="97">
        <v>2.3410000000000002</v>
      </c>
      <c r="J38" s="98" t="s">
        <v>935</v>
      </c>
      <c r="K38" s="116">
        <v>2134994.56</v>
      </c>
      <c r="L38" s="117">
        <v>1067497.28</v>
      </c>
      <c r="M38" s="90">
        <f t="shared" si="6"/>
        <v>1067497.28</v>
      </c>
      <c r="N38" s="39">
        <v>0.5</v>
      </c>
      <c r="O38" s="117">
        <f t="shared" si="7"/>
        <v>1067497.28</v>
      </c>
      <c r="P38" s="1" t="b">
        <f t="shared" si="8"/>
        <v>1</v>
      </c>
      <c r="Q38" s="36">
        <f t="shared" si="9"/>
        <v>0.5</v>
      </c>
      <c r="R38" s="37" t="b">
        <f t="shared" si="10"/>
        <v>1</v>
      </c>
      <c r="S38" s="37" t="b">
        <f t="shared" si="11"/>
        <v>1</v>
      </c>
    </row>
    <row r="39" spans="1:19" ht="57" customHeight="1" x14ac:dyDescent="0.25">
      <c r="A39" s="88">
        <v>37</v>
      </c>
      <c r="B39" s="88" t="s">
        <v>397</v>
      </c>
      <c r="C39" s="88" t="s">
        <v>339</v>
      </c>
      <c r="D39" s="87" t="s">
        <v>642</v>
      </c>
      <c r="E39" s="87" t="s">
        <v>101</v>
      </c>
      <c r="F39" s="87" t="s">
        <v>43</v>
      </c>
      <c r="G39" s="88" t="s">
        <v>643</v>
      </c>
      <c r="H39" s="88" t="s">
        <v>338</v>
      </c>
      <c r="I39" s="97">
        <v>0.995</v>
      </c>
      <c r="J39" s="98" t="s">
        <v>345</v>
      </c>
      <c r="K39" s="116">
        <v>673496</v>
      </c>
      <c r="L39" s="117">
        <v>336748</v>
      </c>
      <c r="M39" s="90">
        <f t="shared" si="6"/>
        <v>336748</v>
      </c>
      <c r="N39" s="39">
        <v>0.5</v>
      </c>
      <c r="O39" s="117">
        <f t="shared" si="7"/>
        <v>336748</v>
      </c>
      <c r="P39" s="1" t="b">
        <f t="shared" si="8"/>
        <v>1</v>
      </c>
      <c r="Q39" s="36">
        <f t="shared" si="9"/>
        <v>0.5</v>
      </c>
      <c r="R39" s="37" t="b">
        <f t="shared" si="10"/>
        <v>1</v>
      </c>
      <c r="S39" s="37" t="b">
        <f t="shared" si="11"/>
        <v>1</v>
      </c>
    </row>
    <row r="40" spans="1:19" ht="57" customHeight="1" x14ac:dyDescent="0.25">
      <c r="A40" s="88">
        <v>38</v>
      </c>
      <c r="B40" s="88" t="s">
        <v>398</v>
      </c>
      <c r="C40" s="88" t="s">
        <v>339</v>
      </c>
      <c r="D40" s="87" t="s">
        <v>644</v>
      </c>
      <c r="E40" s="87" t="s">
        <v>145</v>
      </c>
      <c r="F40" s="87" t="s">
        <v>55</v>
      </c>
      <c r="G40" s="88" t="s">
        <v>645</v>
      </c>
      <c r="H40" s="88" t="s">
        <v>338</v>
      </c>
      <c r="I40" s="97">
        <v>0.82499999999999996</v>
      </c>
      <c r="J40" s="98" t="s">
        <v>341</v>
      </c>
      <c r="K40" s="116">
        <v>1252850.1000000001</v>
      </c>
      <c r="L40" s="117">
        <v>626425.05000000005</v>
      </c>
      <c r="M40" s="90">
        <f t="shared" si="6"/>
        <v>626425.05000000005</v>
      </c>
      <c r="N40" s="39">
        <v>0.5</v>
      </c>
      <c r="O40" s="117">
        <f t="shared" si="7"/>
        <v>626425.05000000005</v>
      </c>
      <c r="P40" s="1" t="b">
        <f t="shared" si="8"/>
        <v>1</v>
      </c>
      <c r="Q40" s="36">
        <f t="shared" si="9"/>
        <v>0.5</v>
      </c>
      <c r="R40" s="37" t="b">
        <f t="shared" si="10"/>
        <v>1</v>
      </c>
      <c r="S40" s="37" t="b">
        <f t="shared" si="11"/>
        <v>1</v>
      </c>
    </row>
    <row r="41" spans="1:19" ht="57" customHeight="1" x14ac:dyDescent="0.25">
      <c r="A41" s="88">
        <v>39</v>
      </c>
      <c r="B41" s="88" t="s">
        <v>399</v>
      </c>
      <c r="C41" s="88" t="s">
        <v>339</v>
      </c>
      <c r="D41" s="87" t="s">
        <v>646</v>
      </c>
      <c r="E41" s="87" t="s">
        <v>142</v>
      </c>
      <c r="F41" s="87" t="s">
        <v>55</v>
      </c>
      <c r="G41" s="88" t="s">
        <v>647</v>
      </c>
      <c r="H41" s="88" t="s">
        <v>338</v>
      </c>
      <c r="I41" s="97">
        <v>0.79</v>
      </c>
      <c r="J41" s="98" t="s">
        <v>345</v>
      </c>
      <c r="K41" s="116">
        <v>317263.74</v>
      </c>
      <c r="L41" s="117">
        <v>158631.87</v>
      </c>
      <c r="M41" s="90">
        <f t="shared" si="6"/>
        <v>158631.87</v>
      </c>
      <c r="N41" s="39">
        <v>0.5</v>
      </c>
      <c r="O41" s="117">
        <f t="shared" si="7"/>
        <v>158631.87</v>
      </c>
      <c r="P41" s="1" t="b">
        <f t="shared" si="8"/>
        <v>1</v>
      </c>
      <c r="Q41" s="36">
        <f t="shared" si="9"/>
        <v>0.5</v>
      </c>
      <c r="R41" s="37" t="b">
        <f t="shared" si="10"/>
        <v>1</v>
      </c>
      <c r="S41" s="37" t="b">
        <f t="shared" si="11"/>
        <v>1</v>
      </c>
    </row>
    <row r="42" spans="1:19" ht="57" customHeight="1" x14ac:dyDescent="0.25">
      <c r="A42" s="88">
        <v>40</v>
      </c>
      <c r="B42" s="88" t="s">
        <v>400</v>
      </c>
      <c r="C42" s="88" t="s">
        <v>339</v>
      </c>
      <c r="D42" s="87" t="s">
        <v>648</v>
      </c>
      <c r="E42" s="87" t="s">
        <v>151</v>
      </c>
      <c r="F42" s="87" t="s">
        <v>59</v>
      </c>
      <c r="G42" s="88" t="s">
        <v>649</v>
      </c>
      <c r="H42" s="88" t="s">
        <v>338</v>
      </c>
      <c r="I42" s="97">
        <v>0.72519999999999996</v>
      </c>
      <c r="J42" s="98" t="s">
        <v>943</v>
      </c>
      <c r="K42" s="116">
        <v>1202505.49</v>
      </c>
      <c r="L42" s="117">
        <v>601252.74</v>
      </c>
      <c r="M42" s="90">
        <f t="shared" si="6"/>
        <v>601252.75</v>
      </c>
      <c r="N42" s="39">
        <v>0.5</v>
      </c>
      <c r="O42" s="117">
        <f t="shared" si="7"/>
        <v>601252.74</v>
      </c>
      <c r="P42" s="1" t="b">
        <f t="shared" si="8"/>
        <v>1</v>
      </c>
      <c r="Q42" s="36">
        <f t="shared" si="9"/>
        <v>0.5</v>
      </c>
      <c r="R42" s="37" t="b">
        <f t="shared" si="10"/>
        <v>1</v>
      </c>
      <c r="S42" s="37" t="b">
        <f t="shared" si="11"/>
        <v>1</v>
      </c>
    </row>
    <row r="43" spans="1:19" ht="57" customHeight="1" x14ac:dyDescent="0.25">
      <c r="A43" s="88">
        <v>41</v>
      </c>
      <c r="B43" s="88" t="s">
        <v>401</v>
      </c>
      <c r="C43" s="88" t="s">
        <v>339</v>
      </c>
      <c r="D43" s="87" t="s">
        <v>642</v>
      </c>
      <c r="E43" s="87" t="s">
        <v>101</v>
      </c>
      <c r="F43" s="87" t="s">
        <v>43</v>
      </c>
      <c r="G43" s="88" t="s">
        <v>650</v>
      </c>
      <c r="H43" s="88" t="s">
        <v>338</v>
      </c>
      <c r="I43" s="97">
        <v>0.63600000000000001</v>
      </c>
      <c r="J43" s="98" t="s">
        <v>345</v>
      </c>
      <c r="K43" s="116">
        <v>417473.28000000003</v>
      </c>
      <c r="L43" s="117">
        <v>208736.64000000001</v>
      </c>
      <c r="M43" s="90">
        <f t="shared" si="6"/>
        <v>208736.64000000001</v>
      </c>
      <c r="N43" s="39">
        <v>0.5</v>
      </c>
      <c r="O43" s="117">
        <f t="shared" si="7"/>
        <v>208736.64000000001</v>
      </c>
      <c r="P43" s="1" t="b">
        <f t="shared" si="8"/>
        <v>1</v>
      </c>
      <c r="Q43" s="36">
        <f t="shared" si="9"/>
        <v>0.5</v>
      </c>
      <c r="R43" s="37" t="b">
        <f t="shared" si="10"/>
        <v>1</v>
      </c>
      <c r="S43" s="37" t="b">
        <f t="shared" si="11"/>
        <v>1</v>
      </c>
    </row>
    <row r="44" spans="1:19" ht="57" customHeight="1" x14ac:dyDescent="0.25">
      <c r="A44" s="88">
        <v>42</v>
      </c>
      <c r="B44" s="88" t="s">
        <v>402</v>
      </c>
      <c r="C44" s="88" t="s">
        <v>339</v>
      </c>
      <c r="D44" s="87" t="s">
        <v>651</v>
      </c>
      <c r="E44" s="87" t="s">
        <v>164</v>
      </c>
      <c r="F44" s="87" t="s">
        <v>65</v>
      </c>
      <c r="G44" s="88" t="s">
        <v>652</v>
      </c>
      <c r="H44" s="88" t="s">
        <v>338</v>
      </c>
      <c r="I44" s="97">
        <v>0.433</v>
      </c>
      <c r="J44" s="98" t="s">
        <v>944</v>
      </c>
      <c r="K44" s="116">
        <v>499025.61</v>
      </c>
      <c r="L44" s="117">
        <v>249512.8</v>
      </c>
      <c r="M44" s="90">
        <f t="shared" si="6"/>
        <v>249512.81</v>
      </c>
      <c r="N44" s="39">
        <v>0.5</v>
      </c>
      <c r="O44" s="117">
        <f t="shared" si="7"/>
        <v>249512.8</v>
      </c>
      <c r="P44" s="1" t="b">
        <f t="shared" si="8"/>
        <v>1</v>
      </c>
      <c r="Q44" s="36">
        <f t="shared" si="9"/>
        <v>0.5</v>
      </c>
      <c r="R44" s="37" t="b">
        <f t="shared" si="10"/>
        <v>1</v>
      </c>
      <c r="S44" s="37" t="b">
        <f t="shared" si="11"/>
        <v>1</v>
      </c>
    </row>
    <row r="45" spans="1:19" ht="57" customHeight="1" x14ac:dyDescent="0.25">
      <c r="A45" s="88">
        <v>43</v>
      </c>
      <c r="B45" s="88" t="s">
        <v>403</v>
      </c>
      <c r="C45" s="88" t="s">
        <v>339</v>
      </c>
      <c r="D45" s="87" t="s">
        <v>653</v>
      </c>
      <c r="E45" s="87" t="s">
        <v>173</v>
      </c>
      <c r="F45" s="87" t="s">
        <v>69</v>
      </c>
      <c r="G45" s="88" t="s">
        <v>654</v>
      </c>
      <c r="H45" s="88" t="s">
        <v>338</v>
      </c>
      <c r="I45" s="97">
        <v>0.33700000000000002</v>
      </c>
      <c r="J45" s="98" t="s">
        <v>359</v>
      </c>
      <c r="K45" s="116">
        <v>358564.13</v>
      </c>
      <c r="L45" s="117">
        <v>179282.06</v>
      </c>
      <c r="M45" s="90">
        <f t="shared" si="6"/>
        <v>179282.07</v>
      </c>
      <c r="N45" s="39">
        <v>0.5</v>
      </c>
      <c r="O45" s="117">
        <f t="shared" si="7"/>
        <v>179282.06</v>
      </c>
      <c r="P45" s="1" t="b">
        <f t="shared" si="8"/>
        <v>1</v>
      </c>
      <c r="Q45" s="36">
        <f t="shared" si="9"/>
        <v>0.5</v>
      </c>
      <c r="R45" s="37" t="b">
        <f t="shared" si="10"/>
        <v>1</v>
      </c>
      <c r="S45" s="37" t="b">
        <f t="shared" si="11"/>
        <v>1</v>
      </c>
    </row>
    <row r="46" spans="1:19" ht="57" customHeight="1" x14ac:dyDescent="0.25">
      <c r="A46" s="88">
        <v>44</v>
      </c>
      <c r="B46" s="88" t="s">
        <v>404</v>
      </c>
      <c r="C46" s="88" t="s">
        <v>339</v>
      </c>
      <c r="D46" s="87" t="s">
        <v>655</v>
      </c>
      <c r="E46" s="87" t="s">
        <v>125</v>
      </c>
      <c r="F46" s="87" t="s">
        <v>51</v>
      </c>
      <c r="G46" s="88" t="s">
        <v>656</v>
      </c>
      <c r="H46" s="88" t="s">
        <v>338</v>
      </c>
      <c r="I46" s="97">
        <v>0.19500000000000001</v>
      </c>
      <c r="J46" s="98" t="s">
        <v>939</v>
      </c>
      <c r="K46" s="116">
        <v>269475.58</v>
      </c>
      <c r="L46" s="117">
        <v>134737.79</v>
      </c>
      <c r="M46" s="90">
        <f t="shared" si="6"/>
        <v>134737.79</v>
      </c>
      <c r="N46" s="39">
        <v>0.5</v>
      </c>
      <c r="O46" s="117">
        <f t="shared" si="7"/>
        <v>134737.79</v>
      </c>
      <c r="P46" s="1" t="b">
        <f t="shared" si="8"/>
        <v>1</v>
      </c>
      <c r="Q46" s="36">
        <f t="shared" si="9"/>
        <v>0.5</v>
      </c>
      <c r="R46" s="37" t="b">
        <f t="shared" si="10"/>
        <v>1</v>
      </c>
      <c r="S46" s="37" t="b">
        <f t="shared" si="11"/>
        <v>1</v>
      </c>
    </row>
    <row r="47" spans="1:19" ht="57" customHeight="1" x14ac:dyDescent="0.25">
      <c r="A47" s="88">
        <v>45</v>
      </c>
      <c r="B47" s="88" t="s">
        <v>405</v>
      </c>
      <c r="C47" s="88" t="s">
        <v>339</v>
      </c>
      <c r="D47" s="87" t="s">
        <v>633</v>
      </c>
      <c r="E47" s="87" t="s">
        <v>154</v>
      </c>
      <c r="F47" s="87" t="s">
        <v>59</v>
      </c>
      <c r="G47" s="88" t="s">
        <v>657</v>
      </c>
      <c r="H47" s="88" t="s">
        <v>338</v>
      </c>
      <c r="I47" s="97">
        <v>1.4830000000000001</v>
      </c>
      <c r="J47" s="98" t="s">
        <v>345</v>
      </c>
      <c r="K47" s="116">
        <v>845246.48</v>
      </c>
      <c r="L47" s="117">
        <v>422623.24</v>
      </c>
      <c r="M47" s="90">
        <f t="shared" si="6"/>
        <v>422623.24</v>
      </c>
      <c r="N47" s="39">
        <v>0.5</v>
      </c>
      <c r="O47" s="117">
        <f t="shared" si="7"/>
        <v>422623.24</v>
      </c>
      <c r="P47" s="1" t="b">
        <f t="shared" si="8"/>
        <v>1</v>
      </c>
      <c r="Q47" s="36">
        <f t="shared" si="9"/>
        <v>0.5</v>
      </c>
      <c r="R47" s="37" t="b">
        <f t="shared" si="10"/>
        <v>1</v>
      </c>
      <c r="S47" s="37" t="b">
        <f t="shared" si="11"/>
        <v>1</v>
      </c>
    </row>
    <row r="48" spans="1:19" ht="57" customHeight="1" x14ac:dyDescent="0.25">
      <c r="A48" s="88">
        <v>46</v>
      </c>
      <c r="B48" s="88" t="s">
        <v>406</v>
      </c>
      <c r="C48" s="88" t="s">
        <v>339</v>
      </c>
      <c r="D48" s="87" t="s">
        <v>658</v>
      </c>
      <c r="E48" s="87" t="s">
        <v>203</v>
      </c>
      <c r="F48" s="87" t="s">
        <v>57</v>
      </c>
      <c r="G48" s="88" t="s">
        <v>659</v>
      </c>
      <c r="H48" s="88" t="s">
        <v>338</v>
      </c>
      <c r="I48" s="97">
        <v>1.244</v>
      </c>
      <c r="J48" s="98" t="s">
        <v>945</v>
      </c>
      <c r="K48" s="116">
        <v>1268454.3</v>
      </c>
      <c r="L48" s="117">
        <v>761072.58</v>
      </c>
      <c r="M48" s="90">
        <f t="shared" si="6"/>
        <v>507381.72000000009</v>
      </c>
      <c r="N48" s="39">
        <v>0.6</v>
      </c>
      <c r="O48" s="117">
        <f t="shared" si="7"/>
        <v>761072.58</v>
      </c>
      <c r="P48" s="1" t="b">
        <f t="shared" si="8"/>
        <v>1</v>
      </c>
      <c r="Q48" s="36">
        <f t="shared" si="9"/>
        <v>0.6</v>
      </c>
      <c r="R48" s="37" t="b">
        <f t="shared" si="10"/>
        <v>1</v>
      </c>
      <c r="S48" s="37" t="b">
        <f t="shared" si="11"/>
        <v>1</v>
      </c>
    </row>
    <row r="49" spans="1:19" ht="57" customHeight="1" x14ac:dyDescent="0.25">
      <c r="A49" s="88">
        <v>47</v>
      </c>
      <c r="B49" s="88" t="s">
        <v>407</v>
      </c>
      <c r="C49" s="88" t="s">
        <v>339</v>
      </c>
      <c r="D49" s="87" t="s">
        <v>660</v>
      </c>
      <c r="E49" s="87" t="s">
        <v>83</v>
      </c>
      <c r="F49" s="87" t="s">
        <v>41</v>
      </c>
      <c r="G49" s="88" t="s">
        <v>661</v>
      </c>
      <c r="H49" s="88" t="s">
        <v>338</v>
      </c>
      <c r="I49" s="97">
        <v>1.1479999999999999</v>
      </c>
      <c r="J49" s="98" t="s">
        <v>946</v>
      </c>
      <c r="K49" s="116">
        <v>694544.93</v>
      </c>
      <c r="L49" s="117">
        <v>347272.46</v>
      </c>
      <c r="M49" s="90">
        <f t="shared" si="6"/>
        <v>347272.47000000003</v>
      </c>
      <c r="N49" s="39">
        <v>0.5</v>
      </c>
      <c r="O49" s="117">
        <f t="shared" si="7"/>
        <v>347272.46</v>
      </c>
      <c r="P49" s="1" t="b">
        <f t="shared" si="8"/>
        <v>1</v>
      </c>
      <c r="Q49" s="36">
        <f t="shared" si="9"/>
        <v>0.5</v>
      </c>
      <c r="R49" s="37" t="b">
        <f t="shared" si="10"/>
        <v>1</v>
      </c>
      <c r="S49" s="37" t="b">
        <f t="shared" si="11"/>
        <v>1</v>
      </c>
    </row>
    <row r="50" spans="1:19" ht="57" customHeight="1" x14ac:dyDescent="0.25">
      <c r="A50" s="88">
        <v>48</v>
      </c>
      <c r="B50" s="88" t="s">
        <v>408</v>
      </c>
      <c r="C50" s="88" t="s">
        <v>339</v>
      </c>
      <c r="D50" s="87" t="s">
        <v>662</v>
      </c>
      <c r="E50" s="87" t="s">
        <v>111</v>
      </c>
      <c r="F50" s="87" t="s">
        <v>45</v>
      </c>
      <c r="G50" s="88" t="s">
        <v>663</v>
      </c>
      <c r="H50" s="88" t="s">
        <v>338</v>
      </c>
      <c r="I50" s="97">
        <v>0.96499999999999997</v>
      </c>
      <c r="J50" s="98" t="s">
        <v>350</v>
      </c>
      <c r="K50" s="116">
        <v>894492.93</v>
      </c>
      <c r="L50" s="117">
        <v>447246.46</v>
      </c>
      <c r="M50" s="90">
        <f t="shared" si="6"/>
        <v>447246.47000000003</v>
      </c>
      <c r="N50" s="39">
        <v>0.5</v>
      </c>
      <c r="O50" s="117">
        <f t="shared" si="7"/>
        <v>447246.46</v>
      </c>
      <c r="P50" s="1" t="b">
        <f t="shared" si="8"/>
        <v>1</v>
      </c>
      <c r="Q50" s="36">
        <f t="shared" si="9"/>
        <v>0.5</v>
      </c>
      <c r="R50" s="37" t="b">
        <f t="shared" si="10"/>
        <v>1</v>
      </c>
      <c r="S50" s="37" t="b">
        <f t="shared" si="11"/>
        <v>1</v>
      </c>
    </row>
    <row r="51" spans="1:19" ht="57" customHeight="1" x14ac:dyDescent="0.25">
      <c r="A51" s="88">
        <v>49</v>
      </c>
      <c r="B51" s="88" t="s">
        <v>409</v>
      </c>
      <c r="C51" s="88" t="s">
        <v>339</v>
      </c>
      <c r="D51" s="87" t="s">
        <v>664</v>
      </c>
      <c r="E51" s="87" t="s">
        <v>109</v>
      </c>
      <c r="F51" s="87" t="s">
        <v>43</v>
      </c>
      <c r="G51" s="88" t="s">
        <v>665</v>
      </c>
      <c r="H51" s="88" t="s">
        <v>338</v>
      </c>
      <c r="I51" s="97">
        <v>0.95</v>
      </c>
      <c r="J51" s="98" t="s">
        <v>936</v>
      </c>
      <c r="K51" s="116">
        <v>656699.54</v>
      </c>
      <c r="L51" s="117">
        <v>328349.77</v>
      </c>
      <c r="M51" s="90">
        <f t="shared" si="6"/>
        <v>328349.77</v>
      </c>
      <c r="N51" s="39">
        <v>0.5</v>
      </c>
      <c r="O51" s="117">
        <f t="shared" si="7"/>
        <v>328349.77</v>
      </c>
      <c r="P51" s="1" t="b">
        <f t="shared" si="8"/>
        <v>1</v>
      </c>
      <c r="Q51" s="36">
        <f t="shared" si="9"/>
        <v>0.5</v>
      </c>
      <c r="R51" s="37" t="b">
        <f t="shared" si="10"/>
        <v>1</v>
      </c>
      <c r="S51" s="37" t="b">
        <f t="shared" si="11"/>
        <v>1</v>
      </c>
    </row>
    <row r="52" spans="1:19" ht="57" customHeight="1" x14ac:dyDescent="0.25">
      <c r="A52" s="88">
        <v>50</v>
      </c>
      <c r="B52" s="88" t="s">
        <v>410</v>
      </c>
      <c r="C52" s="88" t="s">
        <v>339</v>
      </c>
      <c r="D52" s="87" t="s">
        <v>666</v>
      </c>
      <c r="E52" s="87" t="s">
        <v>188</v>
      </c>
      <c r="F52" s="87" t="s">
        <v>75</v>
      </c>
      <c r="G52" s="88" t="s">
        <v>667</v>
      </c>
      <c r="H52" s="88" t="s">
        <v>338</v>
      </c>
      <c r="I52" s="97">
        <v>0.92300000000000004</v>
      </c>
      <c r="J52" s="98" t="s">
        <v>947</v>
      </c>
      <c r="K52" s="116">
        <v>714434.72</v>
      </c>
      <c r="L52" s="117">
        <v>357217.36</v>
      </c>
      <c r="M52" s="90">
        <f t="shared" si="6"/>
        <v>357217.36</v>
      </c>
      <c r="N52" s="39">
        <v>0.5</v>
      </c>
      <c r="O52" s="117">
        <f t="shared" si="7"/>
        <v>357217.36</v>
      </c>
      <c r="P52" s="1" t="b">
        <f t="shared" si="8"/>
        <v>1</v>
      </c>
      <c r="Q52" s="36">
        <f t="shared" si="9"/>
        <v>0.5</v>
      </c>
      <c r="R52" s="37" t="b">
        <f t="shared" si="10"/>
        <v>1</v>
      </c>
      <c r="S52" s="37" t="b">
        <f t="shared" si="11"/>
        <v>1</v>
      </c>
    </row>
    <row r="53" spans="1:19" ht="57" customHeight="1" x14ac:dyDescent="0.25">
      <c r="A53" s="88">
        <v>51</v>
      </c>
      <c r="B53" s="88" t="s">
        <v>411</v>
      </c>
      <c r="C53" s="88" t="s">
        <v>339</v>
      </c>
      <c r="D53" s="87" t="s">
        <v>668</v>
      </c>
      <c r="E53" s="87" t="s">
        <v>201</v>
      </c>
      <c r="F53" s="87" t="s">
        <v>55</v>
      </c>
      <c r="G53" s="88" t="s">
        <v>669</v>
      </c>
      <c r="H53" s="88" t="s">
        <v>338</v>
      </c>
      <c r="I53" s="97">
        <v>0.84399999999999997</v>
      </c>
      <c r="J53" s="98" t="s">
        <v>948</v>
      </c>
      <c r="K53" s="116">
        <v>658210.56999999995</v>
      </c>
      <c r="L53" s="117">
        <v>394926.34</v>
      </c>
      <c r="M53" s="90">
        <f t="shared" si="6"/>
        <v>263284.22999999992</v>
      </c>
      <c r="N53" s="39">
        <v>0.6</v>
      </c>
      <c r="O53" s="117">
        <f t="shared" si="7"/>
        <v>394926.34</v>
      </c>
      <c r="P53" s="1" t="b">
        <f t="shared" si="8"/>
        <v>1</v>
      </c>
      <c r="Q53" s="36">
        <f t="shared" si="9"/>
        <v>0.6</v>
      </c>
      <c r="R53" s="37" t="b">
        <f t="shared" si="10"/>
        <v>1</v>
      </c>
      <c r="S53" s="37" t="b">
        <f t="shared" si="11"/>
        <v>1</v>
      </c>
    </row>
    <row r="54" spans="1:19" ht="57" customHeight="1" x14ac:dyDescent="0.25">
      <c r="A54" s="88">
        <v>52</v>
      </c>
      <c r="B54" s="88" t="s">
        <v>412</v>
      </c>
      <c r="C54" s="88" t="s">
        <v>339</v>
      </c>
      <c r="D54" s="87" t="s">
        <v>670</v>
      </c>
      <c r="E54" s="87" t="s">
        <v>94</v>
      </c>
      <c r="F54" s="87" t="s">
        <v>42</v>
      </c>
      <c r="G54" s="88" t="s">
        <v>671</v>
      </c>
      <c r="H54" s="88" t="s">
        <v>338</v>
      </c>
      <c r="I54" s="97">
        <v>0.64</v>
      </c>
      <c r="J54" s="98" t="s">
        <v>359</v>
      </c>
      <c r="K54" s="116">
        <v>303596.73</v>
      </c>
      <c r="L54" s="117">
        <v>151798.35999999999</v>
      </c>
      <c r="M54" s="90">
        <f t="shared" si="6"/>
        <v>151798.37</v>
      </c>
      <c r="N54" s="39">
        <v>0.5</v>
      </c>
      <c r="O54" s="117">
        <f t="shared" si="7"/>
        <v>151798.35999999999</v>
      </c>
      <c r="P54" s="1" t="b">
        <f t="shared" si="8"/>
        <v>1</v>
      </c>
      <c r="Q54" s="36">
        <f t="shared" si="9"/>
        <v>0.5</v>
      </c>
      <c r="R54" s="37" t="b">
        <f t="shared" si="10"/>
        <v>1</v>
      </c>
      <c r="S54" s="37" t="b">
        <f t="shared" si="11"/>
        <v>1</v>
      </c>
    </row>
    <row r="55" spans="1:19" ht="57" customHeight="1" x14ac:dyDescent="0.25">
      <c r="A55" s="88">
        <v>53</v>
      </c>
      <c r="B55" s="88" t="s">
        <v>413</v>
      </c>
      <c r="C55" s="88" t="s">
        <v>339</v>
      </c>
      <c r="D55" s="87" t="s">
        <v>672</v>
      </c>
      <c r="E55" s="87" t="s">
        <v>82</v>
      </c>
      <c r="F55" s="87" t="s">
        <v>41</v>
      </c>
      <c r="G55" s="88" t="s">
        <v>673</v>
      </c>
      <c r="H55" s="88" t="s">
        <v>338</v>
      </c>
      <c r="I55" s="97">
        <v>0.60499999999999998</v>
      </c>
      <c r="J55" s="98" t="s">
        <v>949</v>
      </c>
      <c r="K55" s="116">
        <v>1222979.82</v>
      </c>
      <c r="L55" s="117">
        <v>611489.91</v>
      </c>
      <c r="M55" s="90">
        <f t="shared" si="6"/>
        <v>611489.91</v>
      </c>
      <c r="N55" s="39">
        <v>0.5</v>
      </c>
      <c r="O55" s="117">
        <f t="shared" si="7"/>
        <v>611489.91</v>
      </c>
      <c r="P55" s="1" t="b">
        <f t="shared" si="8"/>
        <v>1</v>
      </c>
      <c r="Q55" s="36">
        <f t="shared" si="9"/>
        <v>0.5</v>
      </c>
      <c r="R55" s="37" t="b">
        <f t="shared" si="10"/>
        <v>1</v>
      </c>
      <c r="S55" s="37" t="b">
        <f t="shared" si="11"/>
        <v>1</v>
      </c>
    </row>
    <row r="56" spans="1:19" ht="57" customHeight="1" x14ac:dyDescent="0.25">
      <c r="A56" s="88">
        <v>54</v>
      </c>
      <c r="B56" s="88" t="s">
        <v>414</v>
      </c>
      <c r="C56" s="88" t="s">
        <v>339</v>
      </c>
      <c r="D56" s="87" t="s">
        <v>625</v>
      </c>
      <c r="E56" s="87" t="s">
        <v>212</v>
      </c>
      <c r="F56" s="87" t="s">
        <v>625</v>
      </c>
      <c r="G56" s="88" t="s">
        <v>674</v>
      </c>
      <c r="H56" s="88" t="s">
        <v>338</v>
      </c>
      <c r="I56" s="97">
        <v>0.502</v>
      </c>
      <c r="J56" s="98" t="s">
        <v>933</v>
      </c>
      <c r="K56" s="116">
        <v>1894537.62</v>
      </c>
      <c r="L56" s="117">
        <v>1136722.57</v>
      </c>
      <c r="M56" s="90">
        <f t="shared" si="6"/>
        <v>757815.05</v>
      </c>
      <c r="N56" s="39">
        <v>0.6</v>
      </c>
      <c r="O56" s="117">
        <f t="shared" si="7"/>
        <v>1136722.57</v>
      </c>
      <c r="P56" s="1" t="b">
        <f t="shared" si="8"/>
        <v>1</v>
      </c>
      <c r="Q56" s="36">
        <f t="shared" si="9"/>
        <v>0.6</v>
      </c>
      <c r="R56" s="37" t="b">
        <f t="shared" si="10"/>
        <v>1</v>
      </c>
      <c r="S56" s="37" t="b">
        <f t="shared" si="11"/>
        <v>1</v>
      </c>
    </row>
    <row r="57" spans="1:19" ht="57" customHeight="1" x14ac:dyDescent="0.25">
      <c r="A57" s="88">
        <v>55</v>
      </c>
      <c r="B57" s="88" t="s">
        <v>415</v>
      </c>
      <c r="C57" s="88" t="s">
        <v>339</v>
      </c>
      <c r="D57" s="87" t="s">
        <v>675</v>
      </c>
      <c r="E57" s="87" t="s">
        <v>108</v>
      </c>
      <c r="F57" s="87" t="s">
        <v>43</v>
      </c>
      <c r="G57" s="88" t="s">
        <v>676</v>
      </c>
      <c r="H57" s="88" t="s">
        <v>338</v>
      </c>
      <c r="I57" s="97">
        <v>0.49099999999999999</v>
      </c>
      <c r="J57" s="98" t="s">
        <v>950</v>
      </c>
      <c r="K57" s="116">
        <v>314004.17</v>
      </c>
      <c r="L57" s="117">
        <v>157002.07999999999</v>
      </c>
      <c r="M57" s="90">
        <f t="shared" si="6"/>
        <v>157002.09</v>
      </c>
      <c r="N57" s="39">
        <v>0.5</v>
      </c>
      <c r="O57" s="117">
        <f t="shared" si="7"/>
        <v>157002.07999999999</v>
      </c>
      <c r="P57" s="1" t="b">
        <f t="shared" si="8"/>
        <v>1</v>
      </c>
      <c r="Q57" s="36">
        <f t="shared" si="9"/>
        <v>0.5</v>
      </c>
      <c r="R57" s="37" t="b">
        <f t="shared" si="10"/>
        <v>1</v>
      </c>
      <c r="S57" s="37" t="b">
        <f t="shared" si="11"/>
        <v>1</v>
      </c>
    </row>
    <row r="58" spans="1:19" ht="57" customHeight="1" x14ac:dyDescent="0.25">
      <c r="A58" s="88">
        <v>56</v>
      </c>
      <c r="B58" s="88" t="s">
        <v>416</v>
      </c>
      <c r="C58" s="88" t="s">
        <v>339</v>
      </c>
      <c r="D58" s="87" t="s">
        <v>677</v>
      </c>
      <c r="E58" s="87" t="s">
        <v>133</v>
      </c>
      <c r="F58" s="87" t="s">
        <v>53</v>
      </c>
      <c r="G58" s="88" t="s">
        <v>678</v>
      </c>
      <c r="H58" s="88" t="s">
        <v>338</v>
      </c>
      <c r="I58" s="97">
        <v>0.44</v>
      </c>
      <c r="J58" s="98" t="s">
        <v>951</v>
      </c>
      <c r="K58" s="116">
        <v>282139.88</v>
      </c>
      <c r="L58" s="117">
        <v>141069.94</v>
      </c>
      <c r="M58" s="90">
        <f t="shared" si="6"/>
        <v>141069.94</v>
      </c>
      <c r="N58" s="39">
        <v>0.5</v>
      </c>
      <c r="O58" s="117">
        <f t="shared" si="7"/>
        <v>141069.94</v>
      </c>
      <c r="P58" s="1" t="b">
        <f t="shared" si="8"/>
        <v>1</v>
      </c>
      <c r="Q58" s="36">
        <f t="shared" si="9"/>
        <v>0.5</v>
      </c>
      <c r="R58" s="37" t="b">
        <f t="shared" si="10"/>
        <v>1</v>
      </c>
      <c r="S58" s="37" t="b">
        <f t="shared" si="11"/>
        <v>1</v>
      </c>
    </row>
    <row r="59" spans="1:19" ht="57" customHeight="1" x14ac:dyDescent="0.25">
      <c r="A59" s="88">
        <v>57</v>
      </c>
      <c r="B59" s="88" t="s">
        <v>417</v>
      </c>
      <c r="C59" s="88" t="s">
        <v>339</v>
      </c>
      <c r="D59" s="87" t="s">
        <v>600</v>
      </c>
      <c r="E59" s="87" t="s">
        <v>162</v>
      </c>
      <c r="F59" s="87" t="s">
        <v>65</v>
      </c>
      <c r="G59" s="88" t="s">
        <v>679</v>
      </c>
      <c r="H59" s="88" t="s">
        <v>338</v>
      </c>
      <c r="I59" s="97">
        <v>0.41</v>
      </c>
      <c r="J59" s="98" t="s">
        <v>358</v>
      </c>
      <c r="K59" s="116">
        <v>435093.62</v>
      </c>
      <c r="L59" s="117">
        <v>217546.81</v>
      </c>
      <c r="M59" s="90">
        <f t="shared" si="6"/>
        <v>217546.81</v>
      </c>
      <c r="N59" s="39">
        <v>0.5</v>
      </c>
      <c r="O59" s="117">
        <f t="shared" si="7"/>
        <v>217546.81</v>
      </c>
      <c r="P59" s="1" t="b">
        <f t="shared" si="8"/>
        <v>1</v>
      </c>
      <c r="Q59" s="36">
        <f t="shared" si="9"/>
        <v>0.5</v>
      </c>
      <c r="R59" s="37" t="b">
        <f t="shared" si="10"/>
        <v>1</v>
      </c>
      <c r="S59" s="37" t="b">
        <f t="shared" si="11"/>
        <v>1</v>
      </c>
    </row>
    <row r="60" spans="1:19" ht="57" customHeight="1" x14ac:dyDescent="0.25">
      <c r="A60" s="88">
        <v>58</v>
      </c>
      <c r="B60" s="88" t="s">
        <v>418</v>
      </c>
      <c r="C60" s="88" t="s">
        <v>339</v>
      </c>
      <c r="D60" s="87" t="s">
        <v>658</v>
      </c>
      <c r="E60" s="87" t="s">
        <v>203</v>
      </c>
      <c r="F60" s="87" t="s">
        <v>57</v>
      </c>
      <c r="G60" s="88" t="s">
        <v>680</v>
      </c>
      <c r="H60" s="88" t="s">
        <v>338</v>
      </c>
      <c r="I60" s="97">
        <v>0.39</v>
      </c>
      <c r="J60" s="98" t="s">
        <v>952</v>
      </c>
      <c r="K60" s="116">
        <v>692932.99</v>
      </c>
      <c r="L60" s="117">
        <v>415759.79</v>
      </c>
      <c r="M60" s="90">
        <f t="shared" si="6"/>
        <v>277173.2</v>
      </c>
      <c r="N60" s="39">
        <v>0.6</v>
      </c>
      <c r="O60" s="117">
        <f t="shared" si="7"/>
        <v>415759.79</v>
      </c>
      <c r="P60" s="1" t="b">
        <f t="shared" si="8"/>
        <v>1</v>
      </c>
      <c r="Q60" s="36">
        <f t="shared" si="9"/>
        <v>0.6</v>
      </c>
      <c r="R60" s="37" t="b">
        <f t="shared" si="10"/>
        <v>1</v>
      </c>
      <c r="S60" s="37" t="b">
        <f t="shared" si="11"/>
        <v>1</v>
      </c>
    </row>
    <row r="61" spans="1:19" ht="57" customHeight="1" x14ac:dyDescent="0.25">
      <c r="A61" s="88">
        <v>59</v>
      </c>
      <c r="B61" s="88" t="s">
        <v>419</v>
      </c>
      <c r="C61" s="88" t="s">
        <v>339</v>
      </c>
      <c r="D61" s="87" t="s">
        <v>290</v>
      </c>
      <c r="E61" s="87" t="s">
        <v>211</v>
      </c>
      <c r="F61" s="87" t="s">
        <v>681</v>
      </c>
      <c r="G61" s="88" t="s">
        <v>682</v>
      </c>
      <c r="H61" s="88" t="s">
        <v>338</v>
      </c>
      <c r="I61" s="97">
        <v>0.35399999999999998</v>
      </c>
      <c r="J61" s="98" t="s">
        <v>953</v>
      </c>
      <c r="K61" s="116">
        <v>1658100</v>
      </c>
      <c r="L61" s="117">
        <v>994860</v>
      </c>
      <c r="M61" s="90">
        <f t="shared" si="6"/>
        <v>663240</v>
      </c>
      <c r="N61" s="39">
        <v>0.6</v>
      </c>
      <c r="O61" s="117">
        <f t="shared" si="7"/>
        <v>994860</v>
      </c>
      <c r="P61" s="1" t="b">
        <f t="shared" si="8"/>
        <v>1</v>
      </c>
      <c r="Q61" s="36">
        <f t="shared" si="9"/>
        <v>0.6</v>
      </c>
      <c r="R61" s="37" t="b">
        <f t="shared" si="10"/>
        <v>1</v>
      </c>
      <c r="S61" s="37" t="b">
        <f t="shared" si="11"/>
        <v>1</v>
      </c>
    </row>
    <row r="62" spans="1:19" ht="57" customHeight="1" x14ac:dyDescent="0.25">
      <c r="A62" s="88">
        <v>60</v>
      </c>
      <c r="B62" s="88" t="s">
        <v>420</v>
      </c>
      <c r="C62" s="88" t="s">
        <v>339</v>
      </c>
      <c r="D62" s="87" t="s">
        <v>683</v>
      </c>
      <c r="E62" s="87" t="s">
        <v>106</v>
      </c>
      <c r="F62" s="87" t="s">
        <v>43</v>
      </c>
      <c r="G62" s="88" t="s">
        <v>684</v>
      </c>
      <c r="H62" s="88" t="s">
        <v>338</v>
      </c>
      <c r="I62" s="97">
        <v>0.34</v>
      </c>
      <c r="J62" s="98" t="s">
        <v>938</v>
      </c>
      <c r="K62" s="116">
        <v>305486.03999999998</v>
      </c>
      <c r="L62" s="117">
        <v>152743.01999999999</v>
      </c>
      <c r="M62" s="90">
        <f t="shared" si="6"/>
        <v>152743.01999999999</v>
      </c>
      <c r="N62" s="39">
        <v>0.5</v>
      </c>
      <c r="O62" s="117">
        <f t="shared" si="7"/>
        <v>152743.01999999999</v>
      </c>
      <c r="P62" s="1" t="b">
        <f t="shared" si="8"/>
        <v>1</v>
      </c>
      <c r="Q62" s="36">
        <f t="shared" si="9"/>
        <v>0.5</v>
      </c>
      <c r="R62" s="37" t="b">
        <f t="shared" si="10"/>
        <v>1</v>
      </c>
      <c r="S62" s="37" t="b">
        <f t="shared" si="11"/>
        <v>1</v>
      </c>
    </row>
    <row r="63" spans="1:19" ht="57" customHeight="1" x14ac:dyDescent="0.25">
      <c r="A63" s="88">
        <v>61</v>
      </c>
      <c r="B63" s="88" t="s">
        <v>421</v>
      </c>
      <c r="C63" s="88" t="s">
        <v>339</v>
      </c>
      <c r="D63" s="87" t="s">
        <v>651</v>
      </c>
      <c r="E63" s="87" t="s">
        <v>164</v>
      </c>
      <c r="F63" s="87" t="s">
        <v>65</v>
      </c>
      <c r="G63" s="88" t="s">
        <v>685</v>
      </c>
      <c r="H63" s="88" t="s">
        <v>338</v>
      </c>
      <c r="I63" s="97">
        <v>0.26100000000000001</v>
      </c>
      <c r="J63" s="98" t="s">
        <v>944</v>
      </c>
      <c r="K63" s="116">
        <v>242542.47</v>
      </c>
      <c r="L63" s="117">
        <v>121271.23</v>
      </c>
      <c r="M63" s="90">
        <f t="shared" si="6"/>
        <v>121271.24</v>
      </c>
      <c r="N63" s="39">
        <v>0.5</v>
      </c>
      <c r="O63" s="117">
        <f t="shared" si="7"/>
        <v>121271.23</v>
      </c>
      <c r="P63" s="1" t="b">
        <f t="shared" si="8"/>
        <v>1</v>
      </c>
      <c r="Q63" s="36">
        <f t="shared" si="9"/>
        <v>0.5</v>
      </c>
      <c r="R63" s="37" t="b">
        <f t="shared" si="10"/>
        <v>1</v>
      </c>
      <c r="S63" s="37" t="b">
        <f t="shared" si="11"/>
        <v>1</v>
      </c>
    </row>
    <row r="64" spans="1:19" ht="57" customHeight="1" x14ac:dyDescent="0.25">
      <c r="A64" s="88">
        <v>62</v>
      </c>
      <c r="B64" s="88" t="s">
        <v>422</v>
      </c>
      <c r="C64" s="88" t="s">
        <v>339</v>
      </c>
      <c r="D64" s="87" t="s">
        <v>686</v>
      </c>
      <c r="E64" s="87" t="s">
        <v>92</v>
      </c>
      <c r="F64" s="87" t="s">
        <v>42</v>
      </c>
      <c r="G64" s="88" t="s">
        <v>687</v>
      </c>
      <c r="H64" s="88" t="s">
        <v>338</v>
      </c>
      <c r="I64" s="97">
        <v>0.14599999999999999</v>
      </c>
      <c r="J64" s="98" t="s">
        <v>934</v>
      </c>
      <c r="K64" s="116">
        <v>532057.77</v>
      </c>
      <c r="L64" s="117">
        <v>266028.88</v>
      </c>
      <c r="M64" s="90">
        <f t="shared" si="6"/>
        <v>266028.89</v>
      </c>
      <c r="N64" s="39">
        <v>0.5</v>
      </c>
      <c r="O64" s="117">
        <f t="shared" si="7"/>
        <v>266028.88</v>
      </c>
      <c r="P64" s="1" t="b">
        <f t="shared" si="8"/>
        <v>1</v>
      </c>
      <c r="Q64" s="36">
        <f t="shared" si="9"/>
        <v>0.5</v>
      </c>
      <c r="R64" s="37" t="b">
        <f t="shared" si="10"/>
        <v>1</v>
      </c>
      <c r="S64" s="37" t="b">
        <f t="shared" si="11"/>
        <v>1</v>
      </c>
    </row>
    <row r="65" spans="1:19" ht="57" customHeight="1" x14ac:dyDescent="0.25">
      <c r="A65" s="88">
        <v>63</v>
      </c>
      <c r="B65" s="88" t="s">
        <v>423</v>
      </c>
      <c r="C65" s="88" t="s">
        <v>339</v>
      </c>
      <c r="D65" s="87" t="s">
        <v>688</v>
      </c>
      <c r="E65" s="87" t="s">
        <v>155</v>
      </c>
      <c r="F65" s="87" t="s">
        <v>59</v>
      </c>
      <c r="G65" s="88" t="s">
        <v>689</v>
      </c>
      <c r="H65" s="88" t="s">
        <v>338</v>
      </c>
      <c r="I65" s="97">
        <v>2.9</v>
      </c>
      <c r="J65" s="98" t="s">
        <v>343</v>
      </c>
      <c r="K65" s="116">
        <v>1035070.89</v>
      </c>
      <c r="L65" s="117">
        <v>517535.44</v>
      </c>
      <c r="M65" s="90">
        <f t="shared" si="6"/>
        <v>517535.45</v>
      </c>
      <c r="N65" s="39">
        <v>0.5</v>
      </c>
      <c r="O65" s="117">
        <f t="shared" si="7"/>
        <v>517535.44</v>
      </c>
      <c r="P65" s="1" t="b">
        <f t="shared" si="8"/>
        <v>1</v>
      </c>
      <c r="Q65" s="36">
        <f t="shared" si="9"/>
        <v>0.5</v>
      </c>
      <c r="R65" s="37" t="b">
        <f t="shared" si="10"/>
        <v>1</v>
      </c>
      <c r="S65" s="37" t="b">
        <f t="shared" si="11"/>
        <v>1</v>
      </c>
    </row>
    <row r="66" spans="1:19" ht="57" customHeight="1" x14ac:dyDescent="0.25">
      <c r="A66" s="88">
        <v>64</v>
      </c>
      <c r="B66" s="88" t="s">
        <v>424</v>
      </c>
      <c r="C66" s="88" t="s">
        <v>339</v>
      </c>
      <c r="D66" s="87" t="s">
        <v>690</v>
      </c>
      <c r="E66" s="87" t="s">
        <v>126</v>
      </c>
      <c r="F66" s="87" t="s">
        <v>51</v>
      </c>
      <c r="G66" s="88" t="s">
        <v>691</v>
      </c>
      <c r="H66" s="88" t="s">
        <v>338</v>
      </c>
      <c r="I66" s="97">
        <v>1.7410000000000001</v>
      </c>
      <c r="J66" s="98" t="s">
        <v>954</v>
      </c>
      <c r="K66" s="116">
        <v>798161.92000000004</v>
      </c>
      <c r="L66" s="117">
        <v>399080.96000000002</v>
      </c>
      <c r="M66" s="90">
        <f t="shared" si="6"/>
        <v>399080.96000000002</v>
      </c>
      <c r="N66" s="39">
        <v>0.5</v>
      </c>
      <c r="O66" s="117">
        <f t="shared" si="7"/>
        <v>399080.96000000002</v>
      </c>
      <c r="P66" s="1" t="b">
        <f t="shared" si="8"/>
        <v>1</v>
      </c>
      <c r="Q66" s="36">
        <f t="shared" si="9"/>
        <v>0.5</v>
      </c>
      <c r="R66" s="37" t="b">
        <f t="shared" si="10"/>
        <v>1</v>
      </c>
      <c r="S66" s="37" t="b">
        <f t="shared" si="11"/>
        <v>1</v>
      </c>
    </row>
    <row r="67" spans="1:19" ht="57" customHeight="1" x14ac:dyDescent="0.25">
      <c r="A67" s="88">
        <v>65</v>
      </c>
      <c r="B67" s="88" t="s">
        <v>425</v>
      </c>
      <c r="C67" s="88" t="s">
        <v>339</v>
      </c>
      <c r="D67" s="87" t="s">
        <v>692</v>
      </c>
      <c r="E67" s="87" t="s">
        <v>104</v>
      </c>
      <c r="F67" s="87" t="s">
        <v>43</v>
      </c>
      <c r="G67" s="88" t="s">
        <v>693</v>
      </c>
      <c r="H67" s="88" t="s">
        <v>338</v>
      </c>
      <c r="I67" s="97">
        <v>1.6160000000000001</v>
      </c>
      <c r="J67" s="98" t="s">
        <v>350</v>
      </c>
      <c r="K67" s="116">
        <v>1322653.33</v>
      </c>
      <c r="L67" s="117">
        <v>661326.66</v>
      </c>
      <c r="M67" s="90">
        <f t="shared" ref="M67:M98" si="12">K67-L67</f>
        <v>661326.67000000004</v>
      </c>
      <c r="N67" s="39">
        <v>0.5</v>
      </c>
      <c r="O67" s="117">
        <f t="shared" ref="O67:O101" si="13">L67</f>
        <v>661326.66</v>
      </c>
      <c r="P67" s="1" t="b">
        <f t="shared" ref="P67:P98" si="14">L67=SUM(O67:O67)</f>
        <v>1</v>
      </c>
      <c r="Q67" s="36">
        <f t="shared" ref="Q67:Q101" si="15">ROUND(L67/K67,4)</f>
        <v>0.5</v>
      </c>
      <c r="R67" s="37" t="b">
        <f t="shared" ref="R67:R98" si="16">Q67=N67</f>
        <v>1</v>
      </c>
      <c r="S67" s="37" t="b">
        <f t="shared" ref="S67:S101" si="17">K67=L67+M67</f>
        <v>1</v>
      </c>
    </row>
    <row r="68" spans="1:19" ht="57" customHeight="1" x14ac:dyDescent="0.25">
      <c r="A68" s="88">
        <v>66</v>
      </c>
      <c r="B68" s="88" t="s">
        <v>426</v>
      </c>
      <c r="C68" s="88" t="s">
        <v>339</v>
      </c>
      <c r="D68" s="87" t="s">
        <v>694</v>
      </c>
      <c r="E68" s="87" t="s">
        <v>114</v>
      </c>
      <c r="F68" s="87" t="s">
        <v>45</v>
      </c>
      <c r="G68" s="88" t="s">
        <v>695</v>
      </c>
      <c r="H68" s="88" t="s">
        <v>338</v>
      </c>
      <c r="I68" s="97">
        <v>1.139</v>
      </c>
      <c r="J68" s="98" t="s">
        <v>934</v>
      </c>
      <c r="K68" s="116">
        <v>566262.37</v>
      </c>
      <c r="L68" s="117">
        <v>283131.18</v>
      </c>
      <c r="M68" s="90">
        <f t="shared" si="12"/>
        <v>283131.19</v>
      </c>
      <c r="N68" s="39">
        <v>0.5</v>
      </c>
      <c r="O68" s="117">
        <f t="shared" si="13"/>
        <v>283131.18</v>
      </c>
      <c r="P68" s="1" t="b">
        <f t="shared" si="14"/>
        <v>1</v>
      </c>
      <c r="Q68" s="36">
        <f t="shared" si="15"/>
        <v>0.5</v>
      </c>
      <c r="R68" s="37" t="b">
        <f t="shared" si="16"/>
        <v>1</v>
      </c>
      <c r="S68" s="37" t="b">
        <f t="shared" si="17"/>
        <v>1</v>
      </c>
    </row>
    <row r="69" spans="1:19" ht="57" customHeight="1" x14ac:dyDescent="0.25">
      <c r="A69" s="88">
        <v>67</v>
      </c>
      <c r="B69" s="88" t="s">
        <v>427</v>
      </c>
      <c r="C69" s="88" t="s">
        <v>339</v>
      </c>
      <c r="D69" s="87" t="s">
        <v>696</v>
      </c>
      <c r="E69" s="87" t="s">
        <v>169</v>
      </c>
      <c r="F69" s="87" t="s">
        <v>67</v>
      </c>
      <c r="G69" s="88" t="s">
        <v>697</v>
      </c>
      <c r="H69" s="88" t="s">
        <v>338</v>
      </c>
      <c r="I69" s="97">
        <v>0.99299999999999999</v>
      </c>
      <c r="J69" s="98" t="s">
        <v>345</v>
      </c>
      <c r="K69" s="116">
        <v>430494.58</v>
      </c>
      <c r="L69" s="117">
        <v>215247.29</v>
      </c>
      <c r="M69" s="90">
        <f t="shared" si="12"/>
        <v>215247.29</v>
      </c>
      <c r="N69" s="39">
        <v>0.5</v>
      </c>
      <c r="O69" s="117">
        <f t="shared" si="13"/>
        <v>215247.29</v>
      </c>
      <c r="P69" s="1" t="b">
        <f t="shared" si="14"/>
        <v>1</v>
      </c>
      <c r="Q69" s="36">
        <f t="shared" si="15"/>
        <v>0.5</v>
      </c>
      <c r="R69" s="37" t="b">
        <f t="shared" si="16"/>
        <v>1</v>
      </c>
      <c r="S69" s="37" t="b">
        <f t="shared" si="17"/>
        <v>1</v>
      </c>
    </row>
    <row r="70" spans="1:19" ht="57" customHeight="1" x14ac:dyDescent="0.25">
      <c r="A70" s="88">
        <v>68</v>
      </c>
      <c r="B70" s="88" t="s">
        <v>428</v>
      </c>
      <c r="C70" s="88" t="s">
        <v>339</v>
      </c>
      <c r="D70" s="87" t="s">
        <v>698</v>
      </c>
      <c r="E70" s="87" t="s">
        <v>112</v>
      </c>
      <c r="F70" s="87" t="s">
        <v>45</v>
      </c>
      <c r="G70" s="88" t="s">
        <v>699</v>
      </c>
      <c r="H70" s="88" t="s">
        <v>338</v>
      </c>
      <c r="I70" s="97">
        <v>0.99</v>
      </c>
      <c r="J70" s="98" t="s">
        <v>943</v>
      </c>
      <c r="K70" s="116">
        <v>708113.49</v>
      </c>
      <c r="L70" s="117">
        <v>354056.74</v>
      </c>
      <c r="M70" s="90">
        <f t="shared" si="12"/>
        <v>354056.75</v>
      </c>
      <c r="N70" s="39">
        <v>0.5</v>
      </c>
      <c r="O70" s="117">
        <f t="shared" si="13"/>
        <v>354056.74</v>
      </c>
      <c r="P70" s="1" t="b">
        <f t="shared" si="14"/>
        <v>1</v>
      </c>
      <c r="Q70" s="36">
        <f t="shared" si="15"/>
        <v>0.5</v>
      </c>
      <c r="R70" s="37" t="b">
        <f t="shared" si="16"/>
        <v>1</v>
      </c>
      <c r="S70" s="37" t="b">
        <f t="shared" si="17"/>
        <v>1</v>
      </c>
    </row>
    <row r="71" spans="1:19" ht="57" customHeight="1" x14ac:dyDescent="0.25">
      <c r="A71" s="88">
        <v>69</v>
      </c>
      <c r="B71" s="88" t="s">
        <v>429</v>
      </c>
      <c r="C71" s="88" t="s">
        <v>339</v>
      </c>
      <c r="D71" s="87" t="s">
        <v>700</v>
      </c>
      <c r="E71" s="87" t="s">
        <v>165</v>
      </c>
      <c r="F71" s="87" t="s">
        <v>65</v>
      </c>
      <c r="G71" s="88" t="s">
        <v>701</v>
      </c>
      <c r="H71" s="88" t="s">
        <v>338</v>
      </c>
      <c r="I71" s="97">
        <v>0.99</v>
      </c>
      <c r="J71" s="98" t="s">
        <v>349</v>
      </c>
      <c r="K71" s="116">
        <v>583117.18999999994</v>
      </c>
      <c r="L71" s="117">
        <v>291558.59000000003</v>
      </c>
      <c r="M71" s="90">
        <f t="shared" si="12"/>
        <v>291558.59999999992</v>
      </c>
      <c r="N71" s="39">
        <v>0.5</v>
      </c>
      <c r="O71" s="117">
        <f t="shared" si="13"/>
        <v>291558.59000000003</v>
      </c>
      <c r="P71" s="1" t="b">
        <f t="shared" si="14"/>
        <v>1</v>
      </c>
      <c r="Q71" s="36">
        <f t="shared" si="15"/>
        <v>0.5</v>
      </c>
      <c r="R71" s="37" t="b">
        <f t="shared" si="16"/>
        <v>1</v>
      </c>
      <c r="S71" s="37" t="b">
        <f t="shared" si="17"/>
        <v>1</v>
      </c>
    </row>
    <row r="72" spans="1:19" ht="57" customHeight="1" x14ac:dyDescent="0.25">
      <c r="A72" s="88">
        <v>70</v>
      </c>
      <c r="B72" s="88" t="s">
        <v>430</v>
      </c>
      <c r="C72" s="88" t="s">
        <v>339</v>
      </c>
      <c r="D72" s="87" t="s">
        <v>702</v>
      </c>
      <c r="E72" s="87" t="s">
        <v>153</v>
      </c>
      <c r="F72" s="87" t="s">
        <v>59</v>
      </c>
      <c r="G72" s="88" t="s">
        <v>703</v>
      </c>
      <c r="H72" s="88" t="s">
        <v>338</v>
      </c>
      <c r="I72" s="97">
        <v>0.96899999999999997</v>
      </c>
      <c r="J72" s="98" t="s">
        <v>340</v>
      </c>
      <c r="K72" s="116">
        <v>696635.24</v>
      </c>
      <c r="L72" s="117">
        <v>348317.62</v>
      </c>
      <c r="M72" s="90">
        <f t="shared" si="12"/>
        <v>348317.62</v>
      </c>
      <c r="N72" s="39">
        <v>0.5</v>
      </c>
      <c r="O72" s="117">
        <f t="shared" si="13"/>
        <v>348317.62</v>
      </c>
      <c r="P72" s="1" t="b">
        <f t="shared" si="14"/>
        <v>1</v>
      </c>
      <c r="Q72" s="36">
        <f t="shared" si="15"/>
        <v>0.5</v>
      </c>
      <c r="R72" s="37" t="b">
        <f t="shared" si="16"/>
        <v>1</v>
      </c>
      <c r="S72" s="37" t="b">
        <f t="shared" si="17"/>
        <v>1</v>
      </c>
    </row>
    <row r="73" spans="1:19" ht="57" customHeight="1" x14ac:dyDescent="0.25">
      <c r="A73" s="88">
        <v>71</v>
      </c>
      <c r="B73" s="88" t="s">
        <v>431</v>
      </c>
      <c r="C73" s="88" t="s">
        <v>339</v>
      </c>
      <c r="D73" s="87" t="s">
        <v>704</v>
      </c>
      <c r="E73" s="87" t="s">
        <v>139</v>
      </c>
      <c r="F73" s="87" t="s">
        <v>53</v>
      </c>
      <c r="G73" s="88" t="s">
        <v>705</v>
      </c>
      <c r="H73" s="88" t="s">
        <v>338</v>
      </c>
      <c r="I73" s="97">
        <v>0.94699999999999995</v>
      </c>
      <c r="J73" s="98" t="s">
        <v>933</v>
      </c>
      <c r="K73" s="116">
        <v>431974.3</v>
      </c>
      <c r="L73" s="117">
        <v>215987.15</v>
      </c>
      <c r="M73" s="90">
        <f t="shared" si="12"/>
        <v>215987.15</v>
      </c>
      <c r="N73" s="39">
        <v>0.5</v>
      </c>
      <c r="O73" s="117">
        <f t="shared" si="13"/>
        <v>215987.15</v>
      </c>
      <c r="P73" s="1" t="b">
        <f t="shared" si="14"/>
        <v>1</v>
      </c>
      <c r="Q73" s="36">
        <f t="shared" si="15"/>
        <v>0.5</v>
      </c>
      <c r="R73" s="37" t="b">
        <f t="shared" si="16"/>
        <v>1</v>
      </c>
      <c r="S73" s="37" t="b">
        <f t="shared" si="17"/>
        <v>1</v>
      </c>
    </row>
    <row r="74" spans="1:19" ht="57" customHeight="1" x14ac:dyDescent="0.25">
      <c r="A74" s="88">
        <v>72</v>
      </c>
      <c r="B74" s="88" t="s">
        <v>432</v>
      </c>
      <c r="C74" s="88" t="s">
        <v>339</v>
      </c>
      <c r="D74" s="87" t="s">
        <v>706</v>
      </c>
      <c r="E74" s="87" t="s">
        <v>97</v>
      </c>
      <c r="F74" s="87" t="s">
        <v>42</v>
      </c>
      <c r="G74" s="88" t="s">
        <v>707</v>
      </c>
      <c r="H74" s="88" t="s">
        <v>338</v>
      </c>
      <c r="I74" s="97">
        <v>0.93100000000000005</v>
      </c>
      <c r="J74" s="98" t="s">
        <v>934</v>
      </c>
      <c r="K74" s="116">
        <v>749695.24</v>
      </c>
      <c r="L74" s="117">
        <v>374847.62</v>
      </c>
      <c r="M74" s="90">
        <f t="shared" si="12"/>
        <v>374847.62</v>
      </c>
      <c r="N74" s="39">
        <v>0.5</v>
      </c>
      <c r="O74" s="117">
        <f t="shared" si="13"/>
        <v>374847.62</v>
      </c>
      <c r="P74" s="1" t="b">
        <f t="shared" si="14"/>
        <v>1</v>
      </c>
      <c r="Q74" s="36">
        <f t="shared" si="15"/>
        <v>0.5</v>
      </c>
      <c r="R74" s="37" t="b">
        <f t="shared" si="16"/>
        <v>1</v>
      </c>
      <c r="S74" s="37" t="b">
        <f t="shared" si="17"/>
        <v>1</v>
      </c>
    </row>
    <row r="75" spans="1:19" ht="57" customHeight="1" x14ac:dyDescent="0.25">
      <c r="A75" s="88">
        <v>73</v>
      </c>
      <c r="B75" s="88" t="s">
        <v>433</v>
      </c>
      <c r="C75" s="88" t="s">
        <v>339</v>
      </c>
      <c r="D75" s="87" t="s">
        <v>592</v>
      </c>
      <c r="E75" s="87" t="s">
        <v>195</v>
      </c>
      <c r="F75" s="87" t="s">
        <v>77</v>
      </c>
      <c r="G75" s="88" t="s">
        <v>708</v>
      </c>
      <c r="H75" s="88" t="s">
        <v>338</v>
      </c>
      <c r="I75" s="97">
        <v>0.91900000000000004</v>
      </c>
      <c r="J75" s="98" t="s">
        <v>936</v>
      </c>
      <c r="K75" s="116">
        <v>678064.95</v>
      </c>
      <c r="L75" s="117">
        <v>339032.47</v>
      </c>
      <c r="M75" s="90">
        <f t="shared" si="12"/>
        <v>339032.48</v>
      </c>
      <c r="N75" s="39">
        <v>0.5</v>
      </c>
      <c r="O75" s="117">
        <f t="shared" si="13"/>
        <v>339032.47</v>
      </c>
      <c r="P75" s="1" t="b">
        <f t="shared" si="14"/>
        <v>1</v>
      </c>
      <c r="Q75" s="36">
        <f t="shared" si="15"/>
        <v>0.5</v>
      </c>
      <c r="R75" s="37" t="b">
        <f t="shared" si="16"/>
        <v>1</v>
      </c>
      <c r="S75" s="37" t="b">
        <f t="shared" si="17"/>
        <v>1</v>
      </c>
    </row>
    <row r="76" spans="1:19" ht="57" customHeight="1" x14ac:dyDescent="0.25">
      <c r="A76" s="88">
        <v>74</v>
      </c>
      <c r="B76" s="88" t="s">
        <v>434</v>
      </c>
      <c r="C76" s="88" t="s">
        <v>339</v>
      </c>
      <c r="D76" s="87" t="s">
        <v>709</v>
      </c>
      <c r="E76" s="87" t="s">
        <v>120</v>
      </c>
      <c r="F76" s="87" t="s">
        <v>47</v>
      </c>
      <c r="G76" s="88" t="s">
        <v>710</v>
      </c>
      <c r="H76" s="88" t="s">
        <v>338</v>
      </c>
      <c r="I76" s="97">
        <v>0.89200000000000002</v>
      </c>
      <c r="J76" s="98" t="s">
        <v>343</v>
      </c>
      <c r="K76" s="116">
        <v>496041.62</v>
      </c>
      <c r="L76" s="117">
        <v>248020.81</v>
      </c>
      <c r="M76" s="90">
        <f t="shared" si="12"/>
        <v>248020.81</v>
      </c>
      <c r="N76" s="39">
        <v>0.5</v>
      </c>
      <c r="O76" s="117">
        <f t="shared" si="13"/>
        <v>248020.81</v>
      </c>
      <c r="P76" s="1" t="b">
        <f t="shared" si="14"/>
        <v>1</v>
      </c>
      <c r="Q76" s="36">
        <f t="shared" si="15"/>
        <v>0.5</v>
      </c>
      <c r="R76" s="37" t="b">
        <f t="shared" si="16"/>
        <v>1</v>
      </c>
      <c r="S76" s="37" t="b">
        <f t="shared" si="17"/>
        <v>1</v>
      </c>
    </row>
    <row r="77" spans="1:19" ht="57" customHeight="1" x14ac:dyDescent="0.25">
      <c r="A77" s="88">
        <v>75</v>
      </c>
      <c r="B77" s="88" t="s">
        <v>480</v>
      </c>
      <c r="C77" s="88" t="s">
        <v>339</v>
      </c>
      <c r="D77" s="87" t="s">
        <v>786</v>
      </c>
      <c r="E77" s="87" t="s">
        <v>159</v>
      </c>
      <c r="F77" s="87" t="s">
        <v>63</v>
      </c>
      <c r="G77" s="88" t="s">
        <v>787</v>
      </c>
      <c r="H77" s="88" t="s">
        <v>338</v>
      </c>
      <c r="I77" s="97">
        <v>0.84</v>
      </c>
      <c r="J77" s="98" t="s">
        <v>345</v>
      </c>
      <c r="K77" s="116">
        <v>804542.88</v>
      </c>
      <c r="L77" s="117">
        <f>ROUNDDOWN(K77*N77,2)</f>
        <v>643634.30000000005</v>
      </c>
      <c r="M77" s="90">
        <f>K77-L77</f>
        <v>160908.57999999996</v>
      </c>
      <c r="N77" s="39">
        <v>0.8</v>
      </c>
      <c r="O77" s="117">
        <f>L77</f>
        <v>643634.30000000005</v>
      </c>
      <c r="P77" s="1" t="b">
        <f t="shared" si="14"/>
        <v>1</v>
      </c>
      <c r="Q77" s="36">
        <f t="shared" si="15"/>
        <v>0.8</v>
      </c>
      <c r="R77" s="37" t="b">
        <f t="shared" si="16"/>
        <v>1</v>
      </c>
      <c r="S77" s="37" t="b">
        <f t="shared" si="17"/>
        <v>1</v>
      </c>
    </row>
    <row r="78" spans="1:19" ht="57" customHeight="1" x14ac:dyDescent="0.25">
      <c r="A78" s="88">
        <v>76</v>
      </c>
      <c r="B78" s="88" t="s">
        <v>435</v>
      </c>
      <c r="C78" s="88" t="s">
        <v>339</v>
      </c>
      <c r="D78" s="87" t="s">
        <v>711</v>
      </c>
      <c r="E78" s="87" t="s">
        <v>137</v>
      </c>
      <c r="F78" s="87" t="s">
        <v>53</v>
      </c>
      <c r="G78" s="88" t="s">
        <v>712</v>
      </c>
      <c r="H78" s="88" t="s">
        <v>338</v>
      </c>
      <c r="I78" s="97">
        <v>0.83</v>
      </c>
      <c r="J78" s="98" t="s">
        <v>955</v>
      </c>
      <c r="K78" s="116">
        <v>340126.99</v>
      </c>
      <c r="L78" s="117">
        <v>170063.49</v>
      </c>
      <c r="M78" s="90">
        <f t="shared" si="12"/>
        <v>170063.5</v>
      </c>
      <c r="N78" s="39">
        <v>0.5</v>
      </c>
      <c r="O78" s="117">
        <f t="shared" si="13"/>
        <v>170063.49</v>
      </c>
      <c r="P78" s="1" t="b">
        <f t="shared" si="14"/>
        <v>1</v>
      </c>
      <c r="Q78" s="36">
        <f t="shared" si="15"/>
        <v>0.5</v>
      </c>
      <c r="R78" s="37" t="b">
        <f t="shared" si="16"/>
        <v>1</v>
      </c>
      <c r="S78" s="37" t="b">
        <f t="shared" si="17"/>
        <v>1</v>
      </c>
    </row>
    <row r="79" spans="1:19" ht="57" customHeight="1" x14ac:dyDescent="0.25">
      <c r="A79" s="88">
        <v>77</v>
      </c>
      <c r="B79" s="88" t="s">
        <v>436</v>
      </c>
      <c r="C79" s="88" t="s">
        <v>339</v>
      </c>
      <c r="D79" s="87" t="s">
        <v>713</v>
      </c>
      <c r="E79" s="87" t="s">
        <v>128</v>
      </c>
      <c r="F79" s="87" t="s">
        <v>51</v>
      </c>
      <c r="G79" s="88" t="s">
        <v>714</v>
      </c>
      <c r="H79" s="88" t="s">
        <v>338</v>
      </c>
      <c r="I79" s="97">
        <v>0.80100000000000005</v>
      </c>
      <c r="J79" s="98" t="s">
        <v>934</v>
      </c>
      <c r="K79" s="116">
        <v>553783.38</v>
      </c>
      <c r="L79" s="117">
        <v>276891.69</v>
      </c>
      <c r="M79" s="90">
        <f t="shared" si="12"/>
        <v>276891.69</v>
      </c>
      <c r="N79" s="39">
        <v>0.5</v>
      </c>
      <c r="O79" s="117">
        <f t="shared" si="13"/>
        <v>276891.69</v>
      </c>
      <c r="P79" s="1" t="b">
        <f t="shared" si="14"/>
        <v>1</v>
      </c>
      <c r="Q79" s="36">
        <f t="shared" si="15"/>
        <v>0.5</v>
      </c>
      <c r="R79" s="37" t="b">
        <f t="shared" si="16"/>
        <v>1</v>
      </c>
      <c r="S79" s="37" t="b">
        <f t="shared" si="17"/>
        <v>1</v>
      </c>
    </row>
    <row r="80" spans="1:19" ht="57" customHeight="1" x14ac:dyDescent="0.25">
      <c r="A80" s="88">
        <v>78</v>
      </c>
      <c r="B80" s="88" t="s">
        <v>437</v>
      </c>
      <c r="C80" s="88" t="s">
        <v>339</v>
      </c>
      <c r="D80" s="87" t="s">
        <v>715</v>
      </c>
      <c r="E80" s="87" t="s">
        <v>180</v>
      </c>
      <c r="F80" s="87" t="s">
        <v>73</v>
      </c>
      <c r="G80" s="88" t="s">
        <v>716</v>
      </c>
      <c r="H80" s="88" t="s">
        <v>338</v>
      </c>
      <c r="I80" s="97">
        <v>0.71</v>
      </c>
      <c r="J80" s="98" t="s">
        <v>934</v>
      </c>
      <c r="K80" s="116">
        <v>427895.1</v>
      </c>
      <c r="L80" s="117">
        <f>ROUNDDOWN(K80*N80,2)</f>
        <v>342316.08</v>
      </c>
      <c r="M80" s="90">
        <f>K80-L80</f>
        <v>85579.01999999996</v>
      </c>
      <c r="N80" s="39">
        <v>0.8</v>
      </c>
      <c r="O80" s="117">
        <f>L80</f>
        <v>342316.08</v>
      </c>
      <c r="P80" s="1" t="b">
        <f t="shared" si="14"/>
        <v>1</v>
      </c>
      <c r="Q80" s="36">
        <f t="shared" si="15"/>
        <v>0.8</v>
      </c>
      <c r="R80" s="37" t="b">
        <f t="shared" si="16"/>
        <v>1</v>
      </c>
      <c r="S80" s="37" t="b">
        <f t="shared" si="17"/>
        <v>1</v>
      </c>
    </row>
    <row r="81" spans="1:19" ht="57" customHeight="1" x14ac:dyDescent="0.25">
      <c r="A81" s="88">
        <v>79</v>
      </c>
      <c r="B81" s="88" t="s">
        <v>438</v>
      </c>
      <c r="C81" s="88" t="s">
        <v>339</v>
      </c>
      <c r="D81" s="87" t="s">
        <v>715</v>
      </c>
      <c r="E81" s="87" t="s">
        <v>180</v>
      </c>
      <c r="F81" s="87" t="s">
        <v>73</v>
      </c>
      <c r="G81" s="88" t="s">
        <v>717</v>
      </c>
      <c r="H81" s="88" t="s">
        <v>338</v>
      </c>
      <c r="I81" s="97">
        <v>0.67800000000000005</v>
      </c>
      <c r="J81" s="98" t="s">
        <v>934</v>
      </c>
      <c r="K81" s="116">
        <v>393084.82</v>
      </c>
      <c r="L81" s="117">
        <f>ROUNDDOWN(K81*N81,2)</f>
        <v>314467.84999999998</v>
      </c>
      <c r="M81" s="90">
        <f>K81-L81</f>
        <v>78616.97000000003</v>
      </c>
      <c r="N81" s="39">
        <v>0.8</v>
      </c>
      <c r="O81" s="117">
        <f>L81</f>
        <v>314467.84999999998</v>
      </c>
      <c r="P81" s="1" t="b">
        <f t="shared" si="14"/>
        <v>1</v>
      </c>
      <c r="Q81" s="36">
        <f t="shared" si="15"/>
        <v>0.8</v>
      </c>
      <c r="R81" s="37" t="b">
        <f t="shared" si="16"/>
        <v>1</v>
      </c>
      <c r="S81" s="37" t="b">
        <f t="shared" si="17"/>
        <v>1</v>
      </c>
    </row>
    <row r="82" spans="1:19" ht="57" customHeight="1" x14ac:dyDescent="0.25">
      <c r="A82" s="88">
        <v>80</v>
      </c>
      <c r="B82" s="88" t="s">
        <v>439</v>
      </c>
      <c r="C82" s="88" t="s">
        <v>339</v>
      </c>
      <c r="D82" s="87" t="s">
        <v>631</v>
      </c>
      <c r="E82" s="87" t="s">
        <v>88</v>
      </c>
      <c r="F82" s="87" t="s">
        <v>41</v>
      </c>
      <c r="G82" s="88" t="s">
        <v>718</v>
      </c>
      <c r="H82" s="88" t="s">
        <v>338</v>
      </c>
      <c r="I82" s="97">
        <v>0.67500000000000004</v>
      </c>
      <c r="J82" s="98" t="s">
        <v>358</v>
      </c>
      <c r="K82" s="116">
        <v>399469.65</v>
      </c>
      <c r="L82" s="117">
        <v>199734.82</v>
      </c>
      <c r="M82" s="90">
        <f t="shared" si="12"/>
        <v>199734.83000000002</v>
      </c>
      <c r="N82" s="39">
        <v>0.5</v>
      </c>
      <c r="O82" s="117">
        <f t="shared" si="13"/>
        <v>199734.82</v>
      </c>
      <c r="P82" s="1" t="b">
        <f t="shared" si="14"/>
        <v>1</v>
      </c>
      <c r="Q82" s="36">
        <f t="shared" si="15"/>
        <v>0.5</v>
      </c>
      <c r="R82" s="37" t="b">
        <f t="shared" si="16"/>
        <v>1</v>
      </c>
      <c r="S82" s="37" t="b">
        <f t="shared" si="17"/>
        <v>1</v>
      </c>
    </row>
    <row r="83" spans="1:19" ht="57" customHeight="1" x14ac:dyDescent="0.25">
      <c r="A83" s="88">
        <v>81</v>
      </c>
      <c r="B83" s="88" t="s">
        <v>505</v>
      </c>
      <c r="C83" s="88" t="s">
        <v>339</v>
      </c>
      <c r="D83" s="87" t="s">
        <v>620</v>
      </c>
      <c r="E83" s="87" t="s">
        <v>182</v>
      </c>
      <c r="F83" s="87" t="s">
        <v>73</v>
      </c>
      <c r="G83" s="88" t="s">
        <v>822</v>
      </c>
      <c r="H83" s="88" t="s">
        <v>338</v>
      </c>
      <c r="I83" s="97">
        <v>0.65</v>
      </c>
      <c r="J83" s="98" t="s">
        <v>345</v>
      </c>
      <c r="K83" s="116">
        <v>381549.38</v>
      </c>
      <c r="L83" s="117">
        <v>190774.69</v>
      </c>
      <c r="M83" s="90">
        <f t="shared" si="12"/>
        <v>190774.69</v>
      </c>
      <c r="N83" s="39">
        <v>0.5</v>
      </c>
      <c r="O83" s="117">
        <f t="shared" si="13"/>
        <v>190774.69</v>
      </c>
      <c r="P83" s="1" t="b">
        <f t="shared" si="14"/>
        <v>1</v>
      </c>
      <c r="Q83" s="36">
        <f t="shared" si="15"/>
        <v>0.5</v>
      </c>
      <c r="R83" s="37" t="b">
        <f t="shared" si="16"/>
        <v>1</v>
      </c>
      <c r="S83" s="37" t="b">
        <f t="shared" si="17"/>
        <v>1</v>
      </c>
    </row>
    <row r="84" spans="1:19" ht="57" customHeight="1" x14ac:dyDescent="0.25">
      <c r="A84" s="88">
        <v>82</v>
      </c>
      <c r="B84" s="88" t="s">
        <v>440</v>
      </c>
      <c r="C84" s="88" t="s">
        <v>339</v>
      </c>
      <c r="D84" s="87" t="s">
        <v>719</v>
      </c>
      <c r="E84" s="87" t="s">
        <v>150</v>
      </c>
      <c r="F84" s="87" t="s">
        <v>59</v>
      </c>
      <c r="G84" s="88" t="s">
        <v>720</v>
      </c>
      <c r="H84" s="88" t="s">
        <v>338</v>
      </c>
      <c r="I84" s="97">
        <v>0.61099999999999999</v>
      </c>
      <c r="J84" s="98" t="s">
        <v>343</v>
      </c>
      <c r="K84" s="116">
        <v>1327319.1599999999</v>
      </c>
      <c r="L84" s="117">
        <v>663659.57999999996</v>
      </c>
      <c r="M84" s="90">
        <f t="shared" si="12"/>
        <v>663659.57999999996</v>
      </c>
      <c r="N84" s="39">
        <v>0.5</v>
      </c>
      <c r="O84" s="117">
        <f t="shared" si="13"/>
        <v>663659.57999999996</v>
      </c>
      <c r="P84" s="1" t="b">
        <f t="shared" si="14"/>
        <v>1</v>
      </c>
      <c r="Q84" s="36">
        <f t="shared" si="15"/>
        <v>0.5</v>
      </c>
      <c r="R84" s="37" t="b">
        <f t="shared" si="16"/>
        <v>1</v>
      </c>
      <c r="S84" s="37" t="b">
        <f t="shared" si="17"/>
        <v>1</v>
      </c>
    </row>
    <row r="85" spans="1:19" ht="57" customHeight="1" x14ac:dyDescent="0.25">
      <c r="A85" s="88">
        <v>83</v>
      </c>
      <c r="B85" s="88" t="s">
        <v>441</v>
      </c>
      <c r="C85" s="88" t="s">
        <v>339</v>
      </c>
      <c r="D85" s="87" t="s">
        <v>719</v>
      </c>
      <c r="E85" s="87" t="s">
        <v>150</v>
      </c>
      <c r="F85" s="87" t="s">
        <v>59</v>
      </c>
      <c r="G85" s="88" t="s">
        <v>721</v>
      </c>
      <c r="H85" s="88" t="s">
        <v>338</v>
      </c>
      <c r="I85" s="97">
        <v>0.54</v>
      </c>
      <c r="J85" s="98" t="s">
        <v>343</v>
      </c>
      <c r="K85" s="116">
        <v>1233253.04</v>
      </c>
      <c r="L85" s="117">
        <v>616626.52</v>
      </c>
      <c r="M85" s="90">
        <f t="shared" si="12"/>
        <v>616626.52</v>
      </c>
      <c r="N85" s="39">
        <v>0.5</v>
      </c>
      <c r="O85" s="117">
        <f t="shared" si="13"/>
        <v>616626.52</v>
      </c>
      <c r="P85" s="1" t="b">
        <f t="shared" si="14"/>
        <v>1</v>
      </c>
      <c r="Q85" s="36">
        <f t="shared" si="15"/>
        <v>0.5</v>
      </c>
      <c r="R85" s="37" t="b">
        <f t="shared" si="16"/>
        <v>1</v>
      </c>
      <c r="S85" s="37" t="b">
        <f t="shared" si="17"/>
        <v>1</v>
      </c>
    </row>
    <row r="86" spans="1:19" ht="57" customHeight="1" x14ac:dyDescent="0.25">
      <c r="A86" s="88">
        <v>84</v>
      </c>
      <c r="B86" s="88" t="s">
        <v>442</v>
      </c>
      <c r="C86" s="88" t="s">
        <v>339</v>
      </c>
      <c r="D86" s="87" t="s">
        <v>722</v>
      </c>
      <c r="E86" s="87" t="s">
        <v>146</v>
      </c>
      <c r="F86" s="87" t="s">
        <v>55</v>
      </c>
      <c r="G86" s="88" t="s">
        <v>723</v>
      </c>
      <c r="H86" s="88" t="s">
        <v>338</v>
      </c>
      <c r="I86" s="97">
        <v>0.50900000000000001</v>
      </c>
      <c r="J86" s="98" t="s">
        <v>956</v>
      </c>
      <c r="K86" s="116">
        <v>671466.14</v>
      </c>
      <c r="L86" s="117">
        <v>335733.07</v>
      </c>
      <c r="M86" s="90">
        <f t="shared" si="12"/>
        <v>335733.07</v>
      </c>
      <c r="N86" s="39">
        <v>0.5</v>
      </c>
      <c r="O86" s="117">
        <f t="shared" si="13"/>
        <v>335733.07</v>
      </c>
      <c r="P86" s="1" t="b">
        <f t="shared" si="14"/>
        <v>1</v>
      </c>
      <c r="Q86" s="36">
        <f t="shared" si="15"/>
        <v>0.5</v>
      </c>
      <c r="R86" s="37" t="b">
        <f t="shared" si="16"/>
        <v>1</v>
      </c>
      <c r="S86" s="37" t="b">
        <f t="shared" si="17"/>
        <v>1</v>
      </c>
    </row>
    <row r="87" spans="1:19" ht="57" customHeight="1" x14ac:dyDescent="0.25">
      <c r="A87" s="88">
        <v>85</v>
      </c>
      <c r="B87" s="88" t="s">
        <v>443</v>
      </c>
      <c r="C87" s="88" t="s">
        <v>339</v>
      </c>
      <c r="D87" s="87" t="s">
        <v>724</v>
      </c>
      <c r="E87" s="87" t="s">
        <v>110</v>
      </c>
      <c r="F87" s="87" t="s">
        <v>45</v>
      </c>
      <c r="G87" s="88" t="s">
        <v>725</v>
      </c>
      <c r="H87" s="88" t="s">
        <v>338</v>
      </c>
      <c r="I87" s="97">
        <v>0.50249999999999995</v>
      </c>
      <c r="J87" s="98" t="s">
        <v>934</v>
      </c>
      <c r="K87" s="116">
        <v>334176.81</v>
      </c>
      <c r="L87" s="117">
        <v>167088.4</v>
      </c>
      <c r="M87" s="90">
        <f t="shared" si="12"/>
        <v>167088.41</v>
      </c>
      <c r="N87" s="39">
        <v>0.5</v>
      </c>
      <c r="O87" s="117">
        <f t="shared" si="13"/>
        <v>167088.4</v>
      </c>
      <c r="P87" s="1" t="b">
        <f t="shared" si="14"/>
        <v>1</v>
      </c>
      <c r="Q87" s="36">
        <f t="shared" si="15"/>
        <v>0.5</v>
      </c>
      <c r="R87" s="37" t="b">
        <f t="shared" si="16"/>
        <v>1</v>
      </c>
      <c r="S87" s="37" t="b">
        <f t="shared" si="17"/>
        <v>1</v>
      </c>
    </row>
    <row r="88" spans="1:19" ht="57" customHeight="1" x14ac:dyDescent="0.25">
      <c r="A88" s="88">
        <v>86</v>
      </c>
      <c r="B88" s="88" t="s">
        <v>444</v>
      </c>
      <c r="C88" s="88" t="s">
        <v>339</v>
      </c>
      <c r="D88" s="87" t="s">
        <v>724</v>
      </c>
      <c r="E88" s="87" t="s">
        <v>110</v>
      </c>
      <c r="F88" s="87" t="s">
        <v>45</v>
      </c>
      <c r="G88" s="88" t="s">
        <v>726</v>
      </c>
      <c r="H88" s="88" t="s">
        <v>338</v>
      </c>
      <c r="I88" s="97">
        <v>0.49399999999999999</v>
      </c>
      <c r="J88" s="98" t="s">
        <v>934</v>
      </c>
      <c r="K88" s="116">
        <v>357110.86</v>
      </c>
      <c r="L88" s="117">
        <v>178555.43</v>
      </c>
      <c r="M88" s="90">
        <f t="shared" si="12"/>
        <v>178555.43</v>
      </c>
      <c r="N88" s="39">
        <v>0.5</v>
      </c>
      <c r="O88" s="117">
        <f t="shared" si="13"/>
        <v>178555.43</v>
      </c>
      <c r="P88" s="1" t="b">
        <f t="shared" si="14"/>
        <v>1</v>
      </c>
      <c r="Q88" s="36">
        <f t="shared" si="15"/>
        <v>0.5</v>
      </c>
      <c r="R88" s="37" t="b">
        <f t="shared" si="16"/>
        <v>1</v>
      </c>
      <c r="S88" s="37" t="b">
        <f t="shared" si="17"/>
        <v>1</v>
      </c>
    </row>
    <row r="89" spans="1:19" ht="57" customHeight="1" x14ac:dyDescent="0.25">
      <c r="A89" s="88">
        <v>87</v>
      </c>
      <c r="B89" s="88" t="s">
        <v>445</v>
      </c>
      <c r="C89" s="88" t="s">
        <v>339</v>
      </c>
      <c r="D89" s="87" t="s">
        <v>727</v>
      </c>
      <c r="E89" s="87" t="s">
        <v>187</v>
      </c>
      <c r="F89" s="87" t="s">
        <v>75</v>
      </c>
      <c r="G89" s="88" t="s">
        <v>728</v>
      </c>
      <c r="H89" s="88" t="s">
        <v>338</v>
      </c>
      <c r="I89" s="97">
        <v>0.47099999999999997</v>
      </c>
      <c r="J89" s="98" t="s">
        <v>342</v>
      </c>
      <c r="K89" s="116">
        <v>340086.14</v>
      </c>
      <c r="L89" s="117">
        <v>170043.07</v>
      </c>
      <c r="M89" s="90">
        <f t="shared" si="12"/>
        <v>170043.07</v>
      </c>
      <c r="N89" s="39">
        <v>0.5</v>
      </c>
      <c r="O89" s="117">
        <f t="shared" si="13"/>
        <v>170043.07</v>
      </c>
      <c r="P89" s="1" t="b">
        <f t="shared" si="14"/>
        <v>1</v>
      </c>
      <c r="Q89" s="36">
        <f t="shared" si="15"/>
        <v>0.5</v>
      </c>
      <c r="R89" s="37" t="b">
        <f t="shared" si="16"/>
        <v>1</v>
      </c>
      <c r="S89" s="37" t="b">
        <f t="shared" si="17"/>
        <v>1</v>
      </c>
    </row>
    <row r="90" spans="1:19" ht="57" customHeight="1" x14ac:dyDescent="0.25">
      <c r="A90" s="88">
        <v>88</v>
      </c>
      <c r="B90" s="88" t="s">
        <v>446</v>
      </c>
      <c r="C90" s="88" t="s">
        <v>339</v>
      </c>
      <c r="D90" s="87" t="s">
        <v>625</v>
      </c>
      <c r="E90" s="87" t="s">
        <v>212</v>
      </c>
      <c r="F90" s="87" t="s">
        <v>625</v>
      </c>
      <c r="G90" s="88" t="s">
        <v>729</v>
      </c>
      <c r="H90" s="88" t="s">
        <v>338</v>
      </c>
      <c r="I90" s="97">
        <v>0.40400000000000003</v>
      </c>
      <c r="J90" s="98" t="s">
        <v>933</v>
      </c>
      <c r="K90" s="116">
        <v>1605874.43</v>
      </c>
      <c r="L90" s="117">
        <v>963524.65</v>
      </c>
      <c r="M90" s="90">
        <f t="shared" si="12"/>
        <v>642349.77999999991</v>
      </c>
      <c r="N90" s="39">
        <v>0.6</v>
      </c>
      <c r="O90" s="117">
        <f t="shared" si="13"/>
        <v>963524.65</v>
      </c>
      <c r="P90" s="1" t="b">
        <f t="shared" si="14"/>
        <v>1</v>
      </c>
      <c r="Q90" s="36">
        <f t="shared" si="15"/>
        <v>0.6</v>
      </c>
      <c r="R90" s="37" t="b">
        <f t="shared" si="16"/>
        <v>1</v>
      </c>
      <c r="S90" s="37" t="b">
        <f t="shared" si="17"/>
        <v>1</v>
      </c>
    </row>
    <row r="91" spans="1:19" ht="57" customHeight="1" x14ac:dyDescent="0.25">
      <c r="A91" s="88">
        <v>89</v>
      </c>
      <c r="B91" s="88" t="s">
        <v>447</v>
      </c>
      <c r="C91" s="88" t="s">
        <v>339</v>
      </c>
      <c r="D91" s="87" t="s">
        <v>730</v>
      </c>
      <c r="E91" s="87" t="s">
        <v>194</v>
      </c>
      <c r="F91" s="87" t="s">
        <v>77</v>
      </c>
      <c r="G91" s="88" t="s">
        <v>731</v>
      </c>
      <c r="H91" s="88" t="s">
        <v>338</v>
      </c>
      <c r="I91" s="97">
        <v>0.39900000000000002</v>
      </c>
      <c r="J91" s="98" t="s">
        <v>356</v>
      </c>
      <c r="K91" s="116">
        <v>329029.96000000002</v>
      </c>
      <c r="L91" s="117">
        <v>164514.98000000001</v>
      </c>
      <c r="M91" s="90">
        <f t="shared" si="12"/>
        <v>164514.98000000001</v>
      </c>
      <c r="N91" s="39">
        <v>0.5</v>
      </c>
      <c r="O91" s="117">
        <f t="shared" si="13"/>
        <v>164514.98000000001</v>
      </c>
      <c r="P91" s="1" t="b">
        <f t="shared" si="14"/>
        <v>1</v>
      </c>
      <c r="Q91" s="36">
        <f t="shared" si="15"/>
        <v>0.5</v>
      </c>
      <c r="R91" s="37" t="b">
        <f t="shared" si="16"/>
        <v>1</v>
      </c>
      <c r="S91" s="37" t="b">
        <f t="shared" si="17"/>
        <v>1</v>
      </c>
    </row>
    <row r="92" spans="1:19" ht="57" customHeight="1" x14ac:dyDescent="0.25">
      <c r="A92" s="88">
        <v>90</v>
      </c>
      <c r="B92" s="88" t="s">
        <v>448</v>
      </c>
      <c r="C92" s="88" t="s">
        <v>339</v>
      </c>
      <c r="D92" s="87" t="s">
        <v>732</v>
      </c>
      <c r="E92" s="87" t="s">
        <v>207</v>
      </c>
      <c r="F92" s="87" t="s">
        <v>71</v>
      </c>
      <c r="G92" s="88" t="s">
        <v>733</v>
      </c>
      <c r="H92" s="88" t="s">
        <v>338</v>
      </c>
      <c r="I92" s="97">
        <v>0.35099999999999998</v>
      </c>
      <c r="J92" s="98" t="s">
        <v>350</v>
      </c>
      <c r="K92" s="116">
        <v>685904.05</v>
      </c>
      <c r="L92" s="117">
        <v>411542.43</v>
      </c>
      <c r="M92" s="90">
        <f t="shared" si="12"/>
        <v>274361.62000000005</v>
      </c>
      <c r="N92" s="39">
        <v>0.6</v>
      </c>
      <c r="O92" s="117">
        <f t="shared" si="13"/>
        <v>411542.43</v>
      </c>
      <c r="P92" s="1" t="b">
        <f t="shared" si="14"/>
        <v>1</v>
      </c>
      <c r="Q92" s="36">
        <f t="shared" si="15"/>
        <v>0.6</v>
      </c>
      <c r="R92" s="37" t="b">
        <f t="shared" si="16"/>
        <v>1</v>
      </c>
      <c r="S92" s="37" t="b">
        <f t="shared" si="17"/>
        <v>1</v>
      </c>
    </row>
    <row r="93" spans="1:19" ht="57" customHeight="1" x14ac:dyDescent="0.25">
      <c r="A93" s="88">
        <v>91</v>
      </c>
      <c r="B93" s="88" t="s">
        <v>449</v>
      </c>
      <c r="C93" s="88" t="s">
        <v>339</v>
      </c>
      <c r="D93" s="87" t="s">
        <v>734</v>
      </c>
      <c r="E93" s="87" t="s">
        <v>175</v>
      </c>
      <c r="F93" s="87" t="s">
        <v>735</v>
      </c>
      <c r="G93" s="88" t="s">
        <v>736</v>
      </c>
      <c r="H93" s="88" t="s">
        <v>338</v>
      </c>
      <c r="I93" s="97">
        <v>0.313</v>
      </c>
      <c r="J93" s="98" t="s">
        <v>347</v>
      </c>
      <c r="K93" s="116">
        <v>447508.11</v>
      </c>
      <c r="L93" s="117">
        <v>223754.05</v>
      </c>
      <c r="M93" s="90">
        <f t="shared" si="12"/>
        <v>223754.06</v>
      </c>
      <c r="N93" s="39">
        <v>0.5</v>
      </c>
      <c r="O93" s="117">
        <f t="shared" si="13"/>
        <v>223754.05</v>
      </c>
      <c r="P93" s="1" t="b">
        <f t="shared" si="14"/>
        <v>1</v>
      </c>
      <c r="Q93" s="36">
        <f t="shared" si="15"/>
        <v>0.5</v>
      </c>
      <c r="R93" s="37" t="b">
        <f t="shared" si="16"/>
        <v>1</v>
      </c>
      <c r="S93" s="37" t="b">
        <f t="shared" si="17"/>
        <v>1</v>
      </c>
    </row>
    <row r="94" spans="1:19" ht="57" customHeight="1" x14ac:dyDescent="0.25">
      <c r="A94" s="88">
        <v>92</v>
      </c>
      <c r="B94" s="88" t="s">
        <v>450</v>
      </c>
      <c r="C94" s="88" t="s">
        <v>339</v>
      </c>
      <c r="D94" s="87" t="s">
        <v>666</v>
      </c>
      <c r="E94" s="87" t="s">
        <v>188</v>
      </c>
      <c r="F94" s="87" t="s">
        <v>75</v>
      </c>
      <c r="G94" s="88" t="s">
        <v>737</v>
      </c>
      <c r="H94" s="88" t="s">
        <v>338</v>
      </c>
      <c r="I94" s="97">
        <v>0.27800000000000002</v>
      </c>
      <c r="J94" s="98" t="s">
        <v>937</v>
      </c>
      <c r="K94" s="116">
        <v>219511.62</v>
      </c>
      <c r="L94" s="117">
        <v>109755.81</v>
      </c>
      <c r="M94" s="90">
        <f t="shared" si="12"/>
        <v>109755.81</v>
      </c>
      <c r="N94" s="39">
        <v>0.5</v>
      </c>
      <c r="O94" s="117">
        <f t="shared" si="13"/>
        <v>109755.81</v>
      </c>
      <c r="P94" s="1" t="b">
        <f t="shared" si="14"/>
        <v>1</v>
      </c>
      <c r="Q94" s="36">
        <f t="shared" si="15"/>
        <v>0.5</v>
      </c>
      <c r="R94" s="37" t="b">
        <f t="shared" si="16"/>
        <v>1</v>
      </c>
      <c r="S94" s="37" t="b">
        <f t="shared" si="17"/>
        <v>1</v>
      </c>
    </row>
    <row r="95" spans="1:19" ht="57" customHeight="1" x14ac:dyDescent="0.25">
      <c r="A95" s="88">
        <v>93</v>
      </c>
      <c r="B95" s="88" t="s">
        <v>451</v>
      </c>
      <c r="C95" s="88" t="s">
        <v>339</v>
      </c>
      <c r="D95" s="87" t="s">
        <v>580</v>
      </c>
      <c r="E95" s="87" t="s">
        <v>176</v>
      </c>
      <c r="F95" s="87" t="s">
        <v>71</v>
      </c>
      <c r="G95" s="88" t="s">
        <v>738</v>
      </c>
      <c r="H95" s="88" t="s">
        <v>338</v>
      </c>
      <c r="I95" s="97">
        <v>0.254</v>
      </c>
      <c r="J95" s="98" t="s">
        <v>952</v>
      </c>
      <c r="K95" s="116">
        <v>654000</v>
      </c>
      <c r="L95" s="117">
        <v>327000</v>
      </c>
      <c r="M95" s="90">
        <f t="shared" si="12"/>
        <v>327000</v>
      </c>
      <c r="N95" s="39">
        <v>0.5</v>
      </c>
      <c r="O95" s="117">
        <f t="shared" si="13"/>
        <v>327000</v>
      </c>
      <c r="P95" s="1" t="b">
        <f t="shared" si="14"/>
        <v>1</v>
      </c>
      <c r="Q95" s="36">
        <f t="shared" si="15"/>
        <v>0.5</v>
      </c>
      <c r="R95" s="37" t="b">
        <f t="shared" si="16"/>
        <v>1</v>
      </c>
      <c r="S95" s="37" t="b">
        <f t="shared" si="17"/>
        <v>1</v>
      </c>
    </row>
    <row r="96" spans="1:19" ht="57" customHeight="1" x14ac:dyDescent="0.25">
      <c r="A96" s="88">
        <v>94</v>
      </c>
      <c r="B96" s="88" t="s">
        <v>452</v>
      </c>
      <c r="C96" s="88" t="s">
        <v>339</v>
      </c>
      <c r="D96" s="87" t="s">
        <v>739</v>
      </c>
      <c r="E96" s="87" t="s">
        <v>79</v>
      </c>
      <c r="F96" s="87" t="s">
        <v>41</v>
      </c>
      <c r="G96" s="88" t="s">
        <v>740</v>
      </c>
      <c r="H96" s="88" t="s">
        <v>338</v>
      </c>
      <c r="I96" s="97">
        <v>0.13100000000000001</v>
      </c>
      <c r="J96" s="98" t="s">
        <v>946</v>
      </c>
      <c r="K96" s="116">
        <v>226298</v>
      </c>
      <c r="L96" s="117">
        <v>113149</v>
      </c>
      <c r="M96" s="90">
        <f t="shared" si="12"/>
        <v>113149</v>
      </c>
      <c r="N96" s="39">
        <v>0.5</v>
      </c>
      <c r="O96" s="117">
        <f t="shared" si="13"/>
        <v>113149</v>
      </c>
      <c r="P96" s="1" t="b">
        <f t="shared" si="14"/>
        <v>1</v>
      </c>
      <c r="Q96" s="36">
        <f t="shared" si="15"/>
        <v>0.5</v>
      </c>
      <c r="R96" s="37" t="b">
        <f t="shared" si="16"/>
        <v>1</v>
      </c>
      <c r="S96" s="37" t="b">
        <f t="shared" si="17"/>
        <v>1</v>
      </c>
    </row>
    <row r="97" spans="1:19" ht="57" customHeight="1" x14ac:dyDescent="0.25">
      <c r="A97" s="88">
        <v>95</v>
      </c>
      <c r="B97" s="88" t="s">
        <v>454</v>
      </c>
      <c r="C97" s="88" t="s">
        <v>339</v>
      </c>
      <c r="D97" s="87" t="s">
        <v>688</v>
      </c>
      <c r="E97" s="87" t="s">
        <v>155</v>
      </c>
      <c r="F97" s="87" t="s">
        <v>59</v>
      </c>
      <c r="G97" s="88" t="s">
        <v>742</v>
      </c>
      <c r="H97" s="88" t="s">
        <v>338</v>
      </c>
      <c r="I97" s="97">
        <v>2.1389999999999998</v>
      </c>
      <c r="J97" s="98" t="s">
        <v>343</v>
      </c>
      <c r="K97" s="116">
        <v>1078347.29</v>
      </c>
      <c r="L97" s="117">
        <v>539173.64</v>
      </c>
      <c r="M97" s="90">
        <f t="shared" si="12"/>
        <v>539173.65</v>
      </c>
      <c r="N97" s="39">
        <v>0.5</v>
      </c>
      <c r="O97" s="117">
        <f t="shared" si="13"/>
        <v>539173.64</v>
      </c>
      <c r="P97" s="1" t="b">
        <f t="shared" si="14"/>
        <v>1</v>
      </c>
      <c r="Q97" s="36">
        <f t="shared" si="15"/>
        <v>0.5</v>
      </c>
      <c r="R97" s="37" t="b">
        <f t="shared" si="16"/>
        <v>1</v>
      </c>
      <c r="S97" s="37" t="b">
        <f t="shared" si="17"/>
        <v>1</v>
      </c>
    </row>
    <row r="98" spans="1:19" ht="57" customHeight="1" x14ac:dyDescent="0.25">
      <c r="A98" s="88">
        <v>96</v>
      </c>
      <c r="B98" s="88" t="s">
        <v>453</v>
      </c>
      <c r="C98" s="88" t="s">
        <v>339</v>
      </c>
      <c r="D98" s="87" t="s">
        <v>618</v>
      </c>
      <c r="E98" s="87" t="s">
        <v>200</v>
      </c>
      <c r="F98" s="87" t="s">
        <v>55</v>
      </c>
      <c r="G98" s="88" t="s">
        <v>741</v>
      </c>
      <c r="H98" s="88" t="s">
        <v>338</v>
      </c>
      <c r="I98" s="97">
        <v>2.024</v>
      </c>
      <c r="J98" s="98" t="s">
        <v>957</v>
      </c>
      <c r="K98" s="116">
        <v>3286000</v>
      </c>
      <c r="L98" s="117">
        <v>1971600</v>
      </c>
      <c r="M98" s="90">
        <f t="shared" si="12"/>
        <v>1314400</v>
      </c>
      <c r="N98" s="39">
        <v>0.6</v>
      </c>
      <c r="O98" s="117">
        <f t="shared" si="13"/>
        <v>1971600</v>
      </c>
      <c r="P98" s="1" t="b">
        <f t="shared" si="14"/>
        <v>1</v>
      </c>
      <c r="Q98" s="36">
        <f t="shared" si="15"/>
        <v>0.6</v>
      </c>
      <c r="R98" s="37" t="b">
        <f t="shared" si="16"/>
        <v>1</v>
      </c>
      <c r="S98" s="37" t="b">
        <f t="shared" si="17"/>
        <v>1</v>
      </c>
    </row>
    <row r="99" spans="1:19" ht="57" customHeight="1" x14ac:dyDescent="0.25">
      <c r="A99" s="88">
        <v>97</v>
      </c>
      <c r="B99" s="88" t="s">
        <v>455</v>
      </c>
      <c r="C99" s="88" t="s">
        <v>339</v>
      </c>
      <c r="D99" s="87" t="s">
        <v>743</v>
      </c>
      <c r="E99" s="87" t="s">
        <v>192</v>
      </c>
      <c r="F99" s="87" t="s">
        <v>77</v>
      </c>
      <c r="G99" s="88" t="s">
        <v>744</v>
      </c>
      <c r="H99" s="88" t="s">
        <v>338</v>
      </c>
      <c r="I99" s="97">
        <v>1.544</v>
      </c>
      <c r="J99" s="98" t="s">
        <v>948</v>
      </c>
      <c r="K99" s="116">
        <v>937610.51</v>
      </c>
      <c r="L99" s="117">
        <v>468805.25</v>
      </c>
      <c r="M99" s="90">
        <f t="shared" ref="M99:M113" si="18">K99-L99</f>
        <v>468805.26</v>
      </c>
      <c r="N99" s="39">
        <v>0.5</v>
      </c>
      <c r="O99" s="117">
        <f t="shared" si="13"/>
        <v>468805.25</v>
      </c>
      <c r="P99" s="1" t="b">
        <f t="shared" ref="P99:P101" si="19">L99=SUM(O99:O99)</f>
        <v>1</v>
      </c>
      <c r="Q99" s="36">
        <f t="shared" si="15"/>
        <v>0.5</v>
      </c>
      <c r="R99" s="37" t="b">
        <f t="shared" ref="R99:R101" si="20">Q99=N99</f>
        <v>1</v>
      </c>
      <c r="S99" s="37" t="b">
        <f t="shared" si="17"/>
        <v>1</v>
      </c>
    </row>
    <row r="100" spans="1:19" ht="57" customHeight="1" x14ac:dyDescent="0.25">
      <c r="A100" s="88">
        <v>98</v>
      </c>
      <c r="B100" s="88" t="s">
        <v>456</v>
      </c>
      <c r="C100" s="88" t="s">
        <v>339</v>
      </c>
      <c r="D100" s="87" t="s">
        <v>745</v>
      </c>
      <c r="E100" s="87" t="s">
        <v>122</v>
      </c>
      <c r="F100" s="87" t="s">
        <v>49</v>
      </c>
      <c r="G100" s="88" t="s">
        <v>746</v>
      </c>
      <c r="H100" s="88" t="s">
        <v>338</v>
      </c>
      <c r="I100" s="97">
        <v>1.5269999999999999</v>
      </c>
      <c r="J100" s="98" t="s">
        <v>958</v>
      </c>
      <c r="K100" s="116">
        <v>1101112.18</v>
      </c>
      <c r="L100" s="117">
        <v>550556.09</v>
      </c>
      <c r="M100" s="90">
        <f t="shared" si="18"/>
        <v>550556.09</v>
      </c>
      <c r="N100" s="39">
        <v>0.5</v>
      </c>
      <c r="O100" s="117">
        <f t="shared" si="13"/>
        <v>550556.09</v>
      </c>
      <c r="P100" s="1" t="b">
        <f t="shared" si="19"/>
        <v>1</v>
      </c>
      <c r="Q100" s="36">
        <f t="shared" si="15"/>
        <v>0.5</v>
      </c>
      <c r="R100" s="37" t="b">
        <f t="shared" si="20"/>
        <v>1</v>
      </c>
      <c r="S100" s="37" t="b">
        <f t="shared" si="17"/>
        <v>1</v>
      </c>
    </row>
    <row r="101" spans="1:19" ht="57" customHeight="1" x14ac:dyDescent="0.25">
      <c r="A101" s="88">
        <v>99</v>
      </c>
      <c r="B101" s="88" t="s">
        <v>457</v>
      </c>
      <c r="C101" s="88" t="s">
        <v>339</v>
      </c>
      <c r="D101" s="87" t="s">
        <v>747</v>
      </c>
      <c r="E101" s="87" t="s">
        <v>141</v>
      </c>
      <c r="F101" s="87" t="s">
        <v>55</v>
      </c>
      <c r="G101" s="88" t="s">
        <v>748</v>
      </c>
      <c r="H101" s="88" t="s">
        <v>338</v>
      </c>
      <c r="I101" s="97">
        <v>1.52</v>
      </c>
      <c r="J101" s="98" t="s">
        <v>359</v>
      </c>
      <c r="K101" s="116">
        <v>772839.75</v>
      </c>
      <c r="L101" s="117">
        <v>386419.87</v>
      </c>
      <c r="M101" s="90">
        <f t="shared" si="18"/>
        <v>386419.88</v>
      </c>
      <c r="N101" s="39">
        <v>0.5</v>
      </c>
      <c r="O101" s="117">
        <f t="shared" si="13"/>
        <v>386419.87</v>
      </c>
      <c r="P101" s="1" t="b">
        <f t="shared" si="19"/>
        <v>1</v>
      </c>
      <c r="Q101" s="36">
        <f t="shared" si="15"/>
        <v>0.5</v>
      </c>
      <c r="R101" s="37" t="b">
        <f t="shared" si="20"/>
        <v>1</v>
      </c>
      <c r="S101" s="37" t="b">
        <f t="shared" si="17"/>
        <v>1</v>
      </c>
    </row>
    <row r="102" spans="1:19" ht="57" customHeight="1" x14ac:dyDescent="0.25">
      <c r="A102" s="88">
        <v>100</v>
      </c>
      <c r="B102" s="88" t="s">
        <v>483</v>
      </c>
      <c r="C102" s="94" t="s">
        <v>339</v>
      </c>
      <c r="D102" s="87" t="s">
        <v>603</v>
      </c>
      <c r="E102" s="87" t="s">
        <v>170</v>
      </c>
      <c r="F102" s="87" t="s">
        <v>67</v>
      </c>
      <c r="G102" s="88" t="s">
        <v>790</v>
      </c>
      <c r="H102" s="88" t="s">
        <v>338</v>
      </c>
      <c r="I102" s="97">
        <v>0.48199999999999998</v>
      </c>
      <c r="J102" s="98" t="s">
        <v>341</v>
      </c>
      <c r="K102" s="100">
        <v>208411.11</v>
      </c>
      <c r="L102" s="101">
        <f>ROUNDDOWN(K102*N102,2)</f>
        <v>166728.88</v>
      </c>
      <c r="M102" s="102">
        <f>K102-L102</f>
        <v>41682.229999999981</v>
      </c>
      <c r="N102" s="103">
        <v>0.8</v>
      </c>
      <c r="O102" s="115">
        <f>L102</f>
        <v>166728.88</v>
      </c>
      <c r="P102" s="1" t="b">
        <f t="shared" ref="P102:P113" si="21">L102=SUM(O102:O102)</f>
        <v>1</v>
      </c>
      <c r="Q102" s="36">
        <f t="shared" ref="Q102:Q113" si="22">ROUND(L102/K102,4)</f>
        <v>0.8</v>
      </c>
      <c r="R102" s="37" t="b">
        <f t="shared" ref="R102:R113" si="23">Q102=N102</f>
        <v>1</v>
      </c>
      <c r="S102" s="37" t="b">
        <f t="shared" ref="S102:S113" si="24">K102=L102+M102</f>
        <v>1</v>
      </c>
    </row>
    <row r="103" spans="1:19" ht="57" customHeight="1" x14ac:dyDescent="0.25">
      <c r="A103" s="88">
        <v>101</v>
      </c>
      <c r="B103" s="88" t="s">
        <v>518</v>
      </c>
      <c r="C103" s="94" t="s">
        <v>339</v>
      </c>
      <c r="D103" s="87" t="s">
        <v>841</v>
      </c>
      <c r="E103" s="87" t="s">
        <v>80</v>
      </c>
      <c r="F103" s="87" t="s">
        <v>41</v>
      </c>
      <c r="G103" s="88" t="s">
        <v>842</v>
      </c>
      <c r="H103" s="88" t="s">
        <v>338</v>
      </c>
      <c r="I103" s="97">
        <v>0.106</v>
      </c>
      <c r="J103" s="98" t="s">
        <v>342</v>
      </c>
      <c r="K103" s="100">
        <v>150635.79</v>
      </c>
      <c r="L103" s="101">
        <v>75317.89</v>
      </c>
      <c r="M103" s="102">
        <f t="shared" ref="M103:M108" si="25">K103-L103</f>
        <v>75317.900000000009</v>
      </c>
      <c r="N103" s="103">
        <v>0.5</v>
      </c>
      <c r="O103" s="115">
        <f t="shared" ref="O103:O108" si="26">L103</f>
        <v>75317.89</v>
      </c>
      <c r="P103" s="1" t="b">
        <f t="shared" ref="P103:P109" si="27">L103=SUM(O103:O103)</f>
        <v>1</v>
      </c>
      <c r="Q103" s="36">
        <f t="shared" ref="Q103:Q109" si="28">ROUND(L103/K103,4)</f>
        <v>0.5</v>
      </c>
      <c r="R103" s="37" t="b">
        <f t="shared" ref="R103:R109" si="29">Q103=N103</f>
        <v>1</v>
      </c>
      <c r="S103" s="37" t="b">
        <f t="shared" ref="S103:S109" si="30">K103=L103+M103</f>
        <v>1</v>
      </c>
    </row>
    <row r="104" spans="1:19" ht="57" customHeight="1" x14ac:dyDescent="0.25">
      <c r="A104" s="88">
        <v>102</v>
      </c>
      <c r="B104" s="88" t="s">
        <v>534</v>
      </c>
      <c r="C104" s="94" t="s">
        <v>339</v>
      </c>
      <c r="D104" s="87" t="s">
        <v>865</v>
      </c>
      <c r="E104" s="87" t="s">
        <v>199</v>
      </c>
      <c r="F104" s="87" t="s">
        <v>49</v>
      </c>
      <c r="G104" s="88" t="s">
        <v>866</v>
      </c>
      <c r="H104" s="88" t="s">
        <v>338</v>
      </c>
      <c r="I104" s="97">
        <v>0.6</v>
      </c>
      <c r="J104" s="98" t="s">
        <v>965</v>
      </c>
      <c r="K104" s="100">
        <v>714631.47</v>
      </c>
      <c r="L104" s="101">
        <v>428778.88</v>
      </c>
      <c r="M104" s="102">
        <f t="shared" si="25"/>
        <v>285852.58999999997</v>
      </c>
      <c r="N104" s="103">
        <v>0.6</v>
      </c>
      <c r="O104" s="115">
        <f t="shared" si="26"/>
        <v>428778.88</v>
      </c>
      <c r="P104" s="1" t="b">
        <f t="shared" si="27"/>
        <v>1</v>
      </c>
      <c r="Q104" s="36">
        <f t="shared" si="28"/>
        <v>0.6</v>
      </c>
      <c r="R104" s="37" t="b">
        <f t="shared" si="29"/>
        <v>1</v>
      </c>
      <c r="S104" s="37" t="b">
        <f t="shared" si="30"/>
        <v>1</v>
      </c>
    </row>
    <row r="105" spans="1:19" ht="57" customHeight="1" x14ac:dyDescent="0.25">
      <c r="A105" s="88">
        <v>103</v>
      </c>
      <c r="B105" s="88" t="s">
        <v>552</v>
      </c>
      <c r="C105" s="94" t="s">
        <v>339</v>
      </c>
      <c r="D105" s="87" t="s">
        <v>895</v>
      </c>
      <c r="E105" s="87" t="s">
        <v>204</v>
      </c>
      <c r="F105" s="87" t="s">
        <v>67</v>
      </c>
      <c r="G105" s="88" t="s">
        <v>896</v>
      </c>
      <c r="H105" s="88" t="s">
        <v>338</v>
      </c>
      <c r="I105" s="97">
        <v>0.56299999999999994</v>
      </c>
      <c r="J105" s="98" t="s">
        <v>341</v>
      </c>
      <c r="K105" s="100">
        <v>794304.75</v>
      </c>
      <c r="L105" s="101">
        <v>476582.85</v>
      </c>
      <c r="M105" s="102">
        <f t="shared" si="25"/>
        <v>317721.90000000002</v>
      </c>
      <c r="N105" s="103">
        <v>0.6</v>
      </c>
      <c r="O105" s="115">
        <f t="shared" si="26"/>
        <v>476582.85</v>
      </c>
      <c r="P105" s="1" t="b">
        <f t="shared" si="27"/>
        <v>1</v>
      </c>
      <c r="Q105" s="36">
        <f t="shared" si="28"/>
        <v>0.6</v>
      </c>
      <c r="R105" s="37" t="b">
        <f t="shared" si="29"/>
        <v>1</v>
      </c>
      <c r="S105" s="37" t="b">
        <f t="shared" si="30"/>
        <v>1</v>
      </c>
    </row>
    <row r="106" spans="1:19" ht="57" customHeight="1" x14ac:dyDescent="0.25">
      <c r="A106" s="88">
        <v>104</v>
      </c>
      <c r="B106" s="88" t="s">
        <v>572</v>
      </c>
      <c r="C106" s="94" t="s">
        <v>339</v>
      </c>
      <c r="D106" s="87" t="s">
        <v>923</v>
      </c>
      <c r="E106" s="87" t="s">
        <v>208</v>
      </c>
      <c r="F106" s="87" t="s">
        <v>75</v>
      </c>
      <c r="G106" s="88" t="s">
        <v>924</v>
      </c>
      <c r="H106" s="88" t="s">
        <v>338</v>
      </c>
      <c r="I106" s="97">
        <v>0.25</v>
      </c>
      <c r="J106" s="98" t="s">
        <v>345</v>
      </c>
      <c r="K106" s="100">
        <v>396131.59</v>
      </c>
      <c r="L106" s="101">
        <v>237678.95</v>
      </c>
      <c r="M106" s="102">
        <f t="shared" si="25"/>
        <v>158452.64000000001</v>
      </c>
      <c r="N106" s="103">
        <v>0.6</v>
      </c>
      <c r="O106" s="115">
        <f t="shared" si="26"/>
        <v>237678.95</v>
      </c>
      <c r="P106" s="1" t="b">
        <f t="shared" si="27"/>
        <v>1</v>
      </c>
      <c r="Q106" s="36">
        <f t="shared" si="28"/>
        <v>0.6</v>
      </c>
      <c r="R106" s="37" t="b">
        <f t="shared" si="29"/>
        <v>1</v>
      </c>
      <c r="S106" s="37" t="b">
        <f t="shared" si="30"/>
        <v>1</v>
      </c>
    </row>
    <row r="107" spans="1:19" ht="57" customHeight="1" x14ac:dyDescent="0.25">
      <c r="A107" s="88">
        <v>105</v>
      </c>
      <c r="B107" s="88" t="s">
        <v>575</v>
      </c>
      <c r="C107" s="94" t="s">
        <v>339</v>
      </c>
      <c r="D107" s="87" t="s">
        <v>841</v>
      </c>
      <c r="E107" s="87" t="s">
        <v>80</v>
      </c>
      <c r="F107" s="87" t="s">
        <v>41</v>
      </c>
      <c r="G107" s="88" t="s">
        <v>927</v>
      </c>
      <c r="H107" s="88" t="s">
        <v>338</v>
      </c>
      <c r="I107" s="97">
        <v>0.26800000000000002</v>
      </c>
      <c r="J107" s="98" t="s">
        <v>342</v>
      </c>
      <c r="K107" s="112">
        <v>360009.95</v>
      </c>
      <c r="L107" s="101">
        <v>180004.97</v>
      </c>
      <c r="M107" s="102">
        <f t="shared" si="25"/>
        <v>180004.98</v>
      </c>
      <c r="N107" s="103">
        <v>0.5</v>
      </c>
      <c r="O107" s="115">
        <f t="shared" si="26"/>
        <v>180004.97</v>
      </c>
      <c r="P107" s="1" t="b">
        <f t="shared" si="27"/>
        <v>1</v>
      </c>
      <c r="Q107" s="36">
        <f t="shared" si="28"/>
        <v>0.5</v>
      </c>
      <c r="R107" s="37" t="b">
        <f t="shared" si="29"/>
        <v>1</v>
      </c>
      <c r="S107" s="37" t="b">
        <f t="shared" si="30"/>
        <v>1</v>
      </c>
    </row>
    <row r="108" spans="1:19" ht="57" customHeight="1" x14ac:dyDescent="0.25">
      <c r="A108" s="88">
        <v>106</v>
      </c>
      <c r="B108" s="88" t="s">
        <v>576</v>
      </c>
      <c r="C108" s="94" t="s">
        <v>339</v>
      </c>
      <c r="D108" s="87" t="s">
        <v>923</v>
      </c>
      <c r="E108" s="87" t="s">
        <v>208</v>
      </c>
      <c r="F108" s="87" t="s">
        <v>75</v>
      </c>
      <c r="G108" s="88" t="s">
        <v>928</v>
      </c>
      <c r="H108" s="88" t="s">
        <v>338</v>
      </c>
      <c r="I108" s="97">
        <v>0.223</v>
      </c>
      <c r="J108" s="98" t="s">
        <v>345</v>
      </c>
      <c r="K108" s="100">
        <v>178118.81</v>
      </c>
      <c r="L108" s="101">
        <v>106871.29</v>
      </c>
      <c r="M108" s="102">
        <f t="shared" si="25"/>
        <v>71247.520000000004</v>
      </c>
      <c r="N108" s="103">
        <v>0.6</v>
      </c>
      <c r="O108" s="115">
        <f t="shared" si="26"/>
        <v>106871.29</v>
      </c>
      <c r="P108" s="1" t="b">
        <f t="shared" si="27"/>
        <v>1</v>
      </c>
      <c r="Q108" s="36">
        <f t="shared" si="28"/>
        <v>0.6</v>
      </c>
      <c r="R108" s="37" t="b">
        <f t="shared" si="29"/>
        <v>1</v>
      </c>
      <c r="S108" s="37" t="b">
        <f t="shared" si="30"/>
        <v>1</v>
      </c>
    </row>
    <row r="109" spans="1:19" ht="57" customHeight="1" x14ac:dyDescent="0.25">
      <c r="A109" s="88">
        <v>107</v>
      </c>
      <c r="B109" s="88" t="s">
        <v>497</v>
      </c>
      <c r="C109" s="94" t="s">
        <v>339</v>
      </c>
      <c r="D109" s="87" t="s">
        <v>761</v>
      </c>
      <c r="E109" s="87" t="s">
        <v>136</v>
      </c>
      <c r="F109" s="87" t="s">
        <v>53</v>
      </c>
      <c r="G109" s="88" t="s">
        <v>811</v>
      </c>
      <c r="H109" s="88" t="s">
        <v>338</v>
      </c>
      <c r="I109" s="97">
        <v>0.95699999999999996</v>
      </c>
      <c r="J109" s="98" t="s">
        <v>934</v>
      </c>
      <c r="K109" s="100">
        <v>533675.6</v>
      </c>
      <c r="L109" s="101">
        <f>ROUNDDOWN(K109*N109,2)</f>
        <v>426940.48</v>
      </c>
      <c r="M109" s="102">
        <f>K109-L109</f>
        <v>106735.12</v>
      </c>
      <c r="N109" s="103">
        <v>0.8</v>
      </c>
      <c r="O109" s="115">
        <f>L109</f>
        <v>426940.48</v>
      </c>
      <c r="P109" s="1" t="b">
        <f t="shared" si="27"/>
        <v>1</v>
      </c>
      <c r="Q109" s="36">
        <f t="shared" si="28"/>
        <v>0.8</v>
      </c>
      <c r="R109" s="37" t="b">
        <f t="shared" si="29"/>
        <v>1</v>
      </c>
      <c r="S109" s="37" t="b">
        <f t="shared" si="30"/>
        <v>1</v>
      </c>
    </row>
    <row r="110" spans="1:19" ht="57" customHeight="1" x14ac:dyDescent="0.25">
      <c r="A110" s="88">
        <v>108</v>
      </c>
      <c r="B110" s="88" t="s">
        <v>495</v>
      </c>
      <c r="C110" s="94" t="s">
        <v>339</v>
      </c>
      <c r="D110" s="87" t="s">
        <v>807</v>
      </c>
      <c r="E110" s="87" t="s">
        <v>86</v>
      </c>
      <c r="F110" s="87" t="s">
        <v>41</v>
      </c>
      <c r="G110" s="88" t="s">
        <v>808</v>
      </c>
      <c r="H110" s="88" t="s">
        <v>338</v>
      </c>
      <c r="I110" s="97">
        <v>0.98599999999999999</v>
      </c>
      <c r="J110" s="98" t="s">
        <v>942</v>
      </c>
      <c r="K110" s="100">
        <v>590621.51</v>
      </c>
      <c r="L110" s="101">
        <v>295310.75</v>
      </c>
      <c r="M110" s="102">
        <f t="shared" ref="M110:M111" si="31">K110-L110</f>
        <v>295310.76</v>
      </c>
      <c r="N110" s="103">
        <v>0.5</v>
      </c>
      <c r="O110" s="115">
        <f t="shared" ref="O110:O111" si="32">L110</f>
        <v>295310.75</v>
      </c>
      <c r="P110" s="1" t="b">
        <f t="shared" ref="P110:P111" si="33">L110=SUM(O110:O110)</f>
        <v>1</v>
      </c>
      <c r="Q110" s="36">
        <f t="shared" ref="Q110:Q111" si="34">ROUND(L110/K110,4)</f>
        <v>0.5</v>
      </c>
      <c r="R110" s="37" t="b">
        <f t="shared" ref="R110:R111" si="35">Q110=N110</f>
        <v>1</v>
      </c>
      <c r="S110" s="37" t="b">
        <f t="shared" ref="S110:S111" si="36">K110=L110+M110</f>
        <v>1</v>
      </c>
    </row>
    <row r="111" spans="1:19" ht="57" customHeight="1" x14ac:dyDescent="0.25">
      <c r="A111" s="88">
        <v>109</v>
      </c>
      <c r="B111" s="88" t="s">
        <v>504</v>
      </c>
      <c r="C111" s="94" t="s">
        <v>339</v>
      </c>
      <c r="D111" s="87" t="s">
        <v>807</v>
      </c>
      <c r="E111" s="87" t="s">
        <v>86</v>
      </c>
      <c r="F111" s="87" t="s">
        <v>41</v>
      </c>
      <c r="G111" s="88" t="s">
        <v>821</v>
      </c>
      <c r="H111" s="88" t="s">
        <v>338</v>
      </c>
      <c r="I111" s="97">
        <v>0.76800000000000002</v>
      </c>
      <c r="J111" s="98" t="s">
        <v>942</v>
      </c>
      <c r="K111" s="100">
        <v>540899.55000000005</v>
      </c>
      <c r="L111" s="101">
        <v>270449.77</v>
      </c>
      <c r="M111" s="102">
        <f t="shared" si="31"/>
        <v>270449.78000000003</v>
      </c>
      <c r="N111" s="103">
        <v>0.5</v>
      </c>
      <c r="O111" s="115">
        <f t="shared" si="32"/>
        <v>270449.77</v>
      </c>
      <c r="P111" s="1" t="b">
        <f t="shared" si="33"/>
        <v>1</v>
      </c>
      <c r="Q111" s="36">
        <f t="shared" si="34"/>
        <v>0.5</v>
      </c>
      <c r="R111" s="37" t="b">
        <f t="shared" si="35"/>
        <v>1</v>
      </c>
      <c r="S111" s="37" t="b">
        <f t="shared" si="36"/>
        <v>1</v>
      </c>
    </row>
    <row r="112" spans="1:19" ht="57" customHeight="1" x14ac:dyDescent="0.25">
      <c r="A112" s="88">
        <v>110</v>
      </c>
      <c r="B112" s="88" t="s">
        <v>486</v>
      </c>
      <c r="C112" s="94" t="s">
        <v>339</v>
      </c>
      <c r="D112" s="87" t="s">
        <v>794</v>
      </c>
      <c r="E112" s="87" t="s">
        <v>179</v>
      </c>
      <c r="F112" s="87" t="s">
        <v>73</v>
      </c>
      <c r="G112" s="88" t="s">
        <v>795</v>
      </c>
      <c r="H112" s="88" t="s">
        <v>338</v>
      </c>
      <c r="I112" s="97">
        <v>0.312</v>
      </c>
      <c r="J112" s="98" t="s">
        <v>933</v>
      </c>
      <c r="K112" s="100">
        <v>319214.71999999997</v>
      </c>
      <c r="L112" s="101">
        <f>ROUNDDOWN(K112*N112,2)</f>
        <v>191528.83</v>
      </c>
      <c r="M112" s="102">
        <f>K112-L112</f>
        <v>127685.88999999998</v>
      </c>
      <c r="N112" s="103">
        <v>0.6</v>
      </c>
      <c r="O112" s="115">
        <f>L112</f>
        <v>191528.83</v>
      </c>
      <c r="P112" s="1" t="b">
        <f t="shared" ref="P112" si="37">L112=SUM(O112:O112)</f>
        <v>1</v>
      </c>
      <c r="Q112" s="36">
        <f t="shared" ref="Q112" si="38">ROUND(L112/K112,4)</f>
        <v>0.6</v>
      </c>
      <c r="R112" s="37" t="b">
        <f t="shared" ref="R112" si="39">Q112=N112</f>
        <v>1</v>
      </c>
      <c r="S112" s="37" t="b">
        <f t="shared" ref="S112" si="40">K112=L112+M112</f>
        <v>1</v>
      </c>
    </row>
    <row r="113" spans="1:19" ht="57" customHeight="1" x14ac:dyDescent="0.25">
      <c r="A113" s="110" t="s">
        <v>976</v>
      </c>
      <c r="B113" s="110" t="s">
        <v>458</v>
      </c>
      <c r="C113" s="110" t="s">
        <v>339</v>
      </c>
      <c r="D113" s="144" t="s">
        <v>749</v>
      </c>
      <c r="E113" s="144" t="s">
        <v>206</v>
      </c>
      <c r="F113" s="144" t="s">
        <v>71</v>
      </c>
      <c r="G113" s="110" t="s">
        <v>750</v>
      </c>
      <c r="H113" s="110" t="s">
        <v>338</v>
      </c>
      <c r="I113" s="145">
        <v>1.032</v>
      </c>
      <c r="J113" s="146" t="s">
        <v>360</v>
      </c>
      <c r="K113" s="150">
        <v>798096.53</v>
      </c>
      <c r="L113" s="119">
        <v>40081.57</v>
      </c>
      <c r="M113" s="151">
        <f t="shared" si="18"/>
        <v>758014.96000000008</v>
      </c>
      <c r="N113" s="152">
        <v>0.6</v>
      </c>
      <c r="O113" s="119">
        <v>40081.57</v>
      </c>
      <c r="P113" s="1" t="b">
        <f t="shared" si="21"/>
        <v>1</v>
      </c>
      <c r="Q113" s="36">
        <f t="shared" si="22"/>
        <v>5.0200000000000002E-2</v>
      </c>
      <c r="R113" s="37" t="b">
        <f t="shared" si="23"/>
        <v>0</v>
      </c>
      <c r="S113" s="37" t="b">
        <f t="shared" si="24"/>
        <v>1</v>
      </c>
    </row>
    <row r="114" spans="1:19" x14ac:dyDescent="0.25">
      <c r="A114" s="140" t="s">
        <v>37</v>
      </c>
      <c r="B114" s="140"/>
      <c r="C114" s="140"/>
      <c r="D114" s="140"/>
      <c r="E114" s="140"/>
      <c r="F114" s="140"/>
      <c r="G114" s="140"/>
      <c r="H114" s="140"/>
      <c r="I114" s="40">
        <f>SUM(I3:I113)</f>
        <v>103.80969999999999</v>
      </c>
      <c r="J114" s="41" t="s">
        <v>12</v>
      </c>
      <c r="K114" s="42">
        <f>SUM(K3:K113)</f>
        <v>98695647.709999993</v>
      </c>
      <c r="L114" s="42">
        <f>SUM(L3:L113)</f>
        <v>53651047.249999985</v>
      </c>
      <c r="M114" s="42">
        <f>SUM(M3:M113)</f>
        <v>45044600.459999993</v>
      </c>
      <c r="N114" s="44" t="s">
        <v>12</v>
      </c>
      <c r="O114" s="43">
        <f>SUM(O3:O113)</f>
        <v>53651047.249999985</v>
      </c>
      <c r="P114" s="1" t="b">
        <f t="shared" ref="P114" si="41">L114=SUM(O114:O114)</f>
        <v>1</v>
      </c>
      <c r="Q114" s="36">
        <f t="shared" ref="Q114" si="42">ROUND(L114/K114,4)</f>
        <v>0.54359999999999997</v>
      </c>
      <c r="R114" s="37" t="s">
        <v>12</v>
      </c>
      <c r="S114" s="37" t="b">
        <f t="shared" ref="S114" si="43">K114=L114+M114</f>
        <v>1</v>
      </c>
    </row>
    <row r="115" spans="1:19" x14ac:dyDescent="0.25">
      <c r="A115" s="31"/>
      <c r="B115" s="31"/>
      <c r="C115" s="31"/>
      <c r="D115" s="91"/>
      <c r="E115" s="91"/>
      <c r="F115" s="91"/>
      <c r="G115" s="91"/>
      <c r="H115" s="31"/>
    </row>
    <row r="116" spans="1:19" x14ac:dyDescent="0.25">
      <c r="A116" s="31"/>
      <c r="B116" s="31"/>
      <c r="C116" s="31"/>
      <c r="D116" s="91"/>
      <c r="E116" s="91"/>
      <c r="F116" s="91"/>
      <c r="G116" s="91"/>
      <c r="H116" s="31"/>
      <c r="O116" s="114"/>
    </row>
    <row r="117" spans="1:19" x14ac:dyDescent="0.25">
      <c r="A117" s="134" t="s">
        <v>34</v>
      </c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"/>
    </row>
    <row r="118" spans="1:19" x14ac:dyDescent="0.25">
      <c r="B118" s="32"/>
      <c r="C118" s="32"/>
      <c r="D118" s="93"/>
      <c r="E118" s="93"/>
      <c r="F118" s="93"/>
      <c r="G118" s="93"/>
      <c r="H118" s="32"/>
      <c r="K118" s="27"/>
    </row>
    <row r="120" spans="1:19" x14ac:dyDescent="0.25">
      <c r="O120" s="114"/>
    </row>
  </sheetData>
  <sortState ref="A3:S113">
    <sortCondition descending="1" ref="I3:I113"/>
  </sortState>
  <mergeCells count="16">
    <mergeCell ref="N1:N2"/>
    <mergeCell ref="A114:H114"/>
    <mergeCell ref="A117:O117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114">
    <cfRule type="cellIs" dxfId="11" priority="5" operator="equal">
      <formula>FALSE</formula>
    </cfRule>
  </conditionalFormatting>
  <conditionalFormatting sqref="P3:R114">
    <cfRule type="containsText" dxfId="10" priority="3" operator="containsText" text="fałsz">
      <formula>NOT(ISERROR(SEARCH("fałsz",P3)))</formula>
    </cfRule>
  </conditionalFormatting>
  <dataValidations count="2">
    <dataValidation type="list" allowBlank="1" showInputMessage="1" showErrorMessage="1" sqref="C3:C113" xr:uid="{62978A1F-8620-495A-AFF8-5F71A008783F}">
      <formula1>"N"</formula1>
    </dataValidation>
    <dataValidation type="list" allowBlank="1" showInputMessage="1" showErrorMessage="1" sqref="H3:H113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&amp;LWojewództwo Lubelskie - zadania gminne lista podstawowa</oddHeader>
    <oddFooter>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1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2.28515625" style="3" customWidth="1"/>
    <col min="2" max="2" width="19.5703125" style="3" customWidth="1"/>
    <col min="3" max="5" width="15.7109375" style="3" customWidth="1"/>
    <col min="6" max="6" width="32.2851562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4" customWidth="1"/>
    <col min="16" max="17" width="15.7109375" style="1" customWidth="1"/>
    <col min="18" max="18" width="15.7109375" style="34" customWidth="1"/>
    <col min="19" max="16384" width="9.140625" style="3"/>
  </cols>
  <sheetData>
    <row r="1" spans="1:18" ht="33.75" x14ac:dyDescent="0.25">
      <c r="A1" s="133" t="s">
        <v>4</v>
      </c>
      <c r="B1" s="133" t="s">
        <v>5</v>
      </c>
      <c r="C1" s="141" t="s">
        <v>40</v>
      </c>
      <c r="D1" s="137" t="s">
        <v>6</v>
      </c>
      <c r="E1" s="137" t="s">
        <v>27</v>
      </c>
      <c r="F1" s="137" t="s">
        <v>7</v>
      </c>
      <c r="G1" s="133" t="s">
        <v>22</v>
      </c>
      <c r="H1" s="133" t="s">
        <v>8</v>
      </c>
      <c r="I1" s="133" t="s">
        <v>21</v>
      </c>
      <c r="J1" s="139" t="s">
        <v>9</v>
      </c>
      <c r="K1" s="133" t="s">
        <v>14</v>
      </c>
      <c r="L1" s="137" t="s">
        <v>11</v>
      </c>
      <c r="M1" s="133" t="s">
        <v>10</v>
      </c>
      <c r="N1" s="96" t="s">
        <v>39</v>
      </c>
      <c r="O1" s="1"/>
    </row>
    <row r="2" spans="1:18" x14ac:dyDescent="0.25">
      <c r="A2" s="133"/>
      <c r="B2" s="133"/>
      <c r="C2" s="142"/>
      <c r="D2" s="138"/>
      <c r="E2" s="138"/>
      <c r="F2" s="138"/>
      <c r="G2" s="133"/>
      <c r="H2" s="133"/>
      <c r="I2" s="133"/>
      <c r="J2" s="139"/>
      <c r="K2" s="133"/>
      <c r="L2" s="138"/>
      <c r="M2" s="133"/>
      <c r="N2" s="96">
        <v>2023</v>
      </c>
      <c r="O2" s="1" t="s">
        <v>23</v>
      </c>
      <c r="P2" s="1" t="s">
        <v>24</v>
      </c>
      <c r="Q2" s="1" t="s">
        <v>25</v>
      </c>
      <c r="R2" s="35" t="s">
        <v>26</v>
      </c>
    </row>
    <row r="3" spans="1:18" ht="36" x14ac:dyDescent="0.25">
      <c r="A3" s="88">
        <v>1</v>
      </c>
      <c r="B3" s="88" t="s">
        <v>261</v>
      </c>
      <c r="C3" s="94" t="s">
        <v>339</v>
      </c>
      <c r="D3" s="87" t="s">
        <v>319</v>
      </c>
      <c r="E3" s="87" t="s">
        <v>70</v>
      </c>
      <c r="F3" s="88" t="s">
        <v>333</v>
      </c>
      <c r="G3" s="88" t="s">
        <v>338</v>
      </c>
      <c r="H3" s="97">
        <v>0.33800000000000002</v>
      </c>
      <c r="I3" s="98" t="s">
        <v>347</v>
      </c>
      <c r="J3" s="38">
        <v>156263.67999999999</v>
      </c>
      <c r="K3" s="89">
        <v>93758.21</v>
      </c>
      <c r="L3" s="90">
        <f t="shared" ref="L3:L7" si="0">J3-K3</f>
        <v>62505.469999999987</v>
      </c>
      <c r="M3" s="39">
        <v>0.6</v>
      </c>
      <c r="N3" s="116">
        <f t="shared" ref="N3:N7" si="1">K3</f>
        <v>93758.21</v>
      </c>
      <c r="O3" s="1" t="b">
        <f t="shared" ref="O3:O8" si="2">K3=SUM(N3:N3)</f>
        <v>1</v>
      </c>
      <c r="P3" s="36">
        <f t="shared" ref="P3:P8" si="3">ROUND(K3/J3,4)</f>
        <v>0.6</v>
      </c>
      <c r="Q3" s="37" t="b">
        <f>P3=M3</f>
        <v>1</v>
      </c>
      <c r="R3" s="37" t="b">
        <f t="shared" ref="R3:R8" si="4">J3=K3+L3</f>
        <v>1</v>
      </c>
    </row>
    <row r="4" spans="1:18" ht="48" x14ac:dyDescent="0.25">
      <c r="A4" s="88">
        <v>2</v>
      </c>
      <c r="B4" s="88" t="s">
        <v>262</v>
      </c>
      <c r="C4" s="94" t="s">
        <v>339</v>
      </c>
      <c r="D4" s="87" t="s">
        <v>281</v>
      </c>
      <c r="E4" s="87" t="s">
        <v>50</v>
      </c>
      <c r="F4" s="88" t="s">
        <v>334</v>
      </c>
      <c r="G4" s="88" t="s">
        <v>338</v>
      </c>
      <c r="H4" s="97">
        <v>0.98299999999999998</v>
      </c>
      <c r="I4" s="98" t="s">
        <v>348</v>
      </c>
      <c r="J4" s="38">
        <v>611510.80500000005</v>
      </c>
      <c r="K4" s="89">
        <v>305755.40000000002</v>
      </c>
      <c r="L4" s="90">
        <f t="shared" si="0"/>
        <v>305755.40500000003</v>
      </c>
      <c r="M4" s="39">
        <v>0.5</v>
      </c>
      <c r="N4" s="116">
        <f t="shared" si="1"/>
        <v>305755.40000000002</v>
      </c>
      <c r="O4" s="1" t="b">
        <f t="shared" si="2"/>
        <v>1</v>
      </c>
      <c r="P4" s="36">
        <f t="shared" si="3"/>
        <v>0.5</v>
      </c>
      <c r="Q4" s="37" t="b">
        <f>P4=M4</f>
        <v>1</v>
      </c>
      <c r="R4" s="37" t="b">
        <f t="shared" si="4"/>
        <v>1</v>
      </c>
    </row>
    <row r="5" spans="1:18" ht="60" x14ac:dyDescent="0.25">
      <c r="A5" s="88">
        <v>3</v>
      </c>
      <c r="B5" s="88" t="s">
        <v>265</v>
      </c>
      <c r="C5" s="94" t="s">
        <v>339</v>
      </c>
      <c r="D5" s="99" t="s">
        <v>298</v>
      </c>
      <c r="E5" s="99" t="s">
        <v>54</v>
      </c>
      <c r="F5" s="95" t="s">
        <v>337</v>
      </c>
      <c r="G5" s="88" t="s">
        <v>338</v>
      </c>
      <c r="H5" s="97">
        <v>0.82899999999999996</v>
      </c>
      <c r="I5" s="98" t="s">
        <v>359</v>
      </c>
      <c r="J5" s="153">
        <v>246449.98</v>
      </c>
      <c r="K5" s="89">
        <v>123224.99</v>
      </c>
      <c r="L5" s="90">
        <f>J5-K5</f>
        <v>123224.99</v>
      </c>
      <c r="M5" s="39">
        <v>0.5</v>
      </c>
      <c r="N5" s="116">
        <f>K5</f>
        <v>123224.99</v>
      </c>
      <c r="O5" s="1" t="b">
        <f t="shared" ref="O5" si="5">K5=SUM(N5:N5)</f>
        <v>1</v>
      </c>
      <c r="P5" s="36">
        <f t="shared" ref="P5" si="6">ROUND(K5/J5,4)</f>
        <v>0.5</v>
      </c>
      <c r="Q5" s="37" t="b">
        <f>P5=M5</f>
        <v>1</v>
      </c>
      <c r="R5" s="37" t="b">
        <f t="shared" ref="R5" si="7">J5=K5+L5</f>
        <v>1</v>
      </c>
    </row>
    <row r="6" spans="1:18" ht="48" x14ac:dyDescent="0.25">
      <c r="A6" s="88">
        <v>4</v>
      </c>
      <c r="B6" s="88" t="s">
        <v>263</v>
      </c>
      <c r="C6" s="94" t="s">
        <v>339</v>
      </c>
      <c r="D6" s="87" t="s">
        <v>317</v>
      </c>
      <c r="E6" s="87" t="s">
        <v>58</v>
      </c>
      <c r="F6" s="88" t="s">
        <v>335</v>
      </c>
      <c r="G6" s="88" t="s">
        <v>338</v>
      </c>
      <c r="H6" s="97">
        <v>2.5999999999999999E-2</v>
      </c>
      <c r="I6" s="98" t="s">
        <v>345</v>
      </c>
      <c r="J6" s="38">
        <v>162982.10999999999</v>
      </c>
      <c r="K6" s="89">
        <v>97789.27</v>
      </c>
      <c r="L6" s="90">
        <f t="shared" si="0"/>
        <v>65192.839999999982</v>
      </c>
      <c r="M6" s="39">
        <v>0.6</v>
      </c>
      <c r="N6" s="116">
        <f t="shared" si="1"/>
        <v>97789.27</v>
      </c>
      <c r="O6" s="1" t="b">
        <f t="shared" si="2"/>
        <v>1</v>
      </c>
      <c r="P6" s="36">
        <f t="shared" si="3"/>
        <v>0.6</v>
      </c>
      <c r="Q6" s="37" t="b">
        <f>P6=M6</f>
        <v>1</v>
      </c>
      <c r="R6" s="37" t="b">
        <f t="shared" si="4"/>
        <v>1</v>
      </c>
    </row>
    <row r="7" spans="1:18" ht="36" x14ac:dyDescent="0.25">
      <c r="A7" s="88">
        <v>5</v>
      </c>
      <c r="B7" s="88" t="s">
        <v>264</v>
      </c>
      <c r="C7" s="94" t="s">
        <v>339</v>
      </c>
      <c r="D7" s="87" t="s">
        <v>317</v>
      </c>
      <c r="E7" s="87" t="s">
        <v>58</v>
      </c>
      <c r="F7" s="88" t="s">
        <v>336</v>
      </c>
      <c r="G7" s="88" t="s">
        <v>338</v>
      </c>
      <c r="H7" s="97">
        <v>0.995</v>
      </c>
      <c r="I7" s="98" t="s">
        <v>345</v>
      </c>
      <c r="J7" s="38">
        <v>537634.00199999998</v>
      </c>
      <c r="K7" s="89">
        <v>322580.40000000002</v>
      </c>
      <c r="L7" s="90">
        <f t="shared" si="0"/>
        <v>215053.60199999996</v>
      </c>
      <c r="M7" s="39">
        <v>0.6</v>
      </c>
      <c r="N7" s="116">
        <f t="shared" si="1"/>
        <v>322580.40000000002</v>
      </c>
      <c r="O7" s="1" t="b">
        <f t="shared" si="2"/>
        <v>1</v>
      </c>
      <c r="P7" s="36">
        <f t="shared" si="3"/>
        <v>0.6</v>
      </c>
      <c r="Q7" s="37" t="b">
        <f>P7=M7</f>
        <v>1</v>
      </c>
      <c r="R7" s="37" t="b">
        <f t="shared" si="4"/>
        <v>1</v>
      </c>
    </row>
    <row r="8" spans="1:18" x14ac:dyDescent="0.25">
      <c r="A8" s="140" t="s">
        <v>37</v>
      </c>
      <c r="B8" s="140"/>
      <c r="C8" s="140"/>
      <c r="D8" s="140"/>
      <c r="E8" s="140"/>
      <c r="F8" s="140"/>
      <c r="G8" s="140"/>
      <c r="H8" s="40">
        <f>SUM(H3:H7)</f>
        <v>3.1709999999999998</v>
      </c>
      <c r="I8" s="41" t="s">
        <v>12</v>
      </c>
      <c r="J8" s="42">
        <f>SUM(J3:J7)</f>
        <v>1714840.577</v>
      </c>
      <c r="K8" s="42">
        <f>SUM(K3:K7)</f>
        <v>943108.27</v>
      </c>
      <c r="L8" s="42">
        <f>SUM(L3:L7)</f>
        <v>771732.30699999991</v>
      </c>
      <c r="M8" s="44" t="s">
        <v>12</v>
      </c>
      <c r="N8" s="43">
        <f>SUM(N3:N7)</f>
        <v>943108.27</v>
      </c>
      <c r="O8" s="1" t="b">
        <f t="shared" si="2"/>
        <v>1</v>
      </c>
      <c r="P8" s="36">
        <f t="shared" si="3"/>
        <v>0.55000000000000004</v>
      </c>
      <c r="Q8" s="37" t="s">
        <v>12</v>
      </c>
      <c r="R8" s="37" t="b">
        <f t="shared" si="4"/>
        <v>1</v>
      </c>
    </row>
    <row r="9" spans="1:18" x14ac:dyDescent="0.25">
      <c r="A9" s="31"/>
      <c r="B9" s="31"/>
      <c r="C9" s="31"/>
      <c r="D9" s="31"/>
      <c r="E9" s="31"/>
      <c r="F9" s="31"/>
      <c r="G9" s="31"/>
    </row>
    <row r="10" spans="1:18" x14ac:dyDescent="0.25">
      <c r="A10" s="30" t="s">
        <v>38</v>
      </c>
      <c r="B10" s="30"/>
      <c r="C10" s="30"/>
      <c r="D10" s="30"/>
      <c r="E10" s="30"/>
      <c r="F10" s="30"/>
      <c r="G10" s="30"/>
      <c r="H10" s="13"/>
      <c r="I10" s="13"/>
      <c r="J10" s="5"/>
      <c r="K10" s="13"/>
      <c r="L10" s="13"/>
      <c r="N10" s="13"/>
      <c r="O10" s="1"/>
      <c r="R10" s="3"/>
    </row>
    <row r="11" spans="1:18" x14ac:dyDescent="0.25">
      <c r="A11" s="134" t="s">
        <v>34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"/>
    </row>
    <row r="12" spans="1:18" x14ac:dyDescent="0.25">
      <c r="B12" s="32"/>
      <c r="C12" s="32"/>
      <c r="D12" s="32"/>
      <c r="E12" s="32"/>
      <c r="F12" s="32"/>
      <c r="G12" s="32"/>
      <c r="J12" s="27"/>
    </row>
  </sheetData>
  <mergeCells count="15">
    <mergeCell ref="M1:M2"/>
    <mergeCell ref="A8:G8"/>
    <mergeCell ref="A11:N1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8:R8">
    <cfRule type="cellIs" dxfId="9" priority="7" operator="equal">
      <formula>FALSE</formula>
    </cfRule>
  </conditionalFormatting>
  <conditionalFormatting sqref="O8:Q8">
    <cfRule type="containsText" dxfId="8" priority="5" operator="containsText" text="fałsz">
      <formula>NOT(ISERROR(SEARCH("fałsz",O8)))</formula>
    </cfRule>
  </conditionalFormatting>
  <conditionalFormatting sqref="O3:R7">
    <cfRule type="cellIs" dxfId="7" priority="2" operator="equal">
      <formula>FALSE</formula>
    </cfRule>
  </conditionalFormatting>
  <conditionalFormatting sqref="O3:Q7">
    <cfRule type="containsText" dxfId="6" priority="1" operator="containsText" text="fałsz">
      <formula>NOT(ISERROR(SEARCH("fałsz",O3)))</formula>
    </cfRule>
  </conditionalFormatting>
  <dataValidations disablePrompts="1" count="2">
    <dataValidation type="list" allowBlank="1" showInputMessage="1" showErrorMessage="1" sqref="C3:C7" xr:uid="{0C92D54F-6511-4603-B503-C8A7BA128CED}">
      <formula1>"N"</formula1>
    </dataValidation>
    <dataValidation type="list" allowBlank="1" showInputMessage="1" showErrorMessage="1" sqref="G3:G7" xr:uid="{9D65F047-CB01-4F5C-A852-181389C3BCB5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6" fitToHeight="0" orientation="landscape" r:id="rId1"/>
  <headerFooter>
    <oddHeader>&amp;LWojewództwo Lubelskie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113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 x14ac:dyDescent="0.25"/>
  <cols>
    <col min="1" max="1" width="10.42578125" style="34" customWidth="1"/>
    <col min="2" max="2" width="19.28515625" style="34" customWidth="1"/>
    <col min="3" max="3" width="15.7109375" style="34" customWidth="1"/>
    <col min="4" max="4" width="19.42578125" style="34" customWidth="1"/>
    <col min="5" max="6" width="15.7109375" style="34" customWidth="1"/>
    <col min="7" max="7" width="47.28515625" style="34" customWidth="1"/>
    <col min="8" max="10" width="15.7109375" style="34" customWidth="1"/>
    <col min="11" max="11" width="19" style="4" customWidth="1"/>
    <col min="12" max="12" width="17.7109375" style="3" customWidth="1"/>
    <col min="13" max="13" width="15.7109375" style="3" customWidth="1"/>
    <col min="14" max="14" width="15.7109375" style="1" customWidth="1"/>
    <col min="15" max="15" width="21.7109375" style="3" customWidth="1"/>
    <col min="16" max="16" width="15.7109375" style="34" customWidth="1"/>
    <col min="17" max="18" width="15.7109375" style="1" customWidth="1"/>
    <col min="19" max="19" width="15.7109375" style="34" customWidth="1"/>
    <col min="20" max="16384" width="9.140625" style="3"/>
  </cols>
  <sheetData>
    <row r="1" spans="1:19" ht="33.75" customHeight="1" x14ac:dyDescent="0.25">
      <c r="A1" s="133" t="s">
        <v>4</v>
      </c>
      <c r="B1" s="133" t="s">
        <v>5</v>
      </c>
      <c r="C1" s="141" t="s">
        <v>40</v>
      </c>
      <c r="D1" s="137" t="s">
        <v>6</v>
      </c>
      <c r="E1" s="137" t="s">
        <v>27</v>
      </c>
      <c r="F1" s="137" t="s">
        <v>13</v>
      </c>
      <c r="G1" s="137" t="s">
        <v>7</v>
      </c>
      <c r="H1" s="133" t="s">
        <v>22</v>
      </c>
      <c r="I1" s="133" t="s">
        <v>8</v>
      </c>
      <c r="J1" s="133" t="s">
        <v>21</v>
      </c>
      <c r="K1" s="139" t="s">
        <v>9</v>
      </c>
      <c r="L1" s="133" t="s">
        <v>14</v>
      </c>
      <c r="M1" s="137" t="s">
        <v>11</v>
      </c>
      <c r="N1" s="133" t="s">
        <v>10</v>
      </c>
      <c r="O1" s="96" t="s">
        <v>39</v>
      </c>
      <c r="P1" s="1"/>
    </row>
    <row r="2" spans="1:19" ht="33.75" customHeight="1" x14ac:dyDescent="0.25">
      <c r="A2" s="133"/>
      <c r="B2" s="133"/>
      <c r="C2" s="142"/>
      <c r="D2" s="138"/>
      <c r="E2" s="138"/>
      <c r="F2" s="138"/>
      <c r="G2" s="138"/>
      <c r="H2" s="133"/>
      <c r="I2" s="133"/>
      <c r="J2" s="133"/>
      <c r="K2" s="139"/>
      <c r="L2" s="133"/>
      <c r="M2" s="138"/>
      <c r="N2" s="133"/>
      <c r="O2" s="96">
        <v>2023</v>
      </c>
      <c r="P2" s="1" t="s">
        <v>23</v>
      </c>
      <c r="Q2" s="1" t="s">
        <v>24</v>
      </c>
      <c r="R2" s="1" t="s">
        <v>25</v>
      </c>
      <c r="S2" s="35" t="s">
        <v>26</v>
      </c>
    </row>
    <row r="3" spans="1:19" ht="36" x14ac:dyDescent="0.25">
      <c r="A3" s="88">
        <v>1</v>
      </c>
      <c r="B3" s="88" t="s">
        <v>459</v>
      </c>
      <c r="C3" s="94" t="s">
        <v>339</v>
      </c>
      <c r="D3" s="87" t="s">
        <v>751</v>
      </c>
      <c r="E3" s="87" t="s">
        <v>138</v>
      </c>
      <c r="F3" s="87" t="s">
        <v>53</v>
      </c>
      <c r="G3" s="88" t="s">
        <v>752</v>
      </c>
      <c r="H3" s="88" t="s">
        <v>338</v>
      </c>
      <c r="I3" s="97">
        <v>0.999</v>
      </c>
      <c r="J3" s="98" t="s">
        <v>940</v>
      </c>
      <c r="K3" s="38">
        <v>748177.28</v>
      </c>
      <c r="L3" s="101">
        <v>374088.64</v>
      </c>
      <c r="M3" s="90">
        <f t="shared" ref="M3" si="0">K3-L3</f>
        <v>374088.64</v>
      </c>
      <c r="N3" s="39">
        <v>0.5</v>
      </c>
      <c r="O3" s="115">
        <f>L3</f>
        <v>374088.64</v>
      </c>
      <c r="P3" s="1" t="b">
        <f t="shared" ref="P3:P33" si="1">L3=SUM(O3:O3)</f>
        <v>1</v>
      </c>
      <c r="Q3" s="36">
        <f t="shared" ref="Q3:Q33" si="2">ROUND(L3/K3,4)</f>
        <v>0.5</v>
      </c>
      <c r="R3" s="37" t="b">
        <f t="shared" ref="R3:R33" si="3">Q3=N3</f>
        <v>1</v>
      </c>
      <c r="S3" s="37" t="b">
        <f t="shared" ref="S3" si="4">K3=L3+M3</f>
        <v>1</v>
      </c>
    </row>
    <row r="4" spans="1:19" ht="30" customHeight="1" x14ac:dyDescent="0.25">
      <c r="A4" s="88">
        <v>2</v>
      </c>
      <c r="B4" s="88" t="s">
        <v>460</v>
      </c>
      <c r="C4" s="94" t="s">
        <v>339</v>
      </c>
      <c r="D4" s="87" t="s">
        <v>753</v>
      </c>
      <c r="E4" s="87" t="s">
        <v>149</v>
      </c>
      <c r="F4" s="87" t="s">
        <v>57</v>
      </c>
      <c r="G4" s="88" t="s">
        <v>754</v>
      </c>
      <c r="H4" s="88" t="s">
        <v>338</v>
      </c>
      <c r="I4" s="97">
        <v>0.99</v>
      </c>
      <c r="J4" s="98" t="s">
        <v>934</v>
      </c>
      <c r="K4" s="100">
        <v>832475.08</v>
      </c>
      <c r="L4" s="101">
        <v>416237.54</v>
      </c>
      <c r="M4" s="102">
        <f t="shared" ref="M4:M62" si="5">K4-L4</f>
        <v>416237.54</v>
      </c>
      <c r="N4" s="103">
        <v>0.5</v>
      </c>
      <c r="O4" s="115">
        <f t="shared" ref="O4:O63" si="6">L4</f>
        <v>416237.54</v>
      </c>
      <c r="P4" s="1" t="b">
        <f t="shared" si="1"/>
        <v>1</v>
      </c>
      <c r="Q4" s="36">
        <f t="shared" si="2"/>
        <v>0.5</v>
      </c>
      <c r="R4" s="37" t="b">
        <f t="shared" si="3"/>
        <v>1</v>
      </c>
      <c r="S4" s="37" t="b">
        <f t="shared" ref="S4:S34" si="7">K4=L4+M4</f>
        <v>1</v>
      </c>
    </row>
    <row r="5" spans="1:19" ht="30" customHeight="1" x14ac:dyDescent="0.25">
      <c r="A5" s="88">
        <v>3</v>
      </c>
      <c r="B5" s="88" t="s">
        <v>548</v>
      </c>
      <c r="C5" s="94" t="s">
        <v>339</v>
      </c>
      <c r="D5" s="87" t="s">
        <v>889</v>
      </c>
      <c r="E5" s="87" t="s">
        <v>93</v>
      </c>
      <c r="F5" s="87" t="s">
        <v>42</v>
      </c>
      <c r="G5" s="88" t="s">
        <v>890</v>
      </c>
      <c r="H5" s="88" t="s">
        <v>338</v>
      </c>
      <c r="I5" s="97">
        <v>0.22500000000000001</v>
      </c>
      <c r="J5" s="98" t="s">
        <v>970</v>
      </c>
      <c r="K5" s="100">
        <v>329896.87</v>
      </c>
      <c r="L5" s="101">
        <v>164948.43</v>
      </c>
      <c r="M5" s="102">
        <f t="shared" si="5"/>
        <v>164948.44</v>
      </c>
      <c r="N5" s="103">
        <v>0.5</v>
      </c>
      <c r="O5" s="115">
        <f t="shared" si="6"/>
        <v>164948.43</v>
      </c>
      <c r="P5" s="1" t="b">
        <f t="shared" ref="P5" si="8">L5=SUM(O5:O5)</f>
        <v>1</v>
      </c>
      <c r="Q5" s="36">
        <f t="shared" ref="Q5" si="9">ROUND(L5/K5,4)</f>
        <v>0.5</v>
      </c>
      <c r="R5" s="37" t="b">
        <f t="shared" ref="R5" si="10">Q5=N5</f>
        <v>1</v>
      </c>
      <c r="S5" s="37" t="b">
        <f t="shared" ref="S5" si="11">K5=L5+M5</f>
        <v>1</v>
      </c>
    </row>
    <row r="6" spans="1:19" ht="30" customHeight="1" x14ac:dyDescent="0.25">
      <c r="A6" s="88">
        <v>4</v>
      </c>
      <c r="B6" s="88" t="s">
        <v>461</v>
      </c>
      <c r="C6" s="94" t="s">
        <v>339</v>
      </c>
      <c r="D6" s="87" t="s">
        <v>755</v>
      </c>
      <c r="E6" s="87" t="s">
        <v>91</v>
      </c>
      <c r="F6" s="87" t="s">
        <v>41</v>
      </c>
      <c r="G6" s="88" t="s">
        <v>756</v>
      </c>
      <c r="H6" s="88" t="s">
        <v>338</v>
      </c>
      <c r="I6" s="97">
        <v>0.98</v>
      </c>
      <c r="J6" s="98" t="s">
        <v>355</v>
      </c>
      <c r="K6" s="100">
        <v>606584.68999999994</v>
      </c>
      <c r="L6" s="101">
        <v>303292.34000000003</v>
      </c>
      <c r="M6" s="102">
        <f t="shared" si="5"/>
        <v>303292.34999999992</v>
      </c>
      <c r="N6" s="103">
        <v>0.5</v>
      </c>
      <c r="O6" s="115">
        <f t="shared" si="6"/>
        <v>303292.34000000003</v>
      </c>
      <c r="P6" s="1" t="b">
        <f t="shared" si="1"/>
        <v>1</v>
      </c>
      <c r="Q6" s="36">
        <f t="shared" si="2"/>
        <v>0.5</v>
      </c>
      <c r="R6" s="37" t="b">
        <f t="shared" si="3"/>
        <v>1</v>
      </c>
      <c r="S6" s="37" t="b">
        <f t="shared" si="7"/>
        <v>1</v>
      </c>
    </row>
    <row r="7" spans="1:19" ht="30" customHeight="1" x14ac:dyDescent="0.25">
      <c r="A7" s="88">
        <v>5</v>
      </c>
      <c r="B7" s="88" t="s">
        <v>462</v>
      </c>
      <c r="C7" s="94" t="s">
        <v>339</v>
      </c>
      <c r="D7" s="87" t="s">
        <v>757</v>
      </c>
      <c r="E7" s="87" t="s">
        <v>135</v>
      </c>
      <c r="F7" s="87" t="s">
        <v>53</v>
      </c>
      <c r="G7" s="88" t="s">
        <v>758</v>
      </c>
      <c r="H7" s="88" t="s">
        <v>338</v>
      </c>
      <c r="I7" s="97">
        <v>0.93100000000000005</v>
      </c>
      <c r="J7" s="98" t="s">
        <v>951</v>
      </c>
      <c r="K7" s="100">
        <v>379711.82</v>
      </c>
      <c r="L7" s="101">
        <v>189855.91</v>
      </c>
      <c r="M7" s="102">
        <f t="shared" si="5"/>
        <v>189855.91</v>
      </c>
      <c r="N7" s="103">
        <v>0.5</v>
      </c>
      <c r="O7" s="115">
        <f t="shared" si="6"/>
        <v>189855.91</v>
      </c>
      <c r="P7" s="1" t="b">
        <f t="shared" si="1"/>
        <v>1</v>
      </c>
      <c r="Q7" s="36">
        <f t="shared" si="2"/>
        <v>0.5</v>
      </c>
      <c r="R7" s="37" t="b">
        <f t="shared" si="3"/>
        <v>1</v>
      </c>
      <c r="S7" s="37" t="b">
        <f t="shared" si="7"/>
        <v>1</v>
      </c>
    </row>
    <row r="8" spans="1:19" ht="30" customHeight="1" x14ac:dyDescent="0.25">
      <c r="A8" s="88">
        <v>6</v>
      </c>
      <c r="B8" s="88" t="s">
        <v>463</v>
      </c>
      <c r="C8" s="94" t="s">
        <v>339</v>
      </c>
      <c r="D8" s="87" t="s">
        <v>759</v>
      </c>
      <c r="E8" s="87" t="s">
        <v>148</v>
      </c>
      <c r="F8" s="87" t="s">
        <v>57</v>
      </c>
      <c r="G8" s="88" t="s">
        <v>760</v>
      </c>
      <c r="H8" s="88" t="s">
        <v>338</v>
      </c>
      <c r="I8" s="97">
        <v>0.91</v>
      </c>
      <c r="J8" s="98" t="s">
        <v>348</v>
      </c>
      <c r="K8" s="100">
        <v>249338.09</v>
      </c>
      <c r="L8" s="101">
        <v>124669.04</v>
      </c>
      <c r="M8" s="102">
        <f t="shared" si="5"/>
        <v>124669.05</v>
      </c>
      <c r="N8" s="103">
        <v>0.5</v>
      </c>
      <c r="O8" s="115">
        <f t="shared" si="6"/>
        <v>124669.04</v>
      </c>
      <c r="P8" s="1" t="b">
        <f t="shared" si="1"/>
        <v>1</v>
      </c>
      <c r="Q8" s="36">
        <f t="shared" si="2"/>
        <v>0.5</v>
      </c>
      <c r="R8" s="37" t="b">
        <f t="shared" si="3"/>
        <v>1</v>
      </c>
      <c r="S8" s="37" t="b">
        <f t="shared" si="7"/>
        <v>1</v>
      </c>
    </row>
    <row r="9" spans="1:19" ht="30" customHeight="1" x14ac:dyDescent="0.25">
      <c r="A9" s="88">
        <v>7</v>
      </c>
      <c r="B9" s="88" t="s">
        <v>464</v>
      </c>
      <c r="C9" s="94" t="s">
        <v>339</v>
      </c>
      <c r="D9" s="87" t="s">
        <v>761</v>
      </c>
      <c r="E9" s="87" t="s">
        <v>136</v>
      </c>
      <c r="F9" s="87" t="s">
        <v>53</v>
      </c>
      <c r="G9" s="88" t="s">
        <v>762</v>
      </c>
      <c r="H9" s="88" t="s">
        <v>338</v>
      </c>
      <c r="I9" s="97">
        <v>0.85</v>
      </c>
      <c r="J9" s="98" t="s">
        <v>934</v>
      </c>
      <c r="K9" s="100">
        <v>379395.03</v>
      </c>
      <c r="L9" s="101">
        <v>189697.51</v>
      </c>
      <c r="M9" s="102">
        <f t="shared" si="5"/>
        <v>189697.52000000002</v>
      </c>
      <c r="N9" s="103">
        <v>0.5</v>
      </c>
      <c r="O9" s="115">
        <f t="shared" si="6"/>
        <v>189697.51</v>
      </c>
      <c r="P9" s="1" t="b">
        <f t="shared" si="1"/>
        <v>1</v>
      </c>
      <c r="Q9" s="36">
        <f t="shared" si="2"/>
        <v>0.5</v>
      </c>
      <c r="R9" s="37" t="b">
        <f t="shared" si="3"/>
        <v>1</v>
      </c>
      <c r="S9" s="37" t="b">
        <f t="shared" si="7"/>
        <v>1</v>
      </c>
    </row>
    <row r="10" spans="1:19" ht="30" customHeight="1" x14ac:dyDescent="0.25">
      <c r="A10" s="88">
        <v>8</v>
      </c>
      <c r="B10" s="88" t="s">
        <v>465</v>
      </c>
      <c r="C10" s="94" t="s">
        <v>339</v>
      </c>
      <c r="D10" s="87" t="s">
        <v>662</v>
      </c>
      <c r="E10" s="87" t="s">
        <v>111</v>
      </c>
      <c r="F10" s="87" t="s">
        <v>45</v>
      </c>
      <c r="G10" s="88" t="s">
        <v>763</v>
      </c>
      <c r="H10" s="88" t="s">
        <v>338</v>
      </c>
      <c r="I10" s="97">
        <v>0.8</v>
      </c>
      <c r="J10" s="98" t="s">
        <v>350</v>
      </c>
      <c r="K10" s="100">
        <v>325448.8</v>
      </c>
      <c r="L10" s="101">
        <v>162724.4</v>
      </c>
      <c r="M10" s="102">
        <f t="shared" si="5"/>
        <v>162724.4</v>
      </c>
      <c r="N10" s="103">
        <v>0.5</v>
      </c>
      <c r="O10" s="115">
        <f t="shared" si="6"/>
        <v>162724.4</v>
      </c>
      <c r="P10" s="1" t="b">
        <f t="shared" si="1"/>
        <v>1</v>
      </c>
      <c r="Q10" s="36">
        <f t="shared" si="2"/>
        <v>0.5</v>
      </c>
      <c r="R10" s="37" t="b">
        <f t="shared" si="3"/>
        <v>1</v>
      </c>
      <c r="S10" s="37" t="b">
        <f t="shared" si="7"/>
        <v>1</v>
      </c>
    </row>
    <row r="11" spans="1:19" ht="30" customHeight="1" x14ac:dyDescent="0.25">
      <c r="A11" s="88">
        <v>9</v>
      </c>
      <c r="B11" s="88" t="s">
        <v>466</v>
      </c>
      <c r="C11" s="94" t="s">
        <v>339</v>
      </c>
      <c r="D11" s="87" t="s">
        <v>598</v>
      </c>
      <c r="E11" s="87" t="s">
        <v>174</v>
      </c>
      <c r="F11" s="87" t="s">
        <v>69</v>
      </c>
      <c r="G11" s="88" t="s">
        <v>764</v>
      </c>
      <c r="H11" s="88" t="s">
        <v>338</v>
      </c>
      <c r="I11" s="97">
        <v>0.69599999999999995</v>
      </c>
      <c r="J11" s="98" t="s">
        <v>353</v>
      </c>
      <c r="K11" s="100">
        <v>316020.39</v>
      </c>
      <c r="L11" s="101">
        <v>158010.19</v>
      </c>
      <c r="M11" s="102">
        <f t="shared" si="5"/>
        <v>158010.20000000001</v>
      </c>
      <c r="N11" s="103">
        <v>0.5</v>
      </c>
      <c r="O11" s="115">
        <f t="shared" si="6"/>
        <v>158010.19</v>
      </c>
      <c r="P11" s="1" t="b">
        <f t="shared" si="1"/>
        <v>1</v>
      </c>
      <c r="Q11" s="36">
        <f t="shared" si="2"/>
        <v>0.5</v>
      </c>
      <c r="R11" s="37" t="b">
        <f t="shared" si="3"/>
        <v>1</v>
      </c>
      <c r="S11" s="37" t="b">
        <f t="shared" si="7"/>
        <v>1</v>
      </c>
    </row>
    <row r="12" spans="1:19" ht="30" customHeight="1" x14ac:dyDescent="0.25">
      <c r="A12" s="88">
        <v>10</v>
      </c>
      <c r="B12" s="88" t="s">
        <v>467</v>
      </c>
      <c r="C12" s="94" t="s">
        <v>339</v>
      </c>
      <c r="D12" s="87" t="s">
        <v>660</v>
      </c>
      <c r="E12" s="87" t="s">
        <v>83</v>
      </c>
      <c r="F12" s="87" t="s">
        <v>41</v>
      </c>
      <c r="G12" s="88" t="s">
        <v>765</v>
      </c>
      <c r="H12" s="88" t="s">
        <v>338</v>
      </c>
      <c r="I12" s="97">
        <v>0.59099999999999997</v>
      </c>
      <c r="J12" s="98" t="s">
        <v>946</v>
      </c>
      <c r="K12" s="100">
        <v>414899.46</v>
      </c>
      <c r="L12" s="101">
        <v>207449.73</v>
      </c>
      <c r="M12" s="102">
        <f t="shared" si="5"/>
        <v>207449.73</v>
      </c>
      <c r="N12" s="103">
        <v>0.5</v>
      </c>
      <c r="O12" s="115">
        <f t="shared" si="6"/>
        <v>207449.73</v>
      </c>
      <c r="P12" s="1" t="b">
        <f t="shared" si="1"/>
        <v>1</v>
      </c>
      <c r="Q12" s="36">
        <f t="shared" si="2"/>
        <v>0.5</v>
      </c>
      <c r="R12" s="37" t="b">
        <f t="shared" si="3"/>
        <v>1</v>
      </c>
      <c r="S12" s="37" t="b">
        <f t="shared" si="7"/>
        <v>1</v>
      </c>
    </row>
    <row r="13" spans="1:19" ht="30" customHeight="1" x14ac:dyDescent="0.25">
      <c r="A13" s="88">
        <v>11</v>
      </c>
      <c r="B13" s="88" t="s">
        <v>468</v>
      </c>
      <c r="C13" s="94" t="s">
        <v>339</v>
      </c>
      <c r="D13" s="87" t="s">
        <v>766</v>
      </c>
      <c r="E13" s="87" t="s">
        <v>167</v>
      </c>
      <c r="F13" s="87" t="s">
        <v>67</v>
      </c>
      <c r="G13" s="88" t="s">
        <v>767</v>
      </c>
      <c r="H13" s="88" t="s">
        <v>338</v>
      </c>
      <c r="I13" s="97">
        <v>0.55000000000000004</v>
      </c>
      <c r="J13" s="98" t="s">
        <v>959</v>
      </c>
      <c r="K13" s="100">
        <v>624749</v>
      </c>
      <c r="L13" s="101">
        <v>312374.5</v>
      </c>
      <c r="M13" s="102">
        <f t="shared" si="5"/>
        <v>312374.5</v>
      </c>
      <c r="N13" s="103">
        <v>0.5</v>
      </c>
      <c r="O13" s="115">
        <f t="shared" si="6"/>
        <v>312374.5</v>
      </c>
      <c r="P13" s="1" t="b">
        <f t="shared" si="1"/>
        <v>1</v>
      </c>
      <c r="Q13" s="36">
        <f t="shared" si="2"/>
        <v>0.5</v>
      </c>
      <c r="R13" s="37" t="b">
        <f t="shared" si="3"/>
        <v>1</v>
      </c>
      <c r="S13" s="37" t="b">
        <f t="shared" si="7"/>
        <v>1</v>
      </c>
    </row>
    <row r="14" spans="1:19" ht="30" customHeight="1" x14ac:dyDescent="0.25">
      <c r="A14" s="88">
        <v>12</v>
      </c>
      <c r="B14" s="88" t="s">
        <v>469</v>
      </c>
      <c r="C14" s="94" t="s">
        <v>339</v>
      </c>
      <c r="D14" s="87" t="s">
        <v>768</v>
      </c>
      <c r="E14" s="87" t="s">
        <v>90</v>
      </c>
      <c r="F14" s="87" t="s">
        <v>41</v>
      </c>
      <c r="G14" s="88" t="s">
        <v>769</v>
      </c>
      <c r="H14" s="88" t="s">
        <v>338</v>
      </c>
      <c r="I14" s="97">
        <v>0.53</v>
      </c>
      <c r="J14" s="98" t="s">
        <v>960</v>
      </c>
      <c r="K14" s="100">
        <v>627812.02</v>
      </c>
      <c r="L14" s="101">
        <v>313906.01</v>
      </c>
      <c r="M14" s="102">
        <f t="shared" si="5"/>
        <v>313906.01</v>
      </c>
      <c r="N14" s="103">
        <v>0.5</v>
      </c>
      <c r="O14" s="115">
        <f t="shared" si="6"/>
        <v>313906.01</v>
      </c>
      <c r="P14" s="1" t="b">
        <f t="shared" si="1"/>
        <v>1</v>
      </c>
      <c r="Q14" s="36">
        <f t="shared" si="2"/>
        <v>0.5</v>
      </c>
      <c r="R14" s="37" t="b">
        <f t="shared" si="3"/>
        <v>1</v>
      </c>
      <c r="S14" s="37" t="b">
        <f t="shared" si="7"/>
        <v>1</v>
      </c>
    </row>
    <row r="15" spans="1:19" ht="30" customHeight="1" x14ac:dyDescent="0.25">
      <c r="A15" s="88">
        <v>13</v>
      </c>
      <c r="B15" s="88" t="s">
        <v>470</v>
      </c>
      <c r="C15" s="94" t="s">
        <v>339</v>
      </c>
      <c r="D15" s="87" t="s">
        <v>770</v>
      </c>
      <c r="E15" s="87" t="s">
        <v>89</v>
      </c>
      <c r="F15" s="87" t="s">
        <v>41</v>
      </c>
      <c r="G15" s="88" t="s">
        <v>771</v>
      </c>
      <c r="H15" s="88" t="s">
        <v>338</v>
      </c>
      <c r="I15" s="97">
        <v>0.52500000000000002</v>
      </c>
      <c r="J15" s="98" t="s">
        <v>343</v>
      </c>
      <c r="K15" s="100">
        <v>299961.24</v>
      </c>
      <c r="L15" s="101">
        <v>149980.62</v>
      </c>
      <c r="M15" s="102">
        <f t="shared" si="5"/>
        <v>149980.62</v>
      </c>
      <c r="N15" s="103">
        <v>0.5</v>
      </c>
      <c r="O15" s="115">
        <f t="shared" si="6"/>
        <v>149980.62</v>
      </c>
      <c r="P15" s="1" t="b">
        <f t="shared" si="1"/>
        <v>1</v>
      </c>
      <c r="Q15" s="36">
        <f t="shared" si="2"/>
        <v>0.5</v>
      </c>
      <c r="R15" s="37" t="b">
        <f t="shared" si="3"/>
        <v>1</v>
      </c>
      <c r="S15" s="37" t="b">
        <f t="shared" si="7"/>
        <v>1</v>
      </c>
    </row>
    <row r="16" spans="1:19" ht="30" customHeight="1" x14ac:dyDescent="0.25">
      <c r="A16" s="88">
        <v>14</v>
      </c>
      <c r="B16" s="88" t="s">
        <v>471</v>
      </c>
      <c r="C16" s="94" t="s">
        <v>339</v>
      </c>
      <c r="D16" s="87" t="s">
        <v>635</v>
      </c>
      <c r="E16" s="87" t="s">
        <v>116</v>
      </c>
      <c r="F16" s="87" t="s">
        <v>45</v>
      </c>
      <c r="G16" s="88" t="s">
        <v>772</v>
      </c>
      <c r="H16" s="88" t="s">
        <v>338</v>
      </c>
      <c r="I16" s="97">
        <v>0.42</v>
      </c>
      <c r="J16" s="98" t="s">
        <v>934</v>
      </c>
      <c r="K16" s="100">
        <v>278164.89</v>
      </c>
      <c r="L16" s="101">
        <v>139082.44</v>
      </c>
      <c r="M16" s="102">
        <f t="shared" si="5"/>
        <v>139082.45000000001</v>
      </c>
      <c r="N16" s="103">
        <v>0.5</v>
      </c>
      <c r="O16" s="115">
        <f t="shared" si="6"/>
        <v>139082.44</v>
      </c>
      <c r="P16" s="1" t="b">
        <f t="shared" si="1"/>
        <v>1</v>
      </c>
      <c r="Q16" s="36">
        <f t="shared" si="2"/>
        <v>0.5</v>
      </c>
      <c r="R16" s="37" t="b">
        <f t="shared" si="3"/>
        <v>1</v>
      </c>
      <c r="S16" s="37" t="b">
        <f t="shared" si="7"/>
        <v>1</v>
      </c>
    </row>
    <row r="17" spans="1:19" ht="30" customHeight="1" x14ac:dyDescent="0.25">
      <c r="A17" s="88">
        <v>15</v>
      </c>
      <c r="B17" s="88" t="s">
        <v>472</v>
      </c>
      <c r="C17" s="94" t="s">
        <v>339</v>
      </c>
      <c r="D17" s="87" t="s">
        <v>692</v>
      </c>
      <c r="E17" s="87" t="s">
        <v>104</v>
      </c>
      <c r="F17" s="87" t="s">
        <v>43</v>
      </c>
      <c r="G17" s="88" t="s">
        <v>773</v>
      </c>
      <c r="H17" s="88" t="s">
        <v>338</v>
      </c>
      <c r="I17" s="97">
        <v>0.29599999999999999</v>
      </c>
      <c r="J17" s="98" t="s">
        <v>350</v>
      </c>
      <c r="K17" s="100">
        <v>328057.64</v>
      </c>
      <c r="L17" s="101">
        <v>164028.82</v>
      </c>
      <c r="M17" s="102">
        <f t="shared" si="5"/>
        <v>164028.82</v>
      </c>
      <c r="N17" s="103">
        <v>0.5</v>
      </c>
      <c r="O17" s="115">
        <f t="shared" si="6"/>
        <v>164028.82</v>
      </c>
      <c r="P17" s="1" t="b">
        <f t="shared" si="1"/>
        <v>1</v>
      </c>
      <c r="Q17" s="36">
        <f t="shared" si="2"/>
        <v>0.5</v>
      </c>
      <c r="R17" s="37" t="b">
        <f t="shared" si="3"/>
        <v>1</v>
      </c>
      <c r="S17" s="37" t="b">
        <f t="shared" si="7"/>
        <v>1</v>
      </c>
    </row>
    <row r="18" spans="1:19" ht="30" customHeight="1" x14ac:dyDescent="0.25">
      <c r="A18" s="88">
        <v>16</v>
      </c>
      <c r="B18" s="88" t="s">
        <v>473</v>
      </c>
      <c r="C18" s="94" t="s">
        <v>339</v>
      </c>
      <c r="D18" s="87" t="s">
        <v>774</v>
      </c>
      <c r="E18" s="87" t="s">
        <v>213</v>
      </c>
      <c r="F18" s="87" t="s">
        <v>774</v>
      </c>
      <c r="G18" s="88" t="s">
        <v>775</v>
      </c>
      <c r="H18" s="88" t="s">
        <v>338</v>
      </c>
      <c r="I18" s="97">
        <v>0.29499999999999998</v>
      </c>
      <c r="J18" s="98" t="s">
        <v>354</v>
      </c>
      <c r="K18" s="100">
        <v>931000</v>
      </c>
      <c r="L18" s="101">
        <v>558600</v>
      </c>
      <c r="M18" s="102">
        <f t="shared" si="5"/>
        <v>372400</v>
      </c>
      <c r="N18" s="103">
        <v>0.6</v>
      </c>
      <c r="O18" s="115">
        <f t="shared" si="6"/>
        <v>558600</v>
      </c>
      <c r="P18" s="1" t="b">
        <f t="shared" si="1"/>
        <v>1</v>
      </c>
      <c r="Q18" s="36">
        <f t="shared" si="2"/>
        <v>0.6</v>
      </c>
      <c r="R18" s="37" t="b">
        <f t="shared" si="3"/>
        <v>1</v>
      </c>
      <c r="S18" s="37" t="b">
        <f t="shared" si="7"/>
        <v>1</v>
      </c>
    </row>
    <row r="19" spans="1:19" ht="30" customHeight="1" x14ac:dyDescent="0.25">
      <c r="A19" s="88">
        <v>17</v>
      </c>
      <c r="B19" s="88" t="s">
        <v>474</v>
      </c>
      <c r="C19" s="94" t="s">
        <v>339</v>
      </c>
      <c r="D19" s="87" t="s">
        <v>776</v>
      </c>
      <c r="E19" s="87" t="s">
        <v>189</v>
      </c>
      <c r="F19" s="87" t="s">
        <v>77</v>
      </c>
      <c r="G19" s="88" t="s">
        <v>777</v>
      </c>
      <c r="H19" s="88" t="s">
        <v>338</v>
      </c>
      <c r="I19" s="97">
        <v>0.27300000000000002</v>
      </c>
      <c r="J19" s="98" t="s">
        <v>950</v>
      </c>
      <c r="K19" s="100">
        <v>693341.89</v>
      </c>
      <c r="L19" s="101">
        <v>346670.94</v>
      </c>
      <c r="M19" s="102">
        <f t="shared" si="5"/>
        <v>346670.95</v>
      </c>
      <c r="N19" s="103">
        <v>0.5</v>
      </c>
      <c r="O19" s="115">
        <f t="shared" si="6"/>
        <v>346670.94</v>
      </c>
      <c r="P19" s="1" t="b">
        <f t="shared" si="1"/>
        <v>1</v>
      </c>
      <c r="Q19" s="36">
        <f t="shared" si="2"/>
        <v>0.5</v>
      </c>
      <c r="R19" s="37" t="b">
        <f t="shared" si="3"/>
        <v>1</v>
      </c>
      <c r="S19" s="37" t="b">
        <f t="shared" si="7"/>
        <v>1</v>
      </c>
    </row>
    <row r="20" spans="1:19" ht="30" customHeight="1" x14ac:dyDescent="0.25">
      <c r="A20" s="88">
        <v>18</v>
      </c>
      <c r="B20" s="88" t="s">
        <v>475</v>
      </c>
      <c r="C20" s="94" t="s">
        <v>339</v>
      </c>
      <c r="D20" s="87" t="s">
        <v>778</v>
      </c>
      <c r="E20" s="87" t="s">
        <v>193</v>
      </c>
      <c r="F20" s="87" t="s">
        <v>77</v>
      </c>
      <c r="G20" s="88" t="s">
        <v>779</v>
      </c>
      <c r="H20" s="88" t="s">
        <v>338</v>
      </c>
      <c r="I20" s="97">
        <v>0.27</v>
      </c>
      <c r="J20" s="98" t="s">
        <v>343</v>
      </c>
      <c r="K20" s="100">
        <v>324909.45</v>
      </c>
      <c r="L20" s="101">
        <v>162454.72</v>
      </c>
      <c r="M20" s="102">
        <f t="shared" si="5"/>
        <v>162454.73000000001</v>
      </c>
      <c r="N20" s="103">
        <v>0.5</v>
      </c>
      <c r="O20" s="115">
        <f t="shared" si="6"/>
        <v>162454.72</v>
      </c>
      <c r="P20" s="1" t="b">
        <f t="shared" si="1"/>
        <v>1</v>
      </c>
      <c r="Q20" s="36">
        <f t="shared" si="2"/>
        <v>0.5</v>
      </c>
      <c r="R20" s="37" t="b">
        <f t="shared" si="3"/>
        <v>1</v>
      </c>
      <c r="S20" s="37" t="b">
        <f t="shared" si="7"/>
        <v>1</v>
      </c>
    </row>
    <row r="21" spans="1:19" ht="30" customHeight="1" x14ac:dyDescent="0.25">
      <c r="A21" s="88">
        <v>19</v>
      </c>
      <c r="B21" s="88" t="s">
        <v>476</v>
      </c>
      <c r="C21" s="94" t="s">
        <v>339</v>
      </c>
      <c r="D21" s="87" t="s">
        <v>638</v>
      </c>
      <c r="E21" s="87" t="s">
        <v>198</v>
      </c>
      <c r="F21" s="87" t="s">
        <v>77</v>
      </c>
      <c r="G21" s="88" t="s">
        <v>780</v>
      </c>
      <c r="H21" s="88" t="s">
        <v>338</v>
      </c>
      <c r="I21" s="97">
        <v>0.125</v>
      </c>
      <c r="J21" s="98" t="s">
        <v>356</v>
      </c>
      <c r="K21" s="100">
        <v>104853.7</v>
      </c>
      <c r="L21" s="101">
        <v>52426.85</v>
      </c>
      <c r="M21" s="102">
        <f t="shared" si="5"/>
        <v>52426.85</v>
      </c>
      <c r="N21" s="103">
        <v>0.5</v>
      </c>
      <c r="O21" s="115">
        <f t="shared" si="6"/>
        <v>52426.85</v>
      </c>
      <c r="P21" s="1" t="b">
        <f t="shared" si="1"/>
        <v>1</v>
      </c>
      <c r="Q21" s="36">
        <f t="shared" si="2"/>
        <v>0.5</v>
      </c>
      <c r="R21" s="37" t="b">
        <f t="shared" si="3"/>
        <v>1</v>
      </c>
      <c r="S21" s="37" t="b">
        <f t="shared" si="7"/>
        <v>1</v>
      </c>
    </row>
    <row r="22" spans="1:19" ht="30" customHeight="1" x14ac:dyDescent="0.25">
      <c r="A22" s="88">
        <v>20</v>
      </c>
      <c r="B22" s="88" t="s">
        <v>477</v>
      </c>
      <c r="C22" s="94" t="s">
        <v>339</v>
      </c>
      <c r="D22" s="87" t="s">
        <v>690</v>
      </c>
      <c r="E22" s="87" t="s">
        <v>126</v>
      </c>
      <c r="F22" s="87" t="s">
        <v>51</v>
      </c>
      <c r="G22" s="88" t="s">
        <v>781</v>
      </c>
      <c r="H22" s="88" t="s">
        <v>338</v>
      </c>
      <c r="I22" s="97">
        <v>1.58</v>
      </c>
      <c r="J22" s="98" t="s">
        <v>954</v>
      </c>
      <c r="K22" s="100">
        <v>444011.93</v>
      </c>
      <c r="L22" s="101">
        <v>222005.96</v>
      </c>
      <c r="M22" s="102">
        <f t="shared" si="5"/>
        <v>222005.97</v>
      </c>
      <c r="N22" s="103">
        <v>0.5</v>
      </c>
      <c r="O22" s="115">
        <f t="shared" si="6"/>
        <v>222005.96</v>
      </c>
      <c r="P22" s="1" t="b">
        <f t="shared" si="1"/>
        <v>1</v>
      </c>
      <c r="Q22" s="36">
        <f t="shared" si="2"/>
        <v>0.5</v>
      </c>
      <c r="R22" s="37" t="b">
        <f t="shared" si="3"/>
        <v>1</v>
      </c>
      <c r="S22" s="37" t="b">
        <f t="shared" si="7"/>
        <v>1</v>
      </c>
    </row>
    <row r="23" spans="1:19" ht="30" customHeight="1" x14ac:dyDescent="0.25">
      <c r="A23" s="88">
        <v>21</v>
      </c>
      <c r="B23" s="88" t="s">
        <v>478</v>
      </c>
      <c r="C23" s="94" t="s">
        <v>339</v>
      </c>
      <c r="D23" s="87" t="s">
        <v>782</v>
      </c>
      <c r="E23" s="87" t="s">
        <v>171</v>
      </c>
      <c r="F23" s="87" t="s">
        <v>67</v>
      </c>
      <c r="G23" s="88" t="s">
        <v>783</v>
      </c>
      <c r="H23" s="88" t="s">
        <v>338</v>
      </c>
      <c r="I23" s="97">
        <v>1.0149999999999999</v>
      </c>
      <c r="J23" s="98" t="s">
        <v>942</v>
      </c>
      <c r="K23" s="100">
        <v>568723.18999999994</v>
      </c>
      <c r="L23" s="101">
        <v>284361.59000000003</v>
      </c>
      <c r="M23" s="102">
        <f t="shared" si="5"/>
        <v>284361.59999999992</v>
      </c>
      <c r="N23" s="103">
        <v>0.5</v>
      </c>
      <c r="O23" s="115">
        <f t="shared" si="6"/>
        <v>284361.59000000003</v>
      </c>
      <c r="P23" s="1" t="b">
        <f t="shared" si="1"/>
        <v>1</v>
      </c>
      <c r="Q23" s="36">
        <f t="shared" si="2"/>
        <v>0.5</v>
      </c>
      <c r="R23" s="37" t="b">
        <f t="shared" si="3"/>
        <v>1</v>
      </c>
      <c r="S23" s="37" t="b">
        <f t="shared" si="7"/>
        <v>1</v>
      </c>
    </row>
    <row r="24" spans="1:19" ht="30" customHeight="1" x14ac:dyDescent="0.25">
      <c r="A24" s="88">
        <v>22</v>
      </c>
      <c r="B24" s="88" t="s">
        <v>479</v>
      </c>
      <c r="C24" s="94" t="s">
        <v>339</v>
      </c>
      <c r="D24" s="87" t="s">
        <v>784</v>
      </c>
      <c r="E24" s="87" t="s">
        <v>113</v>
      </c>
      <c r="F24" s="87" t="s">
        <v>45</v>
      </c>
      <c r="G24" s="88" t="s">
        <v>785</v>
      </c>
      <c r="H24" s="88" t="s">
        <v>338</v>
      </c>
      <c r="I24" s="97">
        <v>0.998</v>
      </c>
      <c r="J24" s="98" t="s">
        <v>940</v>
      </c>
      <c r="K24" s="100">
        <v>481194.7</v>
      </c>
      <c r="L24" s="101">
        <v>240597.35</v>
      </c>
      <c r="M24" s="102">
        <f t="shared" si="5"/>
        <v>240597.35</v>
      </c>
      <c r="N24" s="103">
        <v>0.5</v>
      </c>
      <c r="O24" s="115">
        <f t="shared" si="6"/>
        <v>240597.35</v>
      </c>
      <c r="P24" s="1" t="b">
        <f t="shared" si="1"/>
        <v>1</v>
      </c>
      <c r="Q24" s="36">
        <f t="shared" si="2"/>
        <v>0.5</v>
      </c>
      <c r="R24" s="37" t="b">
        <f t="shared" si="3"/>
        <v>1</v>
      </c>
      <c r="S24" s="37" t="b">
        <f t="shared" si="7"/>
        <v>1</v>
      </c>
    </row>
    <row r="25" spans="1:19" ht="30" customHeight="1" x14ac:dyDescent="0.25">
      <c r="A25" s="88">
        <v>23</v>
      </c>
      <c r="B25" s="88" t="s">
        <v>481</v>
      </c>
      <c r="C25" s="94" t="s">
        <v>339</v>
      </c>
      <c r="D25" s="87" t="s">
        <v>784</v>
      </c>
      <c r="E25" s="87" t="s">
        <v>113</v>
      </c>
      <c r="F25" s="87" t="s">
        <v>45</v>
      </c>
      <c r="G25" s="88" t="s">
        <v>788</v>
      </c>
      <c r="H25" s="88" t="s">
        <v>338</v>
      </c>
      <c r="I25" s="97">
        <v>0.77100000000000002</v>
      </c>
      <c r="J25" s="98" t="s">
        <v>940</v>
      </c>
      <c r="K25" s="100">
        <v>373081.12</v>
      </c>
      <c r="L25" s="101">
        <v>186540.56</v>
      </c>
      <c r="M25" s="102">
        <f t="shared" si="5"/>
        <v>186540.56</v>
      </c>
      <c r="N25" s="103">
        <v>0.5</v>
      </c>
      <c r="O25" s="115">
        <f t="shared" si="6"/>
        <v>186540.56</v>
      </c>
      <c r="P25" s="1" t="b">
        <f t="shared" si="1"/>
        <v>1</v>
      </c>
      <c r="Q25" s="36">
        <f t="shared" si="2"/>
        <v>0.5</v>
      </c>
      <c r="R25" s="37" t="b">
        <f t="shared" si="3"/>
        <v>1</v>
      </c>
      <c r="S25" s="37" t="b">
        <f t="shared" si="7"/>
        <v>1</v>
      </c>
    </row>
    <row r="26" spans="1:19" ht="30" customHeight="1" x14ac:dyDescent="0.25">
      <c r="A26" s="88">
        <v>24</v>
      </c>
      <c r="B26" s="88" t="s">
        <v>482</v>
      </c>
      <c r="C26" s="94" t="s">
        <v>339</v>
      </c>
      <c r="D26" s="87" t="s">
        <v>683</v>
      </c>
      <c r="E26" s="87" t="s">
        <v>106</v>
      </c>
      <c r="F26" s="87" t="s">
        <v>43</v>
      </c>
      <c r="G26" s="88" t="s">
        <v>789</v>
      </c>
      <c r="H26" s="88" t="s">
        <v>338</v>
      </c>
      <c r="I26" s="97">
        <v>0.502</v>
      </c>
      <c r="J26" s="98" t="s">
        <v>938</v>
      </c>
      <c r="K26" s="100">
        <v>305287.62</v>
      </c>
      <c r="L26" s="101">
        <v>152643.81</v>
      </c>
      <c r="M26" s="102">
        <f t="shared" si="5"/>
        <v>152643.81</v>
      </c>
      <c r="N26" s="103">
        <v>0.5</v>
      </c>
      <c r="O26" s="115">
        <f t="shared" si="6"/>
        <v>152643.81</v>
      </c>
      <c r="P26" s="1" t="b">
        <f t="shared" si="1"/>
        <v>1</v>
      </c>
      <c r="Q26" s="36">
        <f t="shared" si="2"/>
        <v>0.5</v>
      </c>
      <c r="R26" s="37" t="b">
        <f t="shared" si="3"/>
        <v>1</v>
      </c>
      <c r="S26" s="37" t="b">
        <f t="shared" si="7"/>
        <v>1</v>
      </c>
    </row>
    <row r="27" spans="1:19" ht="30" customHeight="1" x14ac:dyDescent="0.25">
      <c r="A27" s="88">
        <v>25</v>
      </c>
      <c r="B27" s="88" t="s">
        <v>484</v>
      </c>
      <c r="C27" s="94" t="s">
        <v>339</v>
      </c>
      <c r="D27" s="87" t="s">
        <v>791</v>
      </c>
      <c r="E27" s="87" t="s">
        <v>100</v>
      </c>
      <c r="F27" s="87" t="s">
        <v>43</v>
      </c>
      <c r="G27" s="88" t="s">
        <v>792</v>
      </c>
      <c r="H27" s="88" t="s">
        <v>338</v>
      </c>
      <c r="I27" s="97">
        <v>0.45500000000000002</v>
      </c>
      <c r="J27" s="98" t="s">
        <v>348</v>
      </c>
      <c r="K27" s="100">
        <v>635596.99</v>
      </c>
      <c r="L27" s="101">
        <v>317798.49</v>
      </c>
      <c r="M27" s="102">
        <f t="shared" si="5"/>
        <v>317798.5</v>
      </c>
      <c r="N27" s="103">
        <v>0.5</v>
      </c>
      <c r="O27" s="115">
        <f t="shared" si="6"/>
        <v>317798.49</v>
      </c>
      <c r="P27" s="1" t="b">
        <f t="shared" si="1"/>
        <v>1</v>
      </c>
      <c r="Q27" s="36">
        <f t="shared" si="2"/>
        <v>0.5</v>
      </c>
      <c r="R27" s="37" t="b">
        <f t="shared" si="3"/>
        <v>1</v>
      </c>
      <c r="S27" s="37" t="b">
        <f t="shared" si="7"/>
        <v>1</v>
      </c>
    </row>
    <row r="28" spans="1:19" ht="30" customHeight="1" x14ac:dyDescent="0.25">
      <c r="A28" s="88">
        <v>26</v>
      </c>
      <c r="B28" s="88" t="s">
        <v>485</v>
      </c>
      <c r="C28" s="94" t="s">
        <v>339</v>
      </c>
      <c r="D28" s="87" t="s">
        <v>668</v>
      </c>
      <c r="E28" s="87" t="s">
        <v>201</v>
      </c>
      <c r="F28" s="87" t="s">
        <v>55</v>
      </c>
      <c r="G28" s="88" t="s">
        <v>793</v>
      </c>
      <c r="H28" s="88" t="s">
        <v>338</v>
      </c>
      <c r="I28" s="97">
        <v>0.39200000000000002</v>
      </c>
      <c r="J28" s="98" t="s">
        <v>948</v>
      </c>
      <c r="K28" s="100">
        <v>168550.34</v>
      </c>
      <c r="L28" s="101">
        <v>101130.2</v>
      </c>
      <c r="M28" s="102">
        <f t="shared" si="5"/>
        <v>67420.14</v>
      </c>
      <c r="N28" s="103">
        <v>0.6</v>
      </c>
      <c r="O28" s="115">
        <f t="shared" si="6"/>
        <v>101130.2</v>
      </c>
      <c r="P28" s="1" t="b">
        <f t="shared" si="1"/>
        <v>1</v>
      </c>
      <c r="Q28" s="36">
        <f t="shared" si="2"/>
        <v>0.6</v>
      </c>
      <c r="R28" s="37" t="b">
        <f t="shared" si="3"/>
        <v>1</v>
      </c>
      <c r="S28" s="37" t="b">
        <f t="shared" si="7"/>
        <v>1</v>
      </c>
    </row>
    <row r="29" spans="1:19" ht="30" customHeight="1" x14ac:dyDescent="0.25">
      <c r="A29" s="88">
        <v>27</v>
      </c>
      <c r="B29" s="88" t="s">
        <v>487</v>
      </c>
      <c r="C29" s="94" t="s">
        <v>339</v>
      </c>
      <c r="D29" s="87" t="s">
        <v>648</v>
      </c>
      <c r="E29" s="87" t="s">
        <v>151</v>
      </c>
      <c r="F29" s="87" t="s">
        <v>59</v>
      </c>
      <c r="G29" s="88" t="s">
        <v>796</v>
      </c>
      <c r="H29" s="88" t="s">
        <v>338</v>
      </c>
      <c r="I29" s="97">
        <v>0.14799999999999999</v>
      </c>
      <c r="J29" s="98" t="s">
        <v>943</v>
      </c>
      <c r="K29" s="100">
        <v>236878.22</v>
      </c>
      <c r="L29" s="101">
        <v>118439.11</v>
      </c>
      <c r="M29" s="102">
        <f t="shared" si="5"/>
        <v>118439.11</v>
      </c>
      <c r="N29" s="103">
        <v>0.5</v>
      </c>
      <c r="O29" s="115">
        <f t="shared" si="6"/>
        <v>118439.11</v>
      </c>
      <c r="P29" s="1" t="b">
        <f t="shared" si="1"/>
        <v>1</v>
      </c>
      <c r="Q29" s="36">
        <f t="shared" si="2"/>
        <v>0.5</v>
      </c>
      <c r="R29" s="37" t="b">
        <f t="shared" si="3"/>
        <v>1</v>
      </c>
      <c r="S29" s="37" t="b">
        <f t="shared" si="7"/>
        <v>1</v>
      </c>
    </row>
    <row r="30" spans="1:19" ht="30" customHeight="1" x14ac:dyDescent="0.25">
      <c r="A30" s="88">
        <v>28</v>
      </c>
      <c r="B30" s="88" t="s">
        <v>488</v>
      </c>
      <c r="C30" s="94" t="s">
        <v>339</v>
      </c>
      <c r="D30" s="87" t="s">
        <v>711</v>
      </c>
      <c r="E30" s="87" t="s">
        <v>137</v>
      </c>
      <c r="F30" s="87" t="s">
        <v>53</v>
      </c>
      <c r="G30" s="88" t="s">
        <v>797</v>
      </c>
      <c r="H30" s="88" t="s">
        <v>338</v>
      </c>
      <c r="I30" s="97">
        <v>1.9</v>
      </c>
      <c r="J30" s="98" t="s">
        <v>955</v>
      </c>
      <c r="K30" s="100">
        <v>839913.71</v>
      </c>
      <c r="L30" s="101">
        <v>419956.85</v>
      </c>
      <c r="M30" s="102">
        <f t="shared" si="5"/>
        <v>419956.86</v>
      </c>
      <c r="N30" s="103">
        <v>0.5</v>
      </c>
      <c r="O30" s="115">
        <f t="shared" si="6"/>
        <v>419956.85</v>
      </c>
      <c r="P30" s="1" t="b">
        <f t="shared" si="1"/>
        <v>1</v>
      </c>
      <c r="Q30" s="36">
        <f t="shared" si="2"/>
        <v>0.5</v>
      </c>
      <c r="R30" s="37" t="b">
        <f t="shared" si="3"/>
        <v>1</v>
      </c>
      <c r="S30" s="37" t="b">
        <f t="shared" si="7"/>
        <v>1</v>
      </c>
    </row>
    <row r="31" spans="1:19" ht="30" customHeight="1" x14ac:dyDescent="0.25">
      <c r="A31" s="88">
        <v>29</v>
      </c>
      <c r="B31" s="88" t="s">
        <v>489</v>
      </c>
      <c r="C31" s="94" t="s">
        <v>339</v>
      </c>
      <c r="D31" s="87" t="s">
        <v>798</v>
      </c>
      <c r="E31" s="87" t="s">
        <v>107</v>
      </c>
      <c r="F31" s="87" t="s">
        <v>43</v>
      </c>
      <c r="G31" s="88" t="s">
        <v>799</v>
      </c>
      <c r="H31" s="88" t="s">
        <v>338</v>
      </c>
      <c r="I31" s="97">
        <v>1.5920000000000001</v>
      </c>
      <c r="J31" s="98" t="s">
        <v>340</v>
      </c>
      <c r="K31" s="100">
        <v>845410.85</v>
      </c>
      <c r="L31" s="101">
        <v>422705.42</v>
      </c>
      <c r="M31" s="102">
        <f t="shared" si="5"/>
        <v>422705.43</v>
      </c>
      <c r="N31" s="103">
        <v>0.5</v>
      </c>
      <c r="O31" s="115">
        <f t="shared" si="6"/>
        <v>422705.42</v>
      </c>
      <c r="P31" s="1" t="b">
        <f t="shared" si="1"/>
        <v>1</v>
      </c>
      <c r="Q31" s="36">
        <f t="shared" si="2"/>
        <v>0.5</v>
      </c>
      <c r="R31" s="37" t="b">
        <f t="shared" si="3"/>
        <v>1</v>
      </c>
      <c r="S31" s="37" t="b">
        <f t="shared" si="7"/>
        <v>1</v>
      </c>
    </row>
    <row r="32" spans="1:19" ht="30" customHeight="1" x14ac:dyDescent="0.25">
      <c r="A32" s="88">
        <v>30</v>
      </c>
      <c r="B32" s="88" t="s">
        <v>490</v>
      </c>
      <c r="C32" s="94" t="s">
        <v>339</v>
      </c>
      <c r="D32" s="87" t="s">
        <v>616</v>
      </c>
      <c r="E32" s="87" t="s">
        <v>105</v>
      </c>
      <c r="F32" s="87" t="s">
        <v>43</v>
      </c>
      <c r="G32" s="88" t="s">
        <v>800</v>
      </c>
      <c r="H32" s="88" t="s">
        <v>338</v>
      </c>
      <c r="I32" s="97">
        <v>1.59</v>
      </c>
      <c r="J32" s="98" t="s">
        <v>939</v>
      </c>
      <c r="K32" s="100">
        <v>464071.9</v>
      </c>
      <c r="L32" s="101">
        <v>232035.95</v>
      </c>
      <c r="M32" s="102">
        <f t="shared" si="5"/>
        <v>232035.95</v>
      </c>
      <c r="N32" s="103">
        <v>0.5</v>
      </c>
      <c r="O32" s="115">
        <f t="shared" si="6"/>
        <v>232035.95</v>
      </c>
      <c r="P32" s="1" t="b">
        <f t="shared" si="1"/>
        <v>1</v>
      </c>
      <c r="Q32" s="36">
        <f t="shared" si="2"/>
        <v>0.5</v>
      </c>
      <c r="R32" s="37" t="b">
        <f t="shared" si="3"/>
        <v>1</v>
      </c>
      <c r="S32" s="37" t="b">
        <f t="shared" si="7"/>
        <v>1</v>
      </c>
    </row>
    <row r="33" spans="1:19" ht="30" customHeight="1" x14ac:dyDescent="0.25">
      <c r="A33" s="88">
        <v>31</v>
      </c>
      <c r="B33" s="88" t="s">
        <v>491</v>
      </c>
      <c r="C33" s="94" t="s">
        <v>339</v>
      </c>
      <c r="D33" s="87" t="s">
        <v>675</v>
      </c>
      <c r="E33" s="87" t="s">
        <v>108</v>
      </c>
      <c r="F33" s="87" t="s">
        <v>43</v>
      </c>
      <c r="G33" s="88" t="s">
        <v>801</v>
      </c>
      <c r="H33" s="88" t="s">
        <v>338</v>
      </c>
      <c r="I33" s="97">
        <v>1.4670000000000001</v>
      </c>
      <c r="J33" s="98" t="s">
        <v>950</v>
      </c>
      <c r="K33" s="100">
        <v>721869.1</v>
      </c>
      <c r="L33" s="101">
        <v>360934.55</v>
      </c>
      <c r="M33" s="102">
        <f t="shared" si="5"/>
        <v>360934.55</v>
      </c>
      <c r="N33" s="103">
        <v>0.5</v>
      </c>
      <c r="O33" s="115">
        <f t="shared" si="6"/>
        <v>360934.55</v>
      </c>
      <c r="P33" s="1" t="b">
        <f t="shared" si="1"/>
        <v>1</v>
      </c>
      <c r="Q33" s="36">
        <f t="shared" si="2"/>
        <v>0.5</v>
      </c>
      <c r="R33" s="37" t="b">
        <f t="shared" si="3"/>
        <v>1</v>
      </c>
      <c r="S33" s="37" t="b">
        <f t="shared" si="7"/>
        <v>1</v>
      </c>
    </row>
    <row r="34" spans="1:19" ht="30" customHeight="1" x14ac:dyDescent="0.25">
      <c r="A34" s="88">
        <v>32</v>
      </c>
      <c r="B34" s="88" t="s">
        <v>492</v>
      </c>
      <c r="C34" s="94" t="s">
        <v>339</v>
      </c>
      <c r="D34" s="87" t="s">
        <v>802</v>
      </c>
      <c r="E34" s="87" t="s">
        <v>158</v>
      </c>
      <c r="F34" s="87" t="s">
        <v>63</v>
      </c>
      <c r="G34" s="88" t="s">
        <v>803</v>
      </c>
      <c r="H34" s="88" t="s">
        <v>338</v>
      </c>
      <c r="I34" s="97">
        <v>1.3049999999999999</v>
      </c>
      <c r="J34" s="98" t="s">
        <v>934</v>
      </c>
      <c r="K34" s="100">
        <v>556475.18999999994</v>
      </c>
      <c r="L34" s="101">
        <v>278237.59000000003</v>
      </c>
      <c r="M34" s="102">
        <f t="shared" si="5"/>
        <v>278237.59999999992</v>
      </c>
      <c r="N34" s="103">
        <v>0.5</v>
      </c>
      <c r="O34" s="115">
        <f t="shared" si="6"/>
        <v>278237.59000000003</v>
      </c>
      <c r="P34" s="1" t="b">
        <f t="shared" ref="P34:P61" si="12">L34=SUM(O34:O34)</f>
        <v>1</v>
      </c>
      <c r="Q34" s="36">
        <f t="shared" ref="Q34:Q61" si="13">ROUND(L34/K34,4)</f>
        <v>0.5</v>
      </c>
      <c r="R34" s="37" t="b">
        <f t="shared" ref="R34:R61" si="14">Q34=N34</f>
        <v>1</v>
      </c>
      <c r="S34" s="37" t="b">
        <f t="shared" si="7"/>
        <v>1</v>
      </c>
    </row>
    <row r="35" spans="1:19" ht="30" customHeight="1" x14ac:dyDescent="0.25">
      <c r="A35" s="88">
        <v>33</v>
      </c>
      <c r="B35" s="88" t="s">
        <v>493</v>
      </c>
      <c r="C35" s="94" t="s">
        <v>339</v>
      </c>
      <c r="D35" s="87" t="s">
        <v>804</v>
      </c>
      <c r="E35" s="87" t="s">
        <v>124</v>
      </c>
      <c r="F35" s="87" t="s">
        <v>49</v>
      </c>
      <c r="G35" s="88" t="s">
        <v>805</v>
      </c>
      <c r="H35" s="88" t="s">
        <v>338</v>
      </c>
      <c r="I35" s="97">
        <v>1.218</v>
      </c>
      <c r="J35" s="98" t="s">
        <v>358</v>
      </c>
      <c r="K35" s="100">
        <v>648622.41</v>
      </c>
      <c r="L35" s="101">
        <v>324311.2</v>
      </c>
      <c r="M35" s="102">
        <f t="shared" si="5"/>
        <v>324311.21000000002</v>
      </c>
      <c r="N35" s="103">
        <v>0.5</v>
      </c>
      <c r="O35" s="115">
        <f t="shared" si="6"/>
        <v>324311.2</v>
      </c>
      <c r="P35" s="1" t="b">
        <f t="shared" si="12"/>
        <v>1</v>
      </c>
      <c r="Q35" s="36">
        <f t="shared" si="13"/>
        <v>0.5</v>
      </c>
      <c r="R35" s="37" t="b">
        <f t="shared" si="14"/>
        <v>1</v>
      </c>
      <c r="S35" s="37" t="b">
        <f t="shared" ref="S35:S62" si="15">K35=L35+M35</f>
        <v>1</v>
      </c>
    </row>
    <row r="36" spans="1:19" ht="30" customHeight="1" x14ac:dyDescent="0.25">
      <c r="A36" s="88">
        <v>34</v>
      </c>
      <c r="B36" s="88" t="s">
        <v>494</v>
      </c>
      <c r="C36" s="94" t="s">
        <v>339</v>
      </c>
      <c r="D36" s="87" t="s">
        <v>653</v>
      </c>
      <c r="E36" s="87" t="s">
        <v>173</v>
      </c>
      <c r="F36" s="87" t="s">
        <v>69</v>
      </c>
      <c r="G36" s="88" t="s">
        <v>806</v>
      </c>
      <c r="H36" s="88" t="s">
        <v>338</v>
      </c>
      <c r="I36" s="97">
        <v>1.1200000000000001</v>
      </c>
      <c r="J36" s="98" t="s">
        <v>359</v>
      </c>
      <c r="K36" s="100">
        <v>442710.99</v>
      </c>
      <c r="L36" s="101">
        <v>221355.49</v>
      </c>
      <c r="M36" s="102">
        <f t="shared" si="5"/>
        <v>221355.5</v>
      </c>
      <c r="N36" s="103">
        <v>0.5</v>
      </c>
      <c r="O36" s="115">
        <f t="shared" si="6"/>
        <v>221355.49</v>
      </c>
      <c r="P36" s="1" t="b">
        <f t="shared" si="12"/>
        <v>1</v>
      </c>
      <c r="Q36" s="36">
        <f t="shared" si="13"/>
        <v>0.5</v>
      </c>
      <c r="R36" s="37" t="b">
        <f t="shared" si="14"/>
        <v>1</v>
      </c>
      <c r="S36" s="37" t="b">
        <f t="shared" si="15"/>
        <v>1</v>
      </c>
    </row>
    <row r="37" spans="1:19" ht="30" customHeight="1" x14ac:dyDescent="0.25">
      <c r="A37" s="88">
        <v>35</v>
      </c>
      <c r="B37" s="88" t="s">
        <v>496</v>
      </c>
      <c r="C37" s="94" t="s">
        <v>339</v>
      </c>
      <c r="D37" s="87" t="s">
        <v>809</v>
      </c>
      <c r="E37" s="87" t="s">
        <v>84</v>
      </c>
      <c r="F37" s="87" t="s">
        <v>41</v>
      </c>
      <c r="G37" s="88" t="s">
        <v>810</v>
      </c>
      <c r="H37" s="88" t="s">
        <v>338</v>
      </c>
      <c r="I37" s="97">
        <v>0.95899999999999996</v>
      </c>
      <c r="J37" s="98" t="s">
        <v>961</v>
      </c>
      <c r="K37" s="100">
        <v>677400</v>
      </c>
      <c r="L37" s="101">
        <v>338700</v>
      </c>
      <c r="M37" s="102">
        <f t="shared" si="5"/>
        <v>338700</v>
      </c>
      <c r="N37" s="103">
        <v>0.5</v>
      </c>
      <c r="O37" s="115">
        <f t="shared" si="6"/>
        <v>338700</v>
      </c>
      <c r="P37" s="1" t="b">
        <f t="shared" si="12"/>
        <v>1</v>
      </c>
      <c r="Q37" s="36">
        <f t="shared" si="13"/>
        <v>0.5</v>
      </c>
      <c r="R37" s="37" t="b">
        <f t="shared" si="14"/>
        <v>1</v>
      </c>
      <c r="S37" s="37" t="b">
        <f t="shared" si="15"/>
        <v>1</v>
      </c>
    </row>
    <row r="38" spans="1:19" ht="30" customHeight="1" x14ac:dyDescent="0.25">
      <c r="A38" s="88">
        <v>36</v>
      </c>
      <c r="B38" s="88" t="s">
        <v>498</v>
      </c>
      <c r="C38" s="94" t="s">
        <v>339</v>
      </c>
      <c r="D38" s="87" t="s">
        <v>698</v>
      </c>
      <c r="E38" s="87" t="s">
        <v>112</v>
      </c>
      <c r="F38" s="87" t="s">
        <v>45</v>
      </c>
      <c r="G38" s="88" t="s">
        <v>812</v>
      </c>
      <c r="H38" s="88" t="s">
        <v>338</v>
      </c>
      <c r="I38" s="97">
        <v>0.91</v>
      </c>
      <c r="J38" s="98" t="s">
        <v>943</v>
      </c>
      <c r="K38" s="100">
        <v>648073.5</v>
      </c>
      <c r="L38" s="101">
        <v>324036.75</v>
      </c>
      <c r="M38" s="102">
        <f t="shared" si="5"/>
        <v>324036.75</v>
      </c>
      <c r="N38" s="103">
        <v>0.5</v>
      </c>
      <c r="O38" s="115">
        <f t="shared" si="6"/>
        <v>324036.75</v>
      </c>
      <c r="P38" s="1" t="b">
        <f t="shared" si="12"/>
        <v>1</v>
      </c>
      <c r="Q38" s="36">
        <f t="shared" si="13"/>
        <v>0.5</v>
      </c>
      <c r="R38" s="37" t="b">
        <f t="shared" si="14"/>
        <v>1</v>
      </c>
      <c r="S38" s="37" t="b">
        <f t="shared" si="15"/>
        <v>1</v>
      </c>
    </row>
    <row r="39" spans="1:19" ht="30" customHeight="1" x14ac:dyDescent="0.25">
      <c r="A39" s="88">
        <v>37</v>
      </c>
      <c r="B39" s="88" t="s">
        <v>499</v>
      </c>
      <c r="C39" s="94" t="s">
        <v>339</v>
      </c>
      <c r="D39" s="87" t="s">
        <v>702</v>
      </c>
      <c r="E39" s="87" t="s">
        <v>153</v>
      </c>
      <c r="F39" s="87" t="s">
        <v>59</v>
      </c>
      <c r="G39" s="88" t="s">
        <v>813</v>
      </c>
      <c r="H39" s="88" t="s">
        <v>338</v>
      </c>
      <c r="I39" s="97">
        <v>0.90200000000000002</v>
      </c>
      <c r="J39" s="98" t="s">
        <v>340</v>
      </c>
      <c r="K39" s="100">
        <v>837073</v>
      </c>
      <c r="L39" s="101">
        <v>418536.5</v>
      </c>
      <c r="M39" s="102">
        <f t="shared" si="5"/>
        <v>418536.5</v>
      </c>
      <c r="N39" s="103">
        <v>0.5</v>
      </c>
      <c r="O39" s="115">
        <f t="shared" si="6"/>
        <v>418536.5</v>
      </c>
      <c r="P39" s="1" t="b">
        <f t="shared" si="12"/>
        <v>1</v>
      </c>
      <c r="Q39" s="36">
        <f t="shared" si="13"/>
        <v>0.5</v>
      </c>
      <c r="R39" s="37" t="b">
        <f t="shared" si="14"/>
        <v>1</v>
      </c>
      <c r="S39" s="37" t="b">
        <f t="shared" si="15"/>
        <v>1</v>
      </c>
    </row>
    <row r="40" spans="1:19" ht="30" customHeight="1" x14ac:dyDescent="0.25">
      <c r="A40" s="88">
        <v>38</v>
      </c>
      <c r="B40" s="88" t="s">
        <v>500</v>
      </c>
      <c r="C40" s="94" t="s">
        <v>339</v>
      </c>
      <c r="D40" s="87" t="s">
        <v>644</v>
      </c>
      <c r="E40" s="87" t="s">
        <v>145</v>
      </c>
      <c r="F40" s="87" t="s">
        <v>55</v>
      </c>
      <c r="G40" s="88" t="s">
        <v>814</v>
      </c>
      <c r="H40" s="88" t="s">
        <v>338</v>
      </c>
      <c r="I40" s="97">
        <v>0.88200000000000001</v>
      </c>
      <c r="J40" s="98" t="s">
        <v>341</v>
      </c>
      <c r="K40" s="100">
        <v>968054.3</v>
      </c>
      <c r="L40" s="101">
        <v>484027.15</v>
      </c>
      <c r="M40" s="102">
        <f t="shared" si="5"/>
        <v>484027.15</v>
      </c>
      <c r="N40" s="103">
        <v>0.5</v>
      </c>
      <c r="O40" s="115">
        <f t="shared" si="6"/>
        <v>484027.15</v>
      </c>
      <c r="P40" s="1" t="b">
        <f t="shared" si="12"/>
        <v>1</v>
      </c>
      <c r="Q40" s="36">
        <f t="shared" si="13"/>
        <v>0.5</v>
      </c>
      <c r="R40" s="37" t="b">
        <f t="shared" si="14"/>
        <v>1</v>
      </c>
      <c r="S40" s="37" t="b">
        <f t="shared" si="15"/>
        <v>1</v>
      </c>
    </row>
    <row r="41" spans="1:19" ht="30" customHeight="1" x14ac:dyDescent="0.25">
      <c r="A41" s="88">
        <v>39</v>
      </c>
      <c r="B41" s="88" t="s">
        <v>501</v>
      </c>
      <c r="C41" s="94" t="s">
        <v>339</v>
      </c>
      <c r="D41" s="87" t="s">
        <v>815</v>
      </c>
      <c r="E41" s="87" t="s">
        <v>123</v>
      </c>
      <c r="F41" s="87" t="s">
        <v>49</v>
      </c>
      <c r="G41" s="88" t="s">
        <v>816</v>
      </c>
      <c r="H41" s="88" t="s">
        <v>338</v>
      </c>
      <c r="I41" s="97">
        <v>0.81</v>
      </c>
      <c r="J41" s="98" t="s">
        <v>342</v>
      </c>
      <c r="K41" s="100">
        <v>639229.56000000006</v>
      </c>
      <c r="L41" s="101">
        <v>319614.78000000003</v>
      </c>
      <c r="M41" s="102">
        <f t="shared" si="5"/>
        <v>319614.78000000003</v>
      </c>
      <c r="N41" s="103">
        <v>0.5</v>
      </c>
      <c r="O41" s="115">
        <f t="shared" si="6"/>
        <v>319614.78000000003</v>
      </c>
      <c r="P41" s="1" t="b">
        <f t="shared" si="12"/>
        <v>1</v>
      </c>
      <c r="Q41" s="36">
        <f t="shared" si="13"/>
        <v>0.5</v>
      </c>
      <c r="R41" s="37" t="b">
        <f t="shared" si="14"/>
        <v>1</v>
      </c>
      <c r="S41" s="37" t="b">
        <f t="shared" si="15"/>
        <v>1</v>
      </c>
    </row>
    <row r="42" spans="1:19" ht="30" customHeight="1" x14ac:dyDescent="0.25">
      <c r="A42" s="88">
        <v>40</v>
      </c>
      <c r="B42" s="88" t="s">
        <v>502</v>
      </c>
      <c r="C42" s="94" t="s">
        <v>339</v>
      </c>
      <c r="D42" s="87" t="s">
        <v>817</v>
      </c>
      <c r="E42" s="87" t="s">
        <v>99</v>
      </c>
      <c r="F42" s="87" t="s">
        <v>42</v>
      </c>
      <c r="G42" s="88" t="s">
        <v>818</v>
      </c>
      <c r="H42" s="88" t="s">
        <v>338</v>
      </c>
      <c r="I42" s="97">
        <v>0.77900000000000003</v>
      </c>
      <c r="J42" s="98" t="s">
        <v>962</v>
      </c>
      <c r="K42" s="100">
        <v>402162.77</v>
      </c>
      <c r="L42" s="101">
        <v>201081.38</v>
      </c>
      <c r="M42" s="102">
        <f t="shared" si="5"/>
        <v>201081.39</v>
      </c>
      <c r="N42" s="103">
        <v>0.5</v>
      </c>
      <c r="O42" s="115">
        <f t="shared" si="6"/>
        <v>201081.38</v>
      </c>
      <c r="P42" s="1" t="b">
        <f t="shared" si="12"/>
        <v>1</v>
      </c>
      <c r="Q42" s="36">
        <f t="shared" si="13"/>
        <v>0.5</v>
      </c>
      <c r="R42" s="37" t="b">
        <f t="shared" si="14"/>
        <v>1</v>
      </c>
      <c r="S42" s="37" t="b">
        <f t="shared" si="15"/>
        <v>1</v>
      </c>
    </row>
    <row r="43" spans="1:19" ht="30" customHeight="1" x14ac:dyDescent="0.25">
      <c r="A43" s="88">
        <v>41</v>
      </c>
      <c r="B43" s="88" t="s">
        <v>503</v>
      </c>
      <c r="C43" s="94" t="s">
        <v>339</v>
      </c>
      <c r="D43" s="87" t="s">
        <v>819</v>
      </c>
      <c r="E43" s="87" t="s">
        <v>191</v>
      </c>
      <c r="F43" s="87" t="s">
        <v>77</v>
      </c>
      <c r="G43" s="88" t="s">
        <v>820</v>
      </c>
      <c r="H43" s="88" t="s">
        <v>338</v>
      </c>
      <c r="I43" s="97">
        <v>0.77</v>
      </c>
      <c r="J43" s="98" t="s">
        <v>933</v>
      </c>
      <c r="K43" s="100">
        <v>528389.59</v>
      </c>
      <c r="L43" s="101">
        <v>264194.78999999998</v>
      </c>
      <c r="M43" s="102">
        <f t="shared" si="5"/>
        <v>264194.8</v>
      </c>
      <c r="N43" s="103">
        <v>0.5</v>
      </c>
      <c r="O43" s="115">
        <f t="shared" si="6"/>
        <v>264194.78999999998</v>
      </c>
      <c r="P43" s="1" t="b">
        <f t="shared" si="12"/>
        <v>1</v>
      </c>
      <c r="Q43" s="36">
        <f t="shared" si="13"/>
        <v>0.5</v>
      </c>
      <c r="R43" s="37" t="b">
        <f t="shared" si="14"/>
        <v>1</v>
      </c>
      <c r="S43" s="37" t="b">
        <f t="shared" si="15"/>
        <v>1</v>
      </c>
    </row>
    <row r="44" spans="1:19" ht="30" customHeight="1" x14ac:dyDescent="0.25">
      <c r="A44" s="88">
        <v>42</v>
      </c>
      <c r="B44" s="88" t="s">
        <v>506</v>
      </c>
      <c r="C44" s="94" t="s">
        <v>339</v>
      </c>
      <c r="D44" s="87" t="s">
        <v>823</v>
      </c>
      <c r="E44" s="87" t="s">
        <v>181</v>
      </c>
      <c r="F44" s="87" t="s">
        <v>73</v>
      </c>
      <c r="G44" s="88" t="s">
        <v>824</v>
      </c>
      <c r="H44" s="88" t="s">
        <v>338</v>
      </c>
      <c r="I44" s="97">
        <v>0.64900000000000002</v>
      </c>
      <c r="J44" s="98" t="s">
        <v>348</v>
      </c>
      <c r="K44" s="100">
        <v>381735.62</v>
      </c>
      <c r="L44" s="101">
        <v>190867.81</v>
      </c>
      <c r="M44" s="102">
        <f t="shared" si="5"/>
        <v>190867.81</v>
      </c>
      <c r="N44" s="103">
        <v>0.5</v>
      </c>
      <c r="O44" s="115">
        <f t="shared" si="6"/>
        <v>190867.81</v>
      </c>
      <c r="P44" s="1" t="b">
        <f t="shared" si="12"/>
        <v>1</v>
      </c>
      <c r="Q44" s="36">
        <f t="shared" si="13"/>
        <v>0.5</v>
      </c>
      <c r="R44" s="37" t="b">
        <f t="shared" si="14"/>
        <v>1</v>
      </c>
      <c r="S44" s="37" t="b">
        <f t="shared" si="15"/>
        <v>1</v>
      </c>
    </row>
    <row r="45" spans="1:19" ht="30" customHeight="1" x14ac:dyDescent="0.25">
      <c r="A45" s="88">
        <v>43</v>
      </c>
      <c r="B45" s="88" t="s">
        <v>507</v>
      </c>
      <c r="C45" s="94" t="s">
        <v>339</v>
      </c>
      <c r="D45" s="87" t="s">
        <v>778</v>
      </c>
      <c r="E45" s="87" t="s">
        <v>193</v>
      </c>
      <c r="F45" s="87" t="s">
        <v>77</v>
      </c>
      <c r="G45" s="88" t="s">
        <v>825</v>
      </c>
      <c r="H45" s="88" t="s">
        <v>338</v>
      </c>
      <c r="I45" s="97">
        <v>0.62</v>
      </c>
      <c r="J45" s="98" t="s">
        <v>343</v>
      </c>
      <c r="K45" s="100">
        <v>353789.64</v>
      </c>
      <c r="L45" s="101">
        <v>176894.82</v>
      </c>
      <c r="M45" s="102">
        <f t="shared" si="5"/>
        <v>176894.82</v>
      </c>
      <c r="N45" s="103">
        <v>0.5</v>
      </c>
      <c r="O45" s="115">
        <f t="shared" si="6"/>
        <v>176894.82</v>
      </c>
      <c r="P45" s="1" t="b">
        <f t="shared" si="12"/>
        <v>1</v>
      </c>
      <c r="Q45" s="36">
        <f t="shared" si="13"/>
        <v>0.5</v>
      </c>
      <c r="R45" s="37" t="b">
        <f t="shared" si="14"/>
        <v>1</v>
      </c>
      <c r="S45" s="37" t="b">
        <f t="shared" si="15"/>
        <v>1</v>
      </c>
    </row>
    <row r="46" spans="1:19" ht="30" customHeight="1" x14ac:dyDescent="0.25">
      <c r="A46" s="88">
        <v>44</v>
      </c>
      <c r="B46" s="88" t="s">
        <v>508</v>
      </c>
      <c r="C46" s="94" t="s">
        <v>339</v>
      </c>
      <c r="D46" s="87" t="s">
        <v>655</v>
      </c>
      <c r="E46" s="87" t="s">
        <v>125</v>
      </c>
      <c r="F46" s="87" t="s">
        <v>51</v>
      </c>
      <c r="G46" s="88" t="s">
        <v>826</v>
      </c>
      <c r="H46" s="88" t="s">
        <v>338</v>
      </c>
      <c r="I46" s="97">
        <v>0.55300000000000005</v>
      </c>
      <c r="J46" s="98" t="s">
        <v>939</v>
      </c>
      <c r="K46" s="100">
        <v>614348.87</v>
      </c>
      <c r="L46" s="101">
        <v>307174.43</v>
      </c>
      <c r="M46" s="102">
        <f t="shared" si="5"/>
        <v>307174.44</v>
      </c>
      <c r="N46" s="103">
        <v>0.5</v>
      </c>
      <c r="O46" s="115">
        <f t="shared" si="6"/>
        <v>307174.43</v>
      </c>
      <c r="P46" s="1" t="b">
        <f t="shared" si="12"/>
        <v>1</v>
      </c>
      <c r="Q46" s="36">
        <f t="shared" si="13"/>
        <v>0.5</v>
      </c>
      <c r="R46" s="37" t="b">
        <f t="shared" si="14"/>
        <v>1</v>
      </c>
      <c r="S46" s="37" t="b">
        <f t="shared" si="15"/>
        <v>1</v>
      </c>
    </row>
    <row r="47" spans="1:19" ht="30" customHeight="1" x14ac:dyDescent="0.25">
      <c r="A47" s="88">
        <v>45</v>
      </c>
      <c r="B47" s="88" t="s">
        <v>509</v>
      </c>
      <c r="C47" s="94" t="s">
        <v>339</v>
      </c>
      <c r="D47" s="87" t="s">
        <v>827</v>
      </c>
      <c r="E47" s="87" t="s">
        <v>115</v>
      </c>
      <c r="F47" s="87" t="s">
        <v>45</v>
      </c>
      <c r="G47" s="88" t="s">
        <v>828</v>
      </c>
      <c r="H47" s="88" t="s">
        <v>338</v>
      </c>
      <c r="I47" s="97">
        <v>0.47</v>
      </c>
      <c r="J47" s="98" t="s">
        <v>345</v>
      </c>
      <c r="K47" s="100">
        <v>313745.7</v>
      </c>
      <c r="L47" s="101">
        <v>156872.85</v>
      </c>
      <c r="M47" s="102">
        <f t="shared" si="5"/>
        <v>156872.85</v>
      </c>
      <c r="N47" s="103">
        <v>0.5</v>
      </c>
      <c r="O47" s="115">
        <f t="shared" si="6"/>
        <v>156872.85</v>
      </c>
      <c r="P47" s="1" t="b">
        <f t="shared" si="12"/>
        <v>1</v>
      </c>
      <c r="Q47" s="36">
        <f t="shared" si="13"/>
        <v>0.5</v>
      </c>
      <c r="R47" s="37" t="b">
        <f t="shared" si="14"/>
        <v>1</v>
      </c>
      <c r="S47" s="37" t="b">
        <f t="shared" si="15"/>
        <v>1</v>
      </c>
    </row>
    <row r="48" spans="1:19" ht="30" customHeight="1" x14ac:dyDescent="0.25">
      <c r="A48" s="88">
        <v>46</v>
      </c>
      <c r="B48" s="88" t="s">
        <v>510</v>
      </c>
      <c r="C48" s="94" t="s">
        <v>339</v>
      </c>
      <c r="D48" s="87" t="s">
        <v>700</v>
      </c>
      <c r="E48" s="87" t="s">
        <v>165</v>
      </c>
      <c r="F48" s="87" t="s">
        <v>65</v>
      </c>
      <c r="G48" s="88" t="s">
        <v>829</v>
      </c>
      <c r="H48" s="88" t="s">
        <v>338</v>
      </c>
      <c r="I48" s="97">
        <v>0.47</v>
      </c>
      <c r="J48" s="98" t="s">
        <v>349</v>
      </c>
      <c r="K48" s="100">
        <v>172809.92</v>
      </c>
      <c r="L48" s="101">
        <v>86404.96</v>
      </c>
      <c r="M48" s="102">
        <f t="shared" si="5"/>
        <v>86404.96</v>
      </c>
      <c r="N48" s="103">
        <v>0.5</v>
      </c>
      <c r="O48" s="115">
        <f t="shared" si="6"/>
        <v>86404.96</v>
      </c>
      <c r="P48" s="1" t="b">
        <f t="shared" si="12"/>
        <v>1</v>
      </c>
      <c r="Q48" s="36">
        <f t="shared" si="13"/>
        <v>0.5</v>
      </c>
      <c r="R48" s="37" t="b">
        <f t="shared" si="14"/>
        <v>1</v>
      </c>
      <c r="S48" s="37" t="b">
        <f t="shared" si="15"/>
        <v>1</v>
      </c>
    </row>
    <row r="49" spans="1:19" ht="30" customHeight="1" x14ac:dyDescent="0.25">
      <c r="A49" s="88">
        <v>47</v>
      </c>
      <c r="B49" s="88" t="s">
        <v>511</v>
      </c>
      <c r="C49" s="94" t="s">
        <v>339</v>
      </c>
      <c r="D49" s="87" t="s">
        <v>776</v>
      </c>
      <c r="E49" s="87" t="s">
        <v>152</v>
      </c>
      <c r="F49" s="87" t="s">
        <v>59</v>
      </c>
      <c r="G49" s="88" t="s">
        <v>830</v>
      </c>
      <c r="H49" s="88" t="s">
        <v>338</v>
      </c>
      <c r="I49" s="97">
        <v>0.46600000000000003</v>
      </c>
      <c r="J49" s="98" t="s">
        <v>340</v>
      </c>
      <c r="K49" s="100">
        <v>211952.05</v>
      </c>
      <c r="L49" s="101">
        <v>105976.02</v>
      </c>
      <c r="M49" s="102">
        <f t="shared" si="5"/>
        <v>105976.02999999998</v>
      </c>
      <c r="N49" s="103">
        <v>0.5</v>
      </c>
      <c r="O49" s="115">
        <f t="shared" si="6"/>
        <v>105976.02</v>
      </c>
      <c r="P49" s="1" t="b">
        <f t="shared" si="12"/>
        <v>1</v>
      </c>
      <c r="Q49" s="36">
        <f t="shared" si="13"/>
        <v>0.5</v>
      </c>
      <c r="R49" s="37" t="b">
        <f t="shared" si="14"/>
        <v>1</v>
      </c>
      <c r="S49" s="37" t="b">
        <f t="shared" si="15"/>
        <v>1</v>
      </c>
    </row>
    <row r="50" spans="1:19" ht="30" customHeight="1" x14ac:dyDescent="0.25">
      <c r="A50" s="88">
        <v>48</v>
      </c>
      <c r="B50" s="88" t="s">
        <v>512</v>
      </c>
      <c r="C50" s="94" t="s">
        <v>339</v>
      </c>
      <c r="D50" s="87" t="s">
        <v>831</v>
      </c>
      <c r="E50" s="87" t="s">
        <v>140</v>
      </c>
      <c r="F50" s="87" t="s">
        <v>55</v>
      </c>
      <c r="G50" s="88" t="s">
        <v>832</v>
      </c>
      <c r="H50" s="88" t="s">
        <v>338</v>
      </c>
      <c r="I50" s="97">
        <v>0.45</v>
      </c>
      <c r="J50" s="98" t="s">
        <v>953</v>
      </c>
      <c r="K50" s="100">
        <v>260344.09</v>
      </c>
      <c r="L50" s="101">
        <v>130172.04</v>
      </c>
      <c r="M50" s="102">
        <f t="shared" si="5"/>
        <v>130172.05</v>
      </c>
      <c r="N50" s="103">
        <v>0.5</v>
      </c>
      <c r="O50" s="115">
        <f t="shared" si="6"/>
        <v>130172.04</v>
      </c>
      <c r="P50" s="1" t="b">
        <f t="shared" si="12"/>
        <v>1</v>
      </c>
      <c r="Q50" s="36">
        <f t="shared" si="13"/>
        <v>0.5</v>
      </c>
      <c r="R50" s="37" t="b">
        <f t="shared" si="14"/>
        <v>1</v>
      </c>
      <c r="S50" s="37" t="b">
        <f t="shared" si="15"/>
        <v>1</v>
      </c>
    </row>
    <row r="51" spans="1:19" ht="30" customHeight="1" x14ac:dyDescent="0.25">
      <c r="A51" s="88">
        <v>49</v>
      </c>
      <c r="B51" s="88" t="s">
        <v>513</v>
      </c>
      <c r="C51" s="94" t="s">
        <v>339</v>
      </c>
      <c r="D51" s="87" t="s">
        <v>833</v>
      </c>
      <c r="E51" s="87" t="s">
        <v>166</v>
      </c>
      <c r="F51" s="87" t="s">
        <v>67</v>
      </c>
      <c r="G51" s="88" t="s">
        <v>834</v>
      </c>
      <c r="H51" s="88" t="s">
        <v>338</v>
      </c>
      <c r="I51" s="97">
        <v>0.41499999999999998</v>
      </c>
      <c r="J51" s="98" t="s">
        <v>961</v>
      </c>
      <c r="K51" s="100">
        <v>147379.64000000001</v>
      </c>
      <c r="L51" s="101">
        <v>73689.820000000007</v>
      </c>
      <c r="M51" s="102">
        <f t="shared" si="5"/>
        <v>73689.820000000007</v>
      </c>
      <c r="N51" s="103">
        <v>0.5</v>
      </c>
      <c r="O51" s="115">
        <f t="shared" si="6"/>
        <v>73689.820000000007</v>
      </c>
      <c r="P51" s="1" t="b">
        <f t="shared" si="12"/>
        <v>1</v>
      </c>
      <c r="Q51" s="36">
        <f t="shared" si="13"/>
        <v>0.5</v>
      </c>
      <c r="R51" s="37" t="b">
        <f t="shared" si="14"/>
        <v>1</v>
      </c>
      <c r="S51" s="37" t="b">
        <f t="shared" si="15"/>
        <v>1</v>
      </c>
    </row>
    <row r="52" spans="1:19" ht="30" customHeight="1" x14ac:dyDescent="0.25">
      <c r="A52" s="88">
        <v>50</v>
      </c>
      <c r="B52" s="88" t="s">
        <v>514</v>
      </c>
      <c r="C52" s="94" t="s">
        <v>339</v>
      </c>
      <c r="D52" s="87" t="s">
        <v>672</v>
      </c>
      <c r="E52" s="87" t="s">
        <v>82</v>
      </c>
      <c r="F52" s="87" t="s">
        <v>41</v>
      </c>
      <c r="G52" s="88" t="s">
        <v>835</v>
      </c>
      <c r="H52" s="88" t="s">
        <v>338</v>
      </c>
      <c r="I52" s="97">
        <v>0.41</v>
      </c>
      <c r="J52" s="98" t="s">
        <v>943</v>
      </c>
      <c r="K52" s="100">
        <v>292991.61</v>
      </c>
      <c r="L52" s="101">
        <v>146495.79999999999</v>
      </c>
      <c r="M52" s="102">
        <f t="shared" si="5"/>
        <v>146495.81</v>
      </c>
      <c r="N52" s="103">
        <v>0.5</v>
      </c>
      <c r="O52" s="115">
        <f t="shared" si="6"/>
        <v>146495.79999999999</v>
      </c>
      <c r="P52" s="1" t="b">
        <f t="shared" si="12"/>
        <v>1</v>
      </c>
      <c r="Q52" s="36">
        <f t="shared" si="13"/>
        <v>0.5</v>
      </c>
      <c r="R52" s="37" t="b">
        <f t="shared" si="14"/>
        <v>1</v>
      </c>
      <c r="S52" s="37" t="b">
        <f t="shared" si="15"/>
        <v>1</v>
      </c>
    </row>
    <row r="53" spans="1:19" ht="30" customHeight="1" x14ac:dyDescent="0.25">
      <c r="A53" s="88">
        <v>51</v>
      </c>
      <c r="B53" s="88" t="s">
        <v>515</v>
      </c>
      <c r="C53" s="94" t="s">
        <v>339</v>
      </c>
      <c r="D53" s="87" t="s">
        <v>836</v>
      </c>
      <c r="E53" s="87" t="s">
        <v>119</v>
      </c>
      <c r="F53" s="87" t="s">
        <v>47</v>
      </c>
      <c r="G53" s="88" t="s">
        <v>837</v>
      </c>
      <c r="H53" s="88" t="s">
        <v>338</v>
      </c>
      <c r="I53" s="97">
        <v>0.27500000000000002</v>
      </c>
      <c r="J53" s="98" t="s">
        <v>342</v>
      </c>
      <c r="K53" s="100">
        <v>158504.57999999999</v>
      </c>
      <c r="L53" s="101">
        <v>79252.289999999994</v>
      </c>
      <c r="M53" s="102">
        <f t="shared" si="5"/>
        <v>79252.289999999994</v>
      </c>
      <c r="N53" s="103">
        <v>0.5</v>
      </c>
      <c r="O53" s="115">
        <f t="shared" si="6"/>
        <v>79252.289999999994</v>
      </c>
      <c r="P53" s="1" t="b">
        <f t="shared" si="12"/>
        <v>1</v>
      </c>
      <c r="Q53" s="36">
        <f t="shared" si="13"/>
        <v>0.5</v>
      </c>
      <c r="R53" s="37" t="b">
        <f t="shared" si="14"/>
        <v>1</v>
      </c>
      <c r="S53" s="37" t="b">
        <f t="shared" si="15"/>
        <v>1</v>
      </c>
    </row>
    <row r="54" spans="1:19" ht="30" customHeight="1" x14ac:dyDescent="0.25">
      <c r="A54" s="88">
        <v>52</v>
      </c>
      <c r="B54" s="88" t="s">
        <v>516</v>
      </c>
      <c r="C54" s="94" t="s">
        <v>339</v>
      </c>
      <c r="D54" s="87" t="s">
        <v>838</v>
      </c>
      <c r="E54" s="87" t="s">
        <v>186</v>
      </c>
      <c r="F54" s="87" t="s">
        <v>75</v>
      </c>
      <c r="G54" s="88" t="s">
        <v>839</v>
      </c>
      <c r="H54" s="88" t="s">
        <v>338</v>
      </c>
      <c r="I54" s="97">
        <v>0.254</v>
      </c>
      <c r="J54" s="98" t="s">
        <v>341</v>
      </c>
      <c r="K54" s="100">
        <v>147458.45000000001</v>
      </c>
      <c r="L54" s="101">
        <v>73729.22</v>
      </c>
      <c r="M54" s="102">
        <f t="shared" si="5"/>
        <v>73729.23000000001</v>
      </c>
      <c r="N54" s="103">
        <v>0.5</v>
      </c>
      <c r="O54" s="115">
        <f t="shared" si="6"/>
        <v>73729.22</v>
      </c>
      <c r="P54" s="1" t="b">
        <f t="shared" si="12"/>
        <v>1</v>
      </c>
      <c r="Q54" s="36">
        <f t="shared" si="13"/>
        <v>0.5</v>
      </c>
      <c r="R54" s="37" t="b">
        <f t="shared" si="14"/>
        <v>1</v>
      </c>
      <c r="S54" s="37" t="b">
        <f t="shared" si="15"/>
        <v>1</v>
      </c>
    </row>
    <row r="55" spans="1:19" ht="30" customHeight="1" x14ac:dyDescent="0.25">
      <c r="A55" s="88">
        <v>53</v>
      </c>
      <c r="B55" s="88" t="s">
        <v>517</v>
      </c>
      <c r="C55" s="94" t="s">
        <v>339</v>
      </c>
      <c r="D55" s="87" t="s">
        <v>831</v>
      </c>
      <c r="E55" s="87" t="s">
        <v>140</v>
      </c>
      <c r="F55" s="87" t="s">
        <v>55</v>
      </c>
      <c r="G55" s="88" t="s">
        <v>840</v>
      </c>
      <c r="H55" s="88" t="s">
        <v>338</v>
      </c>
      <c r="I55" s="97">
        <v>0.23200000000000001</v>
      </c>
      <c r="J55" s="98" t="s">
        <v>356</v>
      </c>
      <c r="K55" s="100">
        <v>347612.07</v>
      </c>
      <c r="L55" s="101">
        <v>173806.03</v>
      </c>
      <c r="M55" s="102">
        <f t="shared" si="5"/>
        <v>173806.04</v>
      </c>
      <c r="N55" s="103">
        <v>0.5</v>
      </c>
      <c r="O55" s="115">
        <f t="shared" si="6"/>
        <v>173806.03</v>
      </c>
      <c r="P55" s="1" t="b">
        <f t="shared" si="12"/>
        <v>1</v>
      </c>
      <c r="Q55" s="36">
        <f t="shared" si="13"/>
        <v>0.5</v>
      </c>
      <c r="R55" s="37" t="b">
        <f t="shared" si="14"/>
        <v>1</v>
      </c>
      <c r="S55" s="37" t="b">
        <f t="shared" si="15"/>
        <v>1</v>
      </c>
    </row>
    <row r="56" spans="1:19" ht="30" customHeight="1" x14ac:dyDescent="0.25">
      <c r="A56" s="88">
        <v>54</v>
      </c>
      <c r="B56" s="88" t="s">
        <v>519</v>
      </c>
      <c r="C56" s="94" t="s">
        <v>339</v>
      </c>
      <c r="D56" s="87" t="s">
        <v>686</v>
      </c>
      <c r="E56" s="87" t="s">
        <v>92</v>
      </c>
      <c r="F56" s="87" t="s">
        <v>42</v>
      </c>
      <c r="G56" s="88" t="s">
        <v>843</v>
      </c>
      <c r="H56" s="88" t="s">
        <v>338</v>
      </c>
      <c r="I56" s="97">
        <v>9.0999999999999998E-2</v>
      </c>
      <c r="J56" s="98" t="s">
        <v>934</v>
      </c>
      <c r="K56" s="100">
        <v>454811.1</v>
      </c>
      <c r="L56" s="101">
        <v>227405.55</v>
      </c>
      <c r="M56" s="102">
        <f t="shared" si="5"/>
        <v>227405.55</v>
      </c>
      <c r="N56" s="103">
        <v>0.5</v>
      </c>
      <c r="O56" s="115">
        <f t="shared" si="6"/>
        <v>227405.55</v>
      </c>
      <c r="P56" s="1" t="b">
        <f t="shared" si="12"/>
        <v>1</v>
      </c>
      <c r="Q56" s="36">
        <f t="shared" si="13"/>
        <v>0.5</v>
      </c>
      <c r="R56" s="37" t="b">
        <f t="shared" si="14"/>
        <v>1</v>
      </c>
      <c r="S56" s="37" t="b">
        <f t="shared" si="15"/>
        <v>1</v>
      </c>
    </row>
    <row r="57" spans="1:19" ht="30" customHeight="1" x14ac:dyDescent="0.25">
      <c r="A57" s="88">
        <v>55</v>
      </c>
      <c r="B57" s="88" t="s">
        <v>520</v>
      </c>
      <c r="C57" s="94" t="s">
        <v>339</v>
      </c>
      <c r="D57" s="87" t="s">
        <v>844</v>
      </c>
      <c r="E57" s="87" t="s">
        <v>161</v>
      </c>
      <c r="F57" s="87" t="s">
        <v>63</v>
      </c>
      <c r="G57" s="88" t="s">
        <v>845</v>
      </c>
      <c r="H57" s="88" t="s">
        <v>338</v>
      </c>
      <c r="I57" s="97">
        <v>0.95399999999999996</v>
      </c>
      <c r="J57" s="98" t="s">
        <v>963</v>
      </c>
      <c r="K57" s="100">
        <v>627643.57999999996</v>
      </c>
      <c r="L57" s="101">
        <v>313821.78999999998</v>
      </c>
      <c r="M57" s="102">
        <f t="shared" si="5"/>
        <v>313821.78999999998</v>
      </c>
      <c r="N57" s="103">
        <v>0.5</v>
      </c>
      <c r="O57" s="115">
        <f t="shared" si="6"/>
        <v>313821.78999999998</v>
      </c>
      <c r="P57" s="1" t="b">
        <f t="shared" si="12"/>
        <v>1</v>
      </c>
      <c r="Q57" s="36">
        <f t="shared" si="13"/>
        <v>0.5</v>
      </c>
      <c r="R57" s="37" t="b">
        <f t="shared" si="14"/>
        <v>1</v>
      </c>
      <c r="S57" s="37" t="b">
        <f t="shared" si="15"/>
        <v>1</v>
      </c>
    </row>
    <row r="58" spans="1:19" ht="30" customHeight="1" x14ac:dyDescent="0.25">
      <c r="A58" s="88">
        <v>56</v>
      </c>
      <c r="B58" s="88" t="s">
        <v>521</v>
      </c>
      <c r="C58" s="94" t="s">
        <v>339</v>
      </c>
      <c r="D58" s="87" t="s">
        <v>753</v>
      </c>
      <c r="E58" s="87" t="s">
        <v>149</v>
      </c>
      <c r="F58" s="87" t="s">
        <v>57</v>
      </c>
      <c r="G58" s="88" t="s">
        <v>846</v>
      </c>
      <c r="H58" s="88" t="s">
        <v>338</v>
      </c>
      <c r="I58" s="97">
        <v>0.93100000000000005</v>
      </c>
      <c r="J58" s="98" t="s">
        <v>934</v>
      </c>
      <c r="K58" s="100">
        <v>762944.52</v>
      </c>
      <c r="L58" s="101">
        <v>381472.26</v>
      </c>
      <c r="M58" s="102">
        <f t="shared" si="5"/>
        <v>381472.26</v>
      </c>
      <c r="N58" s="103">
        <v>0.5</v>
      </c>
      <c r="O58" s="115">
        <f t="shared" si="6"/>
        <v>381472.26</v>
      </c>
      <c r="P58" s="1" t="b">
        <f t="shared" si="12"/>
        <v>1</v>
      </c>
      <c r="Q58" s="36">
        <f t="shared" si="13"/>
        <v>0.5</v>
      </c>
      <c r="R58" s="37" t="b">
        <f t="shared" si="14"/>
        <v>1</v>
      </c>
      <c r="S58" s="37" t="b">
        <f t="shared" si="15"/>
        <v>1</v>
      </c>
    </row>
    <row r="59" spans="1:19" ht="30" customHeight="1" x14ac:dyDescent="0.25">
      <c r="A59" s="88">
        <v>57</v>
      </c>
      <c r="B59" s="88" t="s">
        <v>522</v>
      </c>
      <c r="C59" s="94" t="s">
        <v>339</v>
      </c>
      <c r="D59" s="87" t="s">
        <v>847</v>
      </c>
      <c r="E59" s="87" t="s">
        <v>183</v>
      </c>
      <c r="F59" s="87" t="s">
        <v>73</v>
      </c>
      <c r="G59" s="88" t="s">
        <v>848</v>
      </c>
      <c r="H59" s="88" t="s">
        <v>338</v>
      </c>
      <c r="I59" s="97">
        <v>0.77600000000000002</v>
      </c>
      <c r="J59" s="98" t="s">
        <v>934</v>
      </c>
      <c r="K59" s="100">
        <v>657788.76</v>
      </c>
      <c r="L59" s="101">
        <v>328894.38</v>
      </c>
      <c r="M59" s="102">
        <f t="shared" si="5"/>
        <v>328894.38</v>
      </c>
      <c r="N59" s="103">
        <v>0.5</v>
      </c>
      <c r="O59" s="115">
        <f t="shared" si="6"/>
        <v>328894.38</v>
      </c>
      <c r="P59" s="1" t="b">
        <f t="shared" si="12"/>
        <v>1</v>
      </c>
      <c r="Q59" s="36">
        <f t="shared" si="13"/>
        <v>0.5</v>
      </c>
      <c r="R59" s="37" t="b">
        <f t="shared" si="14"/>
        <v>1</v>
      </c>
      <c r="S59" s="37" t="b">
        <f t="shared" si="15"/>
        <v>1</v>
      </c>
    </row>
    <row r="60" spans="1:19" ht="30" customHeight="1" x14ac:dyDescent="0.25">
      <c r="A60" s="88">
        <v>58</v>
      </c>
      <c r="B60" s="88" t="s">
        <v>523</v>
      </c>
      <c r="C60" s="94" t="s">
        <v>339</v>
      </c>
      <c r="D60" s="87" t="s">
        <v>849</v>
      </c>
      <c r="E60" s="87" t="s">
        <v>87</v>
      </c>
      <c r="F60" s="87" t="s">
        <v>41</v>
      </c>
      <c r="G60" s="88" t="s">
        <v>850</v>
      </c>
      <c r="H60" s="88" t="s">
        <v>338</v>
      </c>
      <c r="I60" s="97">
        <v>0.67700000000000005</v>
      </c>
      <c r="J60" s="98" t="s">
        <v>933</v>
      </c>
      <c r="K60" s="100">
        <v>797179.35</v>
      </c>
      <c r="L60" s="101">
        <v>398589.67</v>
      </c>
      <c r="M60" s="102">
        <f t="shared" si="5"/>
        <v>398589.68</v>
      </c>
      <c r="N60" s="103">
        <v>0.5</v>
      </c>
      <c r="O60" s="115">
        <f t="shared" si="6"/>
        <v>398589.67</v>
      </c>
      <c r="P60" s="1" t="b">
        <f t="shared" si="12"/>
        <v>1</v>
      </c>
      <c r="Q60" s="36">
        <f t="shared" si="13"/>
        <v>0.5</v>
      </c>
      <c r="R60" s="37" t="b">
        <f t="shared" si="14"/>
        <v>1</v>
      </c>
      <c r="S60" s="37" t="b">
        <f t="shared" si="15"/>
        <v>1</v>
      </c>
    </row>
    <row r="61" spans="1:19" ht="30" customHeight="1" x14ac:dyDescent="0.25">
      <c r="A61" s="88">
        <v>59</v>
      </c>
      <c r="B61" s="88" t="s">
        <v>524</v>
      </c>
      <c r="C61" s="94" t="s">
        <v>339</v>
      </c>
      <c r="D61" s="87" t="s">
        <v>851</v>
      </c>
      <c r="E61" s="87" t="s">
        <v>118</v>
      </c>
      <c r="F61" s="87" t="s">
        <v>47</v>
      </c>
      <c r="G61" s="88" t="s">
        <v>852</v>
      </c>
      <c r="H61" s="88" t="s">
        <v>338</v>
      </c>
      <c r="I61" s="97">
        <v>0.65500000000000003</v>
      </c>
      <c r="J61" s="98" t="s">
        <v>950</v>
      </c>
      <c r="K61" s="100">
        <v>383559.98</v>
      </c>
      <c r="L61" s="101">
        <v>191779.99</v>
      </c>
      <c r="M61" s="102">
        <f t="shared" si="5"/>
        <v>191779.99</v>
      </c>
      <c r="N61" s="103">
        <v>0.5</v>
      </c>
      <c r="O61" s="115">
        <f t="shared" si="6"/>
        <v>191779.99</v>
      </c>
      <c r="P61" s="1" t="b">
        <f t="shared" si="12"/>
        <v>1</v>
      </c>
      <c r="Q61" s="36">
        <f t="shared" si="13"/>
        <v>0.5</v>
      </c>
      <c r="R61" s="37" t="b">
        <f t="shared" si="14"/>
        <v>1</v>
      </c>
      <c r="S61" s="37" t="b">
        <f t="shared" si="15"/>
        <v>1</v>
      </c>
    </row>
    <row r="62" spans="1:19" ht="30" customHeight="1" x14ac:dyDescent="0.25">
      <c r="A62" s="88">
        <v>60</v>
      </c>
      <c r="B62" s="88" t="s">
        <v>525</v>
      </c>
      <c r="C62" s="94" t="s">
        <v>339</v>
      </c>
      <c r="D62" s="87" t="s">
        <v>815</v>
      </c>
      <c r="E62" s="87" t="s">
        <v>123</v>
      </c>
      <c r="F62" s="87" t="s">
        <v>49</v>
      </c>
      <c r="G62" s="88" t="s">
        <v>853</v>
      </c>
      <c r="H62" s="88" t="s">
        <v>338</v>
      </c>
      <c r="I62" s="97">
        <v>0.52</v>
      </c>
      <c r="J62" s="98" t="s">
        <v>342</v>
      </c>
      <c r="K62" s="100">
        <v>503113.45</v>
      </c>
      <c r="L62" s="101">
        <v>251556.72</v>
      </c>
      <c r="M62" s="102">
        <f t="shared" si="5"/>
        <v>251556.73</v>
      </c>
      <c r="N62" s="103">
        <v>0.5</v>
      </c>
      <c r="O62" s="115">
        <f t="shared" si="6"/>
        <v>251556.72</v>
      </c>
      <c r="P62" s="1" t="b">
        <f t="shared" ref="P62:P90" si="16">L62=SUM(O62:O62)</f>
        <v>1</v>
      </c>
      <c r="Q62" s="36">
        <f t="shared" ref="Q62:Q90" si="17">ROUND(L62/K62,4)</f>
        <v>0.5</v>
      </c>
      <c r="R62" s="37" t="b">
        <f t="shared" ref="R62:R90" si="18">Q62=N62</f>
        <v>1</v>
      </c>
      <c r="S62" s="37" t="b">
        <f t="shared" si="15"/>
        <v>1</v>
      </c>
    </row>
    <row r="63" spans="1:19" ht="30" customHeight="1" x14ac:dyDescent="0.25">
      <c r="A63" s="88">
        <v>61</v>
      </c>
      <c r="B63" s="88" t="s">
        <v>526</v>
      </c>
      <c r="C63" s="94" t="s">
        <v>339</v>
      </c>
      <c r="D63" s="87" t="s">
        <v>627</v>
      </c>
      <c r="E63" s="87" t="s">
        <v>96</v>
      </c>
      <c r="F63" s="87" t="s">
        <v>42</v>
      </c>
      <c r="G63" s="88" t="s">
        <v>854</v>
      </c>
      <c r="H63" s="88" t="s">
        <v>338</v>
      </c>
      <c r="I63" s="97">
        <v>0.51800000000000002</v>
      </c>
      <c r="J63" s="98" t="s">
        <v>964</v>
      </c>
      <c r="K63" s="100">
        <v>572390.02</v>
      </c>
      <c r="L63" s="101">
        <v>286195.01</v>
      </c>
      <c r="M63" s="102">
        <f t="shared" ref="M63:M108" si="19">K63-L63</f>
        <v>286195.01</v>
      </c>
      <c r="N63" s="103">
        <v>0.5</v>
      </c>
      <c r="O63" s="115">
        <f t="shared" si="6"/>
        <v>286195.01</v>
      </c>
      <c r="P63" s="1" t="b">
        <f t="shared" si="16"/>
        <v>1</v>
      </c>
      <c r="Q63" s="36">
        <f t="shared" si="17"/>
        <v>0.5</v>
      </c>
      <c r="R63" s="37" t="b">
        <f t="shared" si="18"/>
        <v>1</v>
      </c>
      <c r="S63" s="37" t="b">
        <f t="shared" ref="S63:S91" si="20">K63=L63+M63</f>
        <v>1</v>
      </c>
    </row>
    <row r="64" spans="1:19" ht="30" customHeight="1" x14ac:dyDescent="0.25">
      <c r="A64" s="88">
        <v>62</v>
      </c>
      <c r="B64" s="88" t="s">
        <v>527</v>
      </c>
      <c r="C64" s="94" t="s">
        <v>339</v>
      </c>
      <c r="D64" s="87" t="s">
        <v>855</v>
      </c>
      <c r="E64" s="87" t="s">
        <v>190</v>
      </c>
      <c r="F64" s="87" t="s">
        <v>77</v>
      </c>
      <c r="G64" s="88" t="s">
        <v>856</v>
      </c>
      <c r="H64" s="88" t="s">
        <v>338</v>
      </c>
      <c r="I64" s="97">
        <v>0.47499999999999998</v>
      </c>
      <c r="J64" s="98" t="s">
        <v>360</v>
      </c>
      <c r="K64" s="100">
        <v>900000</v>
      </c>
      <c r="L64" s="101">
        <v>450000</v>
      </c>
      <c r="M64" s="102">
        <f t="shared" si="19"/>
        <v>450000</v>
      </c>
      <c r="N64" s="103">
        <v>0.5</v>
      </c>
      <c r="O64" s="115">
        <f t="shared" ref="O64:O87" si="21">L64</f>
        <v>450000</v>
      </c>
      <c r="P64" s="1" t="b">
        <f t="shared" si="16"/>
        <v>1</v>
      </c>
      <c r="Q64" s="36">
        <f t="shared" si="17"/>
        <v>0.5</v>
      </c>
      <c r="R64" s="37" t="b">
        <f t="shared" si="18"/>
        <v>1</v>
      </c>
      <c r="S64" s="37" t="b">
        <f t="shared" si="20"/>
        <v>1</v>
      </c>
    </row>
    <row r="65" spans="1:19" ht="30" customHeight="1" x14ac:dyDescent="0.25">
      <c r="A65" s="88">
        <v>63</v>
      </c>
      <c r="B65" s="88" t="s">
        <v>528</v>
      </c>
      <c r="C65" s="94" t="s">
        <v>339</v>
      </c>
      <c r="D65" s="87" t="s">
        <v>730</v>
      </c>
      <c r="E65" s="87" t="s">
        <v>194</v>
      </c>
      <c r="F65" s="87" t="s">
        <v>77</v>
      </c>
      <c r="G65" s="88" t="s">
        <v>857</v>
      </c>
      <c r="H65" s="88" t="s">
        <v>338</v>
      </c>
      <c r="I65" s="97">
        <v>0.39800000000000002</v>
      </c>
      <c r="J65" s="98" t="s">
        <v>356</v>
      </c>
      <c r="K65" s="100">
        <v>377520.19</v>
      </c>
      <c r="L65" s="101">
        <v>188760.09</v>
      </c>
      <c r="M65" s="102">
        <f t="shared" si="19"/>
        <v>188760.1</v>
      </c>
      <c r="N65" s="103">
        <v>0.5</v>
      </c>
      <c r="O65" s="115">
        <f t="shared" si="21"/>
        <v>188760.09</v>
      </c>
      <c r="P65" s="1" t="b">
        <f t="shared" si="16"/>
        <v>1</v>
      </c>
      <c r="Q65" s="36">
        <f t="shared" si="17"/>
        <v>0.5</v>
      </c>
      <c r="R65" s="37" t="b">
        <f t="shared" si="18"/>
        <v>1</v>
      </c>
      <c r="S65" s="37" t="b">
        <f t="shared" si="20"/>
        <v>1</v>
      </c>
    </row>
    <row r="66" spans="1:19" ht="30" customHeight="1" x14ac:dyDescent="0.25">
      <c r="A66" s="88">
        <v>64</v>
      </c>
      <c r="B66" s="88" t="s">
        <v>529</v>
      </c>
      <c r="C66" s="94" t="s">
        <v>339</v>
      </c>
      <c r="D66" s="87" t="s">
        <v>858</v>
      </c>
      <c r="E66" s="87" t="s">
        <v>144</v>
      </c>
      <c r="F66" s="87" t="s">
        <v>55</v>
      </c>
      <c r="G66" s="88" t="s">
        <v>859</v>
      </c>
      <c r="H66" s="88" t="s">
        <v>338</v>
      </c>
      <c r="I66" s="97">
        <v>0.21659999999999999</v>
      </c>
      <c r="J66" s="98" t="s">
        <v>934</v>
      </c>
      <c r="K66" s="100">
        <v>336332.93</v>
      </c>
      <c r="L66" s="101">
        <v>168166.46</v>
      </c>
      <c r="M66" s="102">
        <f t="shared" si="19"/>
        <v>168166.47</v>
      </c>
      <c r="N66" s="103">
        <v>0.5</v>
      </c>
      <c r="O66" s="115">
        <f t="shared" si="21"/>
        <v>168166.46</v>
      </c>
      <c r="P66" s="1" t="b">
        <f t="shared" si="16"/>
        <v>1</v>
      </c>
      <c r="Q66" s="36">
        <f t="shared" si="17"/>
        <v>0.5</v>
      </c>
      <c r="R66" s="37" t="b">
        <f t="shared" si="18"/>
        <v>1</v>
      </c>
      <c r="S66" s="37" t="b">
        <f t="shared" si="20"/>
        <v>1</v>
      </c>
    </row>
    <row r="67" spans="1:19" ht="30" customHeight="1" x14ac:dyDescent="0.25">
      <c r="A67" s="88">
        <v>65</v>
      </c>
      <c r="B67" s="88" t="s">
        <v>530</v>
      </c>
      <c r="C67" s="94" t="s">
        <v>339</v>
      </c>
      <c r="D67" s="87" t="s">
        <v>749</v>
      </c>
      <c r="E67" s="87" t="s">
        <v>206</v>
      </c>
      <c r="F67" s="87" t="s">
        <v>71</v>
      </c>
      <c r="G67" s="88" t="s">
        <v>860</v>
      </c>
      <c r="H67" s="88" t="s">
        <v>338</v>
      </c>
      <c r="I67" s="97">
        <v>1.44</v>
      </c>
      <c r="J67" s="98" t="s">
        <v>360</v>
      </c>
      <c r="K67" s="100">
        <v>1231335.72</v>
      </c>
      <c r="L67" s="101">
        <v>738801.43</v>
      </c>
      <c r="M67" s="102">
        <f t="shared" si="19"/>
        <v>492534.28999999992</v>
      </c>
      <c r="N67" s="103">
        <v>0.6</v>
      </c>
      <c r="O67" s="115">
        <f t="shared" si="21"/>
        <v>738801.43</v>
      </c>
      <c r="P67" s="1" t="b">
        <f t="shared" si="16"/>
        <v>1</v>
      </c>
      <c r="Q67" s="36">
        <f t="shared" si="17"/>
        <v>0.6</v>
      </c>
      <c r="R67" s="37" t="b">
        <f t="shared" si="18"/>
        <v>1</v>
      </c>
      <c r="S67" s="37" t="b">
        <f t="shared" si="20"/>
        <v>1</v>
      </c>
    </row>
    <row r="68" spans="1:19" ht="30" customHeight="1" x14ac:dyDescent="0.25">
      <c r="A68" s="88">
        <v>66</v>
      </c>
      <c r="B68" s="88" t="s">
        <v>531</v>
      </c>
      <c r="C68" s="94" t="s">
        <v>339</v>
      </c>
      <c r="D68" s="87" t="s">
        <v>861</v>
      </c>
      <c r="E68" s="87" t="s">
        <v>98</v>
      </c>
      <c r="F68" s="87" t="s">
        <v>42</v>
      </c>
      <c r="G68" s="88" t="s">
        <v>862</v>
      </c>
      <c r="H68" s="88" t="s">
        <v>338</v>
      </c>
      <c r="I68" s="97">
        <v>0.95299999999999996</v>
      </c>
      <c r="J68" s="98" t="s">
        <v>354</v>
      </c>
      <c r="K68" s="100">
        <v>561007.61</v>
      </c>
      <c r="L68" s="101">
        <v>280503.8</v>
      </c>
      <c r="M68" s="102">
        <f t="shared" si="19"/>
        <v>280503.81</v>
      </c>
      <c r="N68" s="103">
        <v>0.5</v>
      </c>
      <c r="O68" s="115">
        <f t="shared" si="21"/>
        <v>280503.8</v>
      </c>
      <c r="P68" s="1" t="b">
        <f t="shared" si="16"/>
        <v>1</v>
      </c>
      <c r="Q68" s="36">
        <f t="shared" si="17"/>
        <v>0.5</v>
      </c>
      <c r="R68" s="37" t="b">
        <f t="shared" si="18"/>
        <v>1</v>
      </c>
      <c r="S68" s="37" t="b">
        <f t="shared" si="20"/>
        <v>1</v>
      </c>
    </row>
    <row r="69" spans="1:19" ht="30" customHeight="1" x14ac:dyDescent="0.25">
      <c r="A69" s="88">
        <v>67</v>
      </c>
      <c r="B69" s="88" t="s">
        <v>532</v>
      </c>
      <c r="C69" s="94" t="s">
        <v>339</v>
      </c>
      <c r="D69" s="87" t="s">
        <v>827</v>
      </c>
      <c r="E69" s="87" t="s">
        <v>115</v>
      </c>
      <c r="F69" s="87" t="s">
        <v>45</v>
      </c>
      <c r="G69" s="88" t="s">
        <v>863</v>
      </c>
      <c r="H69" s="88" t="s">
        <v>338</v>
      </c>
      <c r="I69" s="97">
        <v>0.89</v>
      </c>
      <c r="J69" s="98" t="s">
        <v>345</v>
      </c>
      <c r="K69" s="100">
        <v>609208</v>
      </c>
      <c r="L69" s="101">
        <v>304604</v>
      </c>
      <c r="M69" s="102">
        <f t="shared" si="19"/>
        <v>304604</v>
      </c>
      <c r="N69" s="103">
        <v>0.5</v>
      </c>
      <c r="O69" s="115">
        <f t="shared" si="21"/>
        <v>304604</v>
      </c>
      <c r="P69" s="1" t="b">
        <f t="shared" si="16"/>
        <v>1</v>
      </c>
      <c r="Q69" s="36">
        <f t="shared" si="17"/>
        <v>0.5</v>
      </c>
      <c r="R69" s="37" t="b">
        <f t="shared" si="18"/>
        <v>1</v>
      </c>
      <c r="S69" s="37" t="b">
        <f t="shared" si="20"/>
        <v>1</v>
      </c>
    </row>
    <row r="70" spans="1:19" ht="30" customHeight="1" x14ac:dyDescent="0.25">
      <c r="A70" s="88">
        <v>68</v>
      </c>
      <c r="B70" s="88" t="s">
        <v>533</v>
      </c>
      <c r="C70" s="94" t="s">
        <v>339</v>
      </c>
      <c r="D70" s="87" t="s">
        <v>836</v>
      </c>
      <c r="E70" s="87" t="s">
        <v>119</v>
      </c>
      <c r="F70" s="87" t="s">
        <v>47</v>
      </c>
      <c r="G70" s="88" t="s">
        <v>864</v>
      </c>
      <c r="H70" s="88" t="s">
        <v>338</v>
      </c>
      <c r="I70" s="97">
        <v>0.88</v>
      </c>
      <c r="J70" s="98" t="s">
        <v>342</v>
      </c>
      <c r="K70" s="100">
        <v>314803.26</v>
      </c>
      <c r="L70" s="101">
        <v>157401.63</v>
      </c>
      <c r="M70" s="102">
        <f t="shared" si="19"/>
        <v>157401.63</v>
      </c>
      <c r="N70" s="103">
        <v>0.5</v>
      </c>
      <c r="O70" s="115">
        <f t="shared" si="21"/>
        <v>157401.63</v>
      </c>
      <c r="P70" s="1" t="b">
        <f t="shared" si="16"/>
        <v>1</v>
      </c>
      <c r="Q70" s="36">
        <f t="shared" si="17"/>
        <v>0.5</v>
      </c>
      <c r="R70" s="37" t="b">
        <f t="shared" si="18"/>
        <v>1</v>
      </c>
      <c r="S70" s="37" t="b">
        <f t="shared" si="20"/>
        <v>1</v>
      </c>
    </row>
    <row r="71" spans="1:19" ht="30" customHeight="1" x14ac:dyDescent="0.25">
      <c r="A71" s="88">
        <v>69</v>
      </c>
      <c r="B71" s="88" t="s">
        <v>535</v>
      </c>
      <c r="C71" s="94" t="s">
        <v>339</v>
      </c>
      <c r="D71" s="87" t="s">
        <v>867</v>
      </c>
      <c r="E71" s="87" t="s">
        <v>157</v>
      </c>
      <c r="F71" s="87" t="s">
        <v>61</v>
      </c>
      <c r="G71" s="88" t="s">
        <v>868</v>
      </c>
      <c r="H71" s="88" t="s">
        <v>338</v>
      </c>
      <c r="I71" s="97">
        <v>0.6</v>
      </c>
      <c r="J71" s="98" t="s">
        <v>966</v>
      </c>
      <c r="K71" s="100">
        <v>285258.64</v>
      </c>
      <c r="L71" s="101">
        <v>142629.32</v>
      </c>
      <c r="M71" s="102">
        <f t="shared" si="19"/>
        <v>142629.32</v>
      </c>
      <c r="N71" s="103">
        <v>0.5</v>
      </c>
      <c r="O71" s="115">
        <f t="shared" si="21"/>
        <v>142629.32</v>
      </c>
      <c r="P71" s="1" t="b">
        <f t="shared" si="16"/>
        <v>1</v>
      </c>
      <c r="Q71" s="36">
        <f t="shared" si="17"/>
        <v>0.5</v>
      </c>
      <c r="R71" s="37" t="b">
        <f t="shared" si="18"/>
        <v>1</v>
      </c>
      <c r="S71" s="37" t="b">
        <f t="shared" si="20"/>
        <v>1</v>
      </c>
    </row>
    <row r="72" spans="1:19" ht="30" customHeight="1" x14ac:dyDescent="0.25">
      <c r="A72" s="88">
        <v>70</v>
      </c>
      <c r="B72" s="88" t="s">
        <v>536</v>
      </c>
      <c r="C72" s="94" t="s">
        <v>339</v>
      </c>
      <c r="D72" s="87" t="s">
        <v>867</v>
      </c>
      <c r="E72" s="87" t="s">
        <v>157</v>
      </c>
      <c r="F72" s="87" t="s">
        <v>61</v>
      </c>
      <c r="G72" s="88" t="s">
        <v>869</v>
      </c>
      <c r="H72" s="88" t="s">
        <v>338</v>
      </c>
      <c r="I72" s="97">
        <v>0.54</v>
      </c>
      <c r="J72" s="98" t="s">
        <v>966</v>
      </c>
      <c r="K72" s="100">
        <v>252565.84</v>
      </c>
      <c r="L72" s="101">
        <v>126282.92</v>
      </c>
      <c r="M72" s="102">
        <f t="shared" si="19"/>
        <v>126282.92</v>
      </c>
      <c r="N72" s="103">
        <v>0.5</v>
      </c>
      <c r="O72" s="115">
        <f t="shared" si="21"/>
        <v>126282.92</v>
      </c>
      <c r="P72" s="1" t="b">
        <f t="shared" si="16"/>
        <v>1</v>
      </c>
      <c r="Q72" s="36">
        <f t="shared" si="17"/>
        <v>0.5</v>
      </c>
      <c r="R72" s="37" t="b">
        <f t="shared" si="18"/>
        <v>1</v>
      </c>
      <c r="S72" s="37" t="b">
        <f t="shared" si="20"/>
        <v>1</v>
      </c>
    </row>
    <row r="73" spans="1:19" ht="30" customHeight="1" x14ac:dyDescent="0.25">
      <c r="A73" s="88">
        <v>71</v>
      </c>
      <c r="B73" s="88" t="s">
        <v>537</v>
      </c>
      <c r="C73" s="94" t="s">
        <v>339</v>
      </c>
      <c r="D73" s="87" t="s">
        <v>870</v>
      </c>
      <c r="E73" s="87" t="s">
        <v>178</v>
      </c>
      <c r="F73" s="87" t="s">
        <v>73</v>
      </c>
      <c r="G73" s="88" t="s">
        <v>871</v>
      </c>
      <c r="H73" s="88" t="s">
        <v>338</v>
      </c>
      <c r="I73" s="97">
        <v>0.52800000000000002</v>
      </c>
      <c r="J73" s="98" t="s">
        <v>956</v>
      </c>
      <c r="K73" s="100">
        <v>499313.26</v>
      </c>
      <c r="L73" s="101">
        <v>249656.63</v>
      </c>
      <c r="M73" s="102">
        <f t="shared" si="19"/>
        <v>249656.63</v>
      </c>
      <c r="N73" s="103">
        <v>0.5</v>
      </c>
      <c r="O73" s="115">
        <f t="shared" si="21"/>
        <v>249656.63</v>
      </c>
      <c r="P73" s="1" t="b">
        <f t="shared" si="16"/>
        <v>1</v>
      </c>
      <c r="Q73" s="36">
        <f t="shared" si="17"/>
        <v>0.5</v>
      </c>
      <c r="R73" s="37" t="b">
        <f t="shared" si="18"/>
        <v>1</v>
      </c>
      <c r="S73" s="37" t="b">
        <f t="shared" si="20"/>
        <v>1</v>
      </c>
    </row>
    <row r="74" spans="1:19" ht="30" customHeight="1" x14ac:dyDescent="0.25">
      <c r="A74" s="88">
        <v>72</v>
      </c>
      <c r="B74" s="88" t="s">
        <v>538</v>
      </c>
      <c r="C74" s="94" t="s">
        <v>339</v>
      </c>
      <c r="D74" s="87" t="s">
        <v>872</v>
      </c>
      <c r="E74" s="87" t="s">
        <v>196</v>
      </c>
      <c r="F74" s="87" t="s">
        <v>77</v>
      </c>
      <c r="G74" s="88" t="s">
        <v>873</v>
      </c>
      <c r="H74" s="88" t="s">
        <v>338</v>
      </c>
      <c r="I74" s="97">
        <v>0.45800000000000002</v>
      </c>
      <c r="J74" s="98" t="s">
        <v>967</v>
      </c>
      <c r="K74" s="100">
        <v>271946.73</v>
      </c>
      <c r="L74" s="101">
        <v>135973.35999999999</v>
      </c>
      <c r="M74" s="102">
        <f t="shared" si="19"/>
        <v>135973.37</v>
      </c>
      <c r="N74" s="103">
        <v>0.5</v>
      </c>
      <c r="O74" s="115">
        <f t="shared" si="21"/>
        <v>135973.35999999999</v>
      </c>
      <c r="P74" s="1" t="b">
        <f t="shared" si="16"/>
        <v>1</v>
      </c>
      <c r="Q74" s="36">
        <f t="shared" si="17"/>
        <v>0.5</v>
      </c>
      <c r="R74" s="37" t="b">
        <f t="shared" si="18"/>
        <v>1</v>
      </c>
      <c r="S74" s="37" t="b">
        <f t="shared" si="20"/>
        <v>1</v>
      </c>
    </row>
    <row r="75" spans="1:19" ht="30" customHeight="1" x14ac:dyDescent="0.25">
      <c r="A75" s="88">
        <v>73</v>
      </c>
      <c r="B75" s="88" t="s">
        <v>539</v>
      </c>
      <c r="C75" s="94" t="s">
        <v>339</v>
      </c>
      <c r="D75" s="87" t="s">
        <v>722</v>
      </c>
      <c r="E75" s="87" t="s">
        <v>146</v>
      </c>
      <c r="F75" s="87" t="s">
        <v>55</v>
      </c>
      <c r="G75" s="88" t="s">
        <v>874</v>
      </c>
      <c r="H75" s="88" t="s">
        <v>338</v>
      </c>
      <c r="I75" s="97">
        <v>0.45300000000000001</v>
      </c>
      <c r="J75" s="98" t="s">
        <v>956</v>
      </c>
      <c r="K75" s="100">
        <v>635436.73</v>
      </c>
      <c r="L75" s="101">
        <v>317718.36</v>
      </c>
      <c r="M75" s="102">
        <f t="shared" si="19"/>
        <v>317718.37</v>
      </c>
      <c r="N75" s="103">
        <v>0.5</v>
      </c>
      <c r="O75" s="115">
        <f t="shared" si="21"/>
        <v>317718.36</v>
      </c>
      <c r="P75" s="1" t="b">
        <f t="shared" si="16"/>
        <v>1</v>
      </c>
      <c r="Q75" s="36">
        <f t="shared" si="17"/>
        <v>0.5</v>
      </c>
      <c r="R75" s="37" t="b">
        <f t="shared" si="18"/>
        <v>1</v>
      </c>
      <c r="S75" s="37" t="b">
        <f t="shared" si="20"/>
        <v>1</v>
      </c>
    </row>
    <row r="76" spans="1:19" ht="30" customHeight="1" x14ac:dyDescent="0.25">
      <c r="A76" s="88">
        <v>74</v>
      </c>
      <c r="B76" s="88" t="s">
        <v>540</v>
      </c>
      <c r="C76" s="94" t="s">
        <v>339</v>
      </c>
      <c r="D76" s="87" t="s">
        <v>875</v>
      </c>
      <c r="E76" s="87" t="s">
        <v>131</v>
      </c>
      <c r="F76" s="87" t="s">
        <v>53</v>
      </c>
      <c r="G76" s="88" t="s">
        <v>876</v>
      </c>
      <c r="H76" s="88" t="s">
        <v>338</v>
      </c>
      <c r="I76" s="97">
        <v>0.42499999999999999</v>
      </c>
      <c r="J76" s="98" t="s">
        <v>962</v>
      </c>
      <c r="K76" s="100">
        <v>884365.41</v>
      </c>
      <c r="L76" s="101">
        <v>442182.7</v>
      </c>
      <c r="M76" s="102">
        <f t="shared" si="19"/>
        <v>442182.71</v>
      </c>
      <c r="N76" s="103">
        <v>0.5</v>
      </c>
      <c r="O76" s="115">
        <f t="shared" si="21"/>
        <v>442182.7</v>
      </c>
      <c r="P76" s="1" t="b">
        <f t="shared" si="16"/>
        <v>1</v>
      </c>
      <c r="Q76" s="36">
        <f t="shared" si="17"/>
        <v>0.5</v>
      </c>
      <c r="R76" s="37" t="b">
        <f t="shared" si="18"/>
        <v>1</v>
      </c>
      <c r="S76" s="37" t="b">
        <f t="shared" si="20"/>
        <v>1</v>
      </c>
    </row>
    <row r="77" spans="1:19" ht="30" customHeight="1" x14ac:dyDescent="0.25">
      <c r="A77" s="88">
        <v>75</v>
      </c>
      <c r="B77" s="88" t="s">
        <v>541</v>
      </c>
      <c r="C77" s="94" t="s">
        <v>339</v>
      </c>
      <c r="D77" s="87" t="s">
        <v>875</v>
      </c>
      <c r="E77" s="87" t="s">
        <v>131</v>
      </c>
      <c r="F77" s="87" t="s">
        <v>53</v>
      </c>
      <c r="G77" s="88" t="s">
        <v>877</v>
      </c>
      <c r="H77" s="88" t="s">
        <v>338</v>
      </c>
      <c r="I77" s="97">
        <v>0.37</v>
      </c>
      <c r="J77" s="98" t="s">
        <v>962</v>
      </c>
      <c r="K77" s="100">
        <v>791832.43</v>
      </c>
      <c r="L77" s="101">
        <v>395916.21</v>
      </c>
      <c r="M77" s="102">
        <f t="shared" si="19"/>
        <v>395916.22000000003</v>
      </c>
      <c r="N77" s="103">
        <v>0.5</v>
      </c>
      <c r="O77" s="115">
        <f t="shared" si="21"/>
        <v>395916.21</v>
      </c>
      <c r="P77" s="1" t="b">
        <f t="shared" si="16"/>
        <v>1</v>
      </c>
      <c r="Q77" s="36">
        <f t="shared" si="17"/>
        <v>0.5</v>
      </c>
      <c r="R77" s="37" t="b">
        <f t="shared" si="18"/>
        <v>1</v>
      </c>
      <c r="S77" s="37" t="b">
        <f t="shared" si="20"/>
        <v>1</v>
      </c>
    </row>
    <row r="78" spans="1:19" ht="30" customHeight="1" x14ac:dyDescent="0.25">
      <c r="A78" s="88">
        <v>76</v>
      </c>
      <c r="B78" s="88" t="s">
        <v>542</v>
      </c>
      <c r="C78" s="94" t="s">
        <v>339</v>
      </c>
      <c r="D78" s="87" t="s">
        <v>878</v>
      </c>
      <c r="E78" s="87" t="s">
        <v>172</v>
      </c>
      <c r="F78" s="87" t="s">
        <v>69</v>
      </c>
      <c r="G78" s="88" t="s">
        <v>879</v>
      </c>
      <c r="H78" s="88" t="s">
        <v>338</v>
      </c>
      <c r="I78" s="97">
        <v>0.251</v>
      </c>
      <c r="J78" s="98" t="s">
        <v>968</v>
      </c>
      <c r="K78" s="100">
        <v>550000</v>
      </c>
      <c r="L78" s="101">
        <v>275000</v>
      </c>
      <c r="M78" s="102">
        <f t="shared" si="19"/>
        <v>275000</v>
      </c>
      <c r="N78" s="103">
        <v>0.5</v>
      </c>
      <c r="O78" s="115">
        <f t="shared" si="21"/>
        <v>275000</v>
      </c>
      <c r="P78" s="1" t="b">
        <f t="shared" si="16"/>
        <v>1</v>
      </c>
      <c r="Q78" s="36">
        <f t="shared" si="17"/>
        <v>0.5</v>
      </c>
      <c r="R78" s="37" t="b">
        <f t="shared" si="18"/>
        <v>1</v>
      </c>
      <c r="S78" s="37" t="b">
        <f t="shared" si="20"/>
        <v>1</v>
      </c>
    </row>
    <row r="79" spans="1:19" ht="30" customHeight="1" x14ac:dyDescent="0.25">
      <c r="A79" s="88">
        <v>77</v>
      </c>
      <c r="B79" s="88" t="s">
        <v>543</v>
      </c>
      <c r="C79" s="94" t="s">
        <v>339</v>
      </c>
      <c r="D79" s="87" t="s">
        <v>880</v>
      </c>
      <c r="E79" s="87" t="s">
        <v>120</v>
      </c>
      <c r="F79" s="87" t="s">
        <v>47</v>
      </c>
      <c r="G79" s="88" t="s">
        <v>881</v>
      </c>
      <c r="H79" s="88" t="s">
        <v>338</v>
      </c>
      <c r="I79" s="97">
        <v>0.99</v>
      </c>
      <c r="J79" s="98" t="s">
        <v>343</v>
      </c>
      <c r="K79" s="100">
        <v>677718.75</v>
      </c>
      <c r="L79" s="101">
        <v>338859.37</v>
      </c>
      <c r="M79" s="102">
        <f t="shared" si="19"/>
        <v>338859.38</v>
      </c>
      <c r="N79" s="103">
        <v>0.5</v>
      </c>
      <c r="O79" s="115">
        <f t="shared" si="21"/>
        <v>338859.37</v>
      </c>
      <c r="P79" s="1" t="b">
        <f t="shared" si="16"/>
        <v>1</v>
      </c>
      <c r="Q79" s="36">
        <f t="shared" si="17"/>
        <v>0.5</v>
      </c>
      <c r="R79" s="37" t="b">
        <f t="shared" si="18"/>
        <v>1</v>
      </c>
      <c r="S79" s="37" t="b">
        <f t="shared" si="20"/>
        <v>1</v>
      </c>
    </row>
    <row r="80" spans="1:19" ht="30" customHeight="1" x14ac:dyDescent="0.25">
      <c r="A80" s="88">
        <v>78</v>
      </c>
      <c r="B80" s="88" t="s">
        <v>544</v>
      </c>
      <c r="C80" s="94" t="s">
        <v>339</v>
      </c>
      <c r="D80" s="87" t="s">
        <v>882</v>
      </c>
      <c r="E80" s="87" t="s">
        <v>202</v>
      </c>
      <c r="F80" s="87" t="s">
        <v>57</v>
      </c>
      <c r="G80" s="88" t="s">
        <v>883</v>
      </c>
      <c r="H80" s="88" t="s">
        <v>338</v>
      </c>
      <c r="I80" s="97">
        <v>0.5</v>
      </c>
      <c r="J80" s="98" t="s">
        <v>933</v>
      </c>
      <c r="K80" s="100">
        <v>453577.3</v>
      </c>
      <c r="L80" s="101">
        <v>272146.38</v>
      </c>
      <c r="M80" s="102">
        <f t="shared" si="19"/>
        <v>181430.91999999998</v>
      </c>
      <c r="N80" s="103">
        <v>0.6</v>
      </c>
      <c r="O80" s="115">
        <f t="shared" si="21"/>
        <v>272146.38</v>
      </c>
      <c r="P80" s="1" t="b">
        <f t="shared" si="16"/>
        <v>1</v>
      </c>
      <c r="Q80" s="36">
        <f t="shared" si="17"/>
        <v>0.6</v>
      </c>
      <c r="R80" s="37" t="b">
        <f t="shared" si="18"/>
        <v>1</v>
      </c>
      <c r="S80" s="37" t="b">
        <f t="shared" si="20"/>
        <v>1</v>
      </c>
    </row>
    <row r="81" spans="1:19" ht="30" customHeight="1" x14ac:dyDescent="0.25">
      <c r="A81" s="88">
        <v>79</v>
      </c>
      <c r="B81" s="88" t="s">
        <v>545</v>
      </c>
      <c r="C81" s="94" t="s">
        <v>339</v>
      </c>
      <c r="D81" s="87" t="s">
        <v>884</v>
      </c>
      <c r="E81" s="87" t="s">
        <v>197</v>
      </c>
      <c r="F81" s="87" t="s">
        <v>77</v>
      </c>
      <c r="G81" s="88" t="s">
        <v>885</v>
      </c>
      <c r="H81" s="88" t="s">
        <v>338</v>
      </c>
      <c r="I81" s="97">
        <v>0.45300000000000001</v>
      </c>
      <c r="J81" s="98" t="s">
        <v>356</v>
      </c>
      <c r="K81" s="100">
        <v>455562.88</v>
      </c>
      <c r="L81" s="101">
        <v>227781.44</v>
      </c>
      <c r="M81" s="102">
        <f t="shared" si="19"/>
        <v>227781.44</v>
      </c>
      <c r="N81" s="103">
        <v>0.5</v>
      </c>
      <c r="O81" s="115">
        <f t="shared" si="21"/>
        <v>227781.44</v>
      </c>
      <c r="P81" s="1" t="b">
        <f t="shared" si="16"/>
        <v>1</v>
      </c>
      <c r="Q81" s="36">
        <f t="shared" si="17"/>
        <v>0.5</v>
      </c>
      <c r="R81" s="37" t="b">
        <f t="shared" si="18"/>
        <v>1</v>
      </c>
      <c r="S81" s="37" t="b">
        <f t="shared" si="20"/>
        <v>1</v>
      </c>
    </row>
    <row r="82" spans="1:19" ht="30" customHeight="1" x14ac:dyDescent="0.25">
      <c r="A82" s="88">
        <v>80</v>
      </c>
      <c r="B82" s="88" t="s">
        <v>546</v>
      </c>
      <c r="C82" s="94" t="s">
        <v>339</v>
      </c>
      <c r="D82" s="87" t="s">
        <v>833</v>
      </c>
      <c r="E82" s="87" t="s">
        <v>166</v>
      </c>
      <c r="F82" s="87" t="s">
        <v>67</v>
      </c>
      <c r="G82" s="88" t="s">
        <v>886</v>
      </c>
      <c r="H82" s="88" t="s">
        <v>338</v>
      </c>
      <c r="I82" s="97">
        <v>0.34799999999999998</v>
      </c>
      <c r="J82" s="98" t="s">
        <v>961</v>
      </c>
      <c r="K82" s="100">
        <v>295649.11</v>
      </c>
      <c r="L82" s="101">
        <v>147824.54999999999</v>
      </c>
      <c r="M82" s="102">
        <f t="shared" si="19"/>
        <v>147824.56</v>
      </c>
      <c r="N82" s="103">
        <v>0.5</v>
      </c>
      <c r="O82" s="115">
        <f t="shared" si="21"/>
        <v>147824.54999999999</v>
      </c>
      <c r="P82" s="1" t="b">
        <f t="shared" si="16"/>
        <v>1</v>
      </c>
      <c r="Q82" s="36">
        <f t="shared" si="17"/>
        <v>0.5</v>
      </c>
      <c r="R82" s="37" t="b">
        <f t="shared" si="18"/>
        <v>1</v>
      </c>
      <c r="S82" s="37" t="b">
        <f t="shared" si="20"/>
        <v>1</v>
      </c>
    </row>
    <row r="83" spans="1:19" ht="30" customHeight="1" x14ac:dyDescent="0.25">
      <c r="A83" s="88">
        <v>81</v>
      </c>
      <c r="B83" s="88" t="s">
        <v>547</v>
      </c>
      <c r="C83" s="94" t="s">
        <v>339</v>
      </c>
      <c r="D83" s="87" t="s">
        <v>887</v>
      </c>
      <c r="E83" s="87" t="s">
        <v>132</v>
      </c>
      <c r="F83" s="87" t="s">
        <v>53</v>
      </c>
      <c r="G83" s="88" t="s">
        <v>888</v>
      </c>
      <c r="H83" s="88" t="s">
        <v>338</v>
      </c>
      <c r="I83" s="97">
        <v>0.26</v>
      </c>
      <c r="J83" s="98" t="s">
        <v>969</v>
      </c>
      <c r="K83" s="100">
        <v>91318.61</v>
      </c>
      <c r="L83" s="101">
        <v>45659.3</v>
      </c>
      <c r="M83" s="102">
        <f t="shared" si="19"/>
        <v>45659.31</v>
      </c>
      <c r="N83" s="103">
        <v>0.5</v>
      </c>
      <c r="O83" s="115">
        <f t="shared" si="21"/>
        <v>45659.3</v>
      </c>
      <c r="P83" s="1" t="b">
        <f t="shared" si="16"/>
        <v>1</v>
      </c>
      <c r="Q83" s="36">
        <f t="shared" si="17"/>
        <v>0.5</v>
      </c>
      <c r="R83" s="37" t="b">
        <f t="shared" si="18"/>
        <v>1</v>
      </c>
      <c r="S83" s="37" t="b">
        <f t="shared" si="20"/>
        <v>1</v>
      </c>
    </row>
    <row r="84" spans="1:19" ht="30" customHeight="1" x14ac:dyDescent="0.25">
      <c r="A84" s="88">
        <v>82</v>
      </c>
      <c r="B84" s="88" t="s">
        <v>549</v>
      </c>
      <c r="C84" s="94" t="s">
        <v>339</v>
      </c>
      <c r="D84" s="87" t="s">
        <v>739</v>
      </c>
      <c r="E84" s="87" t="s">
        <v>79</v>
      </c>
      <c r="F84" s="87" t="s">
        <v>41</v>
      </c>
      <c r="G84" s="88" t="s">
        <v>891</v>
      </c>
      <c r="H84" s="88" t="s">
        <v>338</v>
      </c>
      <c r="I84" s="97">
        <v>0.217</v>
      </c>
      <c r="J84" s="98" t="s">
        <v>946</v>
      </c>
      <c r="K84" s="100">
        <v>405717</v>
      </c>
      <c r="L84" s="101">
        <v>202858.5</v>
      </c>
      <c r="M84" s="102">
        <f t="shared" si="19"/>
        <v>202858.5</v>
      </c>
      <c r="N84" s="103">
        <v>0.5</v>
      </c>
      <c r="O84" s="115">
        <f t="shared" si="21"/>
        <v>202858.5</v>
      </c>
      <c r="P84" s="1" t="b">
        <f t="shared" si="16"/>
        <v>1</v>
      </c>
      <c r="Q84" s="36">
        <f t="shared" si="17"/>
        <v>0.5</v>
      </c>
      <c r="R84" s="37" t="b">
        <f t="shared" si="18"/>
        <v>1</v>
      </c>
      <c r="S84" s="37" t="b">
        <f t="shared" si="20"/>
        <v>1</v>
      </c>
    </row>
    <row r="85" spans="1:19" ht="30" customHeight="1" x14ac:dyDescent="0.25">
      <c r="A85" s="88">
        <v>83</v>
      </c>
      <c r="B85" s="88" t="s">
        <v>550</v>
      </c>
      <c r="C85" s="94" t="s">
        <v>339</v>
      </c>
      <c r="D85" s="87" t="s">
        <v>892</v>
      </c>
      <c r="E85" s="87" t="s">
        <v>130</v>
      </c>
      <c r="F85" s="87" t="s">
        <v>51</v>
      </c>
      <c r="G85" s="88" t="s">
        <v>893</v>
      </c>
      <c r="H85" s="88" t="s">
        <v>338</v>
      </c>
      <c r="I85" s="97">
        <v>0.16</v>
      </c>
      <c r="J85" s="98" t="s">
        <v>947</v>
      </c>
      <c r="K85" s="100">
        <v>112364.92</v>
      </c>
      <c r="L85" s="101">
        <v>56182.46</v>
      </c>
      <c r="M85" s="102">
        <f t="shared" si="19"/>
        <v>56182.46</v>
      </c>
      <c r="N85" s="103">
        <v>0.5</v>
      </c>
      <c r="O85" s="115">
        <f t="shared" si="21"/>
        <v>56182.46</v>
      </c>
      <c r="P85" s="1" t="b">
        <f t="shared" si="16"/>
        <v>1</v>
      </c>
      <c r="Q85" s="36">
        <f t="shared" si="17"/>
        <v>0.5</v>
      </c>
      <c r="R85" s="37" t="b">
        <f t="shared" si="18"/>
        <v>1</v>
      </c>
      <c r="S85" s="37" t="b">
        <f t="shared" si="20"/>
        <v>1</v>
      </c>
    </row>
    <row r="86" spans="1:19" ht="30" customHeight="1" x14ac:dyDescent="0.25">
      <c r="A86" s="88">
        <v>84</v>
      </c>
      <c r="B86" s="88" t="s">
        <v>551</v>
      </c>
      <c r="C86" s="94" t="s">
        <v>339</v>
      </c>
      <c r="D86" s="87" t="s">
        <v>865</v>
      </c>
      <c r="E86" s="87" t="s">
        <v>199</v>
      </c>
      <c r="F86" s="87" t="s">
        <v>49</v>
      </c>
      <c r="G86" s="88" t="s">
        <v>894</v>
      </c>
      <c r="H86" s="88" t="s">
        <v>338</v>
      </c>
      <c r="I86" s="97">
        <v>0.82499999999999996</v>
      </c>
      <c r="J86" s="98" t="s">
        <v>965</v>
      </c>
      <c r="K86" s="100">
        <v>819626.89</v>
      </c>
      <c r="L86" s="101">
        <v>491776.13</v>
      </c>
      <c r="M86" s="102">
        <f t="shared" si="19"/>
        <v>327850.76</v>
      </c>
      <c r="N86" s="103">
        <v>0.6</v>
      </c>
      <c r="O86" s="115">
        <f t="shared" si="21"/>
        <v>491776.13</v>
      </c>
      <c r="P86" s="1" t="b">
        <f t="shared" si="16"/>
        <v>1</v>
      </c>
      <c r="Q86" s="36">
        <f t="shared" si="17"/>
        <v>0.6</v>
      </c>
      <c r="R86" s="37" t="b">
        <f t="shared" si="18"/>
        <v>1</v>
      </c>
      <c r="S86" s="37" t="b">
        <f t="shared" si="20"/>
        <v>1</v>
      </c>
    </row>
    <row r="87" spans="1:19" ht="30" customHeight="1" x14ac:dyDescent="0.25">
      <c r="A87" s="88">
        <v>85</v>
      </c>
      <c r="B87" s="88" t="s">
        <v>553</v>
      </c>
      <c r="C87" s="94" t="s">
        <v>339</v>
      </c>
      <c r="D87" s="87" t="s">
        <v>696</v>
      </c>
      <c r="E87" s="87" t="s">
        <v>169</v>
      </c>
      <c r="F87" s="87" t="s">
        <v>67</v>
      </c>
      <c r="G87" s="88" t="s">
        <v>897</v>
      </c>
      <c r="H87" s="88" t="s">
        <v>338</v>
      </c>
      <c r="I87" s="97">
        <v>0.48899999999999999</v>
      </c>
      <c r="J87" s="98" t="s">
        <v>345</v>
      </c>
      <c r="K87" s="100">
        <v>307730.62</v>
      </c>
      <c r="L87" s="101">
        <v>153865.31</v>
      </c>
      <c r="M87" s="102">
        <f t="shared" si="19"/>
        <v>153865.31</v>
      </c>
      <c r="N87" s="103">
        <v>0.5</v>
      </c>
      <c r="O87" s="115">
        <f t="shared" si="21"/>
        <v>153865.31</v>
      </c>
      <c r="P87" s="1" t="b">
        <f t="shared" si="16"/>
        <v>1</v>
      </c>
      <c r="Q87" s="36">
        <f t="shared" si="17"/>
        <v>0.5</v>
      </c>
      <c r="R87" s="37" t="b">
        <f t="shared" si="18"/>
        <v>1</v>
      </c>
      <c r="S87" s="37" t="b">
        <f t="shared" si="20"/>
        <v>1</v>
      </c>
    </row>
    <row r="88" spans="1:19" ht="30" customHeight="1" x14ac:dyDescent="0.25">
      <c r="A88" s="88">
        <v>86</v>
      </c>
      <c r="B88" s="88" t="s">
        <v>554</v>
      </c>
      <c r="C88" s="94" t="s">
        <v>339</v>
      </c>
      <c r="D88" s="87" t="s">
        <v>898</v>
      </c>
      <c r="E88" s="87" t="s">
        <v>121</v>
      </c>
      <c r="F88" s="87" t="s">
        <v>49</v>
      </c>
      <c r="G88" s="88" t="s">
        <v>899</v>
      </c>
      <c r="H88" s="88" t="s">
        <v>338</v>
      </c>
      <c r="I88" s="97">
        <v>0.44</v>
      </c>
      <c r="J88" s="98" t="s">
        <v>934</v>
      </c>
      <c r="K88" s="100">
        <v>191799.53</v>
      </c>
      <c r="L88" s="101">
        <v>95899.76</v>
      </c>
      <c r="M88" s="102">
        <f t="shared" si="19"/>
        <v>95899.77</v>
      </c>
      <c r="N88" s="103">
        <v>0.5</v>
      </c>
      <c r="O88" s="115">
        <f t="shared" ref="O88:O108" si="22">L88</f>
        <v>95899.76</v>
      </c>
      <c r="P88" s="1" t="b">
        <f t="shared" si="16"/>
        <v>1</v>
      </c>
      <c r="Q88" s="36">
        <f t="shared" si="17"/>
        <v>0.5</v>
      </c>
      <c r="R88" s="37" t="b">
        <f t="shared" si="18"/>
        <v>1</v>
      </c>
      <c r="S88" s="37" t="b">
        <f t="shared" si="20"/>
        <v>1</v>
      </c>
    </row>
    <row r="89" spans="1:19" ht="30" customHeight="1" x14ac:dyDescent="0.25">
      <c r="A89" s="88">
        <v>87</v>
      </c>
      <c r="B89" s="88" t="s">
        <v>555</v>
      </c>
      <c r="C89" s="94" t="s">
        <v>339</v>
      </c>
      <c r="D89" s="87" t="s">
        <v>838</v>
      </c>
      <c r="E89" s="87" t="s">
        <v>186</v>
      </c>
      <c r="F89" s="87" t="s">
        <v>75</v>
      </c>
      <c r="G89" s="88" t="s">
        <v>900</v>
      </c>
      <c r="H89" s="88" t="s">
        <v>338</v>
      </c>
      <c r="I89" s="97">
        <v>0.311</v>
      </c>
      <c r="J89" s="98" t="s">
        <v>341</v>
      </c>
      <c r="K89" s="100">
        <v>181265.23</v>
      </c>
      <c r="L89" s="101">
        <v>90632.61</v>
      </c>
      <c r="M89" s="102">
        <f t="shared" si="19"/>
        <v>90632.62000000001</v>
      </c>
      <c r="N89" s="103">
        <v>0.5</v>
      </c>
      <c r="O89" s="115">
        <f t="shared" si="22"/>
        <v>90632.61</v>
      </c>
      <c r="P89" s="1" t="b">
        <f t="shared" si="16"/>
        <v>1</v>
      </c>
      <c r="Q89" s="36">
        <f t="shared" si="17"/>
        <v>0.5</v>
      </c>
      <c r="R89" s="37" t="b">
        <f t="shared" si="18"/>
        <v>1</v>
      </c>
      <c r="S89" s="37" t="b">
        <f t="shared" si="20"/>
        <v>1</v>
      </c>
    </row>
    <row r="90" spans="1:19" ht="30" customHeight="1" x14ac:dyDescent="0.25">
      <c r="A90" s="88">
        <v>88</v>
      </c>
      <c r="B90" s="88" t="s">
        <v>556</v>
      </c>
      <c r="C90" s="94" t="s">
        <v>339</v>
      </c>
      <c r="D90" s="87" t="s">
        <v>901</v>
      </c>
      <c r="E90" s="87" t="s">
        <v>130</v>
      </c>
      <c r="F90" s="87" t="s">
        <v>51</v>
      </c>
      <c r="G90" s="88" t="s">
        <v>902</v>
      </c>
      <c r="H90" s="88" t="s">
        <v>338</v>
      </c>
      <c r="I90" s="97">
        <v>0.27</v>
      </c>
      <c r="J90" s="98" t="s">
        <v>947</v>
      </c>
      <c r="K90" s="100">
        <v>185767.45</v>
      </c>
      <c r="L90" s="101">
        <v>92883.72</v>
      </c>
      <c r="M90" s="102">
        <f t="shared" si="19"/>
        <v>92883.73000000001</v>
      </c>
      <c r="N90" s="103">
        <v>0.5</v>
      </c>
      <c r="O90" s="115">
        <f t="shared" si="22"/>
        <v>92883.72</v>
      </c>
      <c r="P90" s="1" t="b">
        <f t="shared" si="16"/>
        <v>1</v>
      </c>
      <c r="Q90" s="36">
        <f t="shared" si="17"/>
        <v>0.5</v>
      </c>
      <c r="R90" s="37" t="b">
        <f t="shared" si="18"/>
        <v>1</v>
      </c>
      <c r="S90" s="37" t="b">
        <f t="shared" si="20"/>
        <v>1</v>
      </c>
    </row>
    <row r="91" spans="1:19" ht="30" customHeight="1" x14ac:dyDescent="0.25">
      <c r="A91" s="88">
        <v>89</v>
      </c>
      <c r="B91" s="88" t="s">
        <v>557</v>
      </c>
      <c r="C91" s="94" t="s">
        <v>339</v>
      </c>
      <c r="D91" s="87" t="s">
        <v>898</v>
      </c>
      <c r="E91" s="87" t="s">
        <v>121</v>
      </c>
      <c r="F91" s="87" t="s">
        <v>49</v>
      </c>
      <c r="G91" s="88" t="s">
        <v>903</v>
      </c>
      <c r="H91" s="88" t="s">
        <v>338</v>
      </c>
      <c r="I91" s="97">
        <v>0.26300000000000001</v>
      </c>
      <c r="J91" s="98" t="s">
        <v>934</v>
      </c>
      <c r="K91" s="100">
        <v>263685.38</v>
      </c>
      <c r="L91" s="101">
        <v>131842.69</v>
      </c>
      <c r="M91" s="102">
        <f t="shared" si="19"/>
        <v>131842.69</v>
      </c>
      <c r="N91" s="103">
        <v>0.5</v>
      </c>
      <c r="O91" s="115">
        <f t="shared" si="22"/>
        <v>131842.69</v>
      </c>
      <c r="P91" s="1" t="b">
        <f t="shared" ref="P91:P109" si="23">L91=SUM(O91:O91)</f>
        <v>1</v>
      </c>
      <c r="Q91" s="36">
        <f t="shared" ref="Q91:Q109" si="24">ROUND(L91/K91,4)</f>
        <v>0.5</v>
      </c>
      <c r="R91" s="37" t="b">
        <f t="shared" ref="R91:R108" si="25">Q91=N91</f>
        <v>1</v>
      </c>
      <c r="S91" s="37" t="b">
        <f t="shared" si="20"/>
        <v>1</v>
      </c>
    </row>
    <row r="92" spans="1:19" ht="30" customHeight="1" x14ac:dyDescent="0.25">
      <c r="A92" s="88">
        <v>90</v>
      </c>
      <c r="B92" s="88" t="s">
        <v>558</v>
      </c>
      <c r="C92" s="94" t="s">
        <v>339</v>
      </c>
      <c r="D92" s="87" t="s">
        <v>791</v>
      </c>
      <c r="E92" s="87" t="s">
        <v>100</v>
      </c>
      <c r="F92" s="87" t="s">
        <v>43</v>
      </c>
      <c r="G92" s="88" t="s">
        <v>904</v>
      </c>
      <c r="H92" s="88" t="s">
        <v>338</v>
      </c>
      <c r="I92" s="97">
        <v>0.221</v>
      </c>
      <c r="J92" s="98" t="s">
        <v>340</v>
      </c>
      <c r="K92" s="100">
        <v>255008.82</v>
      </c>
      <c r="L92" s="101">
        <v>127504.41</v>
      </c>
      <c r="M92" s="102">
        <f t="shared" si="19"/>
        <v>127504.41</v>
      </c>
      <c r="N92" s="103">
        <v>0.5</v>
      </c>
      <c r="O92" s="115">
        <f t="shared" si="22"/>
        <v>127504.41</v>
      </c>
      <c r="P92" s="1" t="b">
        <f t="shared" si="23"/>
        <v>1</v>
      </c>
      <c r="Q92" s="36">
        <f t="shared" si="24"/>
        <v>0.5</v>
      </c>
      <c r="R92" s="37" t="b">
        <f t="shared" si="25"/>
        <v>1</v>
      </c>
      <c r="S92" s="37" t="b">
        <f t="shared" ref="S92:S109" si="26">K92=L92+M92</f>
        <v>1</v>
      </c>
    </row>
    <row r="93" spans="1:19" ht="30" customHeight="1" x14ac:dyDescent="0.25">
      <c r="A93" s="88">
        <v>91</v>
      </c>
      <c r="B93" s="88" t="s">
        <v>559</v>
      </c>
      <c r="C93" s="94" t="s">
        <v>339</v>
      </c>
      <c r="D93" s="87" t="s">
        <v>776</v>
      </c>
      <c r="E93" s="87" t="s">
        <v>152</v>
      </c>
      <c r="F93" s="87" t="s">
        <v>59</v>
      </c>
      <c r="G93" s="88" t="s">
        <v>905</v>
      </c>
      <c r="H93" s="88" t="s">
        <v>338</v>
      </c>
      <c r="I93" s="97">
        <v>0.185</v>
      </c>
      <c r="J93" s="98" t="s">
        <v>340</v>
      </c>
      <c r="K93" s="100">
        <v>94055.1</v>
      </c>
      <c r="L93" s="101">
        <v>47027.55</v>
      </c>
      <c r="M93" s="102">
        <f t="shared" si="19"/>
        <v>47027.55</v>
      </c>
      <c r="N93" s="103">
        <v>0.5</v>
      </c>
      <c r="O93" s="115">
        <f t="shared" si="22"/>
        <v>47027.55</v>
      </c>
      <c r="P93" s="1" t="b">
        <f t="shared" si="23"/>
        <v>1</v>
      </c>
      <c r="Q93" s="36">
        <f t="shared" si="24"/>
        <v>0.5</v>
      </c>
      <c r="R93" s="37" t="b">
        <f t="shared" si="25"/>
        <v>1</v>
      </c>
      <c r="S93" s="37" t="b">
        <f t="shared" si="26"/>
        <v>1</v>
      </c>
    </row>
    <row r="94" spans="1:19" ht="30" customHeight="1" x14ac:dyDescent="0.25">
      <c r="A94" s="88">
        <v>92</v>
      </c>
      <c r="B94" s="88" t="s">
        <v>560</v>
      </c>
      <c r="C94" s="94" t="s">
        <v>339</v>
      </c>
      <c r="D94" s="87" t="s">
        <v>906</v>
      </c>
      <c r="E94" s="87" t="s">
        <v>156</v>
      </c>
      <c r="F94" s="87" t="s">
        <v>61</v>
      </c>
      <c r="G94" s="88" t="s">
        <v>907</v>
      </c>
      <c r="H94" s="88" t="s">
        <v>338</v>
      </c>
      <c r="I94" s="97">
        <v>0.17</v>
      </c>
      <c r="J94" s="98" t="s">
        <v>971</v>
      </c>
      <c r="K94" s="100">
        <v>83505.05</v>
      </c>
      <c r="L94" s="101">
        <v>41752.519999999997</v>
      </c>
      <c r="M94" s="102">
        <f t="shared" si="19"/>
        <v>41752.530000000006</v>
      </c>
      <c r="N94" s="103">
        <v>0.5</v>
      </c>
      <c r="O94" s="115">
        <f t="shared" si="22"/>
        <v>41752.519999999997</v>
      </c>
      <c r="P94" s="1" t="b">
        <f t="shared" si="23"/>
        <v>1</v>
      </c>
      <c r="Q94" s="36">
        <f t="shared" si="24"/>
        <v>0.5</v>
      </c>
      <c r="R94" s="37" t="b">
        <f t="shared" si="25"/>
        <v>1</v>
      </c>
      <c r="S94" s="37" t="b">
        <f t="shared" si="26"/>
        <v>1</v>
      </c>
    </row>
    <row r="95" spans="1:19" ht="30" customHeight="1" x14ac:dyDescent="0.25">
      <c r="A95" s="88">
        <v>93</v>
      </c>
      <c r="B95" s="88" t="s">
        <v>561</v>
      </c>
      <c r="C95" s="94" t="s">
        <v>339</v>
      </c>
      <c r="D95" s="87" t="s">
        <v>817</v>
      </c>
      <c r="E95" s="87" t="s">
        <v>99</v>
      </c>
      <c r="F95" s="87" t="s">
        <v>42</v>
      </c>
      <c r="G95" s="88" t="s">
        <v>908</v>
      </c>
      <c r="H95" s="88" t="s">
        <v>338</v>
      </c>
      <c r="I95" s="97">
        <v>7.8E-2</v>
      </c>
      <c r="J95" s="98" t="s">
        <v>962</v>
      </c>
      <c r="K95" s="100">
        <v>112081.93</v>
      </c>
      <c r="L95" s="101">
        <v>56040.959999999999</v>
      </c>
      <c r="M95" s="102">
        <f t="shared" si="19"/>
        <v>56040.969999999994</v>
      </c>
      <c r="N95" s="103">
        <v>0.5</v>
      </c>
      <c r="O95" s="115">
        <f t="shared" si="22"/>
        <v>56040.959999999999</v>
      </c>
      <c r="P95" s="1" t="b">
        <f t="shared" si="23"/>
        <v>1</v>
      </c>
      <c r="Q95" s="36">
        <f t="shared" si="24"/>
        <v>0.5</v>
      </c>
      <c r="R95" s="37" t="b">
        <f t="shared" si="25"/>
        <v>1</v>
      </c>
      <c r="S95" s="37" t="b">
        <f t="shared" si="26"/>
        <v>1</v>
      </c>
    </row>
    <row r="96" spans="1:19" ht="30" customHeight="1" x14ac:dyDescent="0.25">
      <c r="A96" s="88">
        <v>94</v>
      </c>
      <c r="B96" s="88" t="s">
        <v>562</v>
      </c>
      <c r="C96" s="94" t="s">
        <v>339</v>
      </c>
      <c r="D96" s="87" t="s">
        <v>713</v>
      </c>
      <c r="E96" s="87" t="s">
        <v>128</v>
      </c>
      <c r="F96" s="87" t="s">
        <v>51</v>
      </c>
      <c r="G96" s="88" t="s">
        <v>909</v>
      </c>
      <c r="H96" s="88" t="s">
        <v>338</v>
      </c>
      <c r="I96" s="97">
        <v>0.999</v>
      </c>
      <c r="J96" s="98" t="s">
        <v>345</v>
      </c>
      <c r="K96" s="100">
        <v>1063852.97</v>
      </c>
      <c r="L96" s="101">
        <v>531926.48</v>
      </c>
      <c r="M96" s="102">
        <f t="shared" si="19"/>
        <v>531926.49</v>
      </c>
      <c r="N96" s="103">
        <v>0.5</v>
      </c>
      <c r="O96" s="115">
        <f t="shared" si="22"/>
        <v>531926.48</v>
      </c>
      <c r="P96" s="1" t="b">
        <f t="shared" si="23"/>
        <v>1</v>
      </c>
      <c r="Q96" s="36">
        <f t="shared" si="24"/>
        <v>0.5</v>
      </c>
      <c r="R96" s="37" t="b">
        <f t="shared" si="25"/>
        <v>1</v>
      </c>
      <c r="S96" s="37" t="b">
        <f t="shared" si="26"/>
        <v>1</v>
      </c>
    </row>
    <row r="97" spans="1:19" ht="30" customHeight="1" x14ac:dyDescent="0.25">
      <c r="A97" s="88">
        <v>95</v>
      </c>
      <c r="B97" s="88" t="s">
        <v>563</v>
      </c>
      <c r="C97" s="94" t="s">
        <v>339</v>
      </c>
      <c r="D97" s="87" t="s">
        <v>872</v>
      </c>
      <c r="E97" s="87" t="s">
        <v>196</v>
      </c>
      <c r="F97" s="87" t="s">
        <v>77</v>
      </c>
      <c r="G97" s="88" t="s">
        <v>910</v>
      </c>
      <c r="H97" s="88" t="s">
        <v>338</v>
      </c>
      <c r="I97" s="97">
        <v>0.89200000000000002</v>
      </c>
      <c r="J97" s="98" t="s">
        <v>967</v>
      </c>
      <c r="K97" s="100">
        <v>737446.19</v>
      </c>
      <c r="L97" s="101">
        <v>368723.09</v>
      </c>
      <c r="M97" s="102">
        <f t="shared" si="19"/>
        <v>368723.09999999992</v>
      </c>
      <c r="N97" s="103">
        <v>0.5</v>
      </c>
      <c r="O97" s="115">
        <f t="shared" si="22"/>
        <v>368723.09</v>
      </c>
      <c r="P97" s="1" t="b">
        <f t="shared" si="23"/>
        <v>1</v>
      </c>
      <c r="Q97" s="36">
        <f t="shared" si="24"/>
        <v>0.5</v>
      </c>
      <c r="R97" s="37" t="b">
        <f t="shared" si="25"/>
        <v>1</v>
      </c>
      <c r="S97" s="37" t="b">
        <f t="shared" si="26"/>
        <v>1</v>
      </c>
    </row>
    <row r="98" spans="1:19" ht="30" customHeight="1" x14ac:dyDescent="0.25">
      <c r="A98" s="88">
        <v>96</v>
      </c>
      <c r="B98" s="88" t="s">
        <v>564</v>
      </c>
      <c r="C98" s="94" t="s">
        <v>339</v>
      </c>
      <c r="D98" s="87" t="s">
        <v>911</v>
      </c>
      <c r="E98" s="87" t="s">
        <v>147</v>
      </c>
      <c r="F98" s="87" t="s">
        <v>55</v>
      </c>
      <c r="G98" s="88" t="s">
        <v>912</v>
      </c>
      <c r="H98" s="88" t="s">
        <v>338</v>
      </c>
      <c r="I98" s="97">
        <v>0.52</v>
      </c>
      <c r="J98" s="98" t="s">
        <v>956</v>
      </c>
      <c r="K98" s="100">
        <v>256364.2</v>
      </c>
      <c r="L98" s="101">
        <v>128182.1</v>
      </c>
      <c r="M98" s="102">
        <f t="shared" si="19"/>
        <v>128182.1</v>
      </c>
      <c r="N98" s="103">
        <v>0.5</v>
      </c>
      <c r="O98" s="115">
        <f t="shared" si="22"/>
        <v>128182.1</v>
      </c>
      <c r="P98" s="1" t="b">
        <f t="shared" si="23"/>
        <v>1</v>
      </c>
      <c r="Q98" s="36">
        <f t="shared" si="24"/>
        <v>0.5</v>
      </c>
      <c r="R98" s="37" t="b">
        <f t="shared" si="25"/>
        <v>1</v>
      </c>
      <c r="S98" s="37" t="b">
        <f t="shared" si="26"/>
        <v>1</v>
      </c>
    </row>
    <row r="99" spans="1:19" ht="30" customHeight="1" x14ac:dyDescent="0.25">
      <c r="A99" s="88">
        <v>97</v>
      </c>
      <c r="B99" s="88" t="s">
        <v>565</v>
      </c>
      <c r="C99" s="94" t="s">
        <v>339</v>
      </c>
      <c r="D99" s="87" t="s">
        <v>646</v>
      </c>
      <c r="E99" s="87" t="s">
        <v>142</v>
      </c>
      <c r="F99" s="87" t="s">
        <v>55</v>
      </c>
      <c r="G99" s="88" t="s">
        <v>913</v>
      </c>
      <c r="H99" s="88" t="s">
        <v>338</v>
      </c>
      <c r="I99" s="97">
        <v>0.40300000000000002</v>
      </c>
      <c r="J99" s="98" t="s">
        <v>345</v>
      </c>
      <c r="K99" s="100">
        <v>231380.96</v>
      </c>
      <c r="L99" s="101">
        <v>115690.48</v>
      </c>
      <c r="M99" s="102">
        <f t="shared" si="19"/>
        <v>115690.48</v>
      </c>
      <c r="N99" s="103">
        <v>0.5</v>
      </c>
      <c r="O99" s="115">
        <f t="shared" si="22"/>
        <v>115690.48</v>
      </c>
      <c r="P99" s="1" t="b">
        <f t="shared" si="23"/>
        <v>1</v>
      </c>
      <c r="Q99" s="36">
        <f t="shared" si="24"/>
        <v>0.5</v>
      </c>
      <c r="R99" s="37" t="b">
        <f t="shared" si="25"/>
        <v>1</v>
      </c>
      <c r="S99" s="37" t="b">
        <f t="shared" si="26"/>
        <v>1</v>
      </c>
    </row>
    <row r="100" spans="1:19" ht="30" customHeight="1" x14ac:dyDescent="0.25">
      <c r="A100" s="88">
        <v>98</v>
      </c>
      <c r="B100" s="88" t="s">
        <v>566</v>
      </c>
      <c r="C100" s="94" t="s">
        <v>339</v>
      </c>
      <c r="D100" s="87" t="s">
        <v>914</v>
      </c>
      <c r="E100" s="87" t="s">
        <v>163</v>
      </c>
      <c r="F100" s="87" t="s">
        <v>65</v>
      </c>
      <c r="G100" s="88" t="s">
        <v>915</v>
      </c>
      <c r="H100" s="88" t="s">
        <v>338</v>
      </c>
      <c r="I100" s="97">
        <v>0.95399999999999996</v>
      </c>
      <c r="J100" s="98" t="s">
        <v>358</v>
      </c>
      <c r="K100" s="100">
        <v>801767</v>
      </c>
      <c r="L100" s="101">
        <v>400883.5</v>
      </c>
      <c r="M100" s="102">
        <f t="shared" si="19"/>
        <v>400883.5</v>
      </c>
      <c r="N100" s="103">
        <v>0.5</v>
      </c>
      <c r="O100" s="115">
        <f t="shared" si="22"/>
        <v>400883.5</v>
      </c>
      <c r="P100" s="1" t="b">
        <f t="shared" si="23"/>
        <v>1</v>
      </c>
      <c r="Q100" s="36">
        <f t="shared" si="24"/>
        <v>0.5</v>
      </c>
      <c r="R100" s="37" t="b">
        <f t="shared" si="25"/>
        <v>1</v>
      </c>
      <c r="S100" s="37" t="b">
        <f t="shared" si="26"/>
        <v>1</v>
      </c>
    </row>
    <row r="101" spans="1:19" ht="30" customHeight="1" x14ac:dyDescent="0.25">
      <c r="A101" s="88">
        <v>99</v>
      </c>
      <c r="B101" s="88" t="s">
        <v>567</v>
      </c>
      <c r="C101" s="94" t="s">
        <v>339</v>
      </c>
      <c r="D101" s="87" t="s">
        <v>704</v>
      </c>
      <c r="E101" s="87" t="s">
        <v>139</v>
      </c>
      <c r="F101" s="87" t="s">
        <v>53</v>
      </c>
      <c r="G101" s="88" t="s">
        <v>916</v>
      </c>
      <c r="H101" s="88" t="s">
        <v>338</v>
      </c>
      <c r="I101" s="97">
        <v>0.76900000000000002</v>
      </c>
      <c r="J101" s="98" t="s">
        <v>933</v>
      </c>
      <c r="K101" s="100">
        <v>336851.44</v>
      </c>
      <c r="L101" s="101">
        <v>168425.72</v>
      </c>
      <c r="M101" s="102">
        <f t="shared" si="19"/>
        <v>168425.72</v>
      </c>
      <c r="N101" s="103">
        <v>0.5</v>
      </c>
      <c r="O101" s="115">
        <f t="shared" si="22"/>
        <v>168425.72</v>
      </c>
      <c r="P101" s="1" t="b">
        <f t="shared" si="23"/>
        <v>1</v>
      </c>
      <c r="Q101" s="36">
        <f t="shared" si="24"/>
        <v>0.5</v>
      </c>
      <c r="R101" s="37" t="b">
        <f t="shared" si="25"/>
        <v>1</v>
      </c>
      <c r="S101" s="37" t="b">
        <f t="shared" si="26"/>
        <v>1</v>
      </c>
    </row>
    <row r="102" spans="1:19" ht="30" customHeight="1" x14ac:dyDescent="0.25">
      <c r="A102" s="88">
        <v>100</v>
      </c>
      <c r="B102" s="88" t="s">
        <v>568</v>
      </c>
      <c r="C102" s="94" t="s">
        <v>339</v>
      </c>
      <c r="D102" s="87" t="s">
        <v>917</v>
      </c>
      <c r="E102" s="87" t="s">
        <v>168</v>
      </c>
      <c r="F102" s="87" t="s">
        <v>67</v>
      </c>
      <c r="G102" s="88" t="s">
        <v>918</v>
      </c>
      <c r="H102" s="88" t="s">
        <v>338</v>
      </c>
      <c r="I102" s="97">
        <v>0.4</v>
      </c>
      <c r="J102" s="98" t="s">
        <v>358</v>
      </c>
      <c r="K102" s="100">
        <v>287391.35999999999</v>
      </c>
      <c r="L102" s="101">
        <v>143695.67999999999</v>
      </c>
      <c r="M102" s="102">
        <f t="shared" si="19"/>
        <v>143695.67999999999</v>
      </c>
      <c r="N102" s="103">
        <v>0.5</v>
      </c>
      <c r="O102" s="115">
        <f t="shared" si="22"/>
        <v>143695.67999999999</v>
      </c>
      <c r="P102" s="1" t="b">
        <f t="shared" si="23"/>
        <v>1</v>
      </c>
      <c r="Q102" s="36">
        <f t="shared" si="24"/>
        <v>0.5</v>
      </c>
      <c r="R102" s="37" t="b">
        <f t="shared" si="25"/>
        <v>1</v>
      </c>
      <c r="S102" s="37" t="b">
        <f t="shared" si="26"/>
        <v>1</v>
      </c>
    </row>
    <row r="103" spans="1:19" ht="30" customHeight="1" x14ac:dyDescent="0.25">
      <c r="A103" s="88">
        <v>101</v>
      </c>
      <c r="B103" s="88" t="s">
        <v>569</v>
      </c>
      <c r="C103" s="94" t="s">
        <v>339</v>
      </c>
      <c r="D103" s="87" t="s">
        <v>882</v>
      </c>
      <c r="E103" s="87" t="s">
        <v>202</v>
      </c>
      <c r="F103" s="87" t="s">
        <v>57</v>
      </c>
      <c r="G103" s="88" t="s">
        <v>919</v>
      </c>
      <c r="H103" s="88" t="s">
        <v>338</v>
      </c>
      <c r="I103" s="97">
        <v>0.35</v>
      </c>
      <c r="J103" s="98" t="s">
        <v>933</v>
      </c>
      <c r="K103" s="100">
        <v>448974.52</v>
      </c>
      <c r="L103" s="101">
        <v>269384.71000000002</v>
      </c>
      <c r="M103" s="102">
        <f t="shared" si="19"/>
        <v>179589.81</v>
      </c>
      <c r="N103" s="103">
        <v>0.6</v>
      </c>
      <c r="O103" s="115">
        <f t="shared" si="22"/>
        <v>269384.71000000002</v>
      </c>
      <c r="P103" s="1" t="b">
        <f t="shared" si="23"/>
        <v>1</v>
      </c>
      <c r="Q103" s="36">
        <f t="shared" si="24"/>
        <v>0.6</v>
      </c>
      <c r="R103" s="37" t="b">
        <f t="shared" si="25"/>
        <v>1</v>
      </c>
      <c r="S103" s="37" t="b">
        <f t="shared" si="26"/>
        <v>1</v>
      </c>
    </row>
    <row r="104" spans="1:19" ht="30" customHeight="1" x14ac:dyDescent="0.25">
      <c r="A104" s="88">
        <v>102</v>
      </c>
      <c r="B104" s="88" t="s">
        <v>570</v>
      </c>
      <c r="C104" s="94" t="s">
        <v>339</v>
      </c>
      <c r="D104" s="87" t="s">
        <v>920</v>
      </c>
      <c r="E104" s="87" t="s">
        <v>85</v>
      </c>
      <c r="F104" s="87" t="s">
        <v>41</v>
      </c>
      <c r="G104" s="88" t="s">
        <v>921</v>
      </c>
      <c r="H104" s="88" t="s">
        <v>338</v>
      </c>
      <c r="I104" s="97">
        <v>0.188</v>
      </c>
      <c r="J104" s="98" t="s">
        <v>954</v>
      </c>
      <c r="K104" s="100">
        <v>173771.51999999999</v>
      </c>
      <c r="L104" s="101">
        <v>86885.759999999995</v>
      </c>
      <c r="M104" s="102">
        <f t="shared" si="19"/>
        <v>86885.759999999995</v>
      </c>
      <c r="N104" s="103">
        <v>0.5</v>
      </c>
      <c r="O104" s="115">
        <f t="shared" si="22"/>
        <v>86885.759999999995</v>
      </c>
      <c r="P104" s="1" t="b">
        <f t="shared" si="23"/>
        <v>1</v>
      </c>
      <c r="Q104" s="36">
        <f t="shared" si="24"/>
        <v>0.5</v>
      </c>
      <c r="R104" s="37" t="b">
        <f t="shared" si="25"/>
        <v>1</v>
      </c>
      <c r="S104" s="37" t="b">
        <f t="shared" si="26"/>
        <v>1</v>
      </c>
    </row>
    <row r="105" spans="1:19" ht="30" customHeight="1" x14ac:dyDescent="0.25">
      <c r="A105" s="88">
        <v>103</v>
      </c>
      <c r="B105" s="88" t="s">
        <v>571</v>
      </c>
      <c r="C105" s="94" t="s">
        <v>339</v>
      </c>
      <c r="D105" s="87" t="s">
        <v>640</v>
      </c>
      <c r="E105" s="87" t="s">
        <v>103</v>
      </c>
      <c r="F105" s="87" t="s">
        <v>43</v>
      </c>
      <c r="G105" s="88" t="s">
        <v>922</v>
      </c>
      <c r="H105" s="88" t="s">
        <v>338</v>
      </c>
      <c r="I105" s="97">
        <v>0.36</v>
      </c>
      <c r="J105" s="98" t="s">
        <v>935</v>
      </c>
      <c r="K105" s="100">
        <v>339887.03</v>
      </c>
      <c r="L105" s="101">
        <v>169943.51</v>
      </c>
      <c r="M105" s="102">
        <f t="shared" si="19"/>
        <v>169943.52000000002</v>
      </c>
      <c r="N105" s="103">
        <v>0.5</v>
      </c>
      <c r="O105" s="115">
        <f t="shared" si="22"/>
        <v>169943.51</v>
      </c>
      <c r="P105" s="1" t="b">
        <f t="shared" si="23"/>
        <v>1</v>
      </c>
      <c r="Q105" s="36">
        <f t="shared" si="24"/>
        <v>0.5</v>
      </c>
      <c r="R105" s="37" t="b">
        <f t="shared" si="25"/>
        <v>1</v>
      </c>
      <c r="S105" s="37" t="b">
        <f t="shared" si="26"/>
        <v>1</v>
      </c>
    </row>
    <row r="106" spans="1:19" ht="30" customHeight="1" x14ac:dyDescent="0.25">
      <c r="A106" s="88">
        <v>104</v>
      </c>
      <c r="B106" s="88" t="s">
        <v>573</v>
      </c>
      <c r="C106" s="94" t="s">
        <v>339</v>
      </c>
      <c r="D106" s="99" t="s">
        <v>906</v>
      </c>
      <c r="E106" s="99" t="s">
        <v>156</v>
      </c>
      <c r="F106" s="99" t="s">
        <v>61</v>
      </c>
      <c r="G106" s="95" t="s">
        <v>925</v>
      </c>
      <c r="H106" s="88" t="s">
        <v>338</v>
      </c>
      <c r="I106" s="97">
        <v>0.23</v>
      </c>
      <c r="J106" s="98" t="s">
        <v>348</v>
      </c>
      <c r="K106" s="104">
        <v>96437.42</v>
      </c>
      <c r="L106" s="101">
        <v>48218.71</v>
      </c>
      <c r="M106" s="102">
        <f t="shared" si="19"/>
        <v>48218.71</v>
      </c>
      <c r="N106" s="103">
        <v>0.5</v>
      </c>
      <c r="O106" s="115">
        <f t="shared" si="22"/>
        <v>48218.71</v>
      </c>
      <c r="P106" s="1" t="b">
        <f t="shared" si="23"/>
        <v>1</v>
      </c>
      <c r="Q106" s="36">
        <f t="shared" si="24"/>
        <v>0.5</v>
      </c>
      <c r="R106" s="37" t="b">
        <f t="shared" si="25"/>
        <v>1</v>
      </c>
      <c r="S106" s="37" t="b">
        <f t="shared" si="26"/>
        <v>1</v>
      </c>
    </row>
    <row r="107" spans="1:19" ht="30" customHeight="1" x14ac:dyDescent="0.25">
      <c r="A107" s="88">
        <v>105</v>
      </c>
      <c r="B107" s="88" t="s">
        <v>574</v>
      </c>
      <c r="C107" s="94" t="s">
        <v>339</v>
      </c>
      <c r="D107" s="87" t="s">
        <v>847</v>
      </c>
      <c r="E107" s="87" t="s">
        <v>183</v>
      </c>
      <c r="F107" s="87" t="s">
        <v>73</v>
      </c>
      <c r="G107" s="88" t="s">
        <v>926</v>
      </c>
      <c r="H107" s="88" t="s">
        <v>338</v>
      </c>
      <c r="I107" s="97">
        <v>0.312</v>
      </c>
      <c r="J107" s="98" t="s">
        <v>933</v>
      </c>
      <c r="K107" s="112">
        <v>237945.82</v>
      </c>
      <c r="L107" s="101">
        <v>118972.91</v>
      </c>
      <c r="M107" s="102">
        <f t="shared" si="19"/>
        <v>118972.91</v>
      </c>
      <c r="N107" s="103">
        <v>0.5</v>
      </c>
      <c r="O107" s="115">
        <f t="shared" si="22"/>
        <v>118972.91</v>
      </c>
      <c r="P107" s="1" t="b">
        <f t="shared" si="23"/>
        <v>1</v>
      </c>
      <c r="Q107" s="36">
        <f t="shared" si="24"/>
        <v>0.5</v>
      </c>
      <c r="R107" s="37" t="b">
        <f t="shared" si="25"/>
        <v>1</v>
      </c>
      <c r="S107" s="37" t="b">
        <f t="shared" si="26"/>
        <v>1</v>
      </c>
    </row>
    <row r="108" spans="1:19" ht="36" x14ac:dyDescent="0.25">
      <c r="A108" s="88">
        <v>106</v>
      </c>
      <c r="B108" s="88" t="s">
        <v>577</v>
      </c>
      <c r="C108" s="94" t="s">
        <v>339</v>
      </c>
      <c r="D108" s="99" t="s">
        <v>929</v>
      </c>
      <c r="E108" s="99" t="s">
        <v>127</v>
      </c>
      <c r="F108" s="99" t="s">
        <v>930</v>
      </c>
      <c r="G108" s="95" t="s">
        <v>931</v>
      </c>
      <c r="H108" s="88" t="s">
        <v>338</v>
      </c>
      <c r="I108" s="97">
        <v>2.5000000000000001E-2</v>
      </c>
      <c r="J108" s="98" t="s">
        <v>972</v>
      </c>
      <c r="K108" s="104">
        <v>255088.86</v>
      </c>
      <c r="L108" s="101">
        <v>127544.43</v>
      </c>
      <c r="M108" s="102">
        <f t="shared" si="19"/>
        <v>127544.43</v>
      </c>
      <c r="N108" s="103">
        <v>0.5</v>
      </c>
      <c r="O108" s="115">
        <f t="shared" si="22"/>
        <v>127544.43</v>
      </c>
      <c r="P108" s="1" t="b">
        <f t="shared" si="23"/>
        <v>1</v>
      </c>
      <c r="Q108" s="36">
        <f t="shared" si="24"/>
        <v>0.5</v>
      </c>
      <c r="R108" s="37" t="b">
        <f t="shared" si="25"/>
        <v>1</v>
      </c>
      <c r="S108" s="37" t="b">
        <f t="shared" si="26"/>
        <v>1</v>
      </c>
    </row>
    <row r="109" spans="1:19" ht="20.100000000000001" customHeight="1" x14ac:dyDescent="0.25">
      <c r="A109" s="140" t="s">
        <v>37</v>
      </c>
      <c r="B109" s="140"/>
      <c r="C109" s="140"/>
      <c r="D109" s="140"/>
      <c r="E109" s="140"/>
      <c r="F109" s="140"/>
      <c r="G109" s="140"/>
      <c r="H109" s="140"/>
      <c r="I109" s="40">
        <f>SUM(I3:I108)</f>
        <v>65.166600000000003</v>
      </c>
      <c r="J109" s="41" t="s">
        <v>12</v>
      </c>
      <c r="K109" s="42">
        <f>SUM(K3:K108)</f>
        <v>48144201.929999992</v>
      </c>
      <c r="L109" s="42">
        <f>SUM(L3:L108)</f>
        <v>24477407.210000012</v>
      </c>
      <c r="M109" s="42">
        <f>SUM(M3:M108)</f>
        <v>23666794.720000006</v>
      </c>
      <c r="N109" s="44" t="s">
        <v>12</v>
      </c>
      <c r="O109" s="42">
        <f>SUM(O3:O108)</f>
        <v>24477407.210000012</v>
      </c>
      <c r="P109" s="1" t="b">
        <f t="shared" si="23"/>
        <v>1</v>
      </c>
      <c r="Q109" s="36">
        <f t="shared" si="24"/>
        <v>0.50839999999999996</v>
      </c>
      <c r="R109" s="37" t="s">
        <v>12</v>
      </c>
      <c r="S109" s="37" t="b">
        <f t="shared" si="26"/>
        <v>1</v>
      </c>
    </row>
    <row r="110" spans="1:19" x14ac:dyDescent="0.25">
      <c r="A110" s="91"/>
      <c r="B110" s="91"/>
      <c r="C110" s="91"/>
      <c r="D110" s="91"/>
      <c r="E110" s="91"/>
      <c r="F110" s="91"/>
      <c r="G110" s="91"/>
      <c r="H110" s="91"/>
    </row>
    <row r="111" spans="1:19" x14ac:dyDescent="0.25">
      <c r="A111" s="92" t="s">
        <v>38</v>
      </c>
      <c r="B111" s="92"/>
      <c r="C111" s="92"/>
      <c r="D111" s="92"/>
      <c r="E111" s="92"/>
      <c r="F111" s="92"/>
      <c r="G111" s="92"/>
      <c r="H111" s="92"/>
      <c r="I111" s="1"/>
      <c r="J111" s="1"/>
      <c r="K111" s="5"/>
      <c r="L111" s="13"/>
      <c r="M111" s="13"/>
      <c r="O111" s="13"/>
      <c r="P111" s="1"/>
      <c r="S111" s="37"/>
    </row>
    <row r="112" spans="1:19" ht="28.5" customHeight="1" x14ac:dyDescent="0.25">
      <c r="A112" s="134" t="s">
        <v>34</v>
      </c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"/>
    </row>
    <row r="113" spans="2:11" x14ac:dyDescent="0.25">
      <c r="B113" s="93"/>
      <c r="C113" s="93"/>
      <c r="D113" s="93"/>
      <c r="E113" s="93"/>
      <c r="F113" s="93"/>
      <c r="G113" s="93"/>
      <c r="H113" s="93"/>
      <c r="K113" s="27"/>
    </row>
  </sheetData>
  <mergeCells count="16">
    <mergeCell ref="M1:M2"/>
    <mergeCell ref="N1:N2"/>
    <mergeCell ref="A109:H109"/>
    <mergeCell ref="A112:O11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4:S109">
    <cfRule type="cellIs" dxfId="5" priority="7" operator="equal">
      <formula>FALSE</formula>
    </cfRule>
  </conditionalFormatting>
  <conditionalFormatting sqref="P4:R109">
    <cfRule type="containsText" dxfId="4" priority="5" operator="containsText" text="fałsz">
      <formula>NOT(ISERROR(SEARCH("fałsz",P4)))</formula>
    </cfRule>
  </conditionalFormatting>
  <conditionalFormatting sqref="S111">
    <cfRule type="cellIs" dxfId="3" priority="4" operator="equal">
      <formula>FALSE</formula>
    </cfRule>
  </conditionalFormatting>
  <conditionalFormatting sqref="S111">
    <cfRule type="cellIs" dxfId="2" priority="3" operator="equal">
      <formula>FALSE</formula>
    </cfRule>
  </conditionalFormatting>
  <conditionalFormatting sqref="P3:S3">
    <cfRule type="cellIs" dxfId="1" priority="2" operator="equal">
      <formula>FALSE</formula>
    </cfRule>
  </conditionalFormatting>
  <conditionalFormatting sqref="P3:R3">
    <cfRule type="containsText" dxfId="0" priority="1" operator="containsText" text="fałsz">
      <formula>NOT(ISERROR(SEARCH("fałsz",P3)))</formula>
    </cfRule>
  </conditionalFormatting>
  <dataValidations count="2">
    <dataValidation type="list" allowBlank="1" showInputMessage="1" showErrorMessage="1" sqref="H3:H108" xr:uid="{869B7E93-9DC9-473B-875F-AA0636CD3033}">
      <formula1>"R"</formula1>
    </dataValidation>
    <dataValidation type="list" allowBlank="1" showInputMessage="1" showErrorMessage="1" sqref="C3:C108" xr:uid="{853C71BC-9507-41C5-AC18-971169B1E441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3" fitToHeight="0" orientation="landscape" r:id="rId1"/>
  <headerFooter>
    <oddHeader>&amp;LWojewództwo Lubelskie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06 - LUBELSKIE</vt:lpstr>
      <vt:lpstr>pow podst</vt:lpstr>
      <vt:lpstr>gm podst</vt:lpstr>
      <vt:lpstr>pow rez</vt:lpstr>
      <vt:lpstr>gm rez</vt:lpstr>
      <vt:lpstr>'06 - LUBELSKIE'!Obszar_wydruku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2023-04-04T11:18:57Z</cp:lastPrinted>
  <dcterms:created xsi:type="dcterms:W3CDTF">2019-02-25T10:53:14Z</dcterms:created>
  <dcterms:modified xsi:type="dcterms:W3CDTF">2023-07-18T10:52:15Z</dcterms:modified>
</cp:coreProperties>
</file>