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5F75C9A0-C631-4020-94A3-A61CA19865B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podst'!$A$1:$O$93</definedName>
    <definedName name="_xlnm.Print_Area" localSheetId="4">'gm rez'!$A$1:$O$65</definedName>
    <definedName name="_xlnm.Print_Area" localSheetId="1">'pow podst'!$A$1:$N$36</definedName>
    <definedName name="_xlnm.Print_Area" localSheetId="3">'pow rez'!$A$1:$N$24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L14" i="13" l="1"/>
  <c r="M14" i="13" s="1"/>
  <c r="O87" i="13"/>
  <c r="M87" i="13"/>
  <c r="S87" i="13" s="1"/>
  <c r="L87" i="13"/>
  <c r="P86" i="13"/>
  <c r="Q86" i="13"/>
  <c r="R86" i="13" s="1"/>
  <c r="S86" i="13"/>
  <c r="O86" i="13"/>
  <c r="M86" i="13"/>
  <c r="L86" i="13"/>
  <c r="O14" i="13" l="1"/>
  <c r="P87" i="13"/>
  <c r="Q87" i="13"/>
  <c r="R87" i="13" s="1"/>
  <c r="P59" i="15"/>
  <c r="Q59" i="15"/>
  <c r="R59" i="15" s="1"/>
  <c r="S59" i="15"/>
  <c r="S52" i="15" l="1"/>
  <c r="Q52" i="15"/>
  <c r="R52" i="15" s="1"/>
  <c r="P52" i="15"/>
  <c r="S51" i="15"/>
  <c r="Q51" i="15"/>
  <c r="R51" i="15" s="1"/>
  <c r="P51" i="15"/>
  <c r="S50" i="15"/>
  <c r="Q50" i="15"/>
  <c r="R50" i="15" s="1"/>
  <c r="P50" i="15"/>
  <c r="S49" i="15"/>
  <c r="R49" i="15"/>
  <c r="Q49" i="15"/>
  <c r="P49" i="15"/>
  <c r="S43" i="15"/>
  <c r="Q43" i="15"/>
  <c r="R43" i="15" s="1"/>
  <c r="P43" i="15"/>
  <c r="S42" i="15"/>
  <c r="Q42" i="15"/>
  <c r="R42" i="15" s="1"/>
  <c r="P42" i="15"/>
  <c r="S41" i="15"/>
  <c r="Q41" i="15"/>
  <c r="R41" i="15" s="1"/>
  <c r="P41" i="15"/>
  <c r="S40" i="15"/>
  <c r="R40" i="15"/>
  <c r="Q40" i="15"/>
  <c r="P40" i="15"/>
  <c r="S39" i="15"/>
  <c r="Q39" i="15"/>
  <c r="R39" i="15" s="1"/>
  <c r="P39" i="15"/>
  <c r="S38" i="15"/>
  <c r="Q38" i="15"/>
  <c r="R38" i="15" s="1"/>
  <c r="P38" i="15"/>
  <c r="S37" i="15"/>
  <c r="Q37" i="15"/>
  <c r="R37" i="15" s="1"/>
  <c r="P37" i="15"/>
  <c r="O7" i="14"/>
  <c r="P7" i="14"/>
  <c r="Q7" i="14" s="1"/>
  <c r="R7" i="14"/>
  <c r="O8" i="14"/>
  <c r="P8" i="14"/>
  <c r="Q8" i="14" s="1"/>
  <c r="R8" i="14"/>
  <c r="O9" i="14"/>
  <c r="P9" i="14"/>
  <c r="Q9" i="14"/>
  <c r="R9" i="14"/>
  <c r="O10" i="14"/>
  <c r="P10" i="14"/>
  <c r="Q10" i="14" s="1"/>
  <c r="R10" i="14"/>
  <c r="O11" i="14"/>
  <c r="P11" i="14"/>
  <c r="Q11" i="14"/>
  <c r="R11" i="14"/>
  <c r="O12" i="14"/>
  <c r="P12" i="14"/>
  <c r="Q12" i="14" s="1"/>
  <c r="R12" i="14"/>
  <c r="O13" i="14"/>
  <c r="P13" i="14"/>
  <c r="Q13" i="14"/>
  <c r="R13" i="14"/>
  <c r="O14" i="14"/>
  <c r="P14" i="14"/>
  <c r="Q14" i="14" s="1"/>
  <c r="R14" i="14"/>
  <c r="O15" i="14"/>
  <c r="P15" i="14"/>
  <c r="Q15" i="14" s="1"/>
  <c r="R15" i="14"/>
  <c r="O16" i="14"/>
  <c r="P16" i="14"/>
  <c r="Q16" i="14" s="1"/>
  <c r="R16" i="14"/>
  <c r="O17" i="14"/>
  <c r="P17" i="14"/>
  <c r="Q17" i="14"/>
  <c r="R17" i="14"/>
  <c r="O18" i="14"/>
  <c r="P18" i="14"/>
  <c r="Q18" i="14" s="1"/>
  <c r="R18" i="14"/>
  <c r="O19" i="14"/>
  <c r="P19" i="14"/>
  <c r="Q19" i="14" s="1"/>
  <c r="R19" i="14"/>
  <c r="S24" i="15"/>
  <c r="Q24" i="15"/>
  <c r="R24" i="15" s="1"/>
  <c r="P24" i="15"/>
  <c r="S23" i="15"/>
  <c r="Q23" i="15"/>
  <c r="R23" i="15" s="1"/>
  <c r="P23" i="15"/>
  <c r="S22" i="15"/>
  <c r="Q22" i="15"/>
  <c r="R22" i="15" s="1"/>
  <c r="P22" i="15"/>
  <c r="S21" i="15"/>
  <c r="Q21" i="15"/>
  <c r="R21" i="15" s="1"/>
  <c r="P21" i="15"/>
  <c r="S20" i="15"/>
  <c r="Q20" i="15"/>
  <c r="R20" i="15" s="1"/>
  <c r="P20" i="15"/>
  <c r="S19" i="15"/>
  <c r="Q19" i="15"/>
  <c r="R19" i="15" s="1"/>
  <c r="P19" i="15"/>
  <c r="S18" i="15"/>
  <c r="Q18" i="15"/>
  <c r="R18" i="15" s="1"/>
  <c r="P18" i="15"/>
  <c r="S17" i="15"/>
  <c r="Q17" i="15"/>
  <c r="R17" i="15" s="1"/>
  <c r="P17" i="15"/>
  <c r="S16" i="15"/>
  <c r="Q16" i="15"/>
  <c r="R16" i="15" s="1"/>
  <c r="P16" i="15"/>
  <c r="S15" i="15"/>
  <c r="Q15" i="15"/>
  <c r="R15" i="15" s="1"/>
  <c r="P15" i="15"/>
  <c r="S14" i="15"/>
  <c r="Q14" i="15"/>
  <c r="R14" i="15" s="1"/>
  <c r="P14" i="15"/>
  <c r="S13" i="15"/>
  <c r="Q13" i="15"/>
  <c r="R13" i="15" s="1"/>
  <c r="P13" i="15"/>
  <c r="S12" i="15"/>
  <c r="Q12" i="15"/>
  <c r="R12" i="15" s="1"/>
  <c r="P12" i="15"/>
  <c r="S11" i="15"/>
  <c r="Q11" i="15"/>
  <c r="R11" i="15" s="1"/>
  <c r="P11" i="15"/>
  <c r="S10" i="15"/>
  <c r="Q10" i="15"/>
  <c r="R10" i="15" s="1"/>
  <c r="P10" i="15"/>
  <c r="S9" i="15"/>
  <c r="Q9" i="15"/>
  <c r="R9" i="15" s="1"/>
  <c r="P9" i="15"/>
  <c r="S8" i="15"/>
  <c r="Q8" i="15"/>
  <c r="R8" i="15" s="1"/>
  <c r="P8" i="15"/>
  <c r="S7" i="15"/>
  <c r="Q7" i="15"/>
  <c r="R7" i="15" s="1"/>
  <c r="P7" i="15"/>
  <c r="S6" i="15"/>
  <c r="Q6" i="15"/>
  <c r="R6" i="15" s="1"/>
  <c r="P6" i="15"/>
  <c r="S5" i="15"/>
  <c r="Q5" i="15"/>
  <c r="R5" i="15" s="1"/>
  <c r="P5" i="15"/>
  <c r="S33" i="15"/>
  <c r="Q33" i="15"/>
  <c r="R33" i="15" s="1"/>
  <c r="P33" i="15"/>
  <c r="S32" i="15"/>
  <c r="Q32" i="15"/>
  <c r="R32" i="15" s="1"/>
  <c r="P32" i="15"/>
  <c r="S31" i="15"/>
  <c r="Q31" i="15"/>
  <c r="R31" i="15" s="1"/>
  <c r="P31" i="15"/>
  <c r="S30" i="15"/>
  <c r="R30" i="15"/>
  <c r="Q30" i="15"/>
  <c r="P30" i="15"/>
  <c r="S29" i="15"/>
  <c r="Q29" i="15"/>
  <c r="R29" i="15" s="1"/>
  <c r="P29" i="15"/>
  <c r="S28" i="15"/>
  <c r="Q28" i="15"/>
  <c r="R28" i="15" s="1"/>
  <c r="P28" i="15"/>
  <c r="S27" i="15"/>
  <c r="Q27" i="15"/>
  <c r="R27" i="15" s="1"/>
  <c r="P27" i="15"/>
  <c r="S26" i="15"/>
  <c r="Q26" i="15"/>
  <c r="R26" i="15" s="1"/>
  <c r="P26" i="15"/>
  <c r="S25" i="15"/>
  <c r="Q25" i="15"/>
  <c r="R25" i="15" s="1"/>
  <c r="P25" i="15"/>
  <c r="S80" i="13" l="1"/>
  <c r="Q80" i="13"/>
  <c r="R80" i="13" s="1"/>
  <c r="P80" i="13"/>
  <c r="S79" i="13"/>
  <c r="Q79" i="13"/>
  <c r="R79" i="13" s="1"/>
  <c r="P79" i="13"/>
  <c r="S78" i="13"/>
  <c r="Q78" i="13"/>
  <c r="R78" i="13" s="1"/>
  <c r="P78" i="13"/>
  <c r="S77" i="13"/>
  <c r="Q77" i="13"/>
  <c r="R77" i="13" s="1"/>
  <c r="P77" i="13"/>
  <c r="S76" i="13"/>
  <c r="Q76" i="13"/>
  <c r="R76" i="13" s="1"/>
  <c r="P76" i="13"/>
  <c r="S75" i="13"/>
  <c r="Q75" i="13"/>
  <c r="R75" i="13" s="1"/>
  <c r="P75" i="13"/>
  <c r="S74" i="13"/>
  <c r="Q74" i="13"/>
  <c r="R74" i="13" s="1"/>
  <c r="P74" i="13"/>
  <c r="S73" i="13"/>
  <c r="Q73" i="13"/>
  <c r="R73" i="13" s="1"/>
  <c r="P73" i="13"/>
  <c r="S72" i="13"/>
  <c r="Q72" i="13"/>
  <c r="R72" i="13" s="1"/>
  <c r="P72" i="13"/>
  <c r="S71" i="13"/>
  <c r="Q71" i="13"/>
  <c r="R71" i="13" s="1"/>
  <c r="P71" i="13"/>
  <c r="S70" i="13"/>
  <c r="Q70" i="13"/>
  <c r="R70" i="13" s="1"/>
  <c r="P70" i="13"/>
  <c r="S69" i="13"/>
  <c r="Q69" i="13"/>
  <c r="R69" i="13" s="1"/>
  <c r="P69" i="13"/>
  <c r="S88" i="13"/>
  <c r="Q88" i="13"/>
  <c r="R88" i="13" s="1"/>
  <c r="P88" i="13"/>
  <c r="S85" i="13"/>
  <c r="Q85" i="13"/>
  <c r="R85" i="13" s="1"/>
  <c r="P85" i="13"/>
  <c r="S84" i="13"/>
  <c r="Q84" i="13"/>
  <c r="R84" i="13" s="1"/>
  <c r="P84" i="13"/>
  <c r="S83" i="13"/>
  <c r="Q83" i="13"/>
  <c r="R83" i="13" s="1"/>
  <c r="P83" i="13"/>
  <c r="S82" i="13"/>
  <c r="Q82" i="13"/>
  <c r="R82" i="13" s="1"/>
  <c r="P82" i="13"/>
  <c r="S81" i="13"/>
  <c r="Q81" i="13"/>
  <c r="R81" i="13" s="1"/>
  <c r="P81" i="13"/>
  <c r="S68" i="13"/>
  <c r="Q68" i="13"/>
  <c r="R68" i="13" s="1"/>
  <c r="P68" i="13"/>
  <c r="S67" i="13"/>
  <c r="Q67" i="13"/>
  <c r="R67" i="13" s="1"/>
  <c r="P67" i="13"/>
  <c r="S66" i="13"/>
  <c r="Q66" i="13"/>
  <c r="R66" i="13" s="1"/>
  <c r="P66" i="13"/>
  <c r="S65" i="13"/>
  <c r="Q65" i="13"/>
  <c r="R65" i="13" s="1"/>
  <c r="P65" i="13"/>
  <c r="S64" i="13"/>
  <c r="Q64" i="13"/>
  <c r="R64" i="13" s="1"/>
  <c r="P64" i="13"/>
  <c r="S63" i="13"/>
  <c r="Q63" i="13"/>
  <c r="R63" i="13" s="1"/>
  <c r="P63" i="13"/>
  <c r="S52" i="13"/>
  <c r="Q52" i="13"/>
  <c r="R52" i="13" s="1"/>
  <c r="P52" i="13"/>
  <c r="S51" i="13"/>
  <c r="Q51" i="13"/>
  <c r="R51" i="13" s="1"/>
  <c r="P51" i="13"/>
  <c r="S50" i="13"/>
  <c r="Q50" i="13"/>
  <c r="R50" i="13" s="1"/>
  <c r="P50" i="13"/>
  <c r="S49" i="13"/>
  <c r="Q49" i="13"/>
  <c r="R49" i="13" s="1"/>
  <c r="P49" i="13"/>
  <c r="S48" i="13"/>
  <c r="Q48" i="13"/>
  <c r="R48" i="13" s="1"/>
  <c r="P48" i="13"/>
  <c r="S47" i="13"/>
  <c r="Q47" i="13"/>
  <c r="R47" i="13" s="1"/>
  <c r="P47" i="13"/>
  <c r="S46" i="13"/>
  <c r="Q46" i="13"/>
  <c r="R46" i="13" s="1"/>
  <c r="P46" i="13"/>
  <c r="S45" i="13"/>
  <c r="Q45" i="13"/>
  <c r="R45" i="13" s="1"/>
  <c r="P45" i="13"/>
  <c r="S44" i="13"/>
  <c r="Q44" i="13"/>
  <c r="R44" i="13" s="1"/>
  <c r="P44" i="13"/>
  <c r="S43" i="13"/>
  <c r="Q43" i="13"/>
  <c r="R43" i="13" s="1"/>
  <c r="P43" i="13"/>
  <c r="S42" i="13"/>
  <c r="Q42" i="13"/>
  <c r="R42" i="13" s="1"/>
  <c r="P42" i="13"/>
  <c r="S41" i="13"/>
  <c r="Q41" i="13"/>
  <c r="R41" i="13" s="1"/>
  <c r="P41" i="13"/>
  <c r="S40" i="13"/>
  <c r="Q40" i="13"/>
  <c r="R40" i="13" s="1"/>
  <c r="P40" i="13"/>
  <c r="S39" i="13"/>
  <c r="Q39" i="13"/>
  <c r="R39" i="13" s="1"/>
  <c r="P39" i="13"/>
  <c r="S38" i="13"/>
  <c r="Q38" i="13"/>
  <c r="R38" i="13" s="1"/>
  <c r="P38" i="13"/>
  <c r="S37" i="13"/>
  <c r="Q37" i="13"/>
  <c r="R37" i="13" s="1"/>
  <c r="P37" i="13"/>
  <c r="S36" i="13"/>
  <c r="Q36" i="13"/>
  <c r="R36" i="13" s="1"/>
  <c r="P36" i="13"/>
  <c r="S35" i="13"/>
  <c r="Q35" i="13"/>
  <c r="R35" i="13" s="1"/>
  <c r="P35" i="13"/>
  <c r="S34" i="13"/>
  <c r="Q34" i="13"/>
  <c r="R34" i="13" s="1"/>
  <c r="P34" i="13"/>
  <c r="S33" i="13"/>
  <c r="Q33" i="13"/>
  <c r="R33" i="13" s="1"/>
  <c r="P33" i="13"/>
  <c r="S32" i="13"/>
  <c r="Q32" i="13"/>
  <c r="R32" i="13" s="1"/>
  <c r="P32" i="13"/>
  <c r="S31" i="13"/>
  <c r="Q31" i="13"/>
  <c r="R31" i="13" s="1"/>
  <c r="P31" i="13"/>
  <c r="S30" i="13"/>
  <c r="Q30" i="13"/>
  <c r="R30" i="13" s="1"/>
  <c r="P30" i="13"/>
  <c r="S29" i="13"/>
  <c r="Q29" i="13"/>
  <c r="R29" i="13" s="1"/>
  <c r="P29" i="13"/>
  <c r="S28" i="13"/>
  <c r="Q28" i="13"/>
  <c r="R28" i="13" s="1"/>
  <c r="P28" i="13"/>
  <c r="S27" i="13"/>
  <c r="Q27" i="13"/>
  <c r="R27" i="13" s="1"/>
  <c r="P27" i="13"/>
  <c r="S26" i="13"/>
  <c r="Q26" i="13"/>
  <c r="R26" i="13" s="1"/>
  <c r="P26" i="13"/>
  <c r="S25" i="13"/>
  <c r="Q25" i="13"/>
  <c r="R25" i="13" s="1"/>
  <c r="P25" i="13"/>
  <c r="S24" i="13"/>
  <c r="Q24" i="13"/>
  <c r="R24" i="13" s="1"/>
  <c r="P24" i="13"/>
  <c r="S23" i="13"/>
  <c r="Q23" i="13"/>
  <c r="R23" i="13" s="1"/>
  <c r="P23" i="13"/>
  <c r="S22" i="13"/>
  <c r="Q22" i="13"/>
  <c r="R22" i="13" s="1"/>
  <c r="P22" i="13"/>
  <c r="S21" i="13"/>
  <c r="Q21" i="13"/>
  <c r="R21" i="13" s="1"/>
  <c r="P21" i="13"/>
  <c r="S20" i="13"/>
  <c r="Q20" i="13"/>
  <c r="R20" i="13" s="1"/>
  <c r="P20" i="13"/>
  <c r="S19" i="13"/>
  <c r="Q19" i="13"/>
  <c r="R19" i="13" s="1"/>
  <c r="P19" i="13"/>
  <c r="S18" i="13"/>
  <c r="Q18" i="13"/>
  <c r="R18" i="13" s="1"/>
  <c r="P18" i="13"/>
  <c r="S17" i="13"/>
  <c r="Q17" i="13"/>
  <c r="R17" i="13" s="1"/>
  <c r="P17" i="13"/>
  <c r="S16" i="13"/>
  <c r="Q16" i="13"/>
  <c r="R16" i="13" s="1"/>
  <c r="P16" i="13"/>
  <c r="S15" i="13"/>
  <c r="Q15" i="13"/>
  <c r="R15" i="13" s="1"/>
  <c r="P15" i="13"/>
  <c r="S14" i="13"/>
  <c r="Q14" i="13"/>
  <c r="R14" i="13" s="1"/>
  <c r="P14" i="13"/>
  <c r="S13" i="13"/>
  <c r="Q13" i="13"/>
  <c r="R13" i="13" s="1"/>
  <c r="P13" i="13"/>
  <c r="S12" i="13"/>
  <c r="Q12" i="13"/>
  <c r="R12" i="13" s="1"/>
  <c r="P12" i="13"/>
  <c r="S11" i="13"/>
  <c r="Q11" i="13"/>
  <c r="R11" i="13" s="1"/>
  <c r="P11" i="13"/>
  <c r="S10" i="13"/>
  <c r="Q10" i="13"/>
  <c r="R10" i="13" s="1"/>
  <c r="P10" i="13"/>
  <c r="S9" i="13"/>
  <c r="Q9" i="13"/>
  <c r="R9" i="13" s="1"/>
  <c r="P9" i="13"/>
  <c r="S8" i="13"/>
  <c r="Q8" i="13"/>
  <c r="R8" i="13" s="1"/>
  <c r="P8" i="13"/>
  <c r="S7" i="13"/>
  <c r="Q7" i="13"/>
  <c r="R7" i="13" s="1"/>
  <c r="P7" i="13"/>
  <c r="S6" i="13"/>
  <c r="Q6" i="13"/>
  <c r="R6" i="13" s="1"/>
  <c r="P6" i="13"/>
  <c r="S62" i="13"/>
  <c r="Q62" i="13"/>
  <c r="R62" i="13" s="1"/>
  <c r="P62" i="13"/>
  <c r="S61" i="13"/>
  <c r="Q61" i="13"/>
  <c r="R61" i="13" s="1"/>
  <c r="P61" i="13"/>
  <c r="S60" i="13"/>
  <c r="Q60" i="13"/>
  <c r="R60" i="13" s="1"/>
  <c r="P60" i="13"/>
  <c r="S59" i="13"/>
  <c r="Q59" i="13"/>
  <c r="R59" i="13" s="1"/>
  <c r="P59" i="13"/>
  <c r="S58" i="13"/>
  <c r="Q58" i="13"/>
  <c r="R58" i="13" s="1"/>
  <c r="P58" i="13"/>
  <c r="S57" i="13"/>
  <c r="Q57" i="13"/>
  <c r="R57" i="13" s="1"/>
  <c r="P57" i="13"/>
  <c r="S56" i="13"/>
  <c r="Q56" i="13"/>
  <c r="R56" i="13" s="1"/>
  <c r="P56" i="13"/>
  <c r="S55" i="13"/>
  <c r="Q55" i="13"/>
  <c r="R55" i="13" s="1"/>
  <c r="P55" i="13"/>
  <c r="S54" i="13"/>
  <c r="Q54" i="13"/>
  <c r="R54" i="13" s="1"/>
  <c r="P54" i="13"/>
  <c r="S53" i="13"/>
  <c r="Q53" i="13"/>
  <c r="R53" i="13" s="1"/>
  <c r="P53" i="13"/>
  <c r="S5" i="13"/>
  <c r="Q5" i="13"/>
  <c r="R5" i="13" s="1"/>
  <c r="P5" i="13"/>
  <c r="S4" i="13"/>
  <c r="Q4" i="13"/>
  <c r="R4" i="13" s="1"/>
  <c r="P4" i="13"/>
  <c r="R24" i="3"/>
  <c r="P24" i="3"/>
  <c r="Q24" i="3" s="1"/>
  <c r="O24" i="3"/>
  <c r="R23" i="3"/>
  <c r="P23" i="3"/>
  <c r="Q23" i="3" s="1"/>
  <c r="O23" i="3"/>
  <c r="R22" i="3"/>
  <c r="P22" i="3"/>
  <c r="Q22" i="3" s="1"/>
  <c r="O22" i="3"/>
  <c r="R21" i="3"/>
  <c r="P21" i="3"/>
  <c r="Q21" i="3" s="1"/>
  <c r="O21" i="3"/>
  <c r="R20" i="3"/>
  <c r="P20" i="3"/>
  <c r="Q20" i="3" s="1"/>
  <c r="O20" i="3"/>
  <c r="R19" i="3"/>
  <c r="P19" i="3"/>
  <c r="Q19" i="3" s="1"/>
  <c r="O19" i="3"/>
  <c r="R18" i="3"/>
  <c r="P18" i="3"/>
  <c r="Q18" i="3" s="1"/>
  <c r="O18" i="3"/>
  <c r="R16" i="3"/>
  <c r="P16" i="3"/>
  <c r="Q16" i="3" s="1"/>
  <c r="O16" i="3"/>
  <c r="R15" i="3"/>
  <c r="P15" i="3"/>
  <c r="Q15" i="3" s="1"/>
  <c r="O15" i="3"/>
  <c r="R14" i="3"/>
  <c r="P14" i="3"/>
  <c r="Q14" i="3" s="1"/>
  <c r="O14" i="3"/>
  <c r="R13" i="3"/>
  <c r="P13" i="3"/>
  <c r="Q13" i="3" s="1"/>
  <c r="O13" i="3"/>
  <c r="R12" i="3"/>
  <c r="P12" i="3"/>
  <c r="Q12" i="3" s="1"/>
  <c r="O12" i="3"/>
  <c r="R11" i="3"/>
  <c r="P11" i="3"/>
  <c r="Q11" i="3" s="1"/>
  <c r="O11" i="3"/>
  <c r="R10" i="3"/>
  <c r="P10" i="3"/>
  <c r="Q10" i="3" s="1"/>
  <c r="O10" i="3"/>
  <c r="R9" i="3"/>
  <c r="P9" i="3"/>
  <c r="Q9" i="3" s="1"/>
  <c r="O9" i="3"/>
  <c r="R8" i="3"/>
  <c r="P8" i="3"/>
  <c r="Q8" i="3" s="1"/>
  <c r="O8" i="3"/>
  <c r="R7" i="3"/>
  <c r="P7" i="3"/>
  <c r="Q7" i="3" s="1"/>
  <c r="O7" i="3"/>
  <c r="R6" i="3"/>
  <c r="P6" i="3"/>
  <c r="Q6" i="3" s="1"/>
  <c r="O6" i="3"/>
  <c r="R5" i="3"/>
  <c r="P5" i="3"/>
  <c r="Q5" i="3" s="1"/>
  <c r="O5" i="3"/>
  <c r="R4" i="3"/>
  <c r="P4" i="3"/>
  <c r="Q4" i="3" s="1"/>
  <c r="O4" i="3"/>
  <c r="F22" i="7" l="1"/>
  <c r="F21" i="7"/>
  <c r="D22" i="7"/>
  <c r="G22" i="7"/>
  <c r="G21" i="7"/>
  <c r="D21" i="7"/>
  <c r="C22" i="7" l="1"/>
  <c r="C21" i="7"/>
  <c r="C19" i="7"/>
  <c r="F19" i="7" l="1"/>
  <c r="G19" i="7"/>
  <c r="D19" i="7"/>
  <c r="Q3" i="13"/>
  <c r="R3" i="13" s="1"/>
  <c r="O61" i="15"/>
  <c r="K61" i="15"/>
  <c r="I61" i="15"/>
  <c r="S60" i="15"/>
  <c r="Q60" i="15"/>
  <c r="R60" i="15" s="1"/>
  <c r="P60" i="15"/>
  <c r="S58" i="15"/>
  <c r="Q58" i="15"/>
  <c r="R58" i="15" s="1"/>
  <c r="P58" i="15"/>
  <c r="S57" i="15"/>
  <c r="Q57" i="15"/>
  <c r="R57" i="15" s="1"/>
  <c r="P57" i="15"/>
  <c r="S56" i="15"/>
  <c r="Q56" i="15"/>
  <c r="R56" i="15" s="1"/>
  <c r="P56" i="15"/>
  <c r="S55" i="15"/>
  <c r="Q55" i="15"/>
  <c r="R55" i="15" s="1"/>
  <c r="P55" i="15"/>
  <c r="S54" i="15"/>
  <c r="Q54" i="15"/>
  <c r="R54" i="15" s="1"/>
  <c r="P54" i="15"/>
  <c r="S53" i="15"/>
  <c r="Q53" i="15"/>
  <c r="R53" i="15" s="1"/>
  <c r="P53" i="15"/>
  <c r="S48" i="15"/>
  <c r="Q48" i="15"/>
  <c r="R48" i="15" s="1"/>
  <c r="P48" i="15"/>
  <c r="S47" i="15"/>
  <c r="Q47" i="15"/>
  <c r="R47" i="15" s="1"/>
  <c r="P47" i="15"/>
  <c r="S46" i="15"/>
  <c r="Q46" i="15"/>
  <c r="R46" i="15" s="1"/>
  <c r="P46" i="15"/>
  <c r="S45" i="15"/>
  <c r="R45" i="15"/>
  <c r="Q45" i="15"/>
  <c r="P45" i="15"/>
  <c r="S44" i="15"/>
  <c r="Q44" i="15"/>
  <c r="R44" i="15" s="1"/>
  <c r="P44" i="15"/>
  <c r="S36" i="15"/>
  <c r="Q36" i="15"/>
  <c r="R36" i="15" s="1"/>
  <c r="P36" i="15"/>
  <c r="S35" i="15"/>
  <c r="Q35" i="15"/>
  <c r="R35" i="15" s="1"/>
  <c r="P35" i="15"/>
  <c r="S34" i="15"/>
  <c r="Q34" i="15"/>
  <c r="R34" i="15" s="1"/>
  <c r="P34" i="15"/>
  <c r="S4" i="15"/>
  <c r="Q4" i="15"/>
  <c r="R4" i="15" s="1"/>
  <c r="P4" i="15"/>
  <c r="Q3" i="15"/>
  <c r="R3" i="15" s="1"/>
  <c r="P3" i="15"/>
  <c r="L61" i="15"/>
  <c r="N22" i="14"/>
  <c r="J22" i="14"/>
  <c r="H22" i="14"/>
  <c r="R21" i="14"/>
  <c r="P21" i="14"/>
  <c r="Q21" i="14" s="1"/>
  <c r="O21" i="14"/>
  <c r="R20" i="14"/>
  <c r="P20" i="14"/>
  <c r="Q20" i="14" s="1"/>
  <c r="O20" i="14"/>
  <c r="R6" i="14"/>
  <c r="P6" i="14"/>
  <c r="Q6" i="14" s="1"/>
  <c r="O6" i="14"/>
  <c r="R5" i="14"/>
  <c r="P5" i="14"/>
  <c r="Q5" i="14" s="1"/>
  <c r="O5" i="14"/>
  <c r="R4" i="14"/>
  <c r="P4" i="14"/>
  <c r="Q4" i="14" s="1"/>
  <c r="O4" i="14"/>
  <c r="P3" i="14"/>
  <c r="Q3" i="14" s="1"/>
  <c r="O89" i="13"/>
  <c r="K89" i="13"/>
  <c r="I89" i="13"/>
  <c r="P3" i="13"/>
  <c r="S3" i="15" l="1"/>
  <c r="E22" i="7"/>
  <c r="Q61" i="15"/>
  <c r="P61" i="15"/>
  <c r="M61" i="15"/>
  <c r="S61" i="15" s="1"/>
  <c r="K22" i="14"/>
  <c r="E21" i="7"/>
  <c r="O3" i="14"/>
  <c r="L89" i="13"/>
  <c r="E19" i="7"/>
  <c r="R3" i="14" l="1"/>
  <c r="L22" i="14"/>
  <c r="R22" i="14" s="1"/>
  <c r="P22" i="14"/>
  <c r="O22" i="14"/>
  <c r="M89" i="13"/>
  <c r="S89" i="13" s="1"/>
  <c r="S3" i="13"/>
  <c r="Q89" i="13"/>
  <c r="P89" i="1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17" i="3"/>
  <c r="P17" i="3"/>
  <c r="Q17" i="3" s="1"/>
  <c r="O25" i="3"/>
  <c r="P25" i="3"/>
  <c r="Q25" i="3" s="1"/>
  <c r="O26" i="3"/>
  <c r="P26" i="3"/>
  <c r="Q26" i="3" s="1"/>
  <c r="O27" i="3"/>
  <c r="P27" i="3"/>
  <c r="Q27" i="3" s="1"/>
  <c r="O29" i="3"/>
  <c r="P29" i="3"/>
  <c r="Q29" i="3" s="1"/>
  <c r="O30" i="3"/>
  <c r="P30" i="3"/>
  <c r="Q30" i="3" s="1"/>
  <c r="O31" i="3"/>
  <c r="P31" i="3"/>
  <c r="Q31" i="3" s="1"/>
  <c r="C25" i="7" l="1"/>
  <c r="O28" i="3"/>
  <c r="P28" i="3"/>
  <c r="Q28" i="3" s="1"/>
  <c r="R28" i="3"/>
  <c r="P3" i="3" l="1"/>
  <c r="O3" i="3"/>
  <c r="F18" i="7" l="1"/>
  <c r="F20" i="7" l="1"/>
  <c r="G18" i="7"/>
  <c r="D18" i="7"/>
  <c r="C24" i="7"/>
  <c r="C27" i="7" s="1"/>
  <c r="N32" i="3"/>
  <c r="K32" i="3"/>
  <c r="J32" i="3"/>
  <c r="H32" i="3"/>
  <c r="R31" i="3"/>
  <c r="R30" i="3"/>
  <c r="R29" i="3"/>
  <c r="R27" i="3"/>
  <c r="R26" i="3"/>
  <c r="R25" i="3"/>
  <c r="R17" i="3"/>
  <c r="R3" i="3"/>
  <c r="F24" i="7" l="1"/>
  <c r="F27" i="7" s="1"/>
  <c r="F25" i="7"/>
  <c r="I18" i="7"/>
  <c r="D20" i="7"/>
  <c r="I19" i="7"/>
  <c r="G20" i="7"/>
  <c r="G25" i="7" s="1"/>
  <c r="O32" i="3"/>
  <c r="P32" i="3"/>
  <c r="Q3" i="3"/>
  <c r="H19" i="7"/>
  <c r="L32" i="3"/>
  <c r="R32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<sst xmlns="http://schemas.openxmlformats.org/spreadsheetml/2006/main" count="1745" uniqueCount="917">
  <si>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</si>
  <si>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</si>
  <si>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</si>
  <si>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</si>
  <si>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</si>
  <si>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</si>
  <si>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</si>
  <si>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</si>
  <si>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</si>
  <si>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</si>
  <si>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</si>
  <si>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</si>
  <si>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</si>
  <si>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</si>
  <si>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</si>
  <si>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</si>
  <si>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</si>
  <si>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</si>
  <si>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</si>
  <si>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</si>
  <si>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</si>
  <si>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</si>
  <si>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</si>
  <si>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</si>
  <si>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</si>
  <si>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</si>
  <si>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</si>
  <si>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</si>
  <si>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</si>
  <si>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</si>
  <si>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</si>
  <si>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</si>
  <si>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</si>
  <si>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</si>
  <si>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</si>
  <si>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</si>
  <si>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</si>
  <si>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Województwo: Mazowieckie</t>
  </si>
  <si>
    <t>Powiat Ciechanowski</t>
  </si>
  <si>
    <t>Powiat Garwoliński</t>
  </si>
  <si>
    <t>Powiat Gostyniński</t>
  </si>
  <si>
    <t>Powiat Grodziski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</si>
  <si>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</si>
  <si>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</si>
  <si>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</si>
  <si>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</si>
  <si>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</si>
  <si>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</si>
  <si>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</si>
  <si>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</si>
  <si>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</t>
  </si>
  <si>
    <t>Powiat Ostrołęcki</t>
  </si>
  <si>
    <t>Powiat Ostrowski</t>
  </si>
  <si>
    <t>Powiat Otwocki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</si>
  <si>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</si>
  <si>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</si>
  <si>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</si>
  <si>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</si>
  <si>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</si>
  <si>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</si>
  <si>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</si>
  <si>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</si>
  <si>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</si>
  <si>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</si>
  <si>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</si>
  <si>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</si>
  <si>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</si>
  <si>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</si>
  <si>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</si>
  <si>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</si>
  <si>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</si>
  <si>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</si>
  <si>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</si>
  <si>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Gmina wiejska Baranów</t>
  </si>
  <si>
    <t>Gmina miejsko-wiejska Białobrzegi</t>
  </si>
  <si>
    <t>Gmina wiejska Bielany</t>
  </si>
  <si>
    <t>Gmina miejsko-wiejska Bieżuń</t>
  </si>
  <si>
    <t>Gmina miejsko-wiejska Błonie</t>
  </si>
  <si>
    <t>Gmina miejsko-wiejska Bodzanów</t>
  </si>
  <si>
    <t>Gmina wiejska Boguty-Pianki</t>
  </si>
  <si>
    <t>Gmina wiejska Borowie</t>
  </si>
  <si>
    <t>Gmina wiejska Brańszczyk</t>
  </si>
  <si>
    <t>Gmina miejsko-wiejska Brok</t>
  </si>
  <si>
    <t>Gmina wiejska Brudzeń Duży</t>
  </si>
  <si>
    <t>Gmina miejsko-wiejska Brwinów</t>
  </si>
  <si>
    <t>Gmina wiejska Bulkowo</t>
  </si>
  <si>
    <t>Gmina miejsko-wiejska Cegłów</t>
  </si>
  <si>
    <t>Gmina wiejska Chynów</t>
  </si>
  <si>
    <t>Gmina wiejska Czarnia</t>
  </si>
  <si>
    <t>Gmina wiejska Czernice Borowe</t>
  </si>
  <si>
    <t>Gmina wiejska Czerwin</t>
  </si>
  <si>
    <t>Gmina wiejska Czosnów</t>
  </si>
  <si>
    <t>Gmina wiejska Dąbrówka</t>
  </si>
  <si>
    <t>Gmina wiejska Dębe Wielkie</t>
  </si>
  <si>
    <t>Gmina wiejska Długosiodło</t>
  </si>
  <si>
    <t>Gmina wiejska Dobre</t>
  </si>
  <si>
    <t>Gmina wiejska Dzierzążnia</t>
  </si>
  <si>
    <t>Gmina wiejska Dzierzgowo</t>
  </si>
  <si>
    <t>Gmina wiejska Garwolin</t>
  </si>
  <si>
    <t>Gmina miejsko-wiejska Gąbin</t>
  </si>
  <si>
    <t>Gmina wiejska Goszczyn</t>
  </si>
  <si>
    <t>Gmina miejsko-wiejska Góra Kalwaria</t>
  </si>
  <si>
    <t>Gmina wiejska Górzno</t>
  </si>
  <si>
    <t>Gmina miejsko-wiejska Grodzisk Mazowiecki</t>
  </si>
  <si>
    <t>Gmina miejsko-wiejska Grójec</t>
  </si>
  <si>
    <t>Gmina wiejska Grudusk</t>
  </si>
  <si>
    <t>Gmina wiejska Gzy</t>
  </si>
  <si>
    <t>Gmina miejsko-wiejska Halinów</t>
  </si>
  <si>
    <t>Gmina wiejska Iłów</t>
  </si>
  <si>
    <t>Gmina wiejska Jakubów</t>
  </si>
  <si>
    <t>Gmina wiejska Jedlińsk</t>
  </si>
  <si>
    <t>Gmina miejska Józefów</t>
  </si>
  <si>
    <t>Gmina miejsko-wiejska Kałuszyn</t>
  </si>
  <si>
    <t>Gmina wiejska Klwów</t>
  </si>
  <si>
    <t>Gmina miejsko-wiejska Kozienice</t>
  </si>
  <si>
    <t>Gmina miejsko-wiejska Latowicz</t>
  </si>
  <si>
    <t>Gmina miejska Legionowo</t>
  </si>
  <si>
    <t>Gmina wiejska Leoncin</t>
  </si>
  <si>
    <t>Gmina wiejska Lesznowola</t>
  </si>
  <si>
    <t>Gmina wiejska Lipowiec Kościelny</t>
  </si>
  <si>
    <t>Gmina wiejska Liw</t>
  </si>
  <si>
    <t>Gmina wiejska Lutocin</t>
  </si>
  <si>
    <t>Gmina miejska Łaskarzew</t>
  </si>
  <si>
    <t>Gmina wiejska Łaskarzew</t>
  </si>
  <si>
    <t>Gmina wiejska Łąck</t>
  </si>
  <si>
    <t>Gmina miejsko-wiejska Łochów</t>
  </si>
  <si>
    <t>Gmina wiejska Łyse</t>
  </si>
  <si>
    <t>Gmina miejska Maków Mazowiecki</t>
  </si>
  <si>
    <t>Gmina wiejska Mała Wieś</t>
  </si>
  <si>
    <t>Gmina wiejska Miastków Kościelny</t>
  </si>
  <si>
    <t>Gmina wiejska Miedzna</t>
  </si>
  <si>
    <t>Gmina wiejska Młodzieszyn</t>
  </si>
  <si>
    <t>Gmina wiejska Młynarze</t>
  </si>
  <si>
    <t>Gmina wiejska Mochowo</t>
  </si>
  <si>
    <t>Gmina miejsko-wiejska Mogielnica</t>
  </si>
  <si>
    <t>Gmina wiejska Mokobody</t>
  </si>
  <si>
    <t>Gmina miejsko-wiejska Mordy</t>
  </si>
  <si>
    <t>Gmina miejsko-wiejska Mszczonów</t>
  </si>
  <si>
    <t>Gmina miejsko-wiejska Myszyniec</t>
  </si>
  <si>
    <t>Gmina miejsko-wiejska Nasielsk</t>
  </si>
  <si>
    <t>Gmina wiejska Nowa Sucha</t>
  </si>
  <si>
    <t>Gmina wiejska Nur</t>
  </si>
  <si>
    <t>Gmina wiejska Odrzywół</t>
  </si>
  <si>
    <t>Gmina wiejska Ojrzeń</t>
  </si>
  <si>
    <t>Gmina wiejska Olszewo-Borki</t>
  </si>
  <si>
    <t>Gmina wiejska Opinogóra Górna</t>
  </si>
  <si>
    <t>Gmina wiejska Osieck</t>
  </si>
  <si>
    <t>Gmina wiejska Ostrów Mazowiecka</t>
  </si>
  <si>
    <t>Gmina miejska Otwock</t>
  </si>
  <si>
    <t>Gmina wiejska Paprotnia</t>
  </si>
  <si>
    <t>Gmina miejsko-wiejska Pilawa</t>
  </si>
  <si>
    <t>Gmina wiejska Płoniawy-Bramura</t>
  </si>
  <si>
    <t>Gmina wiejska Płońsk</t>
  </si>
  <si>
    <t>Gmina wiejska Pniewy</t>
  </si>
  <si>
    <t>Gmina miejska Podkowa Leśna</t>
  </si>
  <si>
    <t>Gmina wiejska Potworów</t>
  </si>
  <si>
    <t>Gmina wiejska Przasnysz</t>
  </si>
  <si>
    <t>Gmina wiejska Przyłęk</t>
  </si>
  <si>
    <t>Gmina miejsko-wiejska Przysucha</t>
  </si>
  <si>
    <t>Gmina miejsko-wiejska Pułtusk</t>
  </si>
  <si>
    <t>Gmina wiejska Raciąż</t>
  </si>
  <si>
    <t>Gmina wiejska Radzanów</t>
  </si>
  <si>
    <t>Gmina wiejska Raszyn</t>
  </si>
  <si>
    <t>Gmina wiejska Regimin</t>
  </si>
  <si>
    <t>Gmina wiejska Repki</t>
  </si>
  <si>
    <t>Gmina wiejska Rościszewo</t>
  </si>
  <si>
    <t>Gmina wiejska Rybno</t>
  </si>
  <si>
    <t>Gmina miejsko-wiejska Sanniki</t>
  </si>
  <si>
    <t>Gmina miejsko-wiejska Serock</t>
  </si>
  <si>
    <t>Gmina wiejska Siennica</t>
  </si>
  <si>
    <t>Gmina wiejska Sienno</t>
  </si>
  <si>
    <t>Gmina wiejska Skórzec</t>
  </si>
  <si>
    <t>Gmina wiejska Słupno</t>
  </si>
  <si>
    <t>Gmina wiejska Sobolew</t>
  </si>
  <si>
    <t>Gmina miejska Sokołów Podlaski</t>
  </si>
  <si>
    <t>Gmina wiejska Sokołów Podlaski</t>
  </si>
  <si>
    <t>Gmina wiejska Somianka</t>
  </si>
  <si>
    <t>Gmina wiejska Sońsk</t>
  </si>
  <si>
    <t>Gmina wiejska Stara Błotnica</t>
  </si>
  <si>
    <t>Gmina wiejska Sterdyń</t>
  </si>
  <si>
    <t>Gmina wiejska Stoczek</t>
  </si>
  <si>
    <t>Gmina wiejska Strachówka</t>
  </si>
  <si>
    <t>Gmina wiejska Strzegowo</t>
  </si>
  <si>
    <t>Gmina wiejska Stupsk</t>
  </si>
  <si>
    <t>Gmina miejska Sulejówek</t>
  </si>
  <si>
    <t>Gmina wiejska Sypniewo</t>
  </si>
  <si>
    <t>Gmina wiejska Szelków</t>
  </si>
  <si>
    <t>Gmina wiejska Szulborze Wielkie</t>
  </si>
  <si>
    <t>Gmina miejsko-wiejska Szydłowiec</t>
  </si>
  <si>
    <t>Gmina wiejska Szydłowo</t>
  </si>
  <si>
    <t>Gmina wiejska Tczów</t>
  </si>
  <si>
    <t>Gmina wiejska Teresin</t>
  </si>
  <si>
    <t>Gmina wiejska Trojanów</t>
  </si>
  <si>
    <t>Gmina wiejska Troszyn</t>
  </si>
  <si>
    <t>Gmina miejsko-wiejska Warka</t>
  </si>
  <si>
    <t>Gmina wiejska Wąsewo</t>
  </si>
  <si>
    <t>Gmina wiejska Wiązowna</t>
  </si>
  <si>
    <t>Gmina wiejska Wieliszew</t>
  </si>
  <si>
    <t>Gmina wiejska Wieniawa</t>
  </si>
  <si>
    <t>Gmina miejsko-wiejska Wiskitki</t>
  </si>
  <si>
    <t>Gmina wiejska Wiśniew</t>
  </si>
  <si>
    <t>Gmina wiejska Wiśniewo</t>
  </si>
  <si>
    <t>Gmina wiejska Wodynie</t>
  </si>
  <si>
    <t>Gmina wiejska Wolanów</t>
  </si>
  <si>
    <t>Gmina miejsko-wiejska Wyszogród</t>
  </si>
  <si>
    <t>Gmina wiejska Zabrodzie</t>
  </si>
  <si>
    <t>Gmina wiejska Zakrzew</t>
  </si>
  <si>
    <t>Gmina wiejska Zatory</t>
  </si>
  <si>
    <t>Gmina miejska Ząbki</t>
  </si>
  <si>
    <t>Gmina wiejska Zbuczyn</t>
  </si>
  <si>
    <t>Gmina miejsko-wiejska Zwoleń</t>
  </si>
  <si>
    <t>Gmina wiejska Żabia Wola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</si>
  <si>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</si>
  <si>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</si>
  <si>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</si>
  <si>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</si>
  <si>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</si>
  <si>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</si>
  <si>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</si>
  <si>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</si>
  <si>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</si>
  <si>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</si>
  <si>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</si>
  <si>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</si>
  <si>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</si>
  <si>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</si>
  <si>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</si>
  <si>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</si>
  <si>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</si>
  <si>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</si>
  <si>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</si>
  <si>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</si>
  <si>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</si>
  <si>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</si>
  <si>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</si>
  <si>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</si>
  <si>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</si>
  <si>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</si>
  <si>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</si>
  <si>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</si>
  <si>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</si>
  <si>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</si>
  <si>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</si>
  <si>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</si>
  <si>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</si>
  <si>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</si>
  <si>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</si>
  <si>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</si>
  <si>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</si>
  <si>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</si>
  <si>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</si>
  <si>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</si>
  <si>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</si>
  <si>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</si>
  <si>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</si>
  <si>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</si>
  <si>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</si>
  <si>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</si>
  <si>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</si>
  <si>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</si>
  <si>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</si>
  <si>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</si>
  <si>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</si>
  <si>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</si>
  <si>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</si>
  <si>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</si>
  <si>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</si>
  <si>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</si>
  <si>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</si>
  <si>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</si>
  <si>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</si>
  <si>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</si>
  <si>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</si>
  <si>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</si>
  <si>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</si>
  <si>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</si>
  <si>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</si>
  <si>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</si>
  <si>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</si>
  <si>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</si>
  <si>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</si>
  <si>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</si>
  <si>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</si>
  <si>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</si>
  <si>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</si>
  <si>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</si>
  <si>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</si>
  <si>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</si>
  <si>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</si>
  <si>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</si>
  <si>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</si>
  <si>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</si>
  <si>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</si>
  <si>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</si>
  <si>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</si>
  <si>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Miasto Ostrołęka</t>
  </si>
  <si>
    <t>Miasto Siedlce</t>
  </si>
  <si>
    <t>Ostrowski</t>
  </si>
  <si>
    <t>Płoński</t>
  </si>
  <si>
    <t>Ostrołęcki</t>
  </si>
  <si>
    <t>Grodziski</t>
  </si>
  <si>
    <t>Grójecki</t>
  </si>
  <si>
    <t>Białobrzeski</t>
  </si>
  <si>
    <t>Sokołowski</t>
  </si>
  <si>
    <t>Płocki</t>
  </si>
  <si>
    <t>Żuromiński</t>
  </si>
  <si>
    <t>Warszawski Zachodni</t>
  </si>
  <si>
    <t>Przysuski</t>
  </si>
  <si>
    <t>Garwoliński</t>
  </si>
  <si>
    <t>Wyszkowski</t>
  </si>
  <si>
    <t>Sochaczewski</t>
  </si>
  <si>
    <t>Pruszkowski</t>
  </si>
  <si>
    <t>Miński</t>
  </si>
  <si>
    <t>Otwocki</t>
  </si>
  <si>
    <t>Szydłowiecki</t>
  </si>
  <si>
    <t>Przasnyski</t>
  </si>
  <si>
    <t>Lipski</t>
  </si>
  <si>
    <t>Ciechanowski</t>
  </si>
  <si>
    <t>Makowski</t>
  </si>
  <si>
    <t>Nowodworski</t>
  </si>
  <si>
    <t>Wołomiński</t>
  </si>
  <si>
    <t>Siedlecki</t>
  </si>
  <si>
    <t>Mławski</t>
  </si>
  <si>
    <t>Kozienicki</t>
  </si>
  <si>
    <t>Gostyniński</t>
  </si>
  <si>
    <t>Sierpecki</t>
  </si>
  <si>
    <t>Piaseczyński</t>
  </si>
  <si>
    <t>Radomski</t>
  </si>
  <si>
    <t>Węgrowski</t>
  </si>
  <si>
    <t>Pułtuski</t>
  </si>
  <si>
    <t>Legionowski</t>
  </si>
  <si>
    <t>Zwoleński</t>
  </si>
  <si>
    <t>Żyrardowski</t>
  </si>
  <si>
    <t>Gmina miejska Żyrardów</t>
  </si>
  <si>
    <t>N</t>
  </si>
  <si>
    <t>9.71.2023</t>
  </si>
  <si>
    <t>9.70.2023</t>
  </si>
  <si>
    <t>9.145.2023</t>
  </si>
  <si>
    <t>9.45.2023</t>
  </si>
  <si>
    <t>9.107.2023</t>
  </si>
  <si>
    <t>9.79.2023</t>
  </si>
  <si>
    <t>9.143.2023</t>
  </si>
  <si>
    <t>9.160.2023</t>
  </si>
  <si>
    <t>9.117.2023</t>
  </si>
  <si>
    <t>9.82.2023</t>
  </si>
  <si>
    <t>9.135.2023</t>
  </si>
  <si>
    <t>9.46.2023</t>
  </si>
  <si>
    <t>9.60.2023</t>
  </si>
  <si>
    <t>9.3.2023</t>
  </si>
  <si>
    <t>9.21.2023</t>
  </si>
  <si>
    <t>9.96.2023</t>
  </si>
  <si>
    <t>9.183.2023</t>
  </si>
  <si>
    <t>9.92.2023</t>
  </si>
  <si>
    <t>9.116.2023</t>
  </si>
  <si>
    <t>9.93.2023</t>
  </si>
  <si>
    <t>9.244.2023</t>
  </si>
  <si>
    <t>9.193.2023</t>
  </si>
  <si>
    <t>9.72.2023</t>
  </si>
  <si>
    <t>9.39.2023</t>
  </si>
  <si>
    <t>9.154.2023</t>
  </si>
  <si>
    <t>9.61.2023</t>
  </si>
  <si>
    <t>9.142.2023</t>
  </si>
  <si>
    <t>9.19.2023</t>
  </si>
  <si>
    <t>9.118.2023</t>
  </si>
  <si>
    <t>Remont drogi powiatowej nr 3532W Gózd - Rawica</t>
  </si>
  <si>
    <t>Remont drogi powiatowej nr 1247W Ojrzeń-Nowe Miasto (do granicy powiatu)</t>
  </si>
  <si>
    <t>Remont drogi powiatowej nr 2369W w Mławie</t>
  </si>
  <si>
    <t>Remont drogi powiatowej 1707W Magnuszew-Przewóz Stary w m. Grzybów</t>
  </si>
  <si>
    <t>Remont drogi powiatowej Nr 1341W w miejscowości: Mierżączka, Reducin (Gmina Górzno)</t>
  </si>
  <si>
    <t>Remont drogi powiatowej nr 1809W (ul. Serocka) na odcinku od drogi krajowej nr 62 (ul. Wyszkowska) w kierunku drogi gminnej - ul. Popowskiej we wsi Nowa Wieś w Gminie Serock</t>
  </si>
  <si>
    <t>Remont odcinka drogi powiatowej nr 3640W w m. Zbuczyn oraz odcinka drogi powiatowej nr 3666W w m. Ostoje</t>
  </si>
  <si>
    <t>Remont drogi powiatowej nr 2657W na odcinku Orło - Daniłowo</t>
  </si>
  <si>
    <t xml:space="preserve">Remont drogi powiatowej Nr 2709W gm. Wiązowna </t>
  </si>
  <si>
    <t>Remont drogi powiatowej nr 3828W Wikcinek - Marysinek - Jeżówka w km 0+016 - 4+946 dł. 4,93 km</t>
  </si>
  <si>
    <t>Remont drogi powiatowej nr 4245W Wierzbno - Brzeźnik -  (granica powiatu) Walentów w miejscowościach Wierzbno, Wólka, Adamów</t>
  </si>
  <si>
    <t>Remont drogi powiatowej nr 4726W Mszczonów – Strzyże – Bobrowce - granica powiatu</t>
  </si>
  <si>
    <t xml:space="preserve">Remont drogi powiatowej nr 2212W Jędrzejów - Jakubów - Dobre, gmina Jakubów oraz nr 2738W Kołbiel- Siennica, gmina Siennica </t>
  </si>
  <si>
    <t>Remont drogi powiatowej nr 3306W Ruski Bród - Hucisko - gr. woj. od km 4+403 do km 6+478</t>
  </si>
  <si>
    <t>Remont drogi powiatowej nr 1938W Lipsko - Solec nad Wisłą od km 0+000 do km 1+650 dł. 1650mb. (odcinek przez m. Lipsko)</t>
  </si>
  <si>
    <t>Remont dróg powiatowych Powiatu w Pułtusku
1. Odcinek drogi nr 3421W relacji Sokołowo-Obryte-Pniewo-Zatory w miejscowości Pniewo
2. Odcinek drogi nr 3432W relacji Grabówiec-Zatory w miejscowości Zatory</t>
  </si>
  <si>
    <t>Remont drogi powiatowej nr 3213W Przasnysz - Kobylaki - Brzeski Kołaki w km od 2+655 do km 5+730</t>
  </si>
  <si>
    <t>Remont drogi powiatowej nr 2998 W Drobin - Gralewo - Mystkowo</t>
  </si>
  <si>
    <t>Remont drogi powiatowej nr 4361W (ul. Lipińskiej) w Wołominie na odcinku od skrzyżowania z ul. Legionów do skrzyżowania z ul. Sikorskiego wraz z remontem skrzyżowań</t>
  </si>
  <si>
    <t>Remont drogi powiatowej nr 3042W Sochocin - Kondrajec -Karolinowo</t>
  </si>
  <si>
    <t>Remont drogi powiatowej nr 3930W na odcinku Zawady - Włodki</t>
  </si>
  <si>
    <t>Remont drogi powiatowej Nr 2055W- ul. Leśna w Łosicach na odcinku od km 0+000 do km 0+428</t>
  </si>
  <si>
    <t>Remont drogi powiatowej nr 3534W Makowiec - Rawica na odcinku długości 1563,00 m</t>
  </si>
  <si>
    <t>Remont drogi powiatowej nr 4527W Zielonka - Łaguszów w m. Zamość Nowy</t>
  </si>
  <si>
    <t>Remont drogi powiatowej nr 1451W Szczawin Kościelny - Smolenta - Korzeń na odcinku od km 6+918 do km 9+589 
o długości 2,671 km</t>
  </si>
  <si>
    <t>Remont drogi powiatowej nr 2208W Radoszyna-Drop-Nojszew, gmina Dobre oraz nr 2249W Kałuszyn-Garczyn Mały-Czarnogłów-Wiśniew, gmina Kałuszyn</t>
  </si>
  <si>
    <t>Remont odcinka drogi powiatowej nr 3620W w m. Korczew oraz drogi powiatowej nr  3685W w m. Ujrzanów</t>
  </si>
  <si>
    <t>Remont drogi powiatowej nr 3754W Goleszyn - Leszczynki</t>
  </si>
  <si>
    <t xml:space="preserve">Remont drogi powiatowej nr 1526W w m. Milanówek ul. Dębowa </t>
  </si>
  <si>
    <t>R</t>
  </si>
  <si>
    <t>05.2023 - 09.2023</t>
  </si>
  <si>
    <t>05.2023 - 04.2024</t>
  </si>
  <si>
    <t>06.2023 - 10.2023</t>
  </si>
  <si>
    <t>05.2023 - 11.2023</t>
  </si>
  <si>
    <t>06.2023 - 07.2023</t>
  </si>
  <si>
    <t>07.2023 - 09.2023</t>
  </si>
  <si>
    <t>05.2023 - 10.2023</t>
  </si>
  <si>
    <t>08.2023 - 07.2024</t>
  </si>
  <si>
    <t>08.2023 - 12.2023</t>
  </si>
  <si>
    <t>03.2023 - 10.2023</t>
  </si>
  <si>
    <t>04.2023 - 01.2024</t>
  </si>
  <si>
    <t>04.2023 - 11.2023</t>
  </si>
  <si>
    <t>06.2023 - 11.2023</t>
  </si>
  <si>
    <t>06.2023 - 03.2024</t>
  </si>
  <si>
    <t>10.2023 - 09.2024</t>
  </si>
  <si>
    <t>04.2023 - 09.2023</t>
  </si>
  <si>
    <t>06.2023 - 09.2023</t>
  </si>
  <si>
    <t>07.2023 - 12.2023</t>
  </si>
  <si>
    <t>03.2023 - 11.2023</t>
  </si>
  <si>
    <t>9.144.2023</t>
  </si>
  <si>
    <t>Remont drogi powiatowej nr 2356W Staroguby-Strzegowo</t>
  </si>
  <si>
    <t>9.108.2023</t>
  </si>
  <si>
    <t xml:space="preserve">Remont drogi powiatowej Nr 1317W w miejscowości: Borowie, Jaźwiny (Gmina Borowie) </t>
  </si>
  <si>
    <t>9.18.2023</t>
  </si>
  <si>
    <t>Remont drogi powiatowej nr 3730W Ligowo - Osiek</t>
  </si>
  <si>
    <t>9.136.2023</t>
  </si>
  <si>
    <t>Remont drogi powiatowej nr 4204W w miejscowościach Płatkownica, Morzyczyn Włościański</t>
  </si>
  <si>
    <t>04.2023 - 12.2023</t>
  </si>
  <si>
    <t>9.58.2023</t>
  </si>
  <si>
    <t>Remont Alei ks. J. Popiełuszki wraz z rondem im. Honorowych Dawców Krwi w Ostrołęce</t>
  </si>
  <si>
    <t>07.2023 - 06.2024</t>
  </si>
  <si>
    <t>9.90.2023</t>
  </si>
  <si>
    <t xml:space="preserve">Remont ulicy Józefa Piłsudskiego w Siedlcach na odcinku od ul. Wojska Polskiego/Szkolna do ul. Wojskowej/Armii Krajowej </t>
  </si>
  <si>
    <t>9.175.2023</t>
  </si>
  <si>
    <t xml:space="preserve">Remont drogi powiatowej nr 2543W Nowa Wieś - Przystań - Chojniki - Rataje - Mostówek od km 1+190,00 do km 2+145,00 w miejscowości Nowa Wieś na terenie gminy Olszewo-Borki </t>
  </si>
  <si>
    <t>9.140.2023</t>
  </si>
  <si>
    <t>9.232.2023</t>
  </si>
  <si>
    <t xml:space="preserve">Remont dwóch odcinków drogi powiatowej nr 1444W od DW 583 Pacyna - Luszyn - Długie - gr. województwa łódzkiego w miejscowości Pacyna, Kamionka i Luszyn </t>
  </si>
  <si>
    <t>9.198.2023</t>
  </si>
  <si>
    <t>Remont drogi powiatowej nr 3921W na odcinku Jabłonna Lacka - Gródek</t>
  </si>
  <si>
    <t>04.2023 - 03.2024</t>
  </si>
  <si>
    <t>9.174.2023</t>
  </si>
  <si>
    <t>Remont drogi powiatowej nr 2570W Żabin - Cisk - Lipianka od km 5+700,00 do km 6+777,00 w miejscowości Lipianka na terenie gminy Goworowo</t>
  </si>
  <si>
    <t>07.2023 - 11.2023</t>
  </si>
  <si>
    <t>9.120.2023</t>
  </si>
  <si>
    <t xml:space="preserve">Remont odcinka drogi powiatowej nr 4108W w Milęcinie, gmina Brwinów </t>
  </si>
  <si>
    <t>09.2023 - 12.2023</t>
  </si>
  <si>
    <t>9.153.2023</t>
  </si>
  <si>
    <t>Remont drogi powiatowej nr 2901W Rogozino - Imielnica na odcinku od km 1+812 do km 4+592 o długości 2,780 km</t>
  </si>
  <si>
    <t>9.134.2023</t>
  </si>
  <si>
    <t>Remont drogi powiatowej nr 2130W Biedrzyce - Gąsewo Poduchowne - Płoniawy-Bramura na odcinku o długości 4,600 km</t>
  </si>
  <si>
    <t>9.32.2023</t>
  </si>
  <si>
    <t xml:space="preserve">Remont drogi powiatowej nr 4608W Osówka - Straszewy </t>
  </si>
  <si>
    <t>9.69.2023</t>
  </si>
  <si>
    <t>Remont drogi powiatowej nr 1671W Krześniaków - Wichradz</t>
  </si>
  <si>
    <t>9.151.2023</t>
  </si>
  <si>
    <t>Remont drogi powiatowej nr 4017W Barak - Sadek - Stacja PKP Szydłowiec</t>
  </si>
  <si>
    <t>9.216.2023</t>
  </si>
  <si>
    <t>Remont drogi powiatowej nr 4120W ul. Nowowiejska na odc. o dł. ok 2100 mb, gm. Ożarów Mazowiecki</t>
  </si>
  <si>
    <t>9.121.2023</t>
  </si>
  <si>
    <t>9.139.2023</t>
  </si>
  <si>
    <t>1419042</t>
  </si>
  <si>
    <t xml:space="preserve">Remont dróg gminnych nr 290419W oraz 290421W na terenie Gminy Bulkowo </t>
  </si>
  <si>
    <t>9.74.2023</t>
  </si>
  <si>
    <t>1438011</t>
  </si>
  <si>
    <t>Remont ulicy Moniuszki w Żyrardowie na odcinku od ul. Wysockiego do ul. Piaskowej</t>
  </si>
  <si>
    <t>05.2023 - 12.2023</t>
  </si>
  <si>
    <t>9.209.2023</t>
  </si>
  <si>
    <t>1403042</t>
  </si>
  <si>
    <t>Remont drogi gminnej nr 130246W ul. Długa w miejscowości Wola Rębkowska</t>
  </si>
  <si>
    <t>9.12.2023</t>
  </si>
  <si>
    <t>1403052</t>
  </si>
  <si>
    <t>Remont drogi gminnej nr 130423W Samorządki Kolonia - Wólka Ostrożeńska</t>
  </si>
  <si>
    <t>9.111.2023</t>
  </si>
  <si>
    <t>1411052</t>
  </si>
  <si>
    <t>Remont drogi relacji Sieluń - Rupin</t>
  </si>
  <si>
    <t>08.2023 - 11.2023</t>
  </si>
  <si>
    <t>9.83.2023</t>
  </si>
  <si>
    <t>1425122</t>
  </si>
  <si>
    <t>Remont drogi gminnej nr 351216W na odcinku od skrzyżowania z drogą gminną nr 351247W do skrzyżowania z drogą powiatową nr 3565W, gmina Wolanów</t>
  </si>
  <si>
    <t>9.47.2023</t>
  </si>
  <si>
    <t>1416062</t>
  </si>
  <si>
    <t>Remont drogi gminnej w miejscowości Żebry-Kolonia</t>
  </si>
  <si>
    <t>10.2023 - 06.2024</t>
  </si>
  <si>
    <t>9.48.2023</t>
  </si>
  <si>
    <t>1406092</t>
  </si>
  <si>
    <t>Remont dróg gminnych nr 160912W Konie - Załęże Duże - Kruszew w miejscowościach Konie, Wólka Załęska i nr 160926W Nowina- Przęsławice w miejscowości Przęsłąwice</t>
  </si>
  <si>
    <t>9.67.2023</t>
  </si>
  <si>
    <t>1419153</t>
  </si>
  <si>
    <t>Remont dróg gminnych w miejscowości Wyszogród - droga gminna o nr 291523W (ul. Kilińskiego) oraz droga gminna 291535W (ul. Przechodnia)</t>
  </si>
  <si>
    <t>9.226.2023</t>
  </si>
  <si>
    <t>Remont drogi gminnej nr 220719W w miejscowości Kamionka i Waliska oraz drogi gminnej 220704W w miejscowości Budziska</t>
  </si>
  <si>
    <t>9.87.2023</t>
  </si>
  <si>
    <t>1426053</t>
  </si>
  <si>
    <t>Remont dróg gminnych nr 360508W w miejscowości Doliwo i nr 360512W w miejscowości  Stok Ruski</t>
  </si>
  <si>
    <t>04.2023 - 10.2023</t>
  </si>
  <si>
    <t>9.239.2023</t>
  </si>
  <si>
    <t>1426112</t>
  </si>
  <si>
    <t>Remont drogi w miejscowości Wiśniew-Kolonia strona zachodnia</t>
  </si>
  <si>
    <t>9.178.2023</t>
  </si>
  <si>
    <t>1415112</t>
  </si>
  <si>
    <t xml:space="preserve">Remont dróg na terenie Gminy Troszyn </t>
  </si>
  <si>
    <t>09.2023 - 08.2024</t>
  </si>
  <si>
    <t>9.186.2023</t>
  </si>
  <si>
    <t>1403122</t>
  </si>
  <si>
    <t>Remont drogi gminnej nr 131212W w miejscowości Majdan</t>
  </si>
  <si>
    <t>9.149.2023</t>
  </si>
  <si>
    <t>1434052</t>
  </si>
  <si>
    <t xml:space="preserve">Remont drogi gminnej w miejscowości Cisie </t>
  </si>
  <si>
    <t>9.241.2023</t>
  </si>
  <si>
    <t>1429022</t>
  </si>
  <si>
    <t>Remont drogi gminnej nr 390116W Kożuchów - Patrykozy w miejscowości Kożuchów od km 0+000 do km 0+490 i drogi gminnej nr 390111W Kożuchów - gr. Gminy Sokołów Podl. (Remiszew Duży) od km 0+000 do km 0+350</t>
  </si>
  <si>
    <t>05.2023 - 03.2024</t>
  </si>
  <si>
    <t>9.63.2023</t>
  </si>
  <si>
    <t>1424012</t>
  </si>
  <si>
    <t>Remont drogi gminnej nr 340107W w miejscowości Pękowo</t>
  </si>
  <si>
    <t>9.129.2023</t>
  </si>
  <si>
    <t>1417021</t>
  </si>
  <si>
    <t>Remont dróg gminnych w Otwocku ul. Prusa i ul. Okrzei</t>
  </si>
  <si>
    <t>11.2023 - 10.2024</t>
  </si>
  <si>
    <t>9.13.2023</t>
  </si>
  <si>
    <t>1412132</t>
  </si>
  <si>
    <t>Remont drogi gminnej (ul. Strażacka) w miejscowości Siennica gmina Siennica</t>
  </si>
  <si>
    <t>9.192.2023</t>
  </si>
  <si>
    <t>1434031</t>
  </si>
  <si>
    <t xml:space="preserve">Remont drogi w ulicy Wigury w Ząbki na odc. Narutowicza- Piotra Skargi </t>
  </si>
  <si>
    <t>10.2023 - 07.2024</t>
  </si>
  <si>
    <t>9.86.2023</t>
  </si>
  <si>
    <t>1429092</t>
  </si>
  <si>
    <t>Remont drogi gminnej ul. Targowej w Sterdyni nr 390918W</t>
  </si>
  <si>
    <t>9.97.2023</t>
  </si>
  <si>
    <t>1415072</t>
  </si>
  <si>
    <t>Remont drogi gminnej Nr 250709W Łyse - Pupkowizna od km 0+000,00 do km 0+168,64</t>
  </si>
  <si>
    <t>06.2023 - 12.2023</t>
  </si>
  <si>
    <t>9.130.2023</t>
  </si>
  <si>
    <t>1415032</t>
  </si>
  <si>
    <t xml:space="preserve">Remont drogi gminnej Nr 250318W Zaorze- Łady od km 0+000,00 do km 3+720,00 </t>
  </si>
  <si>
    <t>9.190.2023</t>
  </si>
  <si>
    <t>1405062</t>
  </si>
  <si>
    <t xml:space="preserve">Remont dróg na terenie Gminy Żabia Wola </t>
  </si>
  <si>
    <t>9.219.2023</t>
  </si>
  <si>
    <t>1429062</t>
  </si>
  <si>
    <t>Remont drogi gminnej nr 390504W</t>
  </si>
  <si>
    <t>06.2023 - 04.2024</t>
  </si>
  <si>
    <t>9.27.2023</t>
  </si>
  <si>
    <t>1433053</t>
  </si>
  <si>
    <t>Remont drogi gminnej nr 420444W - ulicy Laskowskiej w Łochowie</t>
  </si>
  <si>
    <t>9.11.2023</t>
  </si>
  <si>
    <t>1401042</t>
  </si>
  <si>
    <t>Remont drogi gminnej nr 110413W Stary Gózd (od drogi krajowej nr 7) - Stary Sopot - Stary Kobylnik na odcinku Stary Sopot - Stary Kobylnik</t>
  </si>
  <si>
    <t>9.171.2023</t>
  </si>
  <si>
    <t>1425052</t>
  </si>
  <si>
    <t>Remont drogi gminnej nr 350402W Jedlanka - Bierwiecka Wola w miejscowości Jedlanka od drogi wojewódzkiej nr 735 do obiektu mostowego na rzece Tymianka</t>
  </si>
  <si>
    <t>9.59.2023</t>
  </si>
  <si>
    <t>1436032</t>
  </si>
  <si>
    <t>Remont drogi gminnej (dz. nr ew. 1222) nr 450322W Ignaców droga powiatowa nr 4524W</t>
  </si>
  <si>
    <t>9.202.2023</t>
  </si>
  <si>
    <t>1402082</t>
  </si>
  <si>
    <t>Remont drogi gminnej relacji Lekowo-Pawłowo na odcinku około 990 m</t>
  </si>
  <si>
    <t>9.50.2023</t>
  </si>
  <si>
    <t>1436042</t>
  </si>
  <si>
    <t xml:space="preserve">Remont drogi gminnej nr 450411W Tczów - Podzakrzówek - Rawica Stara  </t>
  </si>
  <si>
    <t>9.215.2023</t>
  </si>
  <si>
    <t>1423082</t>
  </si>
  <si>
    <t>Remont drogi gminnej nr 330811W Skrzynno-Komorów</t>
  </si>
  <si>
    <t>9.38.2023</t>
  </si>
  <si>
    <t>1428032</t>
  </si>
  <si>
    <t>Remont drogi gminnej nr 380218W Brzozów A</t>
  </si>
  <si>
    <t>06.2023 - 05.2024</t>
  </si>
  <si>
    <t>9.166.2023</t>
  </si>
  <si>
    <t>1417011</t>
  </si>
  <si>
    <t>Remont drogi gminnej ul. Jana III Sobieskiego w Józefowie w istniejącym pasie drogowym</t>
  </si>
  <si>
    <t>9.191.2023</t>
  </si>
  <si>
    <t>1435012</t>
  </si>
  <si>
    <t xml:space="preserve">Remont drogi gminnej nr 440116W w miejscowości Poręba Kocęby </t>
  </si>
  <si>
    <t>05.2023 - 08.2023</t>
  </si>
  <si>
    <t>9.66.2023</t>
  </si>
  <si>
    <t>1433062</t>
  </si>
  <si>
    <t>Remont drogi gminnej nr 420508W w sołectwie Rostki</t>
  </si>
  <si>
    <t>9.6.2023</t>
  </si>
  <si>
    <t>1425132</t>
  </si>
  <si>
    <t>Remont drogi gminnej Gulin - Jankowice</t>
  </si>
  <si>
    <t>9.56.2023</t>
  </si>
  <si>
    <t>1433042</t>
  </si>
  <si>
    <t>Remont drogi gminnej nr 420326W w miejscowości Ludwinów</t>
  </si>
  <si>
    <t>07.2023 - 10.2023</t>
  </si>
  <si>
    <t>9.137.2023</t>
  </si>
  <si>
    <t>1421062</t>
  </si>
  <si>
    <t>9.169.2023</t>
  </si>
  <si>
    <t>1426062</t>
  </si>
  <si>
    <t>9.172.2023</t>
  </si>
  <si>
    <t>1416032</t>
  </si>
  <si>
    <t>Remont drogi gminnej nr 260235W w miejscowości Białe-Kwaczoły</t>
  </si>
  <si>
    <t>9.213.2023</t>
  </si>
  <si>
    <t>1403021</t>
  </si>
  <si>
    <t>Remont drogi gminnej ul. Alejowa w Łaskarzewie w km 0+000,00 - 0+215,50 Miasto Łaskarzew, Powiat garwoliński</t>
  </si>
  <si>
    <t>9.41.2023</t>
  </si>
  <si>
    <t>1423042</t>
  </si>
  <si>
    <t>Remont drogi gminnej nr 330414W ul. Ogrodowa w Odrzywole</t>
  </si>
  <si>
    <t>9.64.2023</t>
  </si>
  <si>
    <t>1424043</t>
  </si>
  <si>
    <t>9.15.2023</t>
  </si>
  <si>
    <t>1423052</t>
  </si>
  <si>
    <t>Remont drogi gminnej nr 330522W Grabowska Wola-granica gminy Potworów - (Ocieść)</t>
  </si>
  <si>
    <t>9.35.2023</t>
  </si>
  <si>
    <t>1406053</t>
  </si>
  <si>
    <t>Remont drogi gminnej ul. Laskowej na odcinku od ul. Piłsudskiego do ul. Słonecznej w Grójcu</t>
  </si>
  <si>
    <t>03.2023 - 12.2023</t>
  </si>
  <si>
    <t>9.30.2023</t>
  </si>
  <si>
    <t>1402052</t>
  </si>
  <si>
    <t>Remont drogi gminnej nr 120527W Łysakowo - Andrychy -  Zeńbok</t>
  </si>
  <si>
    <t>10.2023 - 04.2024</t>
  </si>
  <si>
    <t>9.214.2023</t>
  </si>
  <si>
    <t>1412151</t>
  </si>
  <si>
    <t>Remont ulicy Malinowej w Sulejówku</t>
  </si>
  <si>
    <t>9.245.2023</t>
  </si>
  <si>
    <t>1429011</t>
  </si>
  <si>
    <t>Remont ulicy Śniadeckich w Sokołowie Podlaskim</t>
  </si>
  <si>
    <t>9.43.2023</t>
  </si>
  <si>
    <t>1411062</t>
  </si>
  <si>
    <t>Remont drogi gminnej nr 210610W w miejscowościach Płoniawy-Bramura, Jaciążek, Łęgi</t>
  </si>
  <si>
    <t>9.235.2023</t>
  </si>
  <si>
    <t>1413022</t>
  </si>
  <si>
    <t>Remont drogi gminnej Nr 230109W Choszczewka - droga powiatowa nr 2314W</t>
  </si>
  <si>
    <t>9.161.2023</t>
  </si>
  <si>
    <t>1406042</t>
  </si>
  <si>
    <t>Remont drogi gminnej nr 160420W w miejscowości Bądków i Kolonia Bądków</t>
  </si>
  <si>
    <t>08.2023 - 10.2023</t>
  </si>
  <si>
    <t>9.247.2023</t>
  </si>
  <si>
    <t>1416072</t>
  </si>
  <si>
    <t>Remont dróg gminnych w miejscowości Nowa Osuchowa na działkach ewidencyjnych nr 489/1, 505/1, 466, 504/1, 473</t>
  </si>
  <si>
    <t>9.182.2023</t>
  </si>
  <si>
    <t>1411092</t>
  </si>
  <si>
    <t>Remont drogi gminnej Rzechowo Wielkie-Zalesie</t>
  </si>
  <si>
    <t>9.81.2023</t>
  </si>
  <si>
    <t>1433082</t>
  </si>
  <si>
    <t xml:space="preserve">Remont dróg gminnych w miejscowości Grygrów i Stoczek, Gmina Stoczek </t>
  </si>
  <si>
    <t>9.44.2023</t>
  </si>
  <si>
    <t>1419082</t>
  </si>
  <si>
    <t>Remont drogi gminnej nr 290819W w m. Brody Duże</t>
  </si>
  <si>
    <t>9.100.2023</t>
  </si>
  <si>
    <t>1428062</t>
  </si>
  <si>
    <t xml:space="preserve">Wzmocnienie nawierzchni drogi gminnej nr 380502W Giżyczki Nastole - Karolków Rybnowski </t>
  </si>
  <si>
    <t>04.2023 - 02.2024</t>
  </si>
  <si>
    <t>9.37.2023</t>
  </si>
  <si>
    <t>1436053</t>
  </si>
  <si>
    <t>Remont nawierzchni drogi gminnej nr 450588W ul. Konopnickiej w Zwoleniu na odcinku 998 mb w km 0+021 + do km 1+019</t>
  </si>
  <si>
    <t>9.227.2023</t>
  </si>
  <si>
    <t>1412073</t>
  </si>
  <si>
    <t>Remont dwóch odcinków dróg zlokalizowanych na terenie gminy Halinów: drogi gminnej nr 221445W - ul. Bema w Halinowie oraz drogi gminnej nr 221431W - ul. Leśnej w Hipolitowie</t>
  </si>
  <si>
    <t>9.150.2023</t>
  </si>
  <si>
    <t>1426092</t>
  </si>
  <si>
    <t xml:space="preserve">Remont drogi gminnej nr 360914W w miejscowości Dąbrówka-Ług, gm. Skórzec </t>
  </si>
  <si>
    <t>9.230.2023</t>
  </si>
  <si>
    <t>1409052</t>
  </si>
  <si>
    <t>Remont drogi gminnej nr 190516W w Adamowie</t>
  </si>
  <si>
    <t>9.7.2023</t>
  </si>
  <si>
    <t>1407053</t>
  </si>
  <si>
    <t>Remont dwóch odcinków dróg gminnych - C-D ul. Starowiejska i C-D ul. Świerkowa</t>
  </si>
  <si>
    <t>9.248.2023</t>
  </si>
  <si>
    <t>1408052</t>
  </si>
  <si>
    <t>Remont nawierzchni drogi gminnej ul. Głównej w m. Michałów-Reginów, Gmina Wieliszew, odcinek od przejazdu do ul. Ogrodowej</t>
  </si>
  <si>
    <t>9.221.2023</t>
  </si>
  <si>
    <t>1419032</t>
  </si>
  <si>
    <t>Remont drogi gminnej nr 290318W w m. Główina</t>
  </si>
  <si>
    <t>9.114.2023</t>
  </si>
  <si>
    <t>1411011</t>
  </si>
  <si>
    <t>Remont odcinka ulicy Przemysłowej w Makowie Mazowieckim</t>
  </si>
  <si>
    <t>9.189.2023</t>
  </si>
  <si>
    <t>1426132</t>
  </si>
  <si>
    <t xml:space="preserve">Remont drogi gminnej nr 361323W w miejscowościach Chromna i Jasionka </t>
  </si>
  <si>
    <t>9.52.2023</t>
  </si>
  <si>
    <t>1438023</t>
  </si>
  <si>
    <t>Remonty fragmentów dróg gminnych w gminie Mszczonów: nr 470181W ul. Janiny Sokołowskiej w m. Badowo Mściska i Badowo Dańki i nr 470156W ul. Długiej w m. Wygnanka, Bronisławka</t>
  </si>
  <si>
    <t>9.132.2023</t>
  </si>
  <si>
    <t>1422032</t>
  </si>
  <si>
    <t>Remont drogi gminnej Borkowo Falenta - Pierzchały - Pierzchałki</t>
  </si>
  <si>
    <t>9.158.2023</t>
  </si>
  <si>
    <t>1428082</t>
  </si>
  <si>
    <t xml:space="preserve">Remont drogi gminnej nr 380815W Hermanów Kawęczyn </t>
  </si>
  <si>
    <t>9.124.2023</t>
  </si>
  <si>
    <t>1422072</t>
  </si>
  <si>
    <t>Remont drogi nr 320603W relacji Dobrzankowo-Leszno</t>
  </si>
  <si>
    <t>9.88.2023</t>
  </si>
  <si>
    <t>1403082</t>
  </si>
  <si>
    <t xml:space="preserve">Remont drogi gminnej Nr 130811W w km 0+010-1+395 w miejscowości Zasiadały gmina Miastków Kościelny </t>
  </si>
  <si>
    <t>9.119.2023</t>
  </si>
  <si>
    <t>1403062</t>
  </si>
  <si>
    <t>Remont drogi gminnej Nr 130604W Nowy Helenów-Leokadia</t>
  </si>
  <si>
    <t>9.113.2023</t>
  </si>
  <si>
    <t>1432013</t>
  </si>
  <si>
    <t>Remont drogi gminnej DG 410108W na odcinku 955m od granicy m. Błonie do DG 410107W w m. Pass</t>
  </si>
  <si>
    <t>9.85.2023</t>
  </si>
  <si>
    <t>1403032</t>
  </si>
  <si>
    <t>Remont drogi gminnej nr 130114W w miejscowości Brzuskowola i Gościewicz</t>
  </si>
  <si>
    <t>9.54.2023</t>
  </si>
  <si>
    <t>1426122</t>
  </si>
  <si>
    <t>Remont drogi w m. Łomnica dz.294, nr 361208W</t>
  </si>
  <si>
    <t>9.34.2023</t>
  </si>
  <si>
    <t>Gmina Miejska Kobyłka</t>
  </si>
  <si>
    <t>1434011</t>
  </si>
  <si>
    <t xml:space="preserve">Remont ul. Leśnej w Kobyłce </t>
  </si>
  <si>
    <t>03.2023 - 02.2024</t>
  </si>
  <si>
    <t>9.222.2023</t>
  </si>
  <si>
    <t>1414032</t>
  </si>
  <si>
    <t>Remont drogi w miejscowościach Nowe Polesie i Stare Polesie w Gminie Leoncin</t>
  </si>
  <si>
    <t>9.40.2023</t>
  </si>
  <si>
    <t>Gmina miejsko-wiejska Czerwińsk Nad Wisłą</t>
  </si>
  <si>
    <t xml:space="preserve">Remont drogi gminnej nr 300216W w miejscowości Goławin oraz drogi gminnej nr 300224W w miejscowości Janikowo   </t>
  </si>
  <si>
    <t>9.211.2023</t>
  </si>
  <si>
    <t>1428042</t>
  </si>
  <si>
    <t xml:space="preserve">Remont odcinka nawierzchni drogi gminnej nr 380303W w gminie Młodzieszyn </t>
  </si>
  <si>
    <t>9.206.2023</t>
  </si>
  <si>
    <t>1415022</t>
  </si>
  <si>
    <t>Remont drogi gminnej Rutkowo - granica gminy od km 0+000,00 do km 1+754,00</t>
  </si>
  <si>
    <t>09.2023 - 07.2024</t>
  </si>
  <si>
    <t>9.77.2023</t>
  </si>
  <si>
    <t>1413032</t>
  </si>
  <si>
    <t>Remont dróg gminnych w miejscowości Józefowo oraz Turza Mała w Gminie Lipowiec Kościelny</t>
  </si>
  <si>
    <t>9.147.2023</t>
  </si>
  <si>
    <t>1412062</t>
  </si>
  <si>
    <t xml:space="preserve">Remont dróg gminnych na terenie gminy Dobre </t>
  </si>
  <si>
    <t>9.208.2023</t>
  </si>
  <si>
    <t>1434102</t>
  </si>
  <si>
    <t>Remont drogi gminnej nr 430814W  na odcinku od km 0+700 do km 1+700 (1 000 m) w miejscowościach: Kąty - Miąski, Kąty - Wielgi, Gmina Strachówka</t>
  </si>
  <si>
    <t>9.224.2023</t>
  </si>
  <si>
    <t>1427032</t>
  </si>
  <si>
    <t>Remont drogi gminnej nr 370206W w miejscowości Rokicie i Osiek, gmina Mochowo</t>
  </si>
  <si>
    <t>9.101.2023</t>
  </si>
  <si>
    <t>1401013</t>
  </si>
  <si>
    <t xml:space="preserve">Remont ulicy Szlacheckiej w Suchej, gmina Białobrzegi </t>
  </si>
  <si>
    <t>9.10.2023</t>
  </si>
  <si>
    <t>1408043</t>
  </si>
  <si>
    <t>Remont drogi gminnej ul. Drewnowskiego w Zegrzu</t>
  </si>
  <si>
    <t>9.163.2023</t>
  </si>
  <si>
    <t>1406032</t>
  </si>
  <si>
    <t>Remont drogi gminnej nr 160314W w miejscowościach Nowe Grobice, Grobice i Grabina w gminie Chynów</t>
  </si>
  <si>
    <t>9.112.2023</t>
  </si>
  <si>
    <t>1402072</t>
  </si>
  <si>
    <t xml:space="preserve">Remont drogi gminnej Łęki - Pajewo-Króle </t>
  </si>
  <si>
    <t>9.179.2023</t>
  </si>
  <si>
    <t>1413082</t>
  </si>
  <si>
    <t>Remont drogi gminnej Piegłowo-Wieś-Korzybie</t>
  </si>
  <si>
    <t>9.133.2023</t>
  </si>
  <si>
    <t>1420092</t>
  </si>
  <si>
    <t>Remont dróg gminnych nr 300734W w miejscowości Raźniewo i 300703W w miejscowości Szeromin-Ćwiklin</t>
  </si>
  <si>
    <t>9.106.2023</t>
  </si>
  <si>
    <t>1415092</t>
  </si>
  <si>
    <t>Remont drogi gminnej nr 250933W od skrzyżowania z DP2543W (ul. Reymonta w msc. Nowa Wieś) do DP2545W (w msc. Grabnik) ul. Szkolna</t>
  </si>
  <si>
    <t>9.127.2023</t>
  </si>
  <si>
    <t>1413062</t>
  </si>
  <si>
    <t xml:space="preserve">Remont drogi gminnej nr 230620W w miejscowości Zdroje </t>
  </si>
  <si>
    <t>9.155.2023</t>
  </si>
  <si>
    <t>1412082</t>
  </si>
  <si>
    <t>Remont drogi gminnej w miejscowości Wola Polska gmina Jakubów (dr. 220508W)</t>
  </si>
  <si>
    <t>9.185.2023</t>
  </si>
  <si>
    <t>1403112</t>
  </si>
  <si>
    <t>Remont drogi gminnej nr 131140W ul. Maciejowicka  w Sobolewie</t>
  </si>
  <si>
    <t>9.242.2023</t>
  </si>
  <si>
    <t>1419063</t>
  </si>
  <si>
    <t xml:space="preserve">Remont ul. Gostynińskiej i ul. Kilińskiego w Gąbinie </t>
  </si>
  <si>
    <t>9.115.2023</t>
  </si>
  <si>
    <t>1419122</t>
  </si>
  <si>
    <t>Remont drogi gminnej nr 291688W w miejscowości Rydzyno gmina Słupno</t>
  </si>
  <si>
    <t>9.159.2023</t>
  </si>
  <si>
    <t>1408011</t>
  </si>
  <si>
    <t>Remont drogi nr 180646W - ulicy Piotra Wysockiego w Gminie Miejskiej Legionowo</t>
  </si>
  <si>
    <t>05.2023 - 07.2023</t>
  </si>
  <si>
    <t>9.234.2023</t>
  </si>
  <si>
    <t>1429082</t>
  </si>
  <si>
    <t>Remont drogi gminnej nr 390701W w miejscowości Wyrąb</t>
  </si>
  <si>
    <t>9.246.2023</t>
  </si>
  <si>
    <t>1423063</t>
  </si>
  <si>
    <t>Remont dróg gminnych w ulicach Grodzkiej i Lubelskiej w Przysusze</t>
  </si>
  <si>
    <t>9.157.2023</t>
  </si>
  <si>
    <t>1405021</t>
  </si>
  <si>
    <t>Remont ulicy Jeleniej na odc. od ul. Lotniczej do ul. Króliczej w Podkowie Leśnej</t>
  </si>
  <si>
    <t>9.2.2023</t>
  </si>
  <si>
    <t>1402062</t>
  </si>
  <si>
    <t>Remont drogi gminnej ul. Sportowej w miejscowości Ojrzeń</t>
  </si>
  <si>
    <t>9.5.2023</t>
  </si>
  <si>
    <t>1437013</t>
  </si>
  <si>
    <t>Remont drogi gminnej nr 460136W ulicy Targowej w Bieżuniu</t>
  </si>
  <si>
    <t>09.2023 - 10.2023</t>
  </si>
  <si>
    <t>9.180.2023</t>
  </si>
  <si>
    <t>1405043</t>
  </si>
  <si>
    <t>Remont dróg gminnych ul. Żwirki i Wigury 151003W oraz ul. Konspiracji 150796W w Grodzisku Mazowieckim</t>
  </si>
  <si>
    <t>9.28.2023</t>
  </si>
  <si>
    <t>1418013</t>
  </si>
  <si>
    <t>Remont drogi gminnej - ulicy Słonecznej w miejscowości Czaplinek, gmina Góra Kalwaria</t>
  </si>
  <si>
    <t>9.162.2023</t>
  </si>
  <si>
    <t>1421033</t>
  </si>
  <si>
    <t>Remont drogi gminnej ul. Sochaczewskiej (311384W) na odcinku od km 0+655.00 do granicy miasta Brwinowa</t>
  </si>
  <si>
    <t>02.2023 - 09.2023</t>
  </si>
  <si>
    <t>9.204.2023</t>
  </si>
  <si>
    <t>1416102</t>
  </si>
  <si>
    <t>Remont dwóch odcinków dróg asfaltowych na terenie gminy Wąsewo</t>
  </si>
  <si>
    <t>9.176.2023</t>
  </si>
  <si>
    <t>1415083</t>
  </si>
  <si>
    <t>Remont drogi gminnej nr 250803W Niedźwiedź - Zawodzie</t>
  </si>
  <si>
    <t>9.14.2023</t>
  </si>
  <si>
    <t>1420052</t>
  </si>
  <si>
    <t>Remont drogi gminnej nr 300341W Gumowo - Rakowo - Kluczewo w miejscowości Rakowo</t>
  </si>
  <si>
    <t>9.156.2023</t>
  </si>
  <si>
    <t>1416092</t>
  </si>
  <si>
    <t>Remont drogi gminnej nr 260911W w miejscowości Smolewo-Wieś -Smolewo-Parcele km 0+000 - 2+176,9</t>
  </si>
  <si>
    <t>9.95.2023</t>
  </si>
  <si>
    <t>1411102</t>
  </si>
  <si>
    <t>Remont dróg gminnych: nr 211013W w miejscowości Głódki i nr 211038W w miejscowości Pomaski Małe</t>
  </si>
  <si>
    <t>9.195.2023</t>
  </si>
  <si>
    <t>1413052</t>
  </si>
  <si>
    <t>Remont drogi gminnej nr G 230506W relacji Syberia-Mdzewko</t>
  </si>
  <si>
    <t>9.167.2023</t>
  </si>
  <si>
    <t>1406113</t>
  </si>
  <si>
    <t xml:space="preserve">Remont drogi gminnej w miejscowości Piaseczno, gmina Warka (odcinek nr 1) oraz remont drogi gminnej w miejscowości Prusy i Gąski, gmina Warka (odcinek nr 2) </t>
  </si>
  <si>
    <t>9.238.2023</t>
  </si>
  <si>
    <t>1428052</t>
  </si>
  <si>
    <t>Remont drogi gminnej nr 380412W od km 2+283,65 do km 4+049,22</t>
  </si>
  <si>
    <t>9.94.2023</t>
  </si>
  <si>
    <t>1420102</t>
  </si>
  <si>
    <t xml:space="preserve">Remont drogi gminnej Nr 301002W relacji Żukowo Wawrzonki - Młody Niedróż oznaczonej działkami nr ewid. 47 w miejscowości Stary Niedróż oraz 54 w miejscowości Młody Niedróż, Gmina Raciąż </t>
  </si>
  <si>
    <t>9.31.2023</t>
  </si>
  <si>
    <t>1406073</t>
  </si>
  <si>
    <t>Remont drogi gminnej nr 160715 W Mogielnica - Kaplin</t>
  </si>
  <si>
    <t>9.148.2023</t>
  </si>
  <si>
    <t>1435022</t>
  </si>
  <si>
    <t xml:space="preserve">Remont drogi gminnej nr 440206W Przetycz Włościańska-Dalekie </t>
  </si>
  <si>
    <t>9.220.2023</t>
  </si>
  <si>
    <t>1405032</t>
  </si>
  <si>
    <t>Remont drogi gminnej ul. Zielna w miejscowości Stanisławów</t>
  </si>
  <si>
    <t>9.24.2023</t>
  </si>
  <si>
    <t>1424072</t>
  </si>
  <si>
    <t>Remont drogi gminnej nr 340707W na odcinku od DP nr 3432W Pułtusk - Grabówiec - Zatory - Zdziebórz do m. Mierzęcin, gmina Zatory</t>
  </si>
  <si>
    <t>9.131.2023</t>
  </si>
  <si>
    <t>1435042</t>
  </si>
  <si>
    <t>Remont odcinka drogi gminnej nr 440401W w miejscowości Stare Kozłowo</t>
  </si>
  <si>
    <t>9.236.2023</t>
  </si>
  <si>
    <t>1427042</t>
  </si>
  <si>
    <t>Remont drogi gminnej relacji Droga Powiatowa - Rzeszotary-Gortaty (obręb Górtaty) - granica gminy</t>
  </si>
  <si>
    <t>9.29.2023</t>
  </si>
  <si>
    <t>1416043</t>
  </si>
  <si>
    <t>Remont cz. drogi gminnej 260343W ul. Brzostowej w Broku</t>
  </si>
  <si>
    <t>9.200.2023</t>
  </si>
  <si>
    <t>1419072</t>
  </si>
  <si>
    <t>9.103.2023</t>
  </si>
  <si>
    <t>1413102</t>
  </si>
  <si>
    <t>Remont drogi gminnej nr 231005W Wiśniewo-Halinowo</t>
  </si>
  <si>
    <t>9.110.2023</t>
  </si>
  <si>
    <t>1435062</t>
  </si>
  <si>
    <t>Remont odcinka ul. Wspólnej w miejscowości Dębinki, Remont odcinka drogi nr 440611W w miejscowości Głuchy.</t>
  </si>
  <si>
    <t>9.76.2023</t>
  </si>
  <si>
    <t>1414022</t>
  </si>
  <si>
    <t>Remont drogi gminnej nr 240127W ul. Nadwiślańska w Pieńkowie w Gminie Czosnów</t>
  </si>
  <si>
    <t>02.2023 - 11.2023</t>
  </si>
  <si>
    <t>9.1.2023</t>
  </si>
  <si>
    <t>1437042</t>
  </si>
  <si>
    <t>Remont drogi gminnej nr 460426W Przeradz Nowy - Mojnowo</t>
  </si>
  <si>
    <t>9.217.2023</t>
  </si>
  <si>
    <t>1430053</t>
  </si>
  <si>
    <t xml:space="preserve">Remont ulicy Reymonta i ulicy Staszica w Szydłowcu </t>
  </si>
  <si>
    <t>9.207.2023</t>
  </si>
  <si>
    <t>1404043</t>
  </si>
  <si>
    <t xml:space="preserve">Remont odcinka drogi gminnej - ul. Wólczyńskiej w Sannikach </t>
  </si>
  <si>
    <t>9.42.2023</t>
  </si>
  <si>
    <t>1402092</t>
  </si>
  <si>
    <t>Remont drogi gminnej nr 120969W Ślubowo - Gaj</t>
  </si>
  <si>
    <t>9.78.2023</t>
  </si>
  <si>
    <t>1412052</t>
  </si>
  <si>
    <t>Remont nawierzchni drogi gminnej ul. Strażackiej w miejscowości Dębe Wielkie gmina Dębe Wielkie - od km 0+000 do km 0+379</t>
  </si>
  <si>
    <t>07.2023 - 05.2024</t>
  </si>
  <si>
    <t>9.199.2023</t>
  </si>
  <si>
    <t>1417062</t>
  </si>
  <si>
    <t>Remont drogi gminnej Nr 270551W w miejscowości Wójtowizna</t>
  </si>
  <si>
    <t>06.2023 - 08.2023</t>
  </si>
  <si>
    <t>9.49.2023</t>
  </si>
  <si>
    <t>Remont drogi gminnej nr 290247W w miejscowości Chodkowo</t>
  </si>
  <si>
    <t>9.225.2023</t>
  </si>
  <si>
    <t>Remont drogi gminnej nr 470412W al. Partyzantów w miejscowości Jesionka</t>
  </si>
  <si>
    <t>9.184.2023</t>
  </si>
  <si>
    <t>1412093</t>
  </si>
  <si>
    <t>Remont drogi gminnej ul. Kopernika w Kałuszynie</t>
  </si>
  <si>
    <t>9.53.2023</t>
  </si>
  <si>
    <t>1426042</t>
  </si>
  <si>
    <t>Remont dróg gminnych nr 360402W oraz 360412W</t>
  </si>
  <si>
    <t>9.188.2023</t>
  </si>
  <si>
    <t>1423032</t>
  </si>
  <si>
    <t xml:space="preserve">Remont drogi gminnej nr 330306W Kłudno-Podczasza Wola </t>
  </si>
  <si>
    <t>9.57.2023</t>
  </si>
  <si>
    <t>1414043</t>
  </si>
  <si>
    <t>Remont drogi gminnej relacji Chlebiotki-Konary</t>
  </si>
  <si>
    <t>9.80.2023</t>
  </si>
  <si>
    <t>1403103</t>
  </si>
  <si>
    <t>Remont drogi gminnej Nr 131016W ul. Szkolna w m. Gocław w km 0+016 - 1+800</t>
  </si>
  <si>
    <t>9.65.2023</t>
  </si>
  <si>
    <t>1413042</t>
  </si>
  <si>
    <t>Remont drogi gminnej na działce ewidencyjnej nr 194 obręb Bębnowo i na działce ewidencyjnej nr 320 obręb Bojanowo</t>
  </si>
  <si>
    <t>9.194.2023</t>
  </si>
  <si>
    <t>1417082</t>
  </si>
  <si>
    <t xml:space="preserve">Remont nawierzchni ul. Pęclińskiej w Wiązownie i Duchnowie oraz fragmentu chodnika w ul. Radosnej w Pęclinie, gm. Wiązowna </t>
  </si>
  <si>
    <t>9.75.2023</t>
  </si>
  <si>
    <t>Remont drogi gminnej ul. Partyzantów w Cegłowie</t>
  </si>
  <si>
    <t>Remont drogi powiatowej nr 3001W relacji Stara Wrona - Wojszczyce - Zakroczym - do drogi krajowej nr 62 na odcinku o długości 830 m</t>
  </si>
  <si>
    <t xml:space="preserve">Remont drogi gminnej nr 290722W relacji droga krajowa 
nr 60 - Wola Łącka - Stare Budy - droga gminna nr 290707W w miejscowości Łąck </t>
  </si>
  <si>
    <t>Remont ul. Godebskiego w miejscowości Raszyn na odcinku od ul. Sportowej do ul. Zacisze</t>
  </si>
  <si>
    <t>Remont drogi gminnej nr 360612W w miejscowości Czarnoty, na działce o nr 69, gm. Paprotnia.</t>
  </si>
  <si>
    <t>Remont drogi gminnej nr 340806 W - ul. Sportowa w Pułtusku Remont drogi gminnej nr 340429 W w m. Przemiarowo w Gminie Pułtusk</t>
  </si>
  <si>
    <t>29.*</t>
  </si>
  <si>
    <t xml:space="preserve">Remont dróg powiatowych: Odcinek nr 1) "Remont drogi powiatowej nr 4407W na odcinku o dł. 1132,0 mb od skrzyżowania z drogą gruntową przy cmentarzu w m. Porządzie w kierunku Dalekie Tartak/Nowa Wieś", Odcinek nr 2) "Remont drogi powiatowej nr 4401W na odcinku od skrzyżowania z DP nr 4402W w m. Długosiodło do skrzyżowania z ul. Podborze w m. Nowe Bosewo".  </t>
  </si>
  <si>
    <t>58.*</t>
  </si>
  <si>
    <t>9.105.2023</t>
  </si>
  <si>
    <t>1418032</t>
  </si>
  <si>
    <t xml:space="preserve">Remont drogi gminnej ul. Lipowej w miejscowości Magdalenka, gmina Lesznowola </t>
  </si>
  <si>
    <t>do dofinansowania w ramach Rządowego Funduszu Rozwoju Dróg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</si>
  <si>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</si>
  <si>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ZATWIERDZAM</t>
  </si>
  <si>
    <t>………………………………………………………………………………….</t>
  </si>
  <si>
    <t>Gmina Jastrząb</t>
  </si>
  <si>
    <t xml:space="preserve">Gmina Ciechanów </t>
  </si>
  <si>
    <t>Remont odcinka drogi gminnej w m. Jastrząb ul. Czerwienica na działce 16/1</t>
  </si>
  <si>
    <t>Remont ul. Młynarskiej w miejscowości Chruszczewo gm. Ciechanów 483,4 mb</t>
  </si>
  <si>
    <t>84.</t>
  </si>
  <si>
    <t>85.</t>
  </si>
  <si>
    <t>86.*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</si>
</sst>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#,##0.000000000"/>
    <numFmt numFmtId="168" formatCode="0.000000000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66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6" fillId="3" borderId="18" xfId="0" applyNumberFormat="1" applyFont="1" applyFill="1" applyBorder="1" applyAlignment="1">
      <alignment vertical="center"/>
    </xf>
    <xf numFmtId="165" fontId="16" fillId="3" borderId="19" xfId="0" applyNumberFormat="1" applyFont="1" applyFill="1" applyBorder="1" applyAlignment="1">
      <alignment vertical="center"/>
    </xf>
    <xf numFmtId="165" fontId="16" fillId="4" borderId="14" xfId="0" applyNumberFormat="1" applyFont="1" applyFill="1" applyBorder="1" applyAlignment="1">
      <alignment vertical="center"/>
    </xf>
    <xf numFmtId="165" fontId="16" fillId="3" borderId="20" xfId="0" applyNumberFormat="1" applyFont="1" applyFill="1" applyBorder="1" applyAlignment="1">
      <alignment vertical="center"/>
    </xf>
    <xf numFmtId="165" fontId="13" fillId="4" borderId="14" xfId="0" applyNumberFormat="1" applyFont="1" applyFill="1" applyBorder="1" applyAlignment="1">
      <alignment vertical="center"/>
    </xf>
    <xf numFmtId="165" fontId="21" fillId="4" borderId="14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165" fontId="21" fillId="3" borderId="20" xfId="0" applyNumberFormat="1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vertical="center"/>
    </xf>
    <xf numFmtId="0" fontId="16" fillId="3" borderId="18" xfId="0" applyNumberFormat="1" applyFont="1" applyFill="1" applyBorder="1" applyAlignment="1">
      <alignment vertical="center"/>
    </xf>
    <xf numFmtId="0" fontId="21" fillId="3" borderId="22" xfId="0" applyFont="1" applyFill="1" applyBorder="1" applyAlignment="1">
      <alignment vertical="center"/>
    </xf>
    <xf numFmtId="0" fontId="21" fillId="3" borderId="18" xfId="0" applyNumberFormat="1" applyFont="1" applyFill="1" applyBorder="1" applyAlignment="1">
      <alignment vertical="center"/>
    </xf>
    <xf numFmtId="165" fontId="21" fillId="3" borderId="18" xfId="0" applyNumberFormat="1" applyFont="1" applyFill="1" applyBorder="1" applyAlignment="1">
      <alignment vertical="center"/>
    </xf>
    <xf numFmtId="165" fontId="13" fillId="5" borderId="20" xfId="0" applyNumberFormat="1" applyFont="1" applyFill="1" applyBorder="1" applyAlignment="1">
      <alignment vertical="center"/>
    </xf>
    <xf numFmtId="0" fontId="13" fillId="5" borderId="22" xfId="0" applyFont="1" applyFill="1" applyBorder="1" applyAlignment="1">
      <alignment vertical="center"/>
    </xf>
    <xf numFmtId="0" fontId="13" fillId="5" borderId="18" xfId="0" applyNumberFormat="1" applyFont="1" applyFill="1" applyBorder="1" applyAlignment="1">
      <alignment vertical="center"/>
    </xf>
    <xf numFmtId="165" fontId="13" fillId="5" borderId="18" xfId="0" applyNumberFormat="1" applyFont="1" applyFill="1" applyBorder="1" applyAlignment="1">
      <alignment vertical="center"/>
    </xf>
    <xf numFmtId="165" fontId="21" fillId="3" borderId="19" xfId="0" applyNumberFormat="1" applyFont="1" applyFill="1" applyBorder="1" applyAlignment="1">
      <alignment vertical="center"/>
    </xf>
    <xf numFmtId="165" fontId="13" fillId="5" borderId="19" xfId="0" applyNumberFormat="1" applyFont="1" applyFill="1" applyBorder="1" applyAlignment="1">
      <alignment vertical="center"/>
    </xf>
    <xf numFmtId="0" fontId="12" fillId="3" borderId="18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vertical="center"/>
    </xf>
    <xf numFmtId="165" fontId="13" fillId="0" borderId="12" xfId="0" applyNumberFormat="1" applyFont="1" applyFill="1" applyBorder="1" applyAlignment="1">
      <alignment vertical="center"/>
    </xf>
    <xf numFmtId="165" fontId="13" fillId="0" borderId="13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2" borderId="2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0" fontId="15" fillId="0" borderId="0" xfId="0" applyFont="1" applyBorder="1"/>
    <xf numFmtId="0" fontId="0" fillId="0" borderId="0" xfId="0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68" fontId="0" fillId="0" borderId="0" xfId="0" applyNumberFormat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6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vertical="center" wrapText="1"/>
    </xf>
    <xf numFmtId="9" fontId="24" fillId="0" borderId="1" xfId="0" applyNumberFormat="1" applyFont="1" applyFill="1" applyBorder="1" applyAlignment="1">
      <alignment horizontal="center" vertical="center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5000000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7D31"/>
      <color rgb="FFED911D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30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32</v>
      </c>
      <c r="B1" s="47"/>
      <c r="C1" s="47"/>
      <c r="D1" s="47"/>
      <c r="E1" s="47"/>
      <c r="F1" s="47"/>
      <c r="G1" s="47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48" t="s">
        <v>906</v>
      </c>
      <c r="B2" s="49"/>
      <c r="C2" s="49"/>
      <c r="D2" s="49"/>
      <c r="E2" s="49"/>
      <c r="F2" s="49"/>
      <c r="G2" s="49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01" t="s">
        <v>907</v>
      </c>
      <c r="B4" s="101"/>
      <c r="C4" s="15"/>
      <c r="D4" s="15"/>
      <c r="E4" s="15"/>
      <c r="F4" s="15"/>
      <c r="P4" s="16"/>
    </row>
    <row r="5" spans="1:16" x14ac:dyDescent="0.25">
      <c r="A5" s="102"/>
      <c r="B5" s="102"/>
      <c r="C5" s="15"/>
      <c r="D5" s="15"/>
      <c r="E5" s="15"/>
      <c r="F5" s="15"/>
      <c r="P5" s="11"/>
    </row>
    <row r="6" spans="1:16" x14ac:dyDescent="0.25">
      <c r="A6" s="101" t="s">
        <v>37</v>
      </c>
      <c r="B6" s="101"/>
      <c r="C6" s="15"/>
      <c r="D6" s="15"/>
      <c r="E6" s="15"/>
      <c r="F6" s="15"/>
      <c r="P6" s="16"/>
    </row>
    <row r="7" spans="1:16" x14ac:dyDescent="0.25">
      <c r="A7" s="101"/>
      <c r="B7" s="101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ht="15" customHeight="1" x14ac:dyDescent="0.25">
      <c r="B9" s="103" t="s">
        <v>908</v>
      </c>
      <c r="C9" s="104"/>
      <c r="D9" s="104"/>
      <c r="E9" s="104"/>
      <c r="F9" s="105"/>
      <c r="P9" s="16"/>
    </row>
    <row r="10" spans="1:16" x14ac:dyDescent="0.25">
      <c r="B10" s="106"/>
      <c r="C10" s="107"/>
      <c r="D10" s="107"/>
      <c r="E10" s="107"/>
      <c r="F10" s="108"/>
      <c r="P10" s="16"/>
    </row>
    <row r="11" spans="1:16" x14ac:dyDescent="0.25">
      <c r="B11" s="106"/>
      <c r="C11" s="107"/>
      <c r="D11" s="107"/>
      <c r="E11" s="107"/>
      <c r="F11" s="108"/>
      <c r="P11" s="16"/>
    </row>
    <row r="12" spans="1:16" x14ac:dyDescent="0.25">
      <c r="B12" s="106"/>
      <c r="C12" s="107"/>
      <c r="D12" s="107"/>
      <c r="E12" s="107"/>
      <c r="F12" s="108"/>
      <c r="P12" s="16"/>
    </row>
    <row r="13" spans="1:16" x14ac:dyDescent="0.25">
      <c r="B13" s="106"/>
      <c r="C13" s="107"/>
      <c r="D13" s="107"/>
      <c r="E13" s="107"/>
      <c r="F13" s="108"/>
      <c r="P13" s="16"/>
    </row>
    <row r="14" spans="1:16" ht="15.75" thickBot="1" x14ac:dyDescent="0.3">
      <c r="B14" s="109" t="s">
        <v>909</v>
      </c>
      <c r="C14" s="110"/>
      <c r="D14" s="110"/>
      <c r="E14" s="110"/>
      <c r="F14" s="111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/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61" t="s">
        <v>0</v>
      </c>
      <c r="B17" s="62" t="s">
        <v>11</v>
      </c>
      <c r="C17" s="56" t="s">
        <v>26</v>
      </c>
      <c r="D17" s="56" t="s">
        <v>14</v>
      </c>
      <c r="E17" s="57" t="s">
        <v>15</v>
      </c>
      <c r="F17" s="58" t="s">
        <v>16</v>
      </c>
      <c r="G17" s="59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77" t="s">
        <v>27</v>
      </c>
      <c r="B18" s="78" t="s">
        <v>28</v>
      </c>
      <c r="C18" s="79">
        <f>COUNTA('pow podst'!K3:K31)</f>
        <v>29</v>
      </c>
      <c r="D18" s="80">
        <f>SUM('pow podst'!J3:J31)</f>
        <v>58205768.109999985</v>
      </c>
      <c r="E18" s="81">
        <f>SUM('pow podst'!L3:L31)</f>
        <v>13620048.459999999</v>
      </c>
      <c r="F18" s="54">
        <f>SUM('pow podst'!K3:K31)</f>
        <v>44585719.649999999</v>
      </c>
      <c r="G18" s="82">
        <f>SUM('pow podst'!N3:N31)</f>
        <v>44585719.649999999</v>
      </c>
      <c r="H18" s="18" t="b">
        <f t="shared" ref="H18:H24" si="0">D18=(E18+F18)</f>
        <v>1</v>
      </c>
      <c r="I18" s="33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83" t="s">
        <v>29</v>
      </c>
      <c r="B19" s="84" t="s">
        <v>28</v>
      </c>
      <c r="C19" s="85">
        <f>COUNTA('gm podst'!L3:L88)</f>
        <v>86</v>
      </c>
      <c r="D19" s="86">
        <f>SUM('gm podst'!K3:K88)</f>
        <v>95362620.369999975</v>
      </c>
      <c r="E19" s="87">
        <f>SUM('gm podst'!M3:M88)</f>
        <v>27272943.349999998</v>
      </c>
      <c r="F19" s="54">
        <f>SUM('gm podst'!L3:L88)</f>
        <v>68089677.019999966</v>
      </c>
      <c r="G19" s="88">
        <f>SUM('gm podst'!O3:O88)</f>
        <v>68089677.019999966</v>
      </c>
      <c r="H19" s="18" t="b">
        <f t="shared" si="0"/>
        <v>1</v>
      </c>
      <c r="I19" s="33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63" t="s">
        <v>30</v>
      </c>
      <c r="B20" s="74" t="s">
        <v>28</v>
      </c>
      <c r="C20" s="64">
        <f>C18+C19</f>
        <v>115</v>
      </c>
      <c r="D20" s="50">
        <f>D18+D19</f>
        <v>153568388.47999996</v>
      </c>
      <c r="E20" s="51">
        <f>E18+E19</f>
        <v>40892991.809999995</v>
      </c>
      <c r="F20" s="52">
        <f>F18+F19</f>
        <v>112675396.66999996</v>
      </c>
      <c r="G20" s="53">
        <f>G18+G19</f>
        <v>112675396.66999996</v>
      </c>
      <c r="H20" s="18" t="b">
        <f t="shared" si="0"/>
        <v>1</v>
      </c>
      <c r="I20" s="33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77" t="s">
        <v>1</v>
      </c>
      <c r="B21" s="78" t="s">
        <v>28</v>
      </c>
      <c r="C21" s="79">
        <f>COUNTA('pow rez'!K3:K21)</f>
        <v>19</v>
      </c>
      <c r="D21" s="80">
        <f>SUM('pow rez'!J3:J21)</f>
        <v>43095797.369999997</v>
      </c>
      <c r="E21" s="81">
        <f>SUM('pow rez'!L3:L21)</f>
        <v>10744032.699999997</v>
      </c>
      <c r="F21" s="54">
        <f>SUM('pow rez'!K3:K21)</f>
        <v>32351764.669999994</v>
      </c>
      <c r="G21" s="82">
        <f>SUM('pow rez'!N3:N21)</f>
        <v>32351764.669999994</v>
      </c>
      <c r="H21" s="18" t="b">
        <f t="shared" si="0"/>
        <v>1</v>
      </c>
      <c r="I21" s="33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83" t="s">
        <v>2</v>
      </c>
      <c r="B22" s="84" t="s">
        <v>28</v>
      </c>
      <c r="C22" s="85">
        <f>COUNTA('gm rez'!L3:L60)</f>
        <v>58</v>
      </c>
      <c r="D22" s="86">
        <f>SUM('gm rez'!K3:K60)</f>
        <v>73555497.699999988</v>
      </c>
      <c r="E22" s="87">
        <f>SUM('gm rez'!M3:M60)</f>
        <v>22309038.030000005</v>
      </c>
      <c r="F22" s="54">
        <f>SUM('gm rez'!L3:L60)</f>
        <v>51246459.669999979</v>
      </c>
      <c r="G22" s="88">
        <f>SUM('gm rez'!O3:O60)</f>
        <v>51246459.669999979</v>
      </c>
      <c r="H22" s="18" t="b">
        <f t="shared" si="0"/>
        <v>1</v>
      </c>
      <c r="I22" s="33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65" t="s">
        <v>17</v>
      </c>
      <c r="B23" s="75" t="s">
        <v>28</v>
      </c>
      <c r="C23" s="66">
        <f>C21+C22</f>
        <v>77</v>
      </c>
      <c r="D23" s="67">
        <f>D21+D22</f>
        <v>116651295.06999999</v>
      </c>
      <c r="E23" s="72">
        <f>E21+E22</f>
        <v>33053070.730000004</v>
      </c>
      <c r="F23" s="55">
        <f>F21+F22</f>
        <v>83598224.339999974</v>
      </c>
      <c r="G23" s="60">
        <f>G21+G22</f>
        <v>83598224.339999974</v>
      </c>
      <c r="H23" s="18" t="b">
        <f t="shared" si="0"/>
        <v>1</v>
      </c>
      <c r="I23" s="33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69" t="s">
        <v>25</v>
      </c>
      <c r="B24" s="76" t="s">
        <v>28</v>
      </c>
      <c r="C24" s="70">
        <f>C20+C23</f>
        <v>192</v>
      </c>
      <c r="D24" s="71">
        <f>D20+D23</f>
        <v>270219683.54999995</v>
      </c>
      <c r="E24" s="73">
        <f>E20+E23</f>
        <v>73946062.539999992</v>
      </c>
      <c r="F24" s="54">
        <f>F20+F23</f>
        <v>196273621.00999993</v>
      </c>
      <c r="G24" s="68">
        <f>G20+G23</f>
        <v>196273621.00999993</v>
      </c>
      <c r="H24" s="18" t="b">
        <f t="shared" si="0"/>
        <v>1</v>
      </c>
      <c r="I24" s="33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  <row r="30" spans="1:16" x14ac:dyDescent="0.25">
      <c r="F30" s="100"/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Mazowieckie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7" style="3" customWidth="1"/>
    <col min="2" max="2" width="10.5703125" style="3" customWidth="1"/>
    <col min="3" max="3" width="8.140625" style="3" customWidth="1"/>
    <col min="4" max="4" width="20.42578125" style="3" customWidth="1"/>
    <col min="5" max="5" width="9.140625" style="3" customWidth="1"/>
    <col min="6" max="6" width="36.28515625" style="3" customWidth="1"/>
    <col min="7" max="8" width="7.5703125" style="3" customWidth="1"/>
    <col min="9" max="9" width="15.7109375" style="3" customWidth="1"/>
    <col min="10" max="10" width="13.28515625" style="4" customWidth="1"/>
    <col min="11" max="11" width="13.7109375" style="3" customWidth="1"/>
    <col min="12" max="12" width="15.7109375" style="3" customWidth="1"/>
    <col min="13" max="13" width="12" style="1" customWidth="1"/>
    <col min="14" max="14" width="15.7109375" style="3" customWidth="1"/>
    <col min="15" max="15" width="15.7109375" style="34" customWidth="1"/>
    <col min="16" max="17" width="15.7109375" style="1" customWidth="1"/>
    <col min="18" max="18" width="15.7109375" style="34" customWidth="1"/>
    <col min="19" max="16384" width="9.140625" style="3"/>
  </cols>
  <sheetData>
    <row r="1" spans="1:18" ht="33.75" customHeight="1" x14ac:dyDescent="0.25">
      <c r="A1" s="112" t="s">
        <v>3</v>
      </c>
      <c r="B1" s="112" t="s">
        <v>4</v>
      </c>
      <c r="C1" s="112" t="s">
        <v>36</v>
      </c>
      <c r="D1" s="112" t="s">
        <v>5</v>
      </c>
      <c r="E1" s="112" t="s">
        <v>24</v>
      </c>
      <c r="F1" s="112" t="s">
        <v>6</v>
      </c>
      <c r="G1" s="112" t="s">
        <v>19</v>
      </c>
      <c r="H1" s="112" t="s">
        <v>7</v>
      </c>
      <c r="I1" s="112" t="s">
        <v>18</v>
      </c>
      <c r="J1" s="114" t="s">
        <v>8</v>
      </c>
      <c r="K1" s="112" t="s">
        <v>13</v>
      </c>
      <c r="L1" s="112" t="s">
        <v>10</v>
      </c>
      <c r="M1" s="112" t="s">
        <v>9</v>
      </c>
      <c r="N1" s="95" t="s">
        <v>35</v>
      </c>
      <c r="O1" s="1"/>
    </row>
    <row r="2" spans="1:18" ht="33.7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4"/>
      <c r="K2" s="112"/>
      <c r="L2" s="112"/>
      <c r="M2" s="112"/>
      <c r="N2" s="95">
        <v>2023</v>
      </c>
      <c r="O2" s="1" t="s">
        <v>20</v>
      </c>
      <c r="P2" s="1" t="s">
        <v>21</v>
      </c>
      <c r="Q2" s="1" t="s">
        <v>22</v>
      </c>
      <c r="R2" s="35" t="s">
        <v>23</v>
      </c>
    </row>
    <row r="3" spans="1:18" ht="24" x14ac:dyDescent="0.25">
      <c r="A3" s="91" t="s">
        <v>212</v>
      </c>
      <c r="B3" s="91" t="s">
        <v>335</v>
      </c>
      <c r="C3" s="91" t="s">
        <v>334</v>
      </c>
      <c r="D3" s="40" t="s">
        <v>60</v>
      </c>
      <c r="E3" s="89">
        <v>1425</v>
      </c>
      <c r="F3" s="39" t="s">
        <v>364</v>
      </c>
      <c r="G3" s="91" t="s">
        <v>393</v>
      </c>
      <c r="H3" s="92">
        <v>3.0859999999999999</v>
      </c>
      <c r="I3" s="93" t="s">
        <v>394</v>
      </c>
      <c r="J3" s="38">
        <v>3301335.99</v>
      </c>
      <c r="K3" s="38">
        <v>2310935.19</v>
      </c>
      <c r="L3" s="41">
        <v>990400.80000000028</v>
      </c>
      <c r="M3" s="90">
        <v>0.7</v>
      </c>
      <c r="N3" s="38">
        <v>2310935.19</v>
      </c>
      <c r="O3" s="1" t="b">
        <f t="shared" ref="O3:O32" si="0">K3=SUM(N3:N3)</f>
        <v>1</v>
      </c>
      <c r="P3" s="36">
        <f t="shared" ref="P3:P32" si="1">ROUND(K3/J3,4)</f>
        <v>0.7</v>
      </c>
      <c r="Q3" s="37" t="b">
        <f t="shared" ref="Q3:Q31" si="2">P3=M3</f>
        <v>1</v>
      </c>
      <c r="R3" s="37" t="b">
        <f t="shared" ref="R3:R32" si="3">J3=K3+L3</f>
        <v>1</v>
      </c>
    </row>
    <row r="4" spans="1:18" ht="24" x14ac:dyDescent="0.25">
      <c r="A4" s="91" t="s">
        <v>213</v>
      </c>
      <c r="B4" s="91" t="s">
        <v>336</v>
      </c>
      <c r="C4" s="91" t="s">
        <v>334</v>
      </c>
      <c r="D4" s="40" t="s">
        <v>38</v>
      </c>
      <c r="E4" s="89">
        <v>1402</v>
      </c>
      <c r="F4" s="39" t="s">
        <v>365</v>
      </c>
      <c r="G4" s="91" t="s">
        <v>393</v>
      </c>
      <c r="H4" s="92">
        <v>5.2620000000000005</v>
      </c>
      <c r="I4" s="93" t="s">
        <v>395</v>
      </c>
      <c r="J4" s="38">
        <v>5952749.2699999996</v>
      </c>
      <c r="K4" s="38">
        <v>4762199.41</v>
      </c>
      <c r="L4" s="41">
        <v>1190549.8599999994</v>
      </c>
      <c r="M4" s="90">
        <v>0.8</v>
      </c>
      <c r="N4" s="38">
        <v>4762199.41</v>
      </c>
      <c r="O4" s="1" t="b">
        <f t="shared" ref="O4:O16" si="4">K4=SUM(N4:N4)</f>
        <v>1</v>
      </c>
      <c r="P4" s="36">
        <f t="shared" ref="P4:P16" si="5">ROUND(K4/J4,4)</f>
        <v>0.8</v>
      </c>
      <c r="Q4" s="37" t="b">
        <f t="shared" ref="Q4:Q16" si="6">P4=M4</f>
        <v>1</v>
      </c>
      <c r="R4" s="37" t="b">
        <f t="shared" ref="R4:R16" si="7">J4=K4+L4</f>
        <v>1</v>
      </c>
    </row>
    <row r="5" spans="1:18" ht="24" x14ac:dyDescent="0.25">
      <c r="A5" s="91" t="s">
        <v>214</v>
      </c>
      <c r="B5" s="91" t="s">
        <v>337</v>
      </c>
      <c r="C5" s="91" t="s">
        <v>334</v>
      </c>
      <c r="D5" s="40" t="s">
        <v>49</v>
      </c>
      <c r="E5" s="89">
        <v>1413</v>
      </c>
      <c r="F5" s="39" t="s">
        <v>366</v>
      </c>
      <c r="G5" s="91" t="s">
        <v>393</v>
      </c>
      <c r="H5" s="92">
        <v>0.97769000000000006</v>
      </c>
      <c r="I5" s="93" t="s">
        <v>396</v>
      </c>
      <c r="J5" s="38">
        <v>2999999.99</v>
      </c>
      <c r="K5" s="38">
        <v>2399999.9900000002</v>
      </c>
      <c r="L5" s="41">
        <v>600000</v>
      </c>
      <c r="M5" s="90">
        <v>0.8</v>
      </c>
      <c r="N5" s="38">
        <v>2399999.9900000002</v>
      </c>
      <c r="O5" s="1" t="b">
        <f t="shared" si="4"/>
        <v>1</v>
      </c>
      <c r="P5" s="36">
        <f t="shared" si="5"/>
        <v>0.8</v>
      </c>
      <c r="Q5" s="37" t="b">
        <f t="shared" si="6"/>
        <v>1</v>
      </c>
      <c r="R5" s="37" t="b">
        <f t="shared" si="7"/>
        <v>1</v>
      </c>
    </row>
    <row r="6" spans="1:18" ht="24" x14ac:dyDescent="0.25">
      <c r="A6" s="91" t="s">
        <v>215</v>
      </c>
      <c r="B6" s="91" t="s">
        <v>338</v>
      </c>
      <c r="C6" s="91" t="s">
        <v>334</v>
      </c>
      <c r="D6" s="40" t="s">
        <v>43</v>
      </c>
      <c r="E6" s="89">
        <v>1407</v>
      </c>
      <c r="F6" s="39" t="s">
        <v>367</v>
      </c>
      <c r="G6" s="91" t="s">
        <v>393</v>
      </c>
      <c r="H6" s="92">
        <v>0.63</v>
      </c>
      <c r="I6" s="93" t="s">
        <v>397</v>
      </c>
      <c r="J6" s="38">
        <v>815681.4</v>
      </c>
      <c r="K6" s="38">
        <v>652545.12</v>
      </c>
      <c r="L6" s="41">
        <v>163136.28000000003</v>
      </c>
      <c r="M6" s="90">
        <v>0.8</v>
      </c>
      <c r="N6" s="38">
        <v>652545.12</v>
      </c>
      <c r="O6" s="1" t="b">
        <f t="shared" si="4"/>
        <v>1</v>
      </c>
      <c r="P6" s="36">
        <f t="shared" si="5"/>
        <v>0.8</v>
      </c>
      <c r="Q6" s="37" t="b">
        <f t="shared" si="6"/>
        <v>1</v>
      </c>
      <c r="R6" s="37" t="b">
        <f t="shared" si="7"/>
        <v>1</v>
      </c>
    </row>
    <row r="7" spans="1:18" ht="36" x14ac:dyDescent="0.25">
      <c r="A7" s="91" t="s">
        <v>216</v>
      </c>
      <c r="B7" s="91" t="s">
        <v>339</v>
      </c>
      <c r="C7" s="91" t="s">
        <v>334</v>
      </c>
      <c r="D7" s="40" t="s">
        <v>39</v>
      </c>
      <c r="E7" s="89">
        <v>1403</v>
      </c>
      <c r="F7" s="39" t="s">
        <v>368</v>
      </c>
      <c r="G7" s="91" t="s">
        <v>393</v>
      </c>
      <c r="H7" s="92">
        <v>3.2549999999999999</v>
      </c>
      <c r="I7" s="93" t="s">
        <v>398</v>
      </c>
      <c r="J7" s="38">
        <v>3595848.83</v>
      </c>
      <c r="K7" s="41">
        <v>2876679.06</v>
      </c>
      <c r="L7" s="41">
        <v>719169.77</v>
      </c>
      <c r="M7" s="90">
        <v>0.8</v>
      </c>
      <c r="N7" s="38">
        <v>2876679.06</v>
      </c>
      <c r="O7" s="1" t="b">
        <f t="shared" si="4"/>
        <v>1</v>
      </c>
      <c r="P7" s="36">
        <f t="shared" si="5"/>
        <v>0.8</v>
      </c>
      <c r="Q7" s="37" t="b">
        <f t="shared" si="6"/>
        <v>1</v>
      </c>
      <c r="R7" s="37" t="b">
        <f t="shared" si="7"/>
        <v>1</v>
      </c>
    </row>
    <row r="8" spans="1:18" ht="60" x14ac:dyDescent="0.25">
      <c r="A8" s="91" t="s">
        <v>217</v>
      </c>
      <c r="B8" s="91" t="s">
        <v>340</v>
      </c>
      <c r="C8" s="91" t="s">
        <v>334</v>
      </c>
      <c r="D8" s="40" t="s">
        <v>44</v>
      </c>
      <c r="E8" s="89">
        <v>1408</v>
      </c>
      <c r="F8" s="39" t="s">
        <v>369</v>
      </c>
      <c r="G8" s="91" t="s">
        <v>393</v>
      </c>
      <c r="H8" s="92">
        <v>1.76</v>
      </c>
      <c r="I8" s="93" t="s">
        <v>399</v>
      </c>
      <c r="J8" s="38">
        <v>1582274.24</v>
      </c>
      <c r="K8" s="38">
        <v>1265819.3899999999</v>
      </c>
      <c r="L8" s="41">
        <v>316454.85000000009</v>
      </c>
      <c r="M8" s="90">
        <v>0.8</v>
      </c>
      <c r="N8" s="38">
        <v>1265819.3899999999</v>
      </c>
      <c r="O8" s="1" t="b">
        <f t="shared" si="4"/>
        <v>1</v>
      </c>
      <c r="P8" s="36">
        <f t="shared" si="5"/>
        <v>0.8</v>
      </c>
      <c r="Q8" s="37" t="b">
        <f t="shared" si="6"/>
        <v>1</v>
      </c>
      <c r="R8" s="37" t="b">
        <f t="shared" si="7"/>
        <v>1</v>
      </c>
    </row>
    <row r="9" spans="1:18" ht="36" x14ac:dyDescent="0.25">
      <c r="A9" s="91" t="s">
        <v>218</v>
      </c>
      <c r="B9" s="91" t="s">
        <v>341</v>
      </c>
      <c r="C9" s="91" t="s">
        <v>334</v>
      </c>
      <c r="D9" s="40" t="s">
        <v>61</v>
      </c>
      <c r="E9" s="89">
        <v>1426</v>
      </c>
      <c r="F9" s="39" t="s">
        <v>370</v>
      </c>
      <c r="G9" s="91" t="s">
        <v>393</v>
      </c>
      <c r="H9" s="92">
        <v>1.343</v>
      </c>
      <c r="I9" s="93" t="s">
        <v>400</v>
      </c>
      <c r="J9" s="38">
        <v>1426210.95</v>
      </c>
      <c r="K9" s="38">
        <v>1140968.76</v>
      </c>
      <c r="L9" s="41">
        <v>285242.18999999994</v>
      </c>
      <c r="M9" s="90">
        <v>0.8</v>
      </c>
      <c r="N9" s="38">
        <v>1140968.76</v>
      </c>
      <c r="O9" s="1" t="b">
        <f t="shared" si="4"/>
        <v>1</v>
      </c>
      <c r="P9" s="36">
        <f t="shared" si="5"/>
        <v>0.8</v>
      </c>
      <c r="Q9" s="37" t="b">
        <f t="shared" si="6"/>
        <v>1</v>
      </c>
      <c r="R9" s="37" t="b">
        <f t="shared" si="7"/>
        <v>1</v>
      </c>
    </row>
    <row r="10" spans="1:18" ht="24" x14ac:dyDescent="0.25">
      <c r="A10" s="91" t="s">
        <v>219</v>
      </c>
      <c r="B10" s="91" t="s">
        <v>342</v>
      </c>
      <c r="C10" s="91" t="s">
        <v>334</v>
      </c>
      <c r="D10" s="40" t="s">
        <v>52</v>
      </c>
      <c r="E10" s="89">
        <v>1416</v>
      </c>
      <c r="F10" s="39" t="s">
        <v>371</v>
      </c>
      <c r="G10" s="91" t="s">
        <v>393</v>
      </c>
      <c r="H10" s="92">
        <v>2.2683200000000001</v>
      </c>
      <c r="I10" s="93" t="s">
        <v>401</v>
      </c>
      <c r="J10" s="38">
        <v>3552383.79</v>
      </c>
      <c r="K10" s="38">
        <v>2841907.03</v>
      </c>
      <c r="L10" s="41">
        <v>710476.76000000024</v>
      </c>
      <c r="M10" s="90">
        <v>0.8</v>
      </c>
      <c r="N10" s="38">
        <v>2841907.03</v>
      </c>
      <c r="O10" s="1" t="b">
        <f t="shared" si="4"/>
        <v>1</v>
      </c>
      <c r="P10" s="36">
        <f t="shared" si="5"/>
        <v>0.8</v>
      </c>
      <c r="Q10" s="37" t="b">
        <f t="shared" si="6"/>
        <v>1</v>
      </c>
      <c r="R10" s="37" t="b">
        <f t="shared" si="7"/>
        <v>1</v>
      </c>
    </row>
    <row r="11" spans="1:18" ht="24" x14ac:dyDescent="0.25">
      <c r="A11" s="91" t="s">
        <v>220</v>
      </c>
      <c r="B11" s="91" t="s">
        <v>343</v>
      </c>
      <c r="C11" s="91" t="s">
        <v>334</v>
      </c>
      <c r="D11" s="40" t="s">
        <v>53</v>
      </c>
      <c r="E11" s="89">
        <v>1417</v>
      </c>
      <c r="F11" s="39" t="s">
        <v>372</v>
      </c>
      <c r="G11" s="91" t="s">
        <v>393</v>
      </c>
      <c r="H11" s="92">
        <v>1.0269999999999999</v>
      </c>
      <c r="I11" s="93" t="s">
        <v>402</v>
      </c>
      <c r="J11" s="38">
        <v>1824000.17</v>
      </c>
      <c r="K11" s="38">
        <v>1459200.13</v>
      </c>
      <c r="L11" s="41">
        <v>364800.04000000004</v>
      </c>
      <c r="M11" s="90">
        <v>0.8</v>
      </c>
      <c r="N11" s="38">
        <v>1459200.13</v>
      </c>
      <c r="O11" s="1" t="b">
        <f t="shared" si="4"/>
        <v>1</v>
      </c>
      <c r="P11" s="36">
        <f t="shared" si="5"/>
        <v>0.8</v>
      </c>
      <c r="Q11" s="37" t="b">
        <f t="shared" si="6"/>
        <v>1</v>
      </c>
      <c r="R11" s="37" t="b">
        <f t="shared" si="7"/>
        <v>1</v>
      </c>
    </row>
    <row r="12" spans="1:18" ht="36" x14ac:dyDescent="0.25">
      <c r="A12" s="91" t="s">
        <v>221</v>
      </c>
      <c r="B12" s="91" t="s">
        <v>344</v>
      </c>
      <c r="C12" s="91" t="s">
        <v>334</v>
      </c>
      <c r="D12" s="40" t="s">
        <v>63</v>
      </c>
      <c r="E12" s="89">
        <v>1428</v>
      </c>
      <c r="F12" s="39" t="s">
        <v>373</v>
      </c>
      <c r="G12" s="91" t="s">
        <v>393</v>
      </c>
      <c r="H12" s="92">
        <v>4.93</v>
      </c>
      <c r="I12" s="93" t="s">
        <v>403</v>
      </c>
      <c r="J12" s="38">
        <v>4247115.1100000003</v>
      </c>
      <c r="K12" s="38">
        <v>3397692.08</v>
      </c>
      <c r="L12" s="41">
        <v>849423.03000000026</v>
      </c>
      <c r="M12" s="90">
        <v>0.8</v>
      </c>
      <c r="N12" s="38">
        <v>3397692.08</v>
      </c>
      <c r="O12" s="1" t="b">
        <f t="shared" si="4"/>
        <v>1</v>
      </c>
      <c r="P12" s="36">
        <f t="shared" si="5"/>
        <v>0.8</v>
      </c>
      <c r="Q12" s="37" t="b">
        <f t="shared" si="6"/>
        <v>1</v>
      </c>
      <c r="R12" s="37" t="b">
        <f t="shared" si="7"/>
        <v>1</v>
      </c>
    </row>
    <row r="13" spans="1:18" ht="48" x14ac:dyDescent="0.25">
      <c r="A13" s="91" t="s">
        <v>222</v>
      </c>
      <c r="B13" s="91" t="s">
        <v>345</v>
      </c>
      <c r="C13" s="91" t="s">
        <v>334</v>
      </c>
      <c r="D13" s="40" t="s">
        <v>67</v>
      </c>
      <c r="E13" s="89">
        <v>1433</v>
      </c>
      <c r="F13" s="39" t="s">
        <v>374</v>
      </c>
      <c r="G13" s="91" t="s">
        <v>393</v>
      </c>
      <c r="H13" s="92">
        <v>4.0999999999999996</v>
      </c>
      <c r="I13" s="93" t="s">
        <v>404</v>
      </c>
      <c r="J13" s="38">
        <v>4984932.5</v>
      </c>
      <c r="K13" s="38">
        <v>3987946</v>
      </c>
      <c r="L13" s="41">
        <v>996986.5</v>
      </c>
      <c r="M13" s="90">
        <v>0.8</v>
      </c>
      <c r="N13" s="38">
        <v>3987946</v>
      </c>
      <c r="O13" s="1" t="b">
        <f t="shared" si="4"/>
        <v>1</v>
      </c>
      <c r="P13" s="36">
        <f t="shared" si="5"/>
        <v>0.8</v>
      </c>
      <c r="Q13" s="37" t="b">
        <f t="shared" si="6"/>
        <v>1</v>
      </c>
      <c r="R13" s="37" t="b">
        <f t="shared" si="7"/>
        <v>1</v>
      </c>
    </row>
    <row r="14" spans="1:18" ht="36" x14ac:dyDescent="0.25">
      <c r="A14" s="91" t="s">
        <v>223</v>
      </c>
      <c r="B14" s="91" t="s">
        <v>346</v>
      </c>
      <c r="C14" s="91" t="s">
        <v>334</v>
      </c>
      <c r="D14" s="40" t="s">
        <v>72</v>
      </c>
      <c r="E14" s="89">
        <v>1438</v>
      </c>
      <c r="F14" s="39" t="s">
        <v>375</v>
      </c>
      <c r="G14" s="91" t="s">
        <v>393</v>
      </c>
      <c r="H14" s="92">
        <v>2.87</v>
      </c>
      <c r="I14" s="93" t="s">
        <v>405</v>
      </c>
      <c r="J14" s="38">
        <v>1498956.37</v>
      </c>
      <c r="K14" s="38">
        <v>1199165.0900000001</v>
      </c>
      <c r="L14" s="41">
        <v>299791.28000000003</v>
      </c>
      <c r="M14" s="90">
        <v>0.8</v>
      </c>
      <c r="N14" s="38">
        <v>1199165.0900000001</v>
      </c>
      <c r="O14" s="1" t="b">
        <f t="shared" si="4"/>
        <v>1</v>
      </c>
      <c r="P14" s="36">
        <f t="shared" si="5"/>
        <v>0.8</v>
      </c>
      <c r="Q14" s="37" t="b">
        <f t="shared" si="6"/>
        <v>1</v>
      </c>
      <c r="R14" s="37" t="b">
        <f t="shared" si="7"/>
        <v>1</v>
      </c>
    </row>
    <row r="15" spans="1:18" ht="48" x14ac:dyDescent="0.25">
      <c r="A15" s="91" t="s">
        <v>224</v>
      </c>
      <c r="B15" s="91" t="s">
        <v>347</v>
      </c>
      <c r="C15" s="91" t="s">
        <v>334</v>
      </c>
      <c r="D15" s="40" t="s">
        <v>48</v>
      </c>
      <c r="E15" s="89">
        <v>1412</v>
      </c>
      <c r="F15" s="96" t="s">
        <v>376</v>
      </c>
      <c r="G15" s="91" t="s">
        <v>393</v>
      </c>
      <c r="H15" s="92">
        <v>2.2250000000000001</v>
      </c>
      <c r="I15" s="93" t="s">
        <v>397</v>
      </c>
      <c r="J15" s="38">
        <v>1453204.35</v>
      </c>
      <c r="K15" s="38">
        <v>1162563.48</v>
      </c>
      <c r="L15" s="41">
        <v>290640.87000000011</v>
      </c>
      <c r="M15" s="90">
        <v>0.8</v>
      </c>
      <c r="N15" s="38">
        <v>1162563.48</v>
      </c>
      <c r="O15" s="1" t="b">
        <f t="shared" si="4"/>
        <v>1</v>
      </c>
      <c r="P15" s="36">
        <f t="shared" si="5"/>
        <v>0.8</v>
      </c>
      <c r="Q15" s="37" t="b">
        <f t="shared" si="6"/>
        <v>1</v>
      </c>
      <c r="R15" s="37" t="b">
        <f t="shared" si="7"/>
        <v>1</v>
      </c>
    </row>
    <row r="16" spans="1:18" ht="36" x14ac:dyDescent="0.25">
      <c r="A16" s="91" t="s">
        <v>225</v>
      </c>
      <c r="B16" s="91" t="s">
        <v>348</v>
      </c>
      <c r="C16" s="91" t="s">
        <v>334</v>
      </c>
      <c r="D16" s="40" t="s">
        <v>58</v>
      </c>
      <c r="E16" s="89">
        <v>1423</v>
      </c>
      <c r="F16" s="39" t="s">
        <v>377</v>
      </c>
      <c r="G16" s="91" t="s">
        <v>393</v>
      </c>
      <c r="H16" s="92">
        <v>2.0750000000000002</v>
      </c>
      <c r="I16" s="93" t="s">
        <v>397</v>
      </c>
      <c r="J16" s="38">
        <v>2297954.2000000002</v>
      </c>
      <c r="K16" s="38">
        <v>1608567.94</v>
      </c>
      <c r="L16" s="41">
        <v>689386.26000000024</v>
      </c>
      <c r="M16" s="90">
        <v>0.7</v>
      </c>
      <c r="N16" s="38">
        <v>1608567.94</v>
      </c>
      <c r="O16" s="1" t="b">
        <f t="shared" si="4"/>
        <v>1</v>
      </c>
      <c r="P16" s="36">
        <f t="shared" si="5"/>
        <v>0.7</v>
      </c>
      <c r="Q16" s="37" t="b">
        <f t="shared" si="6"/>
        <v>1</v>
      </c>
      <c r="R16" s="37" t="b">
        <f t="shared" si="7"/>
        <v>1</v>
      </c>
    </row>
    <row r="17" spans="1:18" ht="36" x14ac:dyDescent="0.25">
      <c r="A17" s="91" t="s">
        <v>226</v>
      </c>
      <c r="B17" s="91" t="s">
        <v>349</v>
      </c>
      <c r="C17" s="91" t="s">
        <v>334</v>
      </c>
      <c r="D17" s="40" t="s">
        <v>45</v>
      </c>
      <c r="E17" s="89">
        <v>1409</v>
      </c>
      <c r="F17" s="39" t="s">
        <v>378</v>
      </c>
      <c r="G17" s="91" t="s">
        <v>393</v>
      </c>
      <c r="H17" s="92">
        <v>1.6500000000000001</v>
      </c>
      <c r="I17" s="93" t="s">
        <v>406</v>
      </c>
      <c r="J17" s="38">
        <v>1577275.89</v>
      </c>
      <c r="K17" s="38">
        <v>1104093.1200000001</v>
      </c>
      <c r="L17" s="41">
        <v>473182.76999999979</v>
      </c>
      <c r="M17" s="90">
        <v>0.7</v>
      </c>
      <c r="N17" s="38">
        <v>1104093.1200000001</v>
      </c>
      <c r="O17" s="1" t="b">
        <f t="shared" si="0"/>
        <v>1</v>
      </c>
      <c r="P17" s="36">
        <f t="shared" si="1"/>
        <v>0.7</v>
      </c>
      <c r="Q17" s="37" t="b">
        <f t="shared" si="2"/>
        <v>1</v>
      </c>
      <c r="R17" s="37" t="b">
        <f t="shared" si="3"/>
        <v>1</v>
      </c>
    </row>
    <row r="18" spans="1:18" ht="84" x14ac:dyDescent="0.25">
      <c r="A18" s="91" t="s">
        <v>227</v>
      </c>
      <c r="B18" s="91" t="s">
        <v>350</v>
      </c>
      <c r="C18" s="91" t="s">
        <v>334</v>
      </c>
      <c r="D18" s="40" t="s">
        <v>59</v>
      </c>
      <c r="E18" s="89">
        <v>1424</v>
      </c>
      <c r="F18" s="39" t="s">
        <v>379</v>
      </c>
      <c r="G18" s="91" t="s">
        <v>393</v>
      </c>
      <c r="H18" s="92">
        <v>1.31115</v>
      </c>
      <c r="I18" s="93" t="s">
        <v>407</v>
      </c>
      <c r="J18" s="38">
        <v>1173198.45</v>
      </c>
      <c r="K18" s="38">
        <v>821238.91</v>
      </c>
      <c r="L18" s="41">
        <v>351959.53999999992</v>
      </c>
      <c r="M18" s="90">
        <v>0.7</v>
      </c>
      <c r="N18" s="38">
        <v>821238.91</v>
      </c>
      <c r="O18" s="1" t="b">
        <f t="shared" ref="O18:O24" si="8">K18=SUM(N18:N18)</f>
        <v>1</v>
      </c>
      <c r="P18" s="36">
        <f t="shared" ref="P18:P24" si="9">ROUND(K18/J18,4)</f>
        <v>0.7</v>
      </c>
      <c r="Q18" s="37" t="b">
        <f t="shared" ref="Q18:Q24" si="10">P18=M18</f>
        <v>1</v>
      </c>
      <c r="R18" s="37" t="b">
        <f t="shared" ref="R18:R24" si="11">J18=K18+L18</f>
        <v>1</v>
      </c>
    </row>
    <row r="19" spans="1:18" ht="36" x14ac:dyDescent="0.25">
      <c r="A19" s="91" t="s">
        <v>228</v>
      </c>
      <c r="B19" s="91" t="s">
        <v>351</v>
      </c>
      <c r="C19" s="91" t="s">
        <v>334</v>
      </c>
      <c r="D19" s="40" t="s">
        <v>57</v>
      </c>
      <c r="E19" s="89">
        <v>1422</v>
      </c>
      <c r="F19" s="39" t="s">
        <v>380</v>
      </c>
      <c r="G19" s="91" t="s">
        <v>393</v>
      </c>
      <c r="H19" s="92">
        <v>3.0750000000000002</v>
      </c>
      <c r="I19" s="93" t="s">
        <v>408</v>
      </c>
      <c r="J19" s="38">
        <v>731651.35</v>
      </c>
      <c r="K19" s="41">
        <v>585321.07999999996</v>
      </c>
      <c r="L19" s="41">
        <v>146330.27000000002</v>
      </c>
      <c r="M19" s="90">
        <v>0.8</v>
      </c>
      <c r="N19" s="38">
        <v>585321.07999999996</v>
      </c>
      <c r="O19" s="1" t="b">
        <f t="shared" si="8"/>
        <v>1</v>
      </c>
      <c r="P19" s="36">
        <f t="shared" si="9"/>
        <v>0.8</v>
      </c>
      <c r="Q19" s="37" t="b">
        <f t="shared" si="10"/>
        <v>1</v>
      </c>
      <c r="R19" s="37" t="b">
        <f t="shared" si="11"/>
        <v>1</v>
      </c>
    </row>
    <row r="20" spans="1:18" ht="24" x14ac:dyDescent="0.25">
      <c r="A20" s="91" t="s">
        <v>229</v>
      </c>
      <c r="B20" s="91" t="s">
        <v>352</v>
      </c>
      <c r="C20" s="91" t="s">
        <v>334</v>
      </c>
      <c r="D20" s="40" t="s">
        <v>55</v>
      </c>
      <c r="E20" s="89">
        <v>1420</v>
      </c>
      <c r="F20" s="39" t="s">
        <v>381</v>
      </c>
      <c r="G20" s="91" t="s">
        <v>393</v>
      </c>
      <c r="H20" s="92">
        <v>0.9</v>
      </c>
      <c r="I20" s="93" t="s">
        <v>409</v>
      </c>
      <c r="J20" s="38">
        <v>622698.07999999996</v>
      </c>
      <c r="K20" s="38">
        <v>498158.46</v>
      </c>
      <c r="L20" s="41">
        <v>124539.61999999994</v>
      </c>
      <c r="M20" s="90">
        <v>0.8</v>
      </c>
      <c r="N20" s="38">
        <v>498158.46</v>
      </c>
      <c r="O20" s="1" t="b">
        <f t="shared" si="8"/>
        <v>1</v>
      </c>
      <c r="P20" s="36">
        <f t="shared" si="9"/>
        <v>0.8</v>
      </c>
      <c r="Q20" s="37" t="b">
        <f t="shared" si="10"/>
        <v>1</v>
      </c>
      <c r="R20" s="37" t="b">
        <f t="shared" si="11"/>
        <v>1</v>
      </c>
    </row>
    <row r="21" spans="1:18" ht="60" x14ac:dyDescent="0.25">
      <c r="A21" s="91" t="s">
        <v>230</v>
      </c>
      <c r="B21" s="91" t="s">
        <v>353</v>
      </c>
      <c r="C21" s="91" t="s">
        <v>334</v>
      </c>
      <c r="D21" s="40" t="s">
        <v>68</v>
      </c>
      <c r="E21" s="89">
        <v>1434</v>
      </c>
      <c r="F21" s="39" t="s">
        <v>382</v>
      </c>
      <c r="G21" s="91" t="s">
        <v>393</v>
      </c>
      <c r="H21" s="92">
        <v>0.61039999999999994</v>
      </c>
      <c r="I21" s="93" t="s">
        <v>400</v>
      </c>
      <c r="J21" s="38">
        <v>2274308.36</v>
      </c>
      <c r="K21" s="38">
        <v>1819446.68</v>
      </c>
      <c r="L21" s="41">
        <v>454861.67999999993</v>
      </c>
      <c r="M21" s="90">
        <v>0.8</v>
      </c>
      <c r="N21" s="38">
        <v>1819446.68</v>
      </c>
      <c r="O21" s="1" t="b">
        <f t="shared" si="8"/>
        <v>1</v>
      </c>
      <c r="P21" s="36">
        <f t="shared" si="9"/>
        <v>0.8</v>
      </c>
      <c r="Q21" s="37" t="b">
        <f t="shared" si="10"/>
        <v>1</v>
      </c>
      <c r="R21" s="37" t="b">
        <f t="shared" si="11"/>
        <v>1</v>
      </c>
    </row>
    <row r="22" spans="1:18" ht="24" x14ac:dyDescent="0.25">
      <c r="A22" s="91" t="s">
        <v>231</v>
      </c>
      <c r="B22" s="91" t="s">
        <v>354</v>
      </c>
      <c r="C22" s="91" t="s">
        <v>334</v>
      </c>
      <c r="D22" s="40" t="s">
        <v>55</v>
      </c>
      <c r="E22" s="89">
        <v>1420</v>
      </c>
      <c r="F22" s="39" t="s">
        <v>383</v>
      </c>
      <c r="G22" s="91" t="s">
        <v>393</v>
      </c>
      <c r="H22" s="92">
        <v>0.87</v>
      </c>
      <c r="I22" s="93" t="s">
        <v>410</v>
      </c>
      <c r="J22" s="38">
        <v>651008.35</v>
      </c>
      <c r="K22" s="38">
        <v>520806.68</v>
      </c>
      <c r="L22" s="41">
        <v>130201.66999999998</v>
      </c>
      <c r="M22" s="90">
        <v>0.8</v>
      </c>
      <c r="N22" s="38">
        <v>520806.68</v>
      </c>
      <c r="O22" s="1" t="b">
        <f t="shared" si="8"/>
        <v>1</v>
      </c>
      <c r="P22" s="36">
        <f t="shared" si="9"/>
        <v>0.8</v>
      </c>
      <c r="Q22" s="37" t="b">
        <f t="shared" si="10"/>
        <v>1</v>
      </c>
      <c r="R22" s="37" t="b">
        <f t="shared" si="11"/>
        <v>1</v>
      </c>
    </row>
    <row r="23" spans="1:18" ht="24" x14ac:dyDescent="0.25">
      <c r="A23" s="91" t="s">
        <v>232</v>
      </c>
      <c r="B23" s="91" t="s">
        <v>355</v>
      </c>
      <c r="C23" s="91" t="s">
        <v>334</v>
      </c>
      <c r="D23" s="40" t="s">
        <v>64</v>
      </c>
      <c r="E23" s="89">
        <v>1429</v>
      </c>
      <c r="F23" s="39" t="s">
        <v>384</v>
      </c>
      <c r="G23" s="91" t="s">
        <v>393</v>
      </c>
      <c r="H23" s="92">
        <v>0.86499999999999999</v>
      </c>
      <c r="I23" s="93" t="s">
        <v>405</v>
      </c>
      <c r="J23" s="38">
        <v>689491.53</v>
      </c>
      <c r="K23" s="38">
        <v>551593.22</v>
      </c>
      <c r="L23" s="41">
        <v>137898.31000000006</v>
      </c>
      <c r="M23" s="90">
        <v>0.8</v>
      </c>
      <c r="N23" s="38">
        <v>551593.22</v>
      </c>
      <c r="O23" s="1" t="b">
        <f t="shared" si="8"/>
        <v>1</v>
      </c>
      <c r="P23" s="36">
        <f t="shared" si="9"/>
        <v>0.8</v>
      </c>
      <c r="Q23" s="37" t="b">
        <f t="shared" si="10"/>
        <v>1</v>
      </c>
      <c r="R23" s="37" t="b">
        <f t="shared" si="11"/>
        <v>1</v>
      </c>
    </row>
    <row r="24" spans="1:18" ht="36" x14ac:dyDescent="0.25">
      <c r="A24" s="91" t="s">
        <v>233</v>
      </c>
      <c r="B24" s="91" t="s">
        <v>356</v>
      </c>
      <c r="C24" s="91" t="s">
        <v>334</v>
      </c>
      <c r="D24" s="40" t="s">
        <v>46</v>
      </c>
      <c r="E24" s="89">
        <v>1410</v>
      </c>
      <c r="F24" s="39" t="s">
        <v>385</v>
      </c>
      <c r="G24" s="91" t="s">
        <v>393</v>
      </c>
      <c r="H24" s="92">
        <v>0.42799999999999999</v>
      </c>
      <c r="I24" s="93" t="s">
        <v>397</v>
      </c>
      <c r="J24" s="38">
        <v>799326.25</v>
      </c>
      <c r="K24" s="38">
        <v>639461</v>
      </c>
      <c r="L24" s="41">
        <v>159865.25</v>
      </c>
      <c r="M24" s="90">
        <v>0.8</v>
      </c>
      <c r="N24" s="38">
        <v>639461</v>
      </c>
      <c r="O24" s="1" t="b">
        <f t="shared" si="8"/>
        <v>1</v>
      </c>
      <c r="P24" s="36">
        <f t="shared" si="9"/>
        <v>0.8</v>
      </c>
      <c r="Q24" s="37" t="b">
        <f t="shared" si="10"/>
        <v>1</v>
      </c>
      <c r="R24" s="37" t="b">
        <f t="shared" si="11"/>
        <v>1</v>
      </c>
    </row>
    <row r="25" spans="1:18" ht="36" x14ac:dyDescent="0.25">
      <c r="A25" s="91" t="s">
        <v>234</v>
      </c>
      <c r="B25" s="91" t="s">
        <v>357</v>
      </c>
      <c r="C25" s="91" t="s">
        <v>334</v>
      </c>
      <c r="D25" s="40" t="s">
        <v>60</v>
      </c>
      <c r="E25" s="89">
        <v>1425</v>
      </c>
      <c r="F25" s="39" t="s">
        <v>386</v>
      </c>
      <c r="G25" s="91" t="s">
        <v>393</v>
      </c>
      <c r="H25" s="92">
        <v>1.5629999999999999</v>
      </c>
      <c r="I25" s="93" t="s">
        <v>394</v>
      </c>
      <c r="J25" s="38">
        <v>2520008.2599999998</v>
      </c>
      <c r="K25" s="38">
        <v>1764005.78</v>
      </c>
      <c r="L25" s="41">
        <v>756002.47999999975</v>
      </c>
      <c r="M25" s="90">
        <v>0.7</v>
      </c>
      <c r="N25" s="38">
        <v>1764005.78</v>
      </c>
      <c r="O25" s="1" t="b">
        <f t="shared" si="0"/>
        <v>1</v>
      </c>
      <c r="P25" s="36">
        <f t="shared" si="1"/>
        <v>0.7</v>
      </c>
      <c r="Q25" s="37" t="b">
        <f t="shared" si="2"/>
        <v>1</v>
      </c>
      <c r="R25" s="37" t="b">
        <f t="shared" si="3"/>
        <v>1</v>
      </c>
    </row>
    <row r="26" spans="1:18" ht="24" x14ac:dyDescent="0.25">
      <c r="A26" s="91" t="s">
        <v>235</v>
      </c>
      <c r="B26" s="91" t="s">
        <v>358</v>
      </c>
      <c r="C26" s="91" t="s">
        <v>334</v>
      </c>
      <c r="D26" s="40" t="s">
        <v>70</v>
      </c>
      <c r="E26" s="89">
        <v>1436</v>
      </c>
      <c r="F26" s="39" t="s">
        <v>387</v>
      </c>
      <c r="G26" s="91" t="s">
        <v>393</v>
      </c>
      <c r="H26" s="92">
        <v>0.3</v>
      </c>
      <c r="I26" s="93" t="s">
        <v>396</v>
      </c>
      <c r="J26" s="38">
        <v>222866.16</v>
      </c>
      <c r="K26" s="38">
        <v>178292.92</v>
      </c>
      <c r="L26" s="41">
        <v>44573.239999999991</v>
      </c>
      <c r="M26" s="90">
        <v>0.8</v>
      </c>
      <c r="N26" s="38">
        <v>178292.92</v>
      </c>
      <c r="O26" s="1" t="b">
        <f t="shared" si="0"/>
        <v>1</v>
      </c>
      <c r="P26" s="36">
        <f t="shared" si="1"/>
        <v>0.8</v>
      </c>
      <c r="Q26" s="37" t="b">
        <f t="shared" si="2"/>
        <v>1</v>
      </c>
      <c r="R26" s="37" t="b">
        <f t="shared" si="3"/>
        <v>1</v>
      </c>
    </row>
    <row r="27" spans="1:18" ht="48" x14ac:dyDescent="0.25">
      <c r="A27" s="91" t="s">
        <v>236</v>
      </c>
      <c r="B27" s="91" t="s">
        <v>359</v>
      </c>
      <c r="C27" s="91" t="s">
        <v>334</v>
      </c>
      <c r="D27" s="40" t="s">
        <v>54</v>
      </c>
      <c r="E27" s="89">
        <v>1419</v>
      </c>
      <c r="F27" s="39" t="s">
        <v>388</v>
      </c>
      <c r="G27" s="91" t="s">
        <v>393</v>
      </c>
      <c r="H27" s="92">
        <v>2.6710000000000003</v>
      </c>
      <c r="I27" s="93" t="s">
        <v>411</v>
      </c>
      <c r="J27" s="38">
        <v>2000000</v>
      </c>
      <c r="K27" s="38">
        <v>1400000</v>
      </c>
      <c r="L27" s="41">
        <v>600000</v>
      </c>
      <c r="M27" s="90">
        <v>0.7</v>
      </c>
      <c r="N27" s="38">
        <v>1400000</v>
      </c>
      <c r="O27" s="1" t="b">
        <f t="shared" si="0"/>
        <v>1</v>
      </c>
      <c r="P27" s="36">
        <f t="shared" si="1"/>
        <v>0.7</v>
      </c>
      <c r="Q27" s="37" t="b">
        <f t="shared" si="2"/>
        <v>1</v>
      </c>
      <c r="R27" s="37" t="b">
        <f t="shared" si="3"/>
        <v>1</v>
      </c>
    </row>
    <row r="28" spans="1:18" ht="48" x14ac:dyDescent="0.25">
      <c r="A28" s="91" t="s">
        <v>237</v>
      </c>
      <c r="B28" s="91" t="s">
        <v>360</v>
      </c>
      <c r="C28" s="91" t="s">
        <v>334</v>
      </c>
      <c r="D28" s="40" t="s">
        <v>48</v>
      </c>
      <c r="E28" s="89">
        <v>1412</v>
      </c>
      <c r="F28" s="39" t="s">
        <v>389</v>
      </c>
      <c r="G28" s="91" t="s">
        <v>393</v>
      </c>
      <c r="H28" s="92">
        <v>2.3199999999999998</v>
      </c>
      <c r="I28" s="93" t="s">
        <v>397</v>
      </c>
      <c r="J28" s="38">
        <v>1486742.9</v>
      </c>
      <c r="K28" s="41">
        <v>1189394.32</v>
      </c>
      <c r="L28" s="41">
        <v>297348.57999999984</v>
      </c>
      <c r="M28" s="90">
        <v>0.8</v>
      </c>
      <c r="N28" s="38">
        <v>1189394.32</v>
      </c>
      <c r="O28" s="1" t="b">
        <f t="shared" si="0"/>
        <v>1</v>
      </c>
      <c r="P28" s="36">
        <f t="shared" si="1"/>
        <v>0.8</v>
      </c>
      <c r="Q28" s="37" t="b">
        <f t="shared" si="2"/>
        <v>1</v>
      </c>
      <c r="R28" s="37" t="b">
        <f t="shared" si="3"/>
        <v>1</v>
      </c>
    </row>
    <row r="29" spans="1:18" ht="36" x14ac:dyDescent="0.25">
      <c r="A29" s="91" t="s">
        <v>238</v>
      </c>
      <c r="B29" s="91" t="s">
        <v>361</v>
      </c>
      <c r="C29" s="91" t="s">
        <v>334</v>
      </c>
      <c r="D29" s="40" t="s">
        <v>61</v>
      </c>
      <c r="E29" s="89">
        <v>1426</v>
      </c>
      <c r="F29" s="39" t="s">
        <v>390</v>
      </c>
      <c r="G29" s="91" t="s">
        <v>393</v>
      </c>
      <c r="H29" s="92">
        <v>1.3900000000000001</v>
      </c>
      <c r="I29" s="93" t="s">
        <v>400</v>
      </c>
      <c r="J29" s="38">
        <v>1497875.55</v>
      </c>
      <c r="K29" s="38">
        <v>1198300.44</v>
      </c>
      <c r="L29" s="41">
        <v>299575.1100000001</v>
      </c>
      <c r="M29" s="90">
        <v>0.8</v>
      </c>
      <c r="N29" s="38">
        <v>1198300.44</v>
      </c>
      <c r="O29" s="1" t="b">
        <f t="shared" si="0"/>
        <v>1</v>
      </c>
      <c r="P29" s="36">
        <f t="shared" si="1"/>
        <v>0.8</v>
      </c>
      <c r="Q29" s="37" t="b">
        <f t="shared" si="2"/>
        <v>1</v>
      </c>
      <c r="R29" s="37" t="b">
        <f t="shared" si="3"/>
        <v>1</v>
      </c>
    </row>
    <row r="30" spans="1:18" ht="24" x14ac:dyDescent="0.25">
      <c r="A30" s="91" t="s">
        <v>239</v>
      </c>
      <c r="B30" s="91" t="s">
        <v>362</v>
      </c>
      <c r="C30" s="91" t="s">
        <v>334</v>
      </c>
      <c r="D30" s="40" t="s">
        <v>62</v>
      </c>
      <c r="E30" s="89">
        <v>1427</v>
      </c>
      <c r="F30" s="39" t="s">
        <v>391</v>
      </c>
      <c r="G30" s="91" t="s">
        <v>393</v>
      </c>
      <c r="H30" s="92">
        <v>0.89700000000000002</v>
      </c>
      <c r="I30" s="93" t="s">
        <v>412</v>
      </c>
      <c r="J30" s="38">
        <v>929819.91</v>
      </c>
      <c r="K30" s="38">
        <v>650873.93000000005</v>
      </c>
      <c r="L30" s="41">
        <v>278945.98</v>
      </c>
      <c r="M30" s="90">
        <v>0.7</v>
      </c>
      <c r="N30" s="38">
        <v>650873.93000000005</v>
      </c>
      <c r="O30" s="1" t="b">
        <f t="shared" si="0"/>
        <v>1</v>
      </c>
      <c r="P30" s="36">
        <f t="shared" si="1"/>
        <v>0.7</v>
      </c>
      <c r="Q30" s="37" t="b">
        <f t="shared" si="2"/>
        <v>1</v>
      </c>
      <c r="R30" s="37" t="b">
        <f t="shared" si="3"/>
        <v>1</v>
      </c>
    </row>
    <row r="31" spans="1:18" ht="24" x14ac:dyDescent="0.25">
      <c r="A31" s="117" t="s">
        <v>900</v>
      </c>
      <c r="B31" s="117" t="s">
        <v>363</v>
      </c>
      <c r="C31" s="117" t="s">
        <v>334</v>
      </c>
      <c r="D31" s="118" t="s">
        <v>41</v>
      </c>
      <c r="E31" s="119">
        <v>1405</v>
      </c>
      <c r="F31" s="120" t="s">
        <v>392</v>
      </c>
      <c r="G31" s="117" t="s">
        <v>393</v>
      </c>
      <c r="H31" s="121">
        <v>0.55500000000000005</v>
      </c>
      <c r="I31" s="122" t="s">
        <v>400</v>
      </c>
      <c r="J31" s="123">
        <v>1496849.91</v>
      </c>
      <c r="K31" s="123">
        <v>598544.43999999994</v>
      </c>
      <c r="L31" s="124">
        <v>898305.47</v>
      </c>
      <c r="M31" s="125">
        <v>0.8</v>
      </c>
      <c r="N31" s="123">
        <v>598544.43999999994</v>
      </c>
      <c r="O31" s="1" t="b">
        <f t="shared" si="0"/>
        <v>1</v>
      </c>
      <c r="P31" s="36">
        <f t="shared" si="1"/>
        <v>0.39989999999999998</v>
      </c>
      <c r="Q31" s="37" t="b">
        <f t="shared" si="2"/>
        <v>0</v>
      </c>
      <c r="R31" s="37" t="b">
        <f t="shared" si="3"/>
        <v>1</v>
      </c>
    </row>
    <row r="32" spans="1:18" ht="20.100000000000001" customHeight="1" x14ac:dyDescent="0.25">
      <c r="A32" s="115" t="s">
        <v>33</v>
      </c>
      <c r="B32" s="115"/>
      <c r="C32" s="115"/>
      <c r="D32" s="115"/>
      <c r="E32" s="115"/>
      <c r="F32" s="115"/>
      <c r="G32" s="115"/>
      <c r="H32" s="42">
        <f>SUM(H3:H31)</f>
        <v>55.214559999999992</v>
      </c>
      <c r="I32" s="43" t="s">
        <v>11</v>
      </c>
      <c r="J32" s="44">
        <f>SUM(J3:J31)</f>
        <v>58205768.109999985</v>
      </c>
      <c r="K32" s="44">
        <f>SUM(K3:K31)</f>
        <v>44585719.649999999</v>
      </c>
      <c r="L32" s="44">
        <f>SUM(L3:L31)</f>
        <v>13620048.459999999</v>
      </c>
      <c r="M32" s="46" t="s">
        <v>11</v>
      </c>
      <c r="N32" s="45">
        <f>SUM(N3:N31)</f>
        <v>44585719.649999999</v>
      </c>
      <c r="O32" s="1" t="b">
        <f t="shared" si="0"/>
        <v>1</v>
      </c>
      <c r="P32" s="36">
        <f t="shared" si="1"/>
        <v>0.76600000000000001</v>
      </c>
      <c r="Q32" s="37" t="s">
        <v>11</v>
      </c>
      <c r="R32" s="37" t="b">
        <f t="shared" si="3"/>
        <v>1</v>
      </c>
    </row>
    <row r="33" spans="1:18" x14ac:dyDescent="0.25">
      <c r="A33" s="31"/>
      <c r="B33" s="31"/>
      <c r="C33" s="31"/>
      <c r="D33" s="31"/>
      <c r="E33" s="31"/>
      <c r="F33" s="31"/>
      <c r="G33" s="31"/>
    </row>
    <row r="34" spans="1:18" x14ac:dyDescent="0.25">
      <c r="A34" s="30" t="s">
        <v>34</v>
      </c>
      <c r="B34" s="30"/>
      <c r="C34" s="30"/>
      <c r="D34" s="30"/>
      <c r="E34" s="30"/>
      <c r="F34" s="30"/>
      <c r="G34" s="30"/>
      <c r="H34" s="13"/>
      <c r="I34" s="13"/>
      <c r="J34" s="5"/>
      <c r="K34" s="13"/>
      <c r="L34" s="13"/>
      <c r="N34" s="13"/>
      <c r="O34" s="1"/>
      <c r="R34" s="37"/>
    </row>
    <row r="35" spans="1:18" ht="28.5" customHeight="1" x14ac:dyDescent="0.25">
      <c r="A35" s="113" t="s">
        <v>31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"/>
    </row>
    <row r="36" spans="1:18" x14ac:dyDescent="0.25">
      <c r="B36" s="32"/>
      <c r="C36" s="32"/>
      <c r="D36" s="32"/>
      <c r="E36" s="32"/>
      <c r="F36" s="32"/>
      <c r="G36" s="32"/>
      <c r="J36" s="27"/>
    </row>
  </sheetData>
  <mergeCells count="15">
    <mergeCell ref="G1:G2"/>
    <mergeCell ref="A35:N35"/>
    <mergeCell ref="L1:L2"/>
    <mergeCell ref="M1:M2"/>
    <mergeCell ref="H1:H2"/>
    <mergeCell ref="I1:I2"/>
    <mergeCell ref="J1:J2"/>
    <mergeCell ref="K1:K2"/>
    <mergeCell ref="D1:D2"/>
    <mergeCell ref="E1:E2"/>
    <mergeCell ref="A32:G32"/>
    <mergeCell ref="A1:A2"/>
    <mergeCell ref="B1:B2"/>
    <mergeCell ref="C1:C2"/>
    <mergeCell ref="F1:F2"/>
  </mergeCells>
  <conditionalFormatting sqref="P3:Q3 P17:Q17 O25:R32">
    <cfRule type="cellIs" dxfId="99" priority="25" operator="equal">
      <formula>FALSE</formula>
    </cfRule>
  </conditionalFormatting>
  <conditionalFormatting sqref="O3 O17">
    <cfRule type="cellIs" dxfId="98" priority="24" operator="equal">
      <formula>FALSE</formula>
    </cfRule>
  </conditionalFormatting>
  <conditionalFormatting sqref="O3:Q3 O17:Q17 O25:Q32">
    <cfRule type="containsText" dxfId="97" priority="23" operator="containsText" text="fałsz">
      <formula>NOT(ISERROR(SEARCH("fałsz",O3)))</formula>
    </cfRule>
  </conditionalFormatting>
  <conditionalFormatting sqref="R3 R34 R17">
    <cfRule type="cellIs" dxfId="96" priority="22" operator="equal">
      <formula>FALSE</formula>
    </cfRule>
  </conditionalFormatting>
  <conditionalFormatting sqref="R3 R34 R17">
    <cfRule type="cellIs" dxfId="95" priority="21" operator="equal">
      <formula>FALSE</formula>
    </cfRule>
  </conditionalFormatting>
  <conditionalFormatting sqref="P4:Q16">
    <cfRule type="cellIs" dxfId="94" priority="10" operator="equal">
      <formula>FALSE</formula>
    </cfRule>
  </conditionalFormatting>
  <conditionalFormatting sqref="O4:O16">
    <cfRule type="cellIs" dxfId="93" priority="9" operator="equal">
      <formula>FALSE</formula>
    </cfRule>
  </conditionalFormatting>
  <conditionalFormatting sqref="O4:Q16">
    <cfRule type="containsText" dxfId="92" priority="8" operator="containsText" text="fałsz">
      <formula>NOT(ISERROR(SEARCH("fałsz",O4)))</formula>
    </cfRule>
  </conditionalFormatting>
  <conditionalFormatting sqref="R4:R16">
    <cfRule type="cellIs" dxfId="91" priority="7" operator="equal">
      <formula>FALSE</formula>
    </cfRule>
  </conditionalFormatting>
  <conditionalFormatting sqref="R4:R16">
    <cfRule type="cellIs" dxfId="90" priority="6" operator="equal">
      <formula>FALSE</formula>
    </cfRule>
  </conditionalFormatting>
  <conditionalFormatting sqref="P18:Q24">
    <cfRule type="cellIs" dxfId="89" priority="5" operator="equal">
      <formula>FALSE</formula>
    </cfRule>
  </conditionalFormatting>
  <conditionalFormatting sqref="O18:O24">
    <cfRule type="cellIs" dxfId="88" priority="4" operator="equal">
      <formula>FALSE</formula>
    </cfRule>
  </conditionalFormatting>
  <conditionalFormatting sqref="O18:Q24">
    <cfRule type="containsText" dxfId="87" priority="3" operator="containsText" text="fałsz">
      <formula>NOT(ISERROR(SEARCH("fałsz",O18)))</formula>
    </cfRule>
  </conditionalFormatting>
  <conditionalFormatting sqref="R18:R24">
    <cfRule type="cellIs" dxfId="86" priority="2" operator="equal">
      <formula>FALSE</formula>
    </cfRule>
  </conditionalFormatting>
  <conditionalFormatting sqref="R18:R24">
    <cfRule type="cellIs" dxfId="85" priority="1" operator="equal">
      <formula>FALSE</formula>
    </cfRule>
  </conditionalFormatting>
  <dataValidations count="2">
    <dataValidation type="list" allowBlank="1" showInputMessage="1" showErrorMessage="1" sqref="G3:G31" xr:uid="{7626797F-4DEE-4CEC-BC3C-30282A06BB26}">
      <formula1>"R"</formula1>
    </dataValidation>
    <dataValidation type="list" allowBlank="1" showInputMessage="1" showErrorMessage="1" sqref="C3:C31" xr:uid="{6B39E503-21B5-4DB0-9BB2-0DFD77693247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&amp;LWojewództwo Mazowieckie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sheetPr>
    <pageSetUpPr fitToPage="1"/>
  </sheetPr>
  <dimension ref="A1:S9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5.85546875" style="3" customWidth="1"/>
    <col min="2" max="2" width="11.28515625" style="3" customWidth="1"/>
    <col min="3" max="3" width="8" style="3" customWidth="1"/>
    <col min="4" max="4" width="27.140625" style="3" customWidth="1"/>
    <col min="5" max="5" width="10.140625" style="3" customWidth="1"/>
    <col min="6" max="6" width="17.5703125" style="3" customWidth="1"/>
    <col min="7" max="7" width="45.5703125" style="3" customWidth="1"/>
    <col min="8" max="8" width="8" style="3" customWidth="1"/>
    <col min="9" max="9" width="8.42578125" style="3" customWidth="1"/>
    <col min="10" max="10" width="15.7109375" style="3" customWidth="1"/>
    <col min="11" max="11" width="15.7109375" style="4" customWidth="1"/>
    <col min="12" max="13" width="15.7109375" style="3" customWidth="1"/>
    <col min="14" max="14" width="13.42578125" style="1" customWidth="1"/>
    <col min="15" max="15" width="15.7109375" style="3" customWidth="1"/>
    <col min="16" max="16" width="15.7109375" style="34" customWidth="1"/>
    <col min="17" max="18" width="15.7109375" style="1" customWidth="1"/>
    <col min="19" max="19" width="15.7109375" style="34" customWidth="1"/>
    <col min="20" max="16384" width="9.140625" style="3"/>
  </cols>
  <sheetData>
    <row r="1" spans="1:19" ht="33.75" customHeight="1" x14ac:dyDescent="0.25">
      <c r="A1" s="112" t="s">
        <v>3</v>
      </c>
      <c r="B1" s="112" t="s">
        <v>4</v>
      </c>
      <c r="C1" s="112" t="s">
        <v>36</v>
      </c>
      <c r="D1" s="112" t="s">
        <v>5</v>
      </c>
      <c r="E1" s="112" t="s">
        <v>24</v>
      </c>
      <c r="F1" s="112" t="s">
        <v>12</v>
      </c>
      <c r="G1" s="112" t="s">
        <v>6</v>
      </c>
      <c r="H1" s="112" t="s">
        <v>19</v>
      </c>
      <c r="I1" s="112" t="s">
        <v>7</v>
      </c>
      <c r="J1" s="112" t="s">
        <v>18</v>
      </c>
      <c r="K1" s="114" t="s">
        <v>8</v>
      </c>
      <c r="L1" s="112" t="s">
        <v>13</v>
      </c>
      <c r="M1" s="112" t="s">
        <v>10</v>
      </c>
      <c r="N1" s="112" t="s">
        <v>9</v>
      </c>
      <c r="O1" s="95" t="s">
        <v>35</v>
      </c>
      <c r="P1" s="1"/>
    </row>
    <row r="2" spans="1:19" ht="33.7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4"/>
      <c r="L2" s="112"/>
      <c r="M2" s="112"/>
      <c r="N2" s="112"/>
      <c r="O2" s="95">
        <v>2023</v>
      </c>
      <c r="P2" s="1" t="s">
        <v>20</v>
      </c>
      <c r="Q2" s="1" t="s">
        <v>21</v>
      </c>
      <c r="R2" s="1" t="s">
        <v>22</v>
      </c>
      <c r="S2" s="35" t="s">
        <v>23</v>
      </c>
    </row>
    <row r="3" spans="1:19" ht="24" x14ac:dyDescent="0.25">
      <c r="A3" s="91" t="s">
        <v>212</v>
      </c>
      <c r="B3" s="91" t="s">
        <v>454</v>
      </c>
      <c r="C3" s="91" t="s">
        <v>334</v>
      </c>
      <c r="D3" s="40" t="s">
        <v>85</v>
      </c>
      <c r="E3" s="89" t="s">
        <v>455</v>
      </c>
      <c r="F3" s="89" t="s">
        <v>304</v>
      </c>
      <c r="G3" s="39" t="s">
        <v>456</v>
      </c>
      <c r="H3" s="91" t="s">
        <v>393</v>
      </c>
      <c r="I3" s="92">
        <v>1.8319000000000001</v>
      </c>
      <c r="J3" s="93" t="s">
        <v>411</v>
      </c>
      <c r="K3" s="38">
        <v>1203305.07</v>
      </c>
      <c r="L3" s="38">
        <v>962644.05</v>
      </c>
      <c r="M3" s="41">
        <v>240661.02000000002</v>
      </c>
      <c r="N3" s="90">
        <v>0.8</v>
      </c>
      <c r="O3" s="38">
        <v>962644.05</v>
      </c>
      <c r="P3" s="1" t="b">
        <f t="shared" ref="P3:P89" si="0">L3=SUM(O3:O3)</f>
        <v>1</v>
      </c>
      <c r="Q3" s="36">
        <f>ROUND(L3/K3,4)</f>
        <v>0.8</v>
      </c>
      <c r="R3" s="37" t="b">
        <f>Q3=N3</f>
        <v>1</v>
      </c>
      <c r="S3" s="37" t="b">
        <f t="shared" ref="S3:S89" si="1">K3=L3+M3</f>
        <v>1</v>
      </c>
    </row>
    <row r="4" spans="1:19" ht="29.45" customHeight="1" x14ac:dyDescent="0.25">
      <c r="A4" s="91" t="s">
        <v>213</v>
      </c>
      <c r="B4" s="91" t="s">
        <v>457</v>
      </c>
      <c r="C4" s="91" t="s">
        <v>334</v>
      </c>
      <c r="D4" s="40" t="s">
        <v>333</v>
      </c>
      <c r="E4" s="89" t="s">
        <v>458</v>
      </c>
      <c r="F4" s="89" t="s">
        <v>332</v>
      </c>
      <c r="G4" s="39" t="s">
        <v>459</v>
      </c>
      <c r="H4" s="91" t="s">
        <v>393</v>
      </c>
      <c r="I4" s="92">
        <v>0.58389999999999997</v>
      </c>
      <c r="J4" s="93" t="s">
        <v>460</v>
      </c>
      <c r="K4" s="38">
        <v>5761109.7199999997</v>
      </c>
      <c r="L4" s="38">
        <v>4608887.7699999996</v>
      </c>
      <c r="M4" s="41">
        <v>1152221.9500000002</v>
      </c>
      <c r="N4" s="90">
        <v>0.8</v>
      </c>
      <c r="O4" s="38">
        <v>4608887.7699999996</v>
      </c>
      <c r="P4" s="1" t="b">
        <f t="shared" si="0"/>
        <v>1</v>
      </c>
      <c r="Q4" s="36">
        <f t="shared" ref="Q4:Q88" si="2">ROUND(L4/K4,4)</f>
        <v>0.8</v>
      </c>
      <c r="R4" s="37" t="b">
        <f t="shared" ref="R4:R88" si="3">Q4=N4</f>
        <v>1</v>
      </c>
      <c r="S4" s="37" t="b">
        <f t="shared" si="1"/>
        <v>1</v>
      </c>
    </row>
    <row r="5" spans="1:19" ht="26.45" customHeight="1" x14ac:dyDescent="0.25">
      <c r="A5" s="91" t="s">
        <v>214</v>
      </c>
      <c r="B5" s="91" t="s">
        <v>461</v>
      </c>
      <c r="C5" s="91" t="s">
        <v>334</v>
      </c>
      <c r="D5" s="40" t="s">
        <v>98</v>
      </c>
      <c r="E5" s="89" t="s">
        <v>462</v>
      </c>
      <c r="F5" s="89" t="s">
        <v>308</v>
      </c>
      <c r="G5" s="39" t="s">
        <v>463</v>
      </c>
      <c r="H5" s="91" t="s">
        <v>393</v>
      </c>
      <c r="I5" s="92">
        <v>0.37</v>
      </c>
      <c r="J5" s="93" t="s">
        <v>421</v>
      </c>
      <c r="K5" s="38">
        <v>639736.97</v>
      </c>
      <c r="L5" s="38">
        <v>511789.57</v>
      </c>
      <c r="M5" s="41">
        <v>127947.39999999997</v>
      </c>
      <c r="N5" s="90">
        <v>0.8</v>
      </c>
      <c r="O5" s="38">
        <v>511789.57</v>
      </c>
      <c r="P5" s="1" t="b">
        <f t="shared" si="0"/>
        <v>1</v>
      </c>
      <c r="Q5" s="36">
        <f t="shared" si="2"/>
        <v>0.8</v>
      </c>
      <c r="R5" s="37" t="b">
        <f t="shared" si="3"/>
        <v>1</v>
      </c>
      <c r="S5" s="37" t="b">
        <f t="shared" si="1"/>
        <v>1</v>
      </c>
    </row>
    <row r="6" spans="1:19" ht="25.5" customHeight="1" x14ac:dyDescent="0.25">
      <c r="A6" s="91" t="s">
        <v>215</v>
      </c>
      <c r="B6" s="91" t="s">
        <v>464</v>
      </c>
      <c r="C6" s="91" t="s">
        <v>334</v>
      </c>
      <c r="D6" s="40" t="s">
        <v>102</v>
      </c>
      <c r="E6" s="89" t="s">
        <v>465</v>
      </c>
      <c r="F6" s="89" t="s">
        <v>308</v>
      </c>
      <c r="G6" s="39" t="s">
        <v>466</v>
      </c>
      <c r="H6" s="91" t="s">
        <v>393</v>
      </c>
      <c r="I6" s="92">
        <v>2.673</v>
      </c>
      <c r="J6" s="93" t="s">
        <v>396</v>
      </c>
      <c r="K6" s="38">
        <v>2089903.82</v>
      </c>
      <c r="L6" s="38">
        <v>1671923.05</v>
      </c>
      <c r="M6" s="41">
        <v>417980.77</v>
      </c>
      <c r="N6" s="90">
        <v>0.8</v>
      </c>
      <c r="O6" s="38">
        <v>1671923.05</v>
      </c>
      <c r="P6" s="1" t="b">
        <f t="shared" ref="P6:P52" si="4">L6=SUM(O6:O6)</f>
        <v>1</v>
      </c>
      <c r="Q6" s="36">
        <f t="shared" ref="Q6:Q52" si="5">ROUND(L6/K6,4)</f>
        <v>0.8</v>
      </c>
      <c r="R6" s="37" t="b">
        <f t="shared" ref="R6:R52" si="6">Q6=N6</f>
        <v>1</v>
      </c>
      <c r="S6" s="37" t="b">
        <f t="shared" ref="S6:S52" si="7">K6=L6+M6</f>
        <v>1</v>
      </c>
    </row>
    <row r="7" spans="1:19" x14ac:dyDescent="0.25">
      <c r="A7" s="91" t="s">
        <v>216</v>
      </c>
      <c r="B7" s="91" t="s">
        <v>467</v>
      </c>
      <c r="C7" s="91" t="s">
        <v>334</v>
      </c>
      <c r="D7" s="40" t="s">
        <v>132</v>
      </c>
      <c r="E7" s="89" t="s">
        <v>468</v>
      </c>
      <c r="F7" s="89" t="s">
        <v>318</v>
      </c>
      <c r="G7" s="39" t="s">
        <v>469</v>
      </c>
      <c r="H7" s="91" t="s">
        <v>393</v>
      </c>
      <c r="I7" s="92">
        <v>1.9630000000000001</v>
      </c>
      <c r="J7" s="93" t="s">
        <v>470</v>
      </c>
      <c r="K7" s="38">
        <v>1290277.8799999999</v>
      </c>
      <c r="L7" s="38">
        <v>774166.72</v>
      </c>
      <c r="M7" s="41">
        <v>516111.15999999992</v>
      </c>
      <c r="N7" s="90">
        <v>0.6</v>
      </c>
      <c r="O7" s="38">
        <v>774166.72</v>
      </c>
      <c r="P7" s="1" t="b">
        <f t="shared" si="4"/>
        <v>1</v>
      </c>
      <c r="Q7" s="36">
        <f t="shared" si="5"/>
        <v>0.6</v>
      </c>
      <c r="R7" s="37" t="b">
        <f t="shared" si="6"/>
        <v>1</v>
      </c>
      <c r="S7" s="37" t="b">
        <f t="shared" si="7"/>
        <v>1</v>
      </c>
    </row>
    <row r="8" spans="1:19" ht="56.45" customHeight="1" x14ac:dyDescent="0.25">
      <c r="A8" s="91" t="s">
        <v>217</v>
      </c>
      <c r="B8" s="91" t="s">
        <v>471</v>
      </c>
      <c r="C8" s="91" t="s">
        <v>334</v>
      </c>
      <c r="D8" s="40" t="s">
        <v>203</v>
      </c>
      <c r="E8" s="89" t="s">
        <v>472</v>
      </c>
      <c r="F8" s="89" t="s">
        <v>327</v>
      </c>
      <c r="G8" s="39" t="s">
        <v>473</v>
      </c>
      <c r="H8" s="91" t="s">
        <v>393</v>
      </c>
      <c r="I8" s="92">
        <v>1.3255000000000001</v>
      </c>
      <c r="J8" s="93" t="s">
        <v>412</v>
      </c>
      <c r="K8" s="38">
        <v>1488972.75</v>
      </c>
      <c r="L8" s="38">
        <v>1191178.2</v>
      </c>
      <c r="M8" s="41">
        <v>297794.55000000005</v>
      </c>
      <c r="N8" s="90">
        <v>0.8</v>
      </c>
      <c r="O8" s="38">
        <v>1191178.2</v>
      </c>
      <c r="P8" s="1" t="b">
        <f t="shared" si="4"/>
        <v>1</v>
      </c>
      <c r="Q8" s="36">
        <f t="shared" si="5"/>
        <v>0.8</v>
      </c>
      <c r="R8" s="37" t="b">
        <f t="shared" si="6"/>
        <v>1</v>
      </c>
      <c r="S8" s="37" t="b">
        <f t="shared" si="7"/>
        <v>1</v>
      </c>
    </row>
    <row r="9" spans="1:19" x14ac:dyDescent="0.25">
      <c r="A9" s="91" t="s">
        <v>218</v>
      </c>
      <c r="B9" s="91" t="s">
        <v>474</v>
      </c>
      <c r="C9" s="91" t="s">
        <v>334</v>
      </c>
      <c r="D9" s="40" t="s">
        <v>141</v>
      </c>
      <c r="E9" s="89" t="s">
        <v>475</v>
      </c>
      <c r="F9" s="89" t="s">
        <v>297</v>
      </c>
      <c r="G9" s="39" t="s">
        <v>476</v>
      </c>
      <c r="H9" s="91" t="s">
        <v>393</v>
      </c>
      <c r="I9" s="92">
        <v>1.32457</v>
      </c>
      <c r="J9" s="93" t="s">
        <v>477</v>
      </c>
      <c r="K9" s="38">
        <v>1333976.19</v>
      </c>
      <c r="L9" s="38">
        <v>933783.33</v>
      </c>
      <c r="M9" s="41">
        <v>400192.86</v>
      </c>
      <c r="N9" s="90">
        <v>0.7</v>
      </c>
      <c r="O9" s="38">
        <v>933783.33</v>
      </c>
      <c r="P9" s="1" t="b">
        <f t="shared" si="4"/>
        <v>1</v>
      </c>
      <c r="Q9" s="36">
        <f t="shared" si="5"/>
        <v>0.7</v>
      </c>
      <c r="R9" s="37" t="b">
        <f t="shared" si="6"/>
        <v>1</v>
      </c>
      <c r="S9" s="37" t="b">
        <f t="shared" si="7"/>
        <v>1</v>
      </c>
    </row>
    <row r="10" spans="1:19" ht="48" x14ac:dyDescent="0.25">
      <c r="A10" s="91" t="s">
        <v>219</v>
      </c>
      <c r="B10" s="91" t="s">
        <v>478</v>
      </c>
      <c r="C10" s="91" t="s">
        <v>334</v>
      </c>
      <c r="D10" s="40" t="s">
        <v>153</v>
      </c>
      <c r="E10" s="89" t="s">
        <v>479</v>
      </c>
      <c r="F10" s="89" t="s">
        <v>301</v>
      </c>
      <c r="G10" s="39" t="s">
        <v>480</v>
      </c>
      <c r="H10" s="91" t="s">
        <v>393</v>
      </c>
      <c r="I10" s="92">
        <v>1.1200000000000001</v>
      </c>
      <c r="J10" s="93" t="s">
        <v>412</v>
      </c>
      <c r="K10" s="38">
        <v>1432112.58</v>
      </c>
      <c r="L10" s="38">
        <v>859267.54</v>
      </c>
      <c r="M10" s="41">
        <v>572845.04</v>
      </c>
      <c r="N10" s="90">
        <v>0.6</v>
      </c>
      <c r="O10" s="38">
        <v>859267.54</v>
      </c>
      <c r="P10" s="1" t="b">
        <f t="shared" si="4"/>
        <v>1</v>
      </c>
      <c r="Q10" s="36">
        <f t="shared" si="5"/>
        <v>0.6</v>
      </c>
      <c r="R10" s="37" t="b">
        <f t="shared" si="6"/>
        <v>1</v>
      </c>
      <c r="S10" s="37" t="b">
        <f t="shared" si="7"/>
        <v>1</v>
      </c>
    </row>
    <row r="11" spans="1:19" ht="36" x14ac:dyDescent="0.25">
      <c r="A11" s="91" t="s">
        <v>220</v>
      </c>
      <c r="B11" s="91" t="s">
        <v>481</v>
      </c>
      <c r="C11" s="91" t="s">
        <v>334</v>
      </c>
      <c r="D11" s="40" t="s">
        <v>204</v>
      </c>
      <c r="E11" s="89" t="s">
        <v>482</v>
      </c>
      <c r="F11" s="89" t="s">
        <v>304</v>
      </c>
      <c r="G11" s="96" t="s">
        <v>483</v>
      </c>
      <c r="H11" s="91" t="s">
        <v>393</v>
      </c>
      <c r="I11" s="92">
        <v>0.372</v>
      </c>
      <c r="J11" s="93" t="s">
        <v>402</v>
      </c>
      <c r="K11" s="38">
        <v>364581.44</v>
      </c>
      <c r="L11" s="38">
        <v>291665.15000000002</v>
      </c>
      <c r="M11" s="41">
        <v>72916.289999999979</v>
      </c>
      <c r="N11" s="90">
        <v>0.8</v>
      </c>
      <c r="O11" s="38">
        <v>291665.15000000002</v>
      </c>
      <c r="P11" s="1" t="b">
        <f t="shared" si="4"/>
        <v>1</v>
      </c>
      <c r="Q11" s="36">
        <f t="shared" si="5"/>
        <v>0.8</v>
      </c>
      <c r="R11" s="37" t="b">
        <f t="shared" si="6"/>
        <v>1</v>
      </c>
      <c r="S11" s="37" t="b">
        <f t="shared" si="7"/>
        <v>1</v>
      </c>
    </row>
    <row r="12" spans="1:19" ht="36" x14ac:dyDescent="0.25">
      <c r="A12" s="91" t="s">
        <v>221</v>
      </c>
      <c r="B12" s="91" t="s">
        <v>484</v>
      </c>
      <c r="C12" s="91" t="s">
        <v>334</v>
      </c>
      <c r="D12" s="40" t="s">
        <v>115</v>
      </c>
      <c r="E12" s="89">
        <v>1412103</v>
      </c>
      <c r="F12" s="89" t="s">
        <v>312</v>
      </c>
      <c r="G12" s="39" t="s">
        <v>485</v>
      </c>
      <c r="H12" s="91" t="s">
        <v>393</v>
      </c>
      <c r="I12" s="92">
        <v>2.698</v>
      </c>
      <c r="J12" s="93" t="s">
        <v>396</v>
      </c>
      <c r="K12" s="38">
        <v>1409581.38</v>
      </c>
      <c r="L12" s="38">
        <v>986706.96</v>
      </c>
      <c r="M12" s="41">
        <v>422874.41999999993</v>
      </c>
      <c r="N12" s="90">
        <v>0.7</v>
      </c>
      <c r="O12" s="38">
        <v>986706.96</v>
      </c>
      <c r="P12" s="1" t="b">
        <f t="shared" si="4"/>
        <v>1</v>
      </c>
      <c r="Q12" s="36">
        <f t="shared" si="5"/>
        <v>0.7</v>
      </c>
      <c r="R12" s="37" t="b">
        <f t="shared" si="6"/>
        <v>1</v>
      </c>
      <c r="S12" s="37" t="b">
        <f t="shared" si="7"/>
        <v>1</v>
      </c>
    </row>
    <row r="13" spans="1:19" ht="24" x14ac:dyDescent="0.25">
      <c r="A13" s="91" t="s">
        <v>222</v>
      </c>
      <c r="B13" s="91" t="s">
        <v>486</v>
      </c>
      <c r="C13" s="91" t="s">
        <v>334</v>
      </c>
      <c r="D13" s="40" t="s">
        <v>136</v>
      </c>
      <c r="E13" s="89" t="s">
        <v>487</v>
      </c>
      <c r="F13" s="89" t="s">
        <v>321</v>
      </c>
      <c r="G13" s="39" t="s">
        <v>488</v>
      </c>
      <c r="H13" s="91" t="s">
        <v>393</v>
      </c>
      <c r="I13" s="92">
        <v>2.5750000000000002</v>
      </c>
      <c r="J13" s="93" t="s">
        <v>489</v>
      </c>
      <c r="K13" s="38">
        <v>1499549.89</v>
      </c>
      <c r="L13" s="38">
        <v>1049684.92</v>
      </c>
      <c r="M13" s="41">
        <v>449864.97</v>
      </c>
      <c r="N13" s="90">
        <v>0.7</v>
      </c>
      <c r="O13" s="38">
        <v>1049684.92</v>
      </c>
      <c r="P13" s="1" t="b">
        <f t="shared" si="4"/>
        <v>1</v>
      </c>
      <c r="Q13" s="36">
        <f t="shared" si="5"/>
        <v>0.7</v>
      </c>
      <c r="R13" s="37" t="b">
        <f t="shared" si="6"/>
        <v>1</v>
      </c>
      <c r="S13" s="37" t="b">
        <f t="shared" si="7"/>
        <v>1</v>
      </c>
    </row>
    <row r="14" spans="1:19" ht="24" x14ac:dyDescent="0.25">
      <c r="A14" s="91" t="s">
        <v>223</v>
      </c>
      <c r="B14" s="91" t="s">
        <v>490</v>
      </c>
      <c r="C14" s="91" t="s">
        <v>334</v>
      </c>
      <c r="D14" s="40" t="s">
        <v>200</v>
      </c>
      <c r="E14" s="89" t="s">
        <v>491</v>
      </c>
      <c r="F14" s="89" t="s">
        <v>321</v>
      </c>
      <c r="G14" s="39" t="s">
        <v>492</v>
      </c>
      <c r="H14" s="91" t="s">
        <v>393</v>
      </c>
      <c r="I14" s="92">
        <v>1.8825499999999999</v>
      </c>
      <c r="J14" s="93" t="s">
        <v>434</v>
      </c>
      <c r="K14" s="38">
        <v>1818326.2</v>
      </c>
      <c r="L14" s="38">
        <f>ROUNDDOWN(K14*N14,2)</f>
        <v>1454660.96</v>
      </c>
      <c r="M14" s="41">
        <f>K14-L14</f>
        <v>363665.24</v>
      </c>
      <c r="N14" s="90">
        <v>0.8</v>
      </c>
      <c r="O14" s="38">
        <f>L14</f>
        <v>1454660.96</v>
      </c>
      <c r="P14" s="1" t="b">
        <f t="shared" si="4"/>
        <v>1</v>
      </c>
      <c r="Q14" s="36">
        <f t="shared" si="5"/>
        <v>0.8</v>
      </c>
      <c r="R14" s="37" t="b">
        <f t="shared" si="6"/>
        <v>1</v>
      </c>
      <c r="S14" s="37" t="b">
        <f t="shared" si="7"/>
        <v>1</v>
      </c>
    </row>
    <row r="15" spans="1:19" x14ac:dyDescent="0.25">
      <c r="A15" s="91" t="s">
        <v>224</v>
      </c>
      <c r="B15" s="91" t="s">
        <v>493</v>
      </c>
      <c r="C15" s="91" t="s">
        <v>334</v>
      </c>
      <c r="D15" s="40" t="s">
        <v>193</v>
      </c>
      <c r="E15" s="89" t="s">
        <v>494</v>
      </c>
      <c r="F15" s="89" t="s">
        <v>299</v>
      </c>
      <c r="G15" s="39" t="s">
        <v>495</v>
      </c>
      <c r="H15" s="91" t="s">
        <v>393</v>
      </c>
      <c r="I15" s="92">
        <v>1.2524000000000002</v>
      </c>
      <c r="J15" s="93" t="s">
        <v>496</v>
      </c>
      <c r="K15" s="38">
        <v>1009761.83</v>
      </c>
      <c r="L15" s="38">
        <v>706833.28</v>
      </c>
      <c r="M15" s="41">
        <v>302928.54999999993</v>
      </c>
      <c r="N15" s="90">
        <v>0.7</v>
      </c>
      <c r="O15" s="38">
        <v>706833.28</v>
      </c>
      <c r="P15" s="1" t="b">
        <f t="shared" si="4"/>
        <v>1</v>
      </c>
      <c r="Q15" s="36">
        <f t="shared" si="5"/>
        <v>0.7</v>
      </c>
      <c r="R15" s="37" t="b">
        <f t="shared" si="6"/>
        <v>1</v>
      </c>
      <c r="S15" s="37" t="b">
        <f t="shared" si="7"/>
        <v>1</v>
      </c>
    </row>
    <row r="16" spans="1:19" ht="25.5" customHeight="1" x14ac:dyDescent="0.25">
      <c r="A16" s="91" t="s">
        <v>225</v>
      </c>
      <c r="B16" s="91" t="s">
        <v>497</v>
      </c>
      <c r="C16" s="91" t="s">
        <v>334</v>
      </c>
      <c r="D16" s="40" t="s">
        <v>192</v>
      </c>
      <c r="E16" s="89" t="s">
        <v>498</v>
      </c>
      <c r="F16" s="89" t="s">
        <v>308</v>
      </c>
      <c r="G16" s="39" t="s">
        <v>499</v>
      </c>
      <c r="H16" s="91" t="s">
        <v>393</v>
      </c>
      <c r="I16" s="92">
        <v>1.1000000000000001</v>
      </c>
      <c r="J16" s="93" t="s">
        <v>410</v>
      </c>
      <c r="K16" s="38">
        <v>920836.38</v>
      </c>
      <c r="L16" s="38">
        <v>736669.1</v>
      </c>
      <c r="M16" s="41">
        <v>184167.28000000003</v>
      </c>
      <c r="N16" s="90">
        <v>0.8</v>
      </c>
      <c r="O16" s="38">
        <v>736669.1</v>
      </c>
      <c r="P16" s="1" t="b">
        <f t="shared" si="4"/>
        <v>1</v>
      </c>
      <c r="Q16" s="36">
        <f t="shared" si="5"/>
        <v>0.8</v>
      </c>
      <c r="R16" s="37" t="b">
        <f t="shared" si="6"/>
        <v>1</v>
      </c>
      <c r="S16" s="37" t="b">
        <f t="shared" si="7"/>
        <v>1</v>
      </c>
    </row>
    <row r="17" spans="1:19" x14ac:dyDescent="0.25">
      <c r="A17" s="91" t="s">
        <v>226</v>
      </c>
      <c r="B17" s="91" t="s">
        <v>500</v>
      </c>
      <c r="C17" s="91" t="s">
        <v>334</v>
      </c>
      <c r="D17" s="40" t="s">
        <v>92</v>
      </c>
      <c r="E17" s="89" t="s">
        <v>501</v>
      </c>
      <c r="F17" s="89" t="s">
        <v>320</v>
      </c>
      <c r="G17" s="39" t="s">
        <v>502</v>
      </c>
      <c r="H17" s="91" t="s">
        <v>393</v>
      </c>
      <c r="I17" s="92">
        <v>1.0569999999999999</v>
      </c>
      <c r="J17" s="93" t="s">
        <v>411</v>
      </c>
      <c r="K17" s="38">
        <v>1290631.02</v>
      </c>
      <c r="L17" s="41">
        <v>774378.61</v>
      </c>
      <c r="M17" s="41">
        <v>516252.41000000003</v>
      </c>
      <c r="N17" s="90">
        <v>0.6</v>
      </c>
      <c r="O17" s="38">
        <v>774378.61</v>
      </c>
      <c r="P17" s="1" t="b">
        <f t="shared" si="4"/>
        <v>1</v>
      </c>
      <c r="Q17" s="36">
        <f t="shared" si="5"/>
        <v>0.6</v>
      </c>
      <c r="R17" s="37" t="b">
        <f t="shared" si="6"/>
        <v>1</v>
      </c>
      <c r="S17" s="37" t="b">
        <f t="shared" si="7"/>
        <v>1</v>
      </c>
    </row>
    <row r="18" spans="1:19" ht="60" x14ac:dyDescent="0.25">
      <c r="A18" s="91" t="s">
        <v>227</v>
      </c>
      <c r="B18" s="91" t="s">
        <v>503</v>
      </c>
      <c r="C18" s="91" t="s">
        <v>334</v>
      </c>
      <c r="D18" s="40" t="s">
        <v>75</v>
      </c>
      <c r="E18" s="89" t="s">
        <v>504</v>
      </c>
      <c r="F18" s="89" t="s">
        <v>303</v>
      </c>
      <c r="G18" s="39" t="s">
        <v>505</v>
      </c>
      <c r="H18" s="91" t="s">
        <v>393</v>
      </c>
      <c r="I18" s="92">
        <v>0.84</v>
      </c>
      <c r="J18" s="93" t="s">
        <v>506</v>
      </c>
      <c r="K18" s="38">
        <v>507208.58</v>
      </c>
      <c r="L18" s="38">
        <v>355046</v>
      </c>
      <c r="M18" s="41">
        <v>152162.58000000002</v>
      </c>
      <c r="N18" s="90">
        <v>0.7</v>
      </c>
      <c r="O18" s="38">
        <v>355046</v>
      </c>
      <c r="P18" s="1" t="b">
        <f t="shared" si="4"/>
        <v>1</v>
      </c>
      <c r="Q18" s="36">
        <f t="shared" si="5"/>
        <v>0.7</v>
      </c>
      <c r="R18" s="37" t="b">
        <f t="shared" si="6"/>
        <v>1</v>
      </c>
      <c r="S18" s="37" t="b">
        <f t="shared" si="7"/>
        <v>1</v>
      </c>
    </row>
    <row r="19" spans="1:19" ht="25.5" customHeight="1" x14ac:dyDescent="0.25">
      <c r="A19" s="91" t="s">
        <v>228</v>
      </c>
      <c r="B19" s="91" t="s">
        <v>507</v>
      </c>
      <c r="C19" s="91" t="s">
        <v>334</v>
      </c>
      <c r="D19" s="40" t="s">
        <v>106</v>
      </c>
      <c r="E19" s="89" t="s">
        <v>508</v>
      </c>
      <c r="F19" s="89" t="s">
        <v>329</v>
      </c>
      <c r="G19" s="39" t="s">
        <v>509</v>
      </c>
      <c r="H19" s="91" t="s">
        <v>393</v>
      </c>
      <c r="I19" s="92">
        <v>0.79</v>
      </c>
      <c r="J19" s="93" t="s">
        <v>406</v>
      </c>
      <c r="K19" s="38">
        <v>1656443.06</v>
      </c>
      <c r="L19" s="38">
        <v>1159510.1399999999</v>
      </c>
      <c r="M19" s="41">
        <v>496932.92000000016</v>
      </c>
      <c r="N19" s="90">
        <v>0.7</v>
      </c>
      <c r="O19" s="38">
        <v>1159510.1399999999</v>
      </c>
      <c r="P19" s="1" t="b">
        <f t="shared" si="4"/>
        <v>1</v>
      </c>
      <c r="Q19" s="36">
        <f t="shared" si="5"/>
        <v>0.7</v>
      </c>
      <c r="R19" s="37" t="b">
        <f t="shared" si="6"/>
        <v>1</v>
      </c>
      <c r="S19" s="37" t="b">
        <f t="shared" si="7"/>
        <v>1</v>
      </c>
    </row>
    <row r="20" spans="1:19" x14ac:dyDescent="0.25">
      <c r="A20" s="91" t="s">
        <v>229</v>
      </c>
      <c r="B20" s="91" t="s">
        <v>510</v>
      </c>
      <c r="C20" s="91" t="s">
        <v>334</v>
      </c>
      <c r="D20" s="40" t="s">
        <v>148</v>
      </c>
      <c r="E20" s="89" t="s">
        <v>511</v>
      </c>
      <c r="F20" s="89" t="s">
        <v>313</v>
      </c>
      <c r="G20" s="39" t="s">
        <v>512</v>
      </c>
      <c r="H20" s="91" t="s">
        <v>393</v>
      </c>
      <c r="I20" s="92">
        <v>0.58089999999999997</v>
      </c>
      <c r="J20" s="93" t="s">
        <v>513</v>
      </c>
      <c r="K20" s="38">
        <v>1490767.85</v>
      </c>
      <c r="L20" s="38">
        <v>1043537.49</v>
      </c>
      <c r="M20" s="41">
        <v>447230.3600000001</v>
      </c>
      <c r="N20" s="90">
        <v>0.7</v>
      </c>
      <c r="O20" s="38">
        <v>1043537.49</v>
      </c>
      <c r="P20" s="1" t="b">
        <f t="shared" si="4"/>
        <v>1</v>
      </c>
      <c r="Q20" s="36">
        <f t="shared" si="5"/>
        <v>0.7</v>
      </c>
      <c r="R20" s="37" t="b">
        <f t="shared" si="6"/>
        <v>1</v>
      </c>
      <c r="S20" s="37" t="b">
        <f t="shared" si="7"/>
        <v>1</v>
      </c>
    </row>
    <row r="21" spans="1:19" ht="24" x14ac:dyDescent="0.25">
      <c r="A21" s="91" t="s">
        <v>230</v>
      </c>
      <c r="B21" s="91" t="s">
        <v>514</v>
      </c>
      <c r="C21" s="91" t="s">
        <v>334</v>
      </c>
      <c r="D21" s="40" t="s">
        <v>169</v>
      </c>
      <c r="E21" s="89" t="s">
        <v>515</v>
      </c>
      <c r="F21" s="89" t="s">
        <v>312</v>
      </c>
      <c r="G21" s="39" t="s">
        <v>516</v>
      </c>
      <c r="H21" s="91" t="s">
        <v>393</v>
      </c>
      <c r="I21" s="92">
        <v>0.48299999999999998</v>
      </c>
      <c r="J21" s="93" t="s">
        <v>405</v>
      </c>
      <c r="K21" s="38">
        <v>1019882.13</v>
      </c>
      <c r="L21" s="38">
        <v>815905.7</v>
      </c>
      <c r="M21" s="41">
        <v>203976.43000000005</v>
      </c>
      <c r="N21" s="90">
        <v>0.8</v>
      </c>
      <c r="O21" s="38">
        <v>815905.7</v>
      </c>
      <c r="P21" s="1" t="b">
        <f t="shared" si="4"/>
        <v>1</v>
      </c>
      <c r="Q21" s="36">
        <f t="shared" si="5"/>
        <v>0.8</v>
      </c>
      <c r="R21" s="37" t="b">
        <f t="shared" si="6"/>
        <v>1</v>
      </c>
      <c r="S21" s="37" t="b">
        <f t="shared" si="7"/>
        <v>1</v>
      </c>
    </row>
    <row r="22" spans="1:19" ht="24" x14ac:dyDescent="0.25">
      <c r="A22" s="91" t="s">
        <v>231</v>
      </c>
      <c r="B22" s="91" t="s">
        <v>517</v>
      </c>
      <c r="C22" s="91" t="s">
        <v>334</v>
      </c>
      <c r="D22" s="40" t="s">
        <v>208</v>
      </c>
      <c r="E22" s="89" t="s">
        <v>518</v>
      </c>
      <c r="F22" s="89" t="s">
        <v>320</v>
      </c>
      <c r="G22" s="39" t="s">
        <v>519</v>
      </c>
      <c r="H22" s="91" t="s">
        <v>393</v>
      </c>
      <c r="I22" s="92">
        <v>0.26050000000000001</v>
      </c>
      <c r="J22" s="93" t="s">
        <v>520</v>
      </c>
      <c r="K22" s="38">
        <v>1535924.64</v>
      </c>
      <c r="L22" s="38">
        <v>1075147.24</v>
      </c>
      <c r="M22" s="41">
        <v>460777.39999999991</v>
      </c>
      <c r="N22" s="90">
        <v>0.7</v>
      </c>
      <c r="O22" s="38">
        <v>1075147.24</v>
      </c>
      <c r="P22" s="1" t="b">
        <f t="shared" si="4"/>
        <v>1</v>
      </c>
      <c r="Q22" s="36">
        <f t="shared" si="5"/>
        <v>0.7</v>
      </c>
      <c r="R22" s="37" t="b">
        <f t="shared" si="6"/>
        <v>1</v>
      </c>
      <c r="S22" s="37" t="b">
        <f t="shared" si="7"/>
        <v>1</v>
      </c>
    </row>
    <row r="23" spans="1:19" ht="26.45" customHeight="1" x14ac:dyDescent="0.25">
      <c r="A23" s="91" t="s">
        <v>232</v>
      </c>
      <c r="B23" s="91" t="s">
        <v>521</v>
      </c>
      <c r="C23" s="91" t="s">
        <v>334</v>
      </c>
      <c r="D23" s="40" t="s">
        <v>179</v>
      </c>
      <c r="E23" s="89" t="s">
        <v>522</v>
      </c>
      <c r="F23" s="89" t="s">
        <v>303</v>
      </c>
      <c r="G23" s="39" t="s">
        <v>523</v>
      </c>
      <c r="H23" s="91" t="s">
        <v>393</v>
      </c>
      <c r="I23" s="92">
        <v>0.21980000000000002</v>
      </c>
      <c r="J23" s="93" t="s">
        <v>406</v>
      </c>
      <c r="K23" s="38">
        <v>180806.04</v>
      </c>
      <c r="L23" s="38">
        <v>126564.22</v>
      </c>
      <c r="M23" s="41">
        <v>54241.820000000007</v>
      </c>
      <c r="N23" s="90">
        <v>0.7</v>
      </c>
      <c r="O23" s="38">
        <v>126564.22</v>
      </c>
      <c r="P23" s="1" t="b">
        <f t="shared" si="4"/>
        <v>1</v>
      </c>
      <c r="Q23" s="36">
        <f t="shared" si="5"/>
        <v>0.7</v>
      </c>
      <c r="R23" s="37" t="b">
        <f t="shared" si="6"/>
        <v>1</v>
      </c>
      <c r="S23" s="37" t="b">
        <f t="shared" si="7"/>
        <v>1</v>
      </c>
    </row>
    <row r="24" spans="1:19" ht="24.95" customHeight="1" x14ac:dyDescent="0.25">
      <c r="A24" s="91" t="s">
        <v>233</v>
      </c>
      <c r="B24" s="91" t="s">
        <v>524</v>
      </c>
      <c r="C24" s="91" t="s">
        <v>334</v>
      </c>
      <c r="D24" s="40" t="s">
        <v>126</v>
      </c>
      <c r="E24" s="89" t="s">
        <v>525</v>
      </c>
      <c r="F24" s="89" t="s">
        <v>299</v>
      </c>
      <c r="G24" s="39" t="s">
        <v>526</v>
      </c>
      <c r="H24" s="91" t="s">
        <v>393</v>
      </c>
      <c r="I24" s="92">
        <v>0.16863999999999998</v>
      </c>
      <c r="J24" s="93" t="s">
        <v>527</v>
      </c>
      <c r="K24" s="38">
        <v>159470.47</v>
      </c>
      <c r="L24" s="38">
        <v>111629.32</v>
      </c>
      <c r="M24" s="41">
        <v>47841.149999999994</v>
      </c>
      <c r="N24" s="90">
        <v>0.7</v>
      </c>
      <c r="O24" s="38">
        <v>111629.32</v>
      </c>
      <c r="P24" s="1" t="b">
        <f t="shared" si="4"/>
        <v>1</v>
      </c>
      <c r="Q24" s="36">
        <f t="shared" si="5"/>
        <v>0.7</v>
      </c>
      <c r="R24" s="37" t="b">
        <f t="shared" si="6"/>
        <v>1</v>
      </c>
      <c r="S24" s="37" t="b">
        <f t="shared" si="7"/>
        <v>1</v>
      </c>
    </row>
    <row r="25" spans="1:19" ht="27.6" customHeight="1" x14ac:dyDescent="0.25">
      <c r="A25" s="91" t="s">
        <v>234</v>
      </c>
      <c r="B25" s="91" t="s">
        <v>528</v>
      </c>
      <c r="C25" s="91" t="s">
        <v>334</v>
      </c>
      <c r="D25" s="40" t="s">
        <v>90</v>
      </c>
      <c r="E25" s="89" t="s">
        <v>529</v>
      </c>
      <c r="F25" s="89" t="s">
        <v>299</v>
      </c>
      <c r="G25" s="96" t="s">
        <v>530</v>
      </c>
      <c r="H25" s="91" t="s">
        <v>393</v>
      </c>
      <c r="I25" s="92">
        <v>3.72</v>
      </c>
      <c r="J25" s="93" t="s">
        <v>506</v>
      </c>
      <c r="K25" s="38">
        <v>1499959.48</v>
      </c>
      <c r="L25" s="38">
        <v>1049971.6299999999</v>
      </c>
      <c r="M25" s="41">
        <v>449987.85000000009</v>
      </c>
      <c r="N25" s="90">
        <v>0.7</v>
      </c>
      <c r="O25" s="38">
        <v>1049971.6299999999</v>
      </c>
      <c r="P25" s="1" t="b">
        <f t="shared" si="4"/>
        <v>1</v>
      </c>
      <c r="Q25" s="36">
        <f t="shared" si="5"/>
        <v>0.7</v>
      </c>
      <c r="R25" s="37" t="b">
        <f t="shared" si="6"/>
        <v>1</v>
      </c>
      <c r="S25" s="37" t="b">
        <f t="shared" si="7"/>
        <v>1</v>
      </c>
    </row>
    <row r="26" spans="1:19" x14ac:dyDescent="0.25">
      <c r="A26" s="91" t="s">
        <v>235</v>
      </c>
      <c r="B26" s="91" t="s">
        <v>531</v>
      </c>
      <c r="C26" s="91" t="s">
        <v>334</v>
      </c>
      <c r="D26" s="40" t="s">
        <v>211</v>
      </c>
      <c r="E26" s="89" t="s">
        <v>532</v>
      </c>
      <c r="F26" s="89" t="s">
        <v>300</v>
      </c>
      <c r="G26" s="39" t="s">
        <v>533</v>
      </c>
      <c r="H26" s="91" t="s">
        <v>393</v>
      </c>
      <c r="I26" s="92">
        <v>1.792</v>
      </c>
      <c r="J26" s="93" t="s">
        <v>401</v>
      </c>
      <c r="K26" s="38">
        <v>1469050.56</v>
      </c>
      <c r="L26" s="38">
        <v>881430.33</v>
      </c>
      <c r="M26" s="41">
        <v>587620.2300000001</v>
      </c>
      <c r="N26" s="90">
        <v>0.6</v>
      </c>
      <c r="O26" s="38">
        <v>881430.33</v>
      </c>
      <c r="P26" s="1" t="b">
        <f t="shared" si="4"/>
        <v>1</v>
      </c>
      <c r="Q26" s="36">
        <f t="shared" si="5"/>
        <v>0.6</v>
      </c>
      <c r="R26" s="37" t="b">
        <f t="shared" si="6"/>
        <v>1</v>
      </c>
      <c r="S26" s="37" t="b">
        <f t="shared" si="7"/>
        <v>1</v>
      </c>
    </row>
    <row r="27" spans="1:19" x14ac:dyDescent="0.25">
      <c r="A27" s="91" t="s">
        <v>236</v>
      </c>
      <c r="B27" s="91" t="s">
        <v>534</v>
      </c>
      <c r="C27" s="91" t="s">
        <v>334</v>
      </c>
      <c r="D27" s="40" t="s">
        <v>164</v>
      </c>
      <c r="E27" s="89" t="s">
        <v>535</v>
      </c>
      <c r="F27" s="89" t="s">
        <v>303</v>
      </c>
      <c r="G27" s="39" t="s">
        <v>536</v>
      </c>
      <c r="H27" s="91" t="s">
        <v>393</v>
      </c>
      <c r="I27" s="92">
        <v>1.73</v>
      </c>
      <c r="J27" s="93" t="s">
        <v>537</v>
      </c>
      <c r="K27" s="38">
        <v>1657325.37</v>
      </c>
      <c r="L27" s="38">
        <v>1160127.75</v>
      </c>
      <c r="M27" s="41">
        <v>497197.62000000011</v>
      </c>
      <c r="N27" s="90">
        <v>0.7</v>
      </c>
      <c r="O27" s="38">
        <v>1160127.75</v>
      </c>
      <c r="P27" s="1" t="b">
        <f t="shared" si="4"/>
        <v>1</v>
      </c>
      <c r="Q27" s="36">
        <f t="shared" si="5"/>
        <v>0.7</v>
      </c>
      <c r="R27" s="37" t="b">
        <f t="shared" si="6"/>
        <v>1</v>
      </c>
      <c r="S27" s="37" t="b">
        <f t="shared" si="7"/>
        <v>1</v>
      </c>
    </row>
    <row r="28" spans="1:19" ht="24" x14ac:dyDescent="0.25">
      <c r="A28" s="91" t="s">
        <v>237</v>
      </c>
      <c r="B28" s="91" t="s">
        <v>538</v>
      </c>
      <c r="C28" s="91" t="s">
        <v>334</v>
      </c>
      <c r="D28" s="40" t="s">
        <v>125</v>
      </c>
      <c r="E28" s="89" t="s">
        <v>539</v>
      </c>
      <c r="F28" s="89" t="s">
        <v>328</v>
      </c>
      <c r="G28" s="39" t="s">
        <v>540</v>
      </c>
      <c r="H28" s="91" t="s">
        <v>393</v>
      </c>
      <c r="I28" s="92">
        <v>1.415</v>
      </c>
      <c r="J28" s="93" t="s">
        <v>394</v>
      </c>
      <c r="K28" s="38">
        <v>806263.16</v>
      </c>
      <c r="L28" s="38">
        <v>645010.52</v>
      </c>
      <c r="M28" s="41">
        <v>161252.64000000001</v>
      </c>
      <c r="N28" s="90">
        <v>0.8</v>
      </c>
      <c r="O28" s="38">
        <v>645010.52</v>
      </c>
      <c r="P28" s="1" t="b">
        <f t="shared" si="4"/>
        <v>1</v>
      </c>
      <c r="Q28" s="36">
        <f t="shared" si="5"/>
        <v>0.8</v>
      </c>
      <c r="R28" s="37" t="b">
        <f t="shared" si="6"/>
        <v>1</v>
      </c>
      <c r="S28" s="37" t="b">
        <f t="shared" si="7"/>
        <v>1</v>
      </c>
    </row>
    <row r="29" spans="1:19" ht="36" x14ac:dyDescent="0.25">
      <c r="A29" s="91" t="s">
        <v>238</v>
      </c>
      <c r="B29" s="91" t="s">
        <v>541</v>
      </c>
      <c r="C29" s="91" t="s">
        <v>334</v>
      </c>
      <c r="D29" s="40" t="s">
        <v>178</v>
      </c>
      <c r="E29" s="89" t="s">
        <v>542</v>
      </c>
      <c r="F29" s="89" t="s">
        <v>302</v>
      </c>
      <c r="G29" s="39" t="s">
        <v>543</v>
      </c>
      <c r="H29" s="91" t="s">
        <v>393</v>
      </c>
      <c r="I29" s="92">
        <v>1.3049999999999999</v>
      </c>
      <c r="J29" s="93" t="s">
        <v>396</v>
      </c>
      <c r="K29" s="38">
        <v>858331.12</v>
      </c>
      <c r="L29" s="41">
        <v>686664.89</v>
      </c>
      <c r="M29" s="41">
        <v>171666.22999999998</v>
      </c>
      <c r="N29" s="90">
        <v>0.8</v>
      </c>
      <c r="O29" s="38">
        <v>686664.89</v>
      </c>
      <c r="P29" s="1" t="b">
        <f t="shared" si="4"/>
        <v>1</v>
      </c>
      <c r="Q29" s="36">
        <f t="shared" si="5"/>
        <v>0.8</v>
      </c>
      <c r="R29" s="37" t="b">
        <f t="shared" si="6"/>
        <v>1</v>
      </c>
      <c r="S29" s="37" t="b">
        <f t="shared" si="7"/>
        <v>1</v>
      </c>
    </row>
    <row r="30" spans="1:19" ht="48" x14ac:dyDescent="0.25">
      <c r="A30" s="91" t="s">
        <v>239</v>
      </c>
      <c r="B30" s="91" t="s">
        <v>544</v>
      </c>
      <c r="C30" s="91" t="s">
        <v>334</v>
      </c>
      <c r="D30" s="40" t="s">
        <v>110</v>
      </c>
      <c r="E30" s="89" t="s">
        <v>545</v>
      </c>
      <c r="F30" s="89" t="s">
        <v>327</v>
      </c>
      <c r="G30" s="39" t="s">
        <v>546</v>
      </c>
      <c r="H30" s="91" t="s">
        <v>393</v>
      </c>
      <c r="I30" s="92">
        <v>1.1020999999999999</v>
      </c>
      <c r="J30" s="93" t="s">
        <v>460</v>
      </c>
      <c r="K30" s="38">
        <v>1447735.27</v>
      </c>
      <c r="L30" s="38">
        <v>1158188.21</v>
      </c>
      <c r="M30" s="41">
        <v>289547.06000000006</v>
      </c>
      <c r="N30" s="90">
        <v>0.8</v>
      </c>
      <c r="O30" s="38">
        <v>1158188.21</v>
      </c>
      <c r="P30" s="1" t="b">
        <f t="shared" si="4"/>
        <v>1</v>
      </c>
      <c r="Q30" s="36">
        <f t="shared" si="5"/>
        <v>0.8</v>
      </c>
      <c r="R30" s="37" t="b">
        <f t="shared" si="6"/>
        <v>1</v>
      </c>
      <c r="S30" s="37" t="b">
        <f t="shared" si="7"/>
        <v>1</v>
      </c>
    </row>
    <row r="31" spans="1:19" ht="25.5" customHeight="1" x14ac:dyDescent="0.25">
      <c r="A31" s="91" t="s">
        <v>240</v>
      </c>
      <c r="B31" s="91" t="s">
        <v>547</v>
      </c>
      <c r="C31" s="91" t="s">
        <v>334</v>
      </c>
      <c r="D31" s="40" t="s">
        <v>157</v>
      </c>
      <c r="E31" s="89" t="s">
        <v>548</v>
      </c>
      <c r="F31" s="89" t="s">
        <v>331</v>
      </c>
      <c r="G31" s="39" t="s">
        <v>549</v>
      </c>
      <c r="H31" s="91" t="s">
        <v>393</v>
      </c>
      <c r="I31" s="92">
        <v>0.99</v>
      </c>
      <c r="J31" s="93" t="s">
        <v>412</v>
      </c>
      <c r="K31" s="38">
        <v>959448.44</v>
      </c>
      <c r="L31" s="38">
        <v>767558.75</v>
      </c>
      <c r="M31" s="41">
        <v>191889.68999999994</v>
      </c>
      <c r="N31" s="90">
        <v>0.8</v>
      </c>
      <c r="O31" s="38">
        <v>767558.75</v>
      </c>
      <c r="P31" s="1" t="b">
        <f t="shared" si="4"/>
        <v>1</v>
      </c>
      <c r="Q31" s="36">
        <f t="shared" si="5"/>
        <v>0.8</v>
      </c>
      <c r="R31" s="37" t="b">
        <f t="shared" si="6"/>
        <v>1</v>
      </c>
      <c r="S31" s="37" t="b">
        <f t="shared" si="7"/>
        <v>1</v>
      </c>
    </row>
    <row r="32" spans="1:19" ht="24.95" customHeight="1" x14ac:dyDescent="0.25">
      <c r="A32" s="91" t="s">
        <v>241</v>
      </c>
      <c r="B32" s="91" t="s">
        <v>550</v>
      </c>
      <c r="C32" s="91" t="s">
        <v>334</v>
      </c>
      <c r="D32" s="40" t="s">
        <v>163</v>
      </c>
      <c r="E32" s="89" t="s">
        <v>551</v>
      </c>
      <c r="F32" s="89" t="s">
        <v>317</v>
      </c>
      <c r="G32" s="39" t="s">
        <v>552</v>
      </c>
      <c r="H32" s="91" t="s">
        <v>393</v>
      </c>
      <c r="I32" s="92">
        <v>0.97650000000000003</v>
      </c>
      <c r="J32" s="93" t="s">
        <v>527</v>
      </c>
      <c r="K32" s="38">
        <v>1233290</v>
      </c>
      <c r="L32" s="38">
        <v>863303</v>
      </c>
      <c r="M32" s="41">
        <v>369987</v>
      </c>
      <c r="N32" s="90">
        <v>0.7</v>
      </c>
      <c r="O32" s="38">
        <v>863303</v>
      </c>
      <c r="P32" s="1" t="b">
        <f t="shared" si="4"/>
        <v>1</v>
      </c>
      <c r="Q32" s="36">
        <f t="shared" si="5"/>
        <v>0.7</v>
      </c>
      <c r="R32" s="37" t="b">
        <f t="shared" si="6"/>
        <v>1</v>
      </c>
      <c r="S32" s="37" t="b">
        <f t="shared" si="7"/>
        <v>1</v>
      </c>
    </row>
    <row r="33" spans="1:19" ht="24.95" customHeight="1" x14ac:dyDescent="0.25">
      <c r="A33" s="91" t="s">
        <v>242</v>
      </c>
      <c r="B33" s="91" t="s">
        <v>553</v>
      </c>
      <c r="C33" s="91" t="s">
        <v>334</v>
      </c>
      <c r="D33" s="40" t="s">
        <v>190</v>
      </c>
      <c r="E33" s="89" t="s">
        <v>554</v>
      </c>
      <c r="F33" s="89" t="s">
        <v>331</v>
      </c>
      <c r="G33" s="39" t="s">
        <v>555</v>
      </c>
      <c r="H33" s="91" t="s">
        <v>393</v>
      </c>
      <c r="I33" s="92">
        <v>0.96199999999999997</v>
      </c>
      <c r="J33" s="93" t="s">
        <v>437</v>
      </c>
      <c r="K33" s="38">
        <v>675430.66</v>
      </c>
      <c r="L33" s="38">
        <v>540344.52</v>
      </c>
      <c r="M33" s="41">
        <v>135086.14000000001</v>
      </c>
      <c r="N33" s="90">
        <v>0.8</v>
      </c>
      <c r="O33" s="38">
        <v>540344.52</v>
      </c>
      <c r="P33" s="1" t="b">
        <f t="shared" si="4"/>
        <v>1</v>
      </c>
      <c r="Q33" s="36">
        <f t="shared" si="5"/>
        <v>0.8</v>
      </c>
      <c r="R33" s="37" t="b">
        <f t="shared" si="6"/>
        <v>1</v>
      </c>
      <c r="S33" s="37" t="b">
        <f t="shared" si="7"/>
        <v>1</v>
      </c>
    </row>
    <row r="34" spans="1:19" x14ac:dyDescent="0.25">
      <c r="A34" s="91" t="s">
        <v>243</v>
      </c>
      <c r="B34" s="91" t="s">
        <v>556</v>
      </c>
      <c r="C34" s="91" t="s">
        <v>334</v>
      </c>
      <c r="D34" s="40" t="s">
        <v>198</v>
      </c>
      <c r="E34" s="89" t="s">
        <v>557</v>
      </c>
      <c r="F34" s="89" t="s">
        <v>307</v>
      </c>
      <c r="G34" s="39" t="s">
        <v>558</v>
      </c>
      <c r="H34" s="91" t="s">
        <v>393</v>
      </c>
      <c r="I34" s="92">
        <v>0.96</v>
      </c>
      <c r="J34" s="93" t="s">
        <v>406</v>
      </c>
      <c r="K34" s="38">
        <v>952917.55</v>
      </c>
      <c r="L34" s="38">
        <v>762334.04</v>
      </c>
      <c r="M34" s="41">
        <v>190583.51</v>
      </c>
      <c r="N34" s="90">
        <v>0.8</v>
      </c>
      <c r="O34" s="38">
        <v>762334.04</v>
      </c>
      <c r="P34" s="1" t="b">
        <f t="shared" si="4"/>
        <v>1</v>
      </c>
      <c r="Q34" s="36">
        <f t="shared" si="5"/>
        <v>0.8</v>
      </c>
      <c r="R34" s="37" t="b">
        <f t="shared" si="6"/>
        <v>1</v>
      </c>
      <c r="S34" s="37" t="b">
        <f t="shared" si="7"/>
        <v>1</v>
      </c>
    </row>
    <row r="35" spans="1:19" x14ac:dyDescent="0.25">
      <c r="A35" s="91" t="s">
        <v>244</v>
      </c>
      <c r="B35" s="91" t="s">
        <v>559</v>
      </c>
      <c r="C35" s="91" t="s">
        <v>334</v>
      </c>
      <c r="D35" s="40" t="s">
        <v>108</v>
      </c>
      <c r="E35" s="89" t="s">
        <v>560</v>
      </c>
      <c r="F35" s="89" t="s">
        <v>310</v>
      </c>
      <c r="G35" s="39" t="s">
        <v>561</v>
      </c>
      <c r="H35" s="91" t="s">
        <v>393</v>
      </c>
      <c r="I35" s="92">
        <v>0.95000000000000007</v>
      </c>
      <c r="J35" s="93" t="s">
        <v>562</v>
      </c>
      <c r="K35" s="38">
        <v>1727836.12</v>
      </c>
      <c r="L35" s="38">
        <v>1209485.28</v>
      </c>
      <c r="M35" s="41">
        <v>518350.84000000008</v>
      </c>
      <c r="N35" s="90">
        <v>0.7</v>
      </c>
      <c r="O35" s="38">
        <v>1209485.28</v>
      </c>
      <c r="P35" s="1" t="b">
        <f t="shared" si="4"/>
        <v>1</v>
      </c>
      <c r="Q35" s="36">
        <f t="shared" si="5"/>
        <v>0.7</v>
      </c>
      <c r="R35" s="37" t="b">
        <f t="shared" si="6"/>
        <v>1</v>
      </c>
      <c r="S35" s="37" t="b">
        <f t="shared" si="7"/>
        <v>1</v>
      </c>
    </row>
    <row r="36" spans="1:19" ht="24" x14ac:dyDescent="0.25">
      <c r="A36" s="91" t="s">
        <v>245</v>
      </c>
      <c r="B36" s="91" t="s">
        <v>563</v>
      </c>
      <c r="C36" s="91" t="s">
        <v>334</v>
      </c>
      <c r="D36" s="40" t="s">
        <v>111</v>
      </c>
      <c r="E36" s="89" t="s">
        <v>564</v>
      </c>
      <c r="F36" s="89" t="s">
        <v>313</v>
      </c>
      <c r="G36" s="39" t="s">
        <v>565</v>
      </c>
      <c r="H36" s="91" t="s">
        <v>393</v>
      </c>
      <c r="I36" s="92">
        <v>0.878</v>
      </c>
      <c r="J36" s="93" t="s">
        <v>410</v>
      </c>
      <c r="K36" s="38">
        <v>1866078.8</v>
      </c>
      <c r="L36" s="38">
        <v>1119647.28</v>
      </c>
      <c r="M36" s="41">
        <v>746431.52</v>
      </c>
      <c r="N36" s="90">
        <v>0.6</v>
      </c>
      <c r="O36" s="38">
        <v>1119647.28</v>
      </c>
      <c r="P36" s="1" t="b">
        <f t="shared" si="4"/>
        <v>1</v>
      </c>
      <c r="Q36" s="36">
        <f t="shared" si="5"/>
        <v>0.6</v>
      </c>
      <c r="R36" s="37" t="b">
        <f t="shared" si="6"/>
        <v>1</v>
      </c>
      <c r="S36" s="37" t="b">
        <f t="shared" si="7"/>
        <v>1</v>
      </c>
    </row>
    <row r="37" spans="1:19" ht="24" x14ac:dyDescent="0.25">
      <c r="A37" s="91" t="s">
        <v>246</v>
      </c>
      <c r="B37" s="91" t="s">
        <v>566</v>
      </c>
      <c r="C37" s="91" t="s">
        <v>334</v>
      </c>
      <c r="D37" s="40" t="s">
        <v>81</v>
      </c>
      <c r="E37" s="89" t="s">
        <v>567</v>
      </c>
      <c r="F37" s="89" t="s">
        <v>309</v>
      </c>
      <c r="G37" s="96" t="s">
        <v>568</v>
      </c>
      <c r="H37" s="91" t="s">
        <v>393</v>
      </c>
      <c r="I37" s="92">
        <v>0.8</v>
      </c>
      <c r="J37" s="93" t="s">
        <v>569</v>
      </c>
      <c r="K37" s="38">
        <v>981396.1</v>
      </c>
      <c r="L37" s="38">
        <v>686977.27</v>
      </c>
      <c r="M37" s="41">
        <v>294418.82999999996</v>
      </c>
      <c r="N37" s="90">
        <v>0.7</v>
      </c>
      <c r="O37" s="38">
        <v>686977.27</v>
      </c>
      <c r="P37" s="1" t="b">
        <f t="shared" si="4"/>
        <v>1</v>
      </c>
      <c r="Q37" s="36">
        <f t="shared" si="5"/>
        <v>0.7</v>
      </c>
      <c r="R37" s="37" t="b">
        <f t="shared" si="6"/>
        <v>1</v>
      </c>
      <c r="S37" s="37" t="b">
        <f t="shared" si="7"/>
        <v>1</v>
      </c>
    </row>
    <row r="38" spans="1:19" x14ac:dyDescent="0.25">
      <c r="A38" s="91" t="s">
        <v>247</v>
      </c>
      <c r="B38" s="91" t="s">
        <v>570</v>
      </c>
      <c r="C38" s="91" t="s">
        <v>334</v>
      </c>
      <c r="D38" s="40" t="s">
        <v>130</v>
      </c>
      <c r="E38" s="89" t="s">
        <v>571</v>
      </c>
      <c r="F38" s="89" t="s">
        <v>328</v>
      </c>
      <c r="G38" s="39" t="s">
        <v>572</v>
      </c>
      <c r="H38" s="91" t="s">
        <v>393</v>
      </c>
      <c r="I38" s="92">
        <v>0.77300000000000002</v>
      </c>
      <c r="J38" s="93" t="s">
        <v>396</v>
      </c>
      <c r="K38" s="38">
        <v>517172.72</v>
      </c>
      <c r="L38" s="38">
        <v>362020.9</v>
      </c>
      <c r="M38" s="41">
        <v>155151.81999999995</v>
      </c>
      <c r="N38" s="90">
        <v>0.7</v>
      </c>
      <c r="O38" s="38">
        <v>362020.9</v>
      </c>
      <c r="P38" s="1" t="b">
        <f t="shared" si="4"/>
        <v>1</v>
      </c>
      <c r="Q38" s="36">
        <f t="shared" si="5"/>
        <v>0.7</v>
      </c>
      <c r="R38" s="37" t="b">
        <f t="shared" si="6"/>
        <v>1</v>
      </c>
      <c r="S38" s="37" t="b">
        <f t="shared" si="7"/>
        <v>1</v>
      </c>
    </row>
    <row r="39" spans="1:19" x14ac:dyDescent="0.25">
      <c r="A39" s="91" t="s">
        <v>248</v>
      </c>
      <c r="B39" s="91" t="s">
        <v>573</v>
      </c>
      <c r="C39" s="91" t="s">
        <v>334</v>
      </c>
      <c r="D39" s="40" t="s">
        <v>206</v>
      </c>
      <c r="E39" s="89" t="s">
        <v>574</v>
      </c>
      <c r="F39" s="89" t="s">
        <v>327</v>
      </c>
      <c r="G39" s="39" t="s">
        <v>575</v>
      </c>
      <c r="H39" s="91" t="s">
        <v>393</v>
      </c>
      <c r="I39" s="92">
        <v>0.72332000000000007</v>
      </c>
      <c r="J39" s="93" t="s">
        <v>406</v>
      </c>
      <c r="K39" s="38">
        <v>1375053.53</v>
      </c>
      <c r="L39" s="38">
        <v>1100042.82</v>
      </c>
      <c r="M39" s="41">
        <v>275010.70999999996</v>
      </c>
      <c r="N39" s="90">
        <v>0.8</v>
      </c>
      <c r="O39" s="38">
        <v>1100042.82</v>
      </c>
      <c r="P39" s="1" t="b">
        <f t="shared" si="4"/>
        <v>1</v>
      </c>
      <c r="Q39" s="36">
        <f t="shared" si="5"/>
        <v>0.8</v>
      </c>
      <c r="R39" s="37" t="b">
        <f t="shared" si="6"/>
        <v>1</v>
      </c>
      <c r="S39" s="37" t="b">
        <f t="shared" si="7"/>
        <v>1</v>
      </c>
    </row>
    <row r="40" spans="1:19" ht="24" x14ac:dyDescent="0.25">
      <c r="A40" s="91" t="s">
        <v>249</v>
      </c>
      <c r="B40" s="91" t="s">
        <v>576</v>
      </c>
      <c r="C40" s="91" t="s">
        <v>334</v>
      </c>
      <c r="D40" s="40" t="s">
        <v>120</v>
      </c>
      <c r="E40" s="89" t="s">
        <v>577</v>
      </c>
      <c r="F40" s="89" t="s">
        <v>328</v>
      </c>
      <c r="G40" s="39" t="s">
        <v>578</v>
      </c>
      <c r="H40" s="91" t="s">
        <v>393</v>
      </c>
      <c r="I40" s="92">
        <v>0.45500000000000002</v>
      </c>
      <c r="J40" s="93" t="s">
        <v>579</v>
      </c>
      <c r="K40" s="38">
        <v>301076.69</v>
      </c>
      <c r="L40" s="38">
        <v>210753.68</v>
      </c>
      <c r="M40" s="41">
        <v>90323.010000000009</v>
      </c>
      <c r="N40" s="90">
        <v>0.7</v>
      </c>
      <c r="O40" s="38">
        <v>210753.68</v>
      </c>
      <c r="P40" s="1" t="b">
        <f t="shared" si="4"/>
        <v>1</v>
      </c>
      <c r="Q40" s="36">
        <f t="shared" si="5"/>
        <v>0.7</v>
      </c>
      <c r="R40" s="37" t="b">
        <f t="shared" si="6"/>
        <v>1</v>
      </c>
      <c r="S40" s="37" t="b">
        <f t="shared" si="7"/>
        <v>1</v>
      </c>
    </row>
    <row r="41" spans="1:19" ht="24" x14ac:dyDescent="0.25">
      <c r="A41" s="91" t="s">
        <v>250</v>
      </c>
      <c r="B41" s="91" t="s">
        <v>580</v>
      </c>
      <c r="C41" s="91" t="s">
        <v>334</v>
      </c>
      <c r="D41" s="40" t="s">
        <v>162</v>
      </c>
      <c r="E41" s="89" t="s">
        <v>581</v>
      </c>
      <c r="F41" s="89" t="s">
        <v>311</v>
      </c>
      <c r="G41" s="39" t="s">
        <v>897</v>
      </c>
      <c r="H41" s="91" t="s">
        <v>393</v>
      </c>
      <c r="I41" s="92">
        <v>0.39500000000000002</v>
      </c>
      <c r="J41" s="93" t="s">
        <v>579</v>
      </c>
      <c r="K41" s="38">
        <v>1170726.1499999999</v>
      </c>
      <c r="L41" s="38">
        <v>585363.06999999995</v>
      </c>
      <c r="M41" s="41">
        <v>585363.07999999996</v>
      </c>
      <c r="N41" s="90">
        <v>0.5</v>
      </c>
      <c r="O41" s="38">
        <v>585363.06999999995</v>
      </c>
      <c r="P41" s="1" t="b">
        <f t="shared" si="4"/>
        <v>1</v>
      </c>
      <c r="Q41" s="36">
        <f t="shared" si="5"/>
        <v>0.5</v>
      </c>
      <c r="R41" s="37" t="b">
        <f t="shared" si="6"/>
        <v>1</v>
      </c>
      <c r="S41" s="37" t="b">
        <f t="shared" si="7"/>
        <v>1</v>
      </c>
    </row>
    <row r="42" spans="1:19" ht="24" x14ac:dyDescent="0.25">
      <c r="A42" s="91" t="s">
        <v>251</v>
      </c>
      <c r="B42" s="91" t="s">
        <v>582</v>
      </c>
      <c r="C42" s="91" t="s">
        <v>334</v>
      </c>
      <c r="D42" s="40" t="s">
        <v>149</v>
      </c>
      <c r="E42" s="89" t="s">
        <v>583</v>
      </c>
      <c r="F42" s="89" t="s">
        <v>321</v>
      </c>
      <c r="G42" s="39" t="s">
        <v>898</v>
      </c>
      <c r="H42" s="91" t="s">
        <v>393</v>
      </c>
      <c r="I42" s="92">
        <v>0.36499999999999999</v>
      </c>
      <c r="J42" s="93" t="s">
        <v>397</v>
      </c>
      <c r="K42" s="38">
        <v>571823.64</v>
      </c>
      <c r="L42" s="38">
        <v>400276.54</v>
      </c>
      <c r="M42" s="41">
        <v>171547.10000000003</v>
      </c>
      <c r="N42" s="90">
        <v>0.7</v>
      </c>
      <c r="O42" s="38">
        <v>400276.54</v>
      </c>
      <c r="P42" s="1" t="b">
        <f t="shared" si="4"/>
        <v>1</v>
      </c>
      <c r="Q42" s="36">
        <f t="shared" si="5"/>
        <v>0.7</v>
      </c>
      <c r="R42" s="37" t="b">
        <f t="shared" si="6"/>
        <v>1</v>
      </c>
      <c r="S42" s="37" t="b">
        <f t="shared" si="7"/>
        <v>1</v>
      </c>
    </row>
    <row r="43" spans="1:19" ht="24" x14ac:dyDescent="0.25">
      <c r="A43" s="91" t="s">
        <v>252</v>
      </c>
      <c r="B43" s="91" t="s">
        <v>584</v>
      </c>
      <c r="C43" s="91" t="s">
        <v>334</v>
      </c>
      <c r="D43" s="40" t="s">
        <v>79</v>
      </c>
      <c r="E43" s="89" t="s">
        <v>585</v>
      </c>
      <c r="F43" s="89" t="s">
        <v>297</v>
      </c>
      <c r="G43" s="39" t="s">
        <v>586</v>
      </c>
      <c r="H43" s="91" t="s">
        <v>393</v>
      </c>
      <c r="I43" s="92">
        <v>0.36499999999999999</v>
      </c>
      <c r="J43" s="93" t="s">
        <v>424</v>
      </c>
      <c r="K43" s="38">
        <v>584541.05000000005</v>
      </c>
      <c r="L43" s="41">
        <v>409178.73</v>
      </c>
      <c r="M43" s="41">
        <v>175362.32000000007</v>
      </c>
      <c r="N43" s="90">
        <v>0.7</v>
      </c>
      <c r="O43" s="38">
        <v>409178.73</v>
      </c>
      <c r="P43" s="1" t="b">
        <f t="shared" si="4"/>
        <v>1</v>
      </c>
      <c r="Q43" s="36">
        <f t="shared" si="5"/>
        <v>0.7</v>
      </c>
      <c r="R43" s="37" t="b">
        <f t="shared" si="6"/>
        <v>1</v>
      </c>
      <c r="S43" s="37" t="b">
        <f t="shared" si="7"/>
        <v>1</v>
      </c>
    </row>
    <row r="44" spans="1:19" ht="36" x14ac:dyDescent="0.25">
      <c r="A44" s="91" t="s">
        <v>253</v>
      </c>
      <c r="B44" s="91" t="s">
        <v>587</v>
      </c>
      <c r="C44" s="91" t="s">
        <v>334</v>
      </c>
      <c r="D44" s="40" t="s">
        <v>122</v>
      </c>
      <c r="E44" s="89" t="s">
        <v>588</v>
      </c>
      <c r="F44" s="89" t="s">
        <v>308</v>
      </c>
      <c r="G44" s="39" t="s">
        <v>589</v>
      </c>
      <c r="H44" s="91" t="s">
        <v>393</v>
      </c>
      <c r="I44" s="92">
        <v>0.2155</v>
      </c>
      <c r="J44" s="93" t="s">
        <v>460</v>
      </c>
      <c r="K44" s="38">
        <v>664699.68999999994</v>
      </c>
      <c r="L44" s="38">
        <v>531759.75</v>
      </c>
      <c r="M44" s="41">
        <v>132939.93999999994</v>
      </c>
      <c r="N44" s="90">
        <v>0.8</v>
      </c>
      <c r="O44" s="38">
        <v>531759.75</v>
      </c>
      <c r="P44" s="1" t="b">
        <f t="shared" si="4"/>
        <v>1</v>
      </c>
      <c r="Q44" s="36">
        <f t="shared" si="5"/>
        <v>0.8</v>
      </c>
      <c r="R44" s="37" t="b">
        <f t="shared" si="6"/>
        <v>1</v>
      </c>
      <c r="S44" s="37" t="b">
        <f t="shared" si="7"/>
        <v>1</v>
      </c>
    </row>
    <row r="45" spans="1:19" ht="24" x14ac:dyDescent="0.25">
      <c r="A45" s="91" t="s">
        <v>254</v>
      </c>
      <c r="B45" s="91" t="s">
        <v>590</v>
      </c>
      <c r="C45" s="91" t="s">
        <v>334</v>
      </c>
      <c r="D45" s="40" t="s">
        <v>142</v>
      </c>
      <c r="E45" s="89" t="s">
        <v>591</v>
      </c>
      <c r="F45" s="89" t="s">
        <v>307</v>
      </c>
      <c r="G45" s="39" t="s">
        <v>592</v>
      </c>
      <c r="H45" s="91" t="s">
        <v>393</v>
      </c>
      <c r="I45" s="92">
        <v>0.21</v>
      </c>
      <c r="J45" s="93" t="s">
        <v>405</v>
      </c>
      <c r="K45" s="38">
        <v>110593.72</v>
      </c>
      <c r="L45" s="38">
        <v>88474.97</v>
      </c>
      <c r="M45" s="41">
        <v>22118.75</v>
      </c>
      <c r="N45" s="90">
        <v>0.8</v>
      </c>
      <c r="O45" s="38">
        <v>88474.97</v>
      </c>
      <c r="P45" s="1" t="b">
        <f t="shared" si="4"/>
        <v>1</v>
      </c>
      <c r="Q45" s="36">
        <f t="shared" si="5"/>
        <v>0.8</v>
      </c>
      <c r="R45" s="37" t="b">
        <f t="shared" si="6"/>
        <v>1</v>
      </c>
      <c r="S45" s="37" t="b">
        <f t="shared" si="7"/>
        <v>1</v>
      </c>
    </row>
    <row r="46" spans="1:19" ht="36" x14ac:dyDescent="0.25">
      <c r="A46" s="91" t="s">
        <v>255</v>
      </c>
      <c r="B46" s="91" t="s">
        <v>593</v>
      </c>
      <c r="C46" s="91" t="s">
        <v>334</v>
      </c>
      <c r="D46" s="40" t="s">
        <v>159</v>
      </c>
      <c r="E46" s="89" t="s">
        <v>594</v>
      </c>
      <c r="F46" s="89" t="s">
        <v>329</v>
      </c>
      <c r="G46" s="39" t="s">
        <v>899</v>
      </c>
      <c r="H46" s="91" t="s">
        <v>393</v>
      </c>
      <c r="I46" s="92">
        <v>1.21231</v>
      </c>
      <c r="J46" s="93" t="s">
        <v>401</v>
      </c>
      <c r="K46" s="38">
        <v>1499994.31</v>
      </c>
      <c r="L46" s="38">
        <v>1199995.44</v>
      </c>
      <c r="M46" s="41">
        <v>299998.87000000011</v>
      </c>
      <c r="N46" s="90">
        <v>0.8</v>
      </c>
      <c r="O46" s="38">
        <v>1199995.44</v>
      </c>
      <c r="P46" s="1" t="b">
        <f t="shared" si="4"/>
        <v>1</v>
      </c>
      <c r="Q46" s="36">
        <f t="shared" si="5"/>
        <v>0.8</v>
      </c>
      <c r="R46" s="37" t="b">
        <f t="shared" si="6"/>
        <v>1</v>
      </c>
      <c r="S46" s="37" t="b">
        <f t="shared" si="7"/>
        <v>1</v>
      </c>
    </row>
    <row r="47" spans="1:19" ht="24" x14ac:dyDescent="0.25">
      <c r="A47" s="91" t="s">
        <v>256</v>
      </c>
      <c r="B47" s="91" t="s">
        <v>595</v>
      </c>
      <c r="C47" s="91" t="s">
        <v>334</v>
      </c>
      <c r="D47" s="40" t="s">
        <v>155</v>
      </c>
      <c r="E47" s="89" t="s">
        <v>596</v>
      </c>
      <c r="F47" s="89" t="s">
        <v>307</v>
      </c>
      <c r="G47" s="39" t="s">
        <v>597</v>
      </c>
      <c r="H47" s="91" t="s">
        <v>393</v>
      </c>
      <c r="I47" s="92">
        <v>0.93700000000000006</v>
      </c>
      <c r="J47" s="93" t="s">
        <v>406</v>
      </c>
      <c r="K47" s="38">
        <v>573540.91</v>
      </c>
      <c r="L47" s="38">
        <v>401478.63</v>
      </c>
      <c r="M47" s="41">
        <v>172062.28000000003</v>
      </c>
      <c r="N47" s="90">
        <v>0.7</v>
      </c>
      <c r="O47" s="38">
        <v>401478.63</v>
      </c>
      <c r="P47" s="1" t="b">
        <f t="shared" si="4"/>
        <v>1</v>
      </c>
      <c r="Q47" s="36">
        <f t="shared" si="5"/>
        <v>0.7</v>
      </c>
      <c r="R47" s="37" t="b">
        <f t="shared" si="6"/>
        <v>1</v>
      </c>
      <c r="S47" s="37" t="b">
        <f t="shared" si="7"/>
        <v>1</v>
      </c>
    </row>
    <row r="48" spans="1:19" ht="24" x14ac:dyDescent="0.25">
      <c r="A48" s="91" t="s">
        <v>257</v>
      </c>
      <c r="B48" s="91" t="s">
        <v>598</v>
      </c>
      <c r="C48" s="91" t="s">
        <v>334</v>
      </c>
      <c r="D48" s="40" t="s">
        <v>104</v>
      </c>
      <c r="E48" s="89" t="s">
        <v>599</v>
      </c>
      <c r="F48" s="89" t="s">
        <v>301</v>
      </c>
      <c r="G48" s="39" t="s">
        <v>600</v>
      </c>
      <c r="H48" s="91" t="s">
        <v>393</v>
      </c>
      <c r="I48" s="92">
        <v>0.91075000000000006</v>
      </c>
      <c r="J48" s="93" t="s">
        <v>601</v>
      </c>
      <c r="K48" s="38">
        <v>3504820.99</v>
      </c>
      <c r="L48" s="38">
        <v>2102892.59</v>
      </c>
      <c r="M48" s="41">
        <v>1401928.4000000004</v>
      </c>
      <c r="N48" s="90">
        <v>0.6</v>
      </c>
      <c r="O48" s="38">
        <v>2102892.59</v>
      </c>
      <c r="P48" s="1" t="b">
        <f t="shared" si="4"/>
        <v>1</v>
      </c>
      <c r="Q48" s="36">
        <f t="shared" si="5"/>
        <v>0.6</v>
      </c>
      <c r="R48" s="37" t="b">
        <f t="shared" si="6"/>
        <v>1</v>
      </c>
      <c r="S48" s="37" t="b">
        <f t="shared" si="7"/>
        <v>1</v>
      </c>
    </row>
    <row r="49" spans="1:19" ht="24" x14ac:dyDescent="0.25">
      <c r="A49" s="91" t="s">
        <v>258</v>
      </c>
      <c r="B49" s="91" t="s">
        <v>602</v>
      </c>
      <c r="C49" s="91" t="s">
        <v>334</v>
      </c>
      <c r="D49" s="40" t="s">
        <v>105</v>
      </c>
      <c r="E49" s="89" t="s">
        <v>603</v>
      </c>
      <c r="F49" s="89" t="s">
        <v>317</v>
      </c>
      <c r="G49" s="39" t="s">
        <v>604</v>
      </c>
      <c r="H49" s="91" t="s">
        <v>393</v>
      </c>
      <c r="I49" s="92">
        <v>0.86882000000000004</v>
      </c>
      <c r="J49" s="93" t="s">
        <v>605</v>
      </c>
      <c r="K49" s="38">
        <v>406896.92</v>
      </c>
      <c r="L49" s="38">
        <v>325517.53000000003</v>
      </c>
      <c r="M49" s="41">
        <v>81379.389999999956</v>
      </c>
      <c r="N49" s="90">
        <v>0.8</v>
      </c>
      <c r="O49" s="38">
        <v>325517.53000000003</v>
      </c>
      <c r="P49" s="1" t="b">
        <f t="shared" si="4"/>
        <v>1</v>
      </c>
      <c r="Q49" s="36">
        <f t="shared" si="5"/>
        <v>0.8</v>
      </c>
      <c r="R49" s="37" t="b">
        <f t="shared" si="6"/>
        <v>1</v>
      </c>
      <c r="S49" s="37" t="b">
        <f t="shared" si="7"/>
        <v>1</v>
      </c>
    </row>
    <row r="50" spans="1:19" x14ac:dyDescent="0.25">
      <c r="A50" s="91" t="s">
        <v>259</v>
      </c>
      <c r="B50" s="91" t="s">
        <v>606</v>
      </c>
      <c r="C50" s="91" t="s">
        <v>334</v>
      </c>
      <c r="D50" s="40" t="s">
        <v>184</v>
      </c>
      <c r="E50" s="89" t="s">
        <v>607</v>
      </c>
      <c r="F50" s="89" t="s">
        <v>312</v>
      </c>
      <c r="G50" s="39" t="s">
        <v>608</v>
      </c>
      <c r="H50" s="91" t="s">
        <v>393</v>
      </c>
      <c r="I50" s="92">
        <v>0.63850000000000007</v>
      </c>
      <c r="J50" s="93" t="s">
        <v>440</v>
      </c>
      <c r="K50" s="38">
        <v>765444.37</v>
      </c>
      <c r="L50" s="38">
        <v>459266.62</v>
      </c>
      <c r="M50" s="41">
        <v>306177.75</v>
      </c>
      <c r="N50" s="90">
        <v>0.6</v>
      </c>
      <c r="O50" s="38">
        <v>459266.62</v>
      </c>
      <c r="P50" s="1" t="b">
        <f t="shared" si="4"/>
        <v>1</v>
      </c>
      <c r="Q50" s="36">
        <f t="shared" si="5"/>
        <v>0.6</v>
      </c>
      <c r="R50" s="37" t="b">
        <f t="shared" si="6"/>
        <v>1</v>
      </c>
      <c r="S50" s="37" t="b">
        <f t="shared" si="7"/>
        <v>1</v>
      </c>
    </row>
    <row r="51" spans="1:19" ht="24" x14ac:dyDescent="0.25">
      <c r="A51" s="91" t="s">
        <v>260</v>
      </c>
      <c r="B51" s="91" t="s">
        <v>609</v>
      </c>
      <c r="C51" s="91" t="s">
        <v>334</v>
      </c>
      <c r="D51" s="40" t="s">
        <v>174</v>
      </c>
      <c r="E51" s="89" t="s">
        <v>610</v>
      </c>
      <c r="F51" s="89" t="s">
        <v>303</v>
      </c>
      <c r="G51" s="96" t="s">
        <v>611</v>
      </c>
      <c r="H51" s="91" t="s">
        <v>393</v>
      </c>
      <c r="I51" s="92">
        <v>0.30499999999999999</v>
      </c>
      <c r="J51" s="93" t="s">
        <v>424</v>
      </c>
      <c r="K51" s="38">
        <v>1309864.02</v>
      </c>
      <c r="L51" s="38">
        <v>916904.81</v>
      </c>
      <c r="M51" s="41">
        <v>392959.20999999996</v>
      </c>
      <c r="N51" s="90">
        <v>0.7</v>
      </c>
      <c r="O51" s="38">
        <v>916904.81</v>
      </c>
      <c r="P51" s="1" t="b">
        <f t="shared" si="4"/>
        <v>1</v>
      </c>
      <c r="Q51" s="36">
        <f t="shared" si="5"/>
        <v>0.7</v>
      </c>
      <c r="R51" s="37" t="b">
        <f t="shared" si="6"/>
        <v>1</v>
      </c>
      <c r="S51" s="37" t="b">
        <f t="shared" si="7"/>
        <v>1</v>
      </c>
    </row>
    <row r="52" spans="1:19" ht="24" x14ac:dyDescent="0.25">
      <c r="A52" s="91" t="s">
        <v>261</v>
      </c>
      <c r="B52" s="91" t="s">
        <v>612</v>
      </c>
      <c r="C52" s="91" t="s">
        <v>334</v>
      </c>
      <c r="D52" s="40" t="s">
        <v>151</v>
      </c>
      <c r="E52" s="89" t="s">
        <v>613</v>
      </c>
      <c r="F52" s="89" t="s">
        <v>318</v>
      </c>
      <c r="G52" s="39" t="s">
        <v>614</v>
      </c>
      <c r="H52" s="91" t="s">
        <v>393</v>
      </c>
      <c r="I52" s="92">
        <v>2.972</v>
      </c>
      <c r="J52" s="93" t="s">
        <v>396</v>
      </c>
      <c r="K52" s="38">
        <v>1370000.08</v>
      </c>
      <c r="L52" s="38">
        <v>959000.05</v>
      </c>
      <c r="M52" s="41">
        <v>411000.03</v>
      </c>
      <c r="N52" s="90">
        <v>0.7</v>
      </c>
      <c r="O52" s="38">
        <v>959000.05</v>
      </c>
      <c r="P52" s="1" t="b">
        <f t="shared" si="4"/>
        <v>1</v>
      </c>
      <c r="Q52" s="36">
        <f t="shared" si="5"/>
        <v>0.7</v>
      </c>
      <c r="R52" s="37" t="b">
        <f t="shared" si="6"/>
        <v>1</v>
      </c>
      <c r="S52" s="37" t="b">
        <f t="shared" si="7"/>
        <v>1</v>
      </c>
    </row>
    <row r="53" spans="1:19" ht="24" x14ac:dyDescent="0.25">
      <c r="A53" s="91" t="s">
        <v>262</v>
      </c>
      <c r="B53" s="91" t="s">
        <v>615</v>
      </c>
      <c r="C53" s="91" t="s">
        <v>334</v>
      </c>
      <c r="D53" s="40" t="s">
        <v>97</v>
      </c>
      <c r="E53" s="89" t="s">
        <v>616</v>
      </c>
      <c r="F53" s="89" t="s">
        <v>322</v>
      </c>
      <c r="G53" s="39" t="s">
        <v>617</v>
      </c>
      <c r="H53" s="91" t="s">
        <v>393</v>
      </c>
      <c r="I53" s="92">
        <v>2.54</v>
      </c>
      <c r="J53" s="93" t="s">
        <v>460</v>
      </c>
      <c r="K53" s="38">
        <v>945091.53</v>
      </c>
      <c r="L53" s="41">
        <v>661564.06999999995</v>
      </c>
      <c r="M53" s="41">
        <v>283527.46000000008</v>
      </c>
      <c r="N53" s="90">
        <v>0.7</v>
      </c>
      <c r="O53" s="38">
        <v>661564.06999999995</v>
      </c>
      <c r="P53" s="1" t="b">
        <f t="shared" si="0"/>
        <v>1</v>
      </c>
      <c r="Q53" s="36">
        <f t="shared" si="2"/>
        <v>0.7</v>
      </c>
      <c r="R53" s="37" t="b">
        <f t="shared" si="3"/>
        <v>1</v>
      </c>
      <c r="S53" s="37" t="b">
        <f t="shared" si="1"/>
        <v>1</v>
      </c>
    </row>
    <row r="54" spans="1:19" ht="24" x14ac:dyDescent="0.25">
      <c r="A54" s="91" t="s">
        <v>263</v>
      </c>
      <c r="B54" s="91" t="s">
        <v>618</v>
      </c>
      <c r="C54" s="91" t="s">
        <v>334</v>
      </c>
      <c r="D54" s="40" t="s">
        <v>100</v>
      </c>
      <c r="E54" s="89" t="s">
        <v>619</v>
      </c>
      <c r="F54" s="89" t="s">
        <v>301</v>
      </c>
      <c r="G54" s="39" t="s">
        <v>620</v>
      </c>
      <c r="H54" s="91" t="s">
        <v>393</v>
      </c>
      <c r="I54" s="92">
        <v>2.14</v>
      </c>
      <c r="J54" s="93" t="s">
        <v>621</v>
      </c>
      <c r="K54" s="38">
        <v>1268499.52</v>
      </c>
      <c r="L54" s="38">
        <v>887949.66</v>
      </c>
      <c r="M54" s="41">
        <v>380549.86</v>
      </c>
      <c r="N54" s="90">
        <v>0.7</v>
      </c>
      <c r="O54" s="38">
        <v>887949.66</v>
      </c>
      <c r="P54" s="1" t="b">
        <f t="shared" si="0"/>
        <v>1</v>
      </c>
      <c r="Q54" s="36">
        <f t="shared" si="2"/>
        <v>0.7</v>
      </c>
      <c r="R54" s="37" t="b">
        <f t="shared" si="3"/>
        <v>1</v>
      </c>
      <c r="S54" s="37" t="b">
        <f t="shared" si="1"/>
        <v>1</v>
      </c>
    </row>
    <row r="55" spans="1:19" ht="36" x14ac:dyDescent="0.25">
      <c r="A55" s="91" t="s">
        <v>264</v>
      </c>
      <c r="B55" s="91" t="s">
        <v>622</v>
      </c>
      <c r="C55" s="91" t="s">
        <v>334</v>
      </c>
      <c r="D55" s="40" t="s">
        <v>147</v>
      </c>
      <c r="E55" s="89" t="s">
        <v>623</v>
      </c>
      <c r="F55" s="89" t="s">
        <v>297</v>
      </c>
      <c r="G55" s="39" t="s">
        <v>624</v>
      </c>
      <c r="H55" s="91" t="s">
        <v>393</v>
      </c>
      <c r="I55" s="92">
        <v>1.589</v>
      </c>
      <c r="J55" s="93" t="s">
        <v>601</v>
      </c>
      <c r="K55" s="38">
        <v>1483088.89</v>
      </c>
      <c r="L55" s="38">
        <v>1186471.1100000001</v>
      </c>
      <c r="M55" s="41">
        <v>296617.7799999998</v>
      </c>
      <c r="N55" s="90">
        <v>0.8</v>
      </c>
      <c r="O55" s="38">
        <v>1186471.1100000001</v>
      </c>
      <c r="P55" s="1" t="b">
        <f t="shared" si="0"/>
        <v>1</v>
      </c>
      <c r="Q55" s="36">
        <f t="shared" si="2"/>
        <v>0.8</v>
      </c>
      <c r="R55" s="37" t="b">
        <f t="shared" si="3"/>
        <v>1</v>
      </c>
      <c r="S55" s="37" t="b">
        <f t="shared" si="1"/>
        <v>1</v>
      </c>
    </row>
    <row r="56" spans="1:19" x14ac:dyDescent="0.25">
      <c r="A56" s="91" t="s">
        <v>265</v>
      </c>
      <c r="B56" s="91" t="s">
        <v>625</v>
      </c>
      <c r="C56" s="91" t="s">
        <v>334</v>
      </c>
      <c r="D56" s="40" t="s">
        <v>185</v>
      </c>
      <c r="E56" s="89" t="s">
        <v>626</v>
      </c>
      <c r="F56" s="89" t="s">
        <v>318</v>
      </c>
      <c r="G56" s="39" t="s">
        <v>627</v>
      </c>
      <c r="H56" s="91" t="s">
        <v>393</v>
      </c>
      <c r="I56" s="92">
        <v>1.5170000000000001</v>
      </c>
      <c r="J56" s="93" t="s">
        <v>412</v>
      </c>
      <c r="K56" s="38">
        <v>723578.99</v>
      </c>
      <c r="L56" s="38">
        <v>506505.29</v>
      </c>
      <c r="M56" s="41">
        <v>217073.7</v>
      </c>
      <c r="N56" s="90">
        <v>0.7</v>
      </c>
      <c r="O56" s="38">
        <v>506505.29</v>
      </c>
      <c r="P56" s="1" t="b">
        <f t="shared" si="0"/>
        <v>1</v>
      </c>
      <c r="Q56" s="36">
        <f t="shared" si="2"/>
        <v>0.7</v>
      </c>
      <c r="R56" s="37" t="b">
        <f t="shared" si="3"/>
        <v>1</v>
      </c>
      <c r="S56" s="37" t="b">
        <f t="shared" si="1"/>
        <v>1</v>
      </c>
    </row>
    <row r="57" spans="1:19" ht="24" x14ac:dyDescent="0.25">
      <c r="A57" s="91" t="s">
        <v>266</v>
      </c>
      <c r="B57" s="91" t="s">
        <v>628</v>
      </c>
      <c r="C57" s="91" t="s">
        <v>334</v>
      </c>
      <c r="D57" s="40" t="s">
        <v>180</v>
      </c>
      <c r="E57" s="89" t="s">
        <v>629</v>
      </c>
      <c r="F57" s="89" t="s">
        <v>328</v>
      </c>
      <c r="G57" s="39" t="s">
        <v>630</v>
      </c>
      <c r="H57" s="91" t="s">
        <v>393</v>
      </c>
      <c r="I57" s="92">
        <v>1.35</v>
      </c>
      <c r="J57" s="93" t="s">
        <v>421</v>
      </c>
      <c r="K57" s="38">
        <v>1371098.53</v>
      </c>
      <c r="L57" s="38">
        <v>959768.97</v>
      </c>
      <c r="M57" s="41">
        <v>411329.56000000006</v>
      </c>
      <c r="N57" s="90">
        <v>0.7</v>
      </c>
      <c r="O57" s="38">
        <v>959768.97</v>
      </c>
      <c r="P57" s="1" t="b">
        <f t="shared" si="0"/>
        <v>1</v>
      </c>
      <c r="Q57" s="36">
        <f t="shared" si="2"/>
        <v>0.7</v>
      </c>
      <c r="R57" s="37" t="b">
        <f t="shared" si="3"/>
        <v>1</v>
      </c>
      <c r="S57" s="37" t="b">
        <f t="shared" si="1"/>
        <v>1</v>
      </c>
    </row>
    <row r="58" spans="1:19" x14ac:dyDescent="0.25">
      <c r="A58" s="91" t="s">
        <v>267</v>
      </c>
      <c r="B58" s="91" t="s">
        <v>631</v>
      </c>
      <c r="C58" s="91" t="s">
        <v>334</v>
      </c>
      <c r="D58" s="40" t="s">
        <v>128</v>
      </c>
      <c r="E58" s="89" t="s">
        <v>632</v>
      </c>
      <c r="F58" s="89" t="s">
        <v>304</v>
      </c>
      <c r="G58" s="39" t="s">
        <v>633</v>
      </c>
      <c r="H58" s="91" t="s">
        <v>393</v>
      </c>
      <c r="I58" s="92">
        <v>1.1859999999999999</v>
      </c>
      <c r="J58" s="93" t="s">
        <v>601</v>
      </c>
      <c r="K58" s="38">
        <v>803420.72</v>
      </c>
      <c r="L58" s="38">
        <v>642736.56999999995</v>
      </c>
      <c r="M58" s="41">
        <v>160684.15000000002</v>
      </c>
      <c r="N58" s="90">
        <v>0.8</v>
      </c>
      <c r="O58" s="38">
        <v>642736.56999999995</v>
      </c>
      <c r="P58" s="1" t="b">
        <f t="shared" si="0"/>
        <v>1</v>
      </c>
      <c r="Q58" s="36">
        <f t="shared" si="2"/>
        <v>0.8</v>
      </c>
      <c r="R58" s="37" t="b">
        <f t="shared" si="3"/>
        <v>1</v>
      </c>
      <c r="S58" s="37" t="b">
        <f t="shared" si="1"/>
        <v>1</v>
      </c>
    </row>
    <row r="59" spans="1:19" ht="24" x14ac:dyDescent="0.25">
      <c r="A59" s="91" t="s">
        <v>268</v>
      </c>
      <c r="B59" s="91" t="s">
        <v>634</v>
      </c>
      <c r="C59" s="91" t="s">
        <v>334</v>
      </c>
      <c r="D59" s="40" t="s">
        <v>166</v>
      </c>
      <c r="E59" s="89" t="s">
        <v>635</v>
      </c>
      <c r="F59" s="89" t="s">
        <v>310</v>
      </c>
      <c r="G59" s="39" t="s">
        <v>636</v>
      </c>
      <c r="H59" s="91" t="s">
        <v>393</v>
      </c>
      <c r="I59" s="92">
        <v>1.18</v>
      </c>
      <c r="J59" s="93" t="s">
        <v>637</v>
      </c>
      <c r="K59" s="38">
        <v>582519.88</v>
      </c>
      <c r="L59" s="38">
        <v>407763.91</v>
      </c>
      <c r="M59" s="41">
        <v>174755.97000000003</v>
      </c>
      <c r="N59" s="90">
        <v>0.7</v>
      </c>
      <c r="O59" s="38">
        <v>407763.91</v>
      </c>
      <c r="P59" s="1" t="b">
        <f t="shared" si="0"/>
        <v>1</v>
      </c>
      <c r="Q59" s="36">
        <f t="shared" si="2"/>
        <v>0.7</v>
      </c>
      <c r="R59" s="37" t="b">
        <f t="shared" si="3"/>
        <v>1</v>
      </c>
      <c r="S59" s="37" t="b">
        <f t="shared" si="1"/>
        <v>1</v>
      </c>
    </row>
    <row r="60" spans="1:19" ht="36" x14ac:dyDescent="0.25">
      <c r="A60" s="91" t="s">
        <v>269</v>
      </c>
      <c r="B60" s="91" t="s">
        <v>638</v>
      </c>
      <c r="C60" s="91" t="s">
        <v>334</v>
      </c>
      <c r="D60" s="40" t="s">
        <v>210</v>
      </c>
      <c r="E60" s="89" t="s">
        <v>639</v>
      </c>
      <c r="F60" s="89" t="s">
        <v>331</v>
      </c>
      <c r="G60" s="39" t="s">
        <v>640</v>
      </c>
      <c r="H60" s="91" t="s">
        <v>393</v>
      </c>
      <c r="I60" s="92">
        <v>0.998</v>
      </c>
      <c r="J60" s="93" t="s">
        <v>527</v>
      </c>
      <c r="K60" s="38">
        <v>912240.6</v>
      </c>
      <c r="L60" s="38">
        <v>729792.48</v>
      </c>
      <c r="M60" s="41">
        <v>182448.12</v>
      </c>
      <c r="N60" s="90">
        <v>0.8</v>
      </c>
      <c r="O60" s="38">
        <v>729792.48</v>
      </c>
      <c r="P60" s="1" t="b">
        <f t="shared" si="0"/>
        <v>1</v>
      </c>
      <c r="Q60" s="36">
        <f t="shared" si="2"/>
        <v>0.8</v>
      </c>
      <c r="R60" s="37" t="b">
        <f t="shared" si="3"/>
        <v>1</v>
      </c>
      <c r="S60" s="37" t="b">
        <f t="shared" si="1"/>
        <v>1</v>
      </c>
    </row>
    <row r="61" spans="1:19" ht="48" x14ac:dyDescent="0.25">
      <c r="A61" s="91" t="s">
        <v>270</v>
      </c>
      <c r="B61" s="91" t="s">
        <v>641</v>
      </c>
      <c r="C61" s="91" t="s">
        <v>334</v>
      </c>
      <c r="D61" s="40" t="s">
        <v>107</v>
      </c>
      <c r="E61" s="89" t="s">
        <v>642</v>
      </c>
      <c r="F61" s="89" t="s">
        <v>312</v>
      </c>
      <c r="G61" s="96" t="s">
        <v>643</v>
      </c>
      <c r="H61" s="91" t="s">
        <v>393</v>
      </c>
      <c r="I61" s="92">
        <v>0.77500000000000002</v>
      </c>
      <c r="J61" s="93" t="s">
        <v>424</v>
      </c>
      <c r="K61" s="38">
        <v>1499975.22</v>
      </c>
      <c r="L61" s="38">
        <v>899985.13</v>
      </c>
      <c r="M61" s="41">
        <v>599990.09</v>
      </c>
      <c r="N61" s="90">
        <v>0.6</v>
      </c>
      <c r="O61" s="38">
        <v>899985.13</v>
      </c>
      <c r="P61" s="1" t="b">
        <f t="shared" si="0"/>
        <v>1</v>
      </c>
      <c r="Q61" s="36">
        <f t="shared" si="2"/>
        <v>0.6</v>
      </c>
      <c r="R61" s="37" t="b">
        <f t="shared" si="3"/>
        <v>1</v>
      </c>
      <c r="S61" s="37" t="b">
        <f t="shared" si="1"/>
        <v>1</v>
      </c>
    </row>
    <row r="62" spans="1:19" ht="24" x14ac:dyDescent="0.25">
      <c r="A62" s="91" t="s">
        <v>271</v>
      </c>
      <c r="B62" s="91" t="s">
        <v>644</v>
      </c>
      <c r="C62" s="91" t="s">
        <v>334</v>
      </c>
      <c r="D62" s="40" t="s">
        <v>171</v>
      </c>
      <c r="E62" s="89" t="s">
        <v>645</v>
      </c>
      <c r="F62" s="89" t="s">
        <v>321</v>
      </c>
      <c r="G62" s="39" t="s">
        <v>646</v>
      </c>
      <c r="H62" s="91" t="s">
        <v>393</v>
      </c>
      <c r="I62" s="92">
        <v>0.77229999999999999</v>
      </c>
      <c r="J62" s="93" t="s">
        <v>406</v>
      </c>
      <c r="K62" s="38">
        <v>701961</v>
      </c>
      <c r="L62" s="38">
        <v>561568.80000000005</v>
      </c>
      <c r="M62" s="41">
        <v>140392.19999999995</v>
      </c>
      <c r="N62" s="90">
        <v>0.8</v>
      </c>
      <c r="O62" s="38">
        <v>561568.80000000005</v>
      </c>
      <c r="P62" s="1" t="b">
        <f t="shared" si="0"/>
        <v>1</v>
      </c>
      <c r="Q62" s="36">
        <f t="shared" si="2"/>
        <v>0.8</v>
      </c>
      <c r="R62" s="37" t="b">
        <f t="shared" si="3"/>
        <v>1</v>
      </c>
      <c r="S62" s="37" t="b">
        <f t="shared" si="1"/>
        <v>1</v>
      </c>
    </row>
    <row r="63" spans="1:19" x14ac:dyDescent="0.25">
      <c r="A63" s="91" t="s">
        <v>272</v>
      </c>
      <c r="B63" s="91" t="s">
        <v>647</v>
      </c>
      <c r="C63" s="91" t="s">
        <v>334</v>
      </c>
      <c r="D63" s="40" t="s">
        <v>170</v>
      </c>
      <c r="E63" s="89" t="s">
        <v>648</v>
      </c>
      <c r="F63" s="89" t="s">
        <v>316</v>
      </c>
      <c r="G63" s="39" t="s">
        <v>649</v>
      </c>
      <c r="H63" s="91" t="s">
        <v>393</v>
      </c>
      <c r="I63" s="92">
        <v>0.64800000000000002</v>
      </c>
      <c r="J63" s="93" t="s">
        <v>421</v>
      </c>
      <c r="K63" s="38">
        <v>348458.57</v>
      </c>
      <c r="L63" s="38">
        <v>278766.84999999998</v>
      </c>
      <c r="M63" s="41">
        <v>69691.72000000003</v>
      </c>
      <c r="N63" s="90">
        <v>0.8</v>
      </c>
      <c r="O63" s="38">
        <v>278766.84999999998</v>
      </c>
      <c r="P63" s="1" t="b">
        <f t="shared" si="0"/>
        <v>1</v>
      </c>
      <c r="Q63" s="36">
        <f t="shared" si="2"/>
        <v>0.8</v>
      </c>
      <c r="R63" s="37" t="b">
        <f t="shared" si="3"/>
        <v>1</v>
      </c>
      <c r="S63" s="37" t="b">
        <f t="shared" si="1"/>
        <v>1</v>
      </c>
    </row>
    <row r="64" spans="1:19" ht="24" x14ac:dyDescent="0.25">
      <c r="A64" s="91" t="s">
        <v>273</v>
      </c>
      <c r="B64" s="91" t="s">
        <v>650</v>
      </c>
      <c r="C64" s="91" t="s">
        <v>334</v>
      </c>
      <c r="D64" s="40" t="s">
        <v>114</v>
      </c>
      <c r="E64" s="89" t="s">
        <v>651</v>
      </c>
      <c r="F64" s="89" t="s">
        <v>323</v>
      </c>
      <c r="G64" s="39" t="s">
        <v>652</v>
      </c>
      <c r="H64" s="91" t="s">
        <v>393</v>
      </c>
      <c r="I64" s="92">
        <v>0.57385000000000008</v>
      </c>
      <c r="J64" s="93" t="s">
        <v>460</v>
      </c>
      <c r="K64" s="38">
        <v>905122.7</v>
      </c>
      <c r="L64" s="38">
        <v>452561.35</v>
      </c>
      <c r="M64" s="41">
        <v>452561.35</v>
      </c>
      <c r="N64" s="90">
        <v>0.5</v>
      </c>
      <c r="O64" s="38">
        <v>452561.35</v>
      </c>
      <c r="P64" s="1" t="b">
        <f t="shared" si="0"/>
        <v>1</v>
      </c>
      <c r="Q64" s="36">
        <f t="shared" si="2"/>
        <v>0.5</v>
      </c>
      <c r="R64" s="37" t="b">
        <f t="shared" si="3"/>
        <v>1</v>
      </c>
      <c r="S64" s="37" t="b">
        <f t="shared" si="1"/>
        <v>1</v>
      </c>
    </row>
    <row r="65" spans="1:19" ht="36" x14ac:dyDescent="0.25">
      <c r="A65" s="91" t="s">
        <v>274</v>
      </c>
      <c r="B65" s="91" t="s">
        <v>653</v>
      </c>
      <c r="C65" s="91" t="s">
        <v>334</v>
      </c>
      <c r="D65" s="40" t="s">
        <v>197</v>
      </c>
      <c r="E65" s="89" t="s">
        <v>654</v>
      </c>
      <c r="F65" s="89" t="s">
        <v>330</v>
      </c>
      <c r="G65" s="39" t="s">
        <v>655</v>
      </c>
      <c r="H65" s="91" t="s">
        <v>393</v>
      </c>
      <c r="I65" s="92">
        <v>0.36132999999999998</v>
      </c>
      <c r="J65" s="93" t="s">
        <v>527</v>
      </c>
      <c r="K65" s="38">
        <v>446269.17</v>
      </c>
      <c r="L65" s="38">
        <v>267761.5</v>
      </c>
      <c r="M65" s="41">
        <v>178507.66999999998</v>
      </c>
      <c r="N65" s="90">
        <v>0.6</v>
      </c>
      <c r="O65" s="38">
        <v>267761.5</v>
      </c>
      <c r="P65" s="1" t="b">
        <f t="shared" si="0"/>
        <v>1</v>
      </c>
      <c r="Q65" s="36">
        <f t="shared" si="2"/>
        <v>0.6</v>
      </c>
      <c r="R65" s="37" t="b">
        <f t="shared" si="3"/>
        <v>1</v>
      </c>
      <c r="S65" s="37" t="b">
        <f t="shared" si="1"/>
        <v>1</v>
      </c>
    </row>
    <row r="66" spans="1:19" x14ac:dyDescent="0.25">
      <c r="A66" s="91" t="s">
        <v>275</v>
      </c>
      <c r="B66" s="91" t="s">
        <v>656</v>
      </c>
      <c r="C66" s="91" t="s">
        <v>334</v>
      </c>
      <c r="D66" s="40" t="s">
        <v>83</v>
      </c>
      <c r="E66" s="89" t="s">
        <v>657</v>
      </c>
      <c r="F66" s="89" t="s">
        <v>304</v>
      </c>
      <c r="G66" s="39" t="s">
        <v>658</v>
      </c>
      <c r="H66" s="91" t="s">
        <v>393</v>
      </c>
      <c r="I66" s="92">
        <v>0.34</v>
      </c>
      <c r="J66" s="93" t="s">
        <v>397</v>
      </c>
      <c r="K66" s="38">
        <v>141770.37</v>
      </c>
      <c r="L66" s="38">
        <v>113416.29</v>
      </c>
      <c r="M66" s="41">
        <v>28354.080000000002</v>
      </c>
      <c r="N66" s="90">
        <v>0.8</v>
      </c>
      <c r="O66" s="38">
        <v>113416.29</v>
      </c>
      <c r="P66" s="1" t="b">
        <f t="shared" si="0"/>
        <v>1</v>
      </c>
      <c r="Q66" s="36">
        <f t="shared" si="2"/>
        <v>0.8</v>
      </c>
      <c r="R66" s="37" t="b">
        <f t="shared" si="3"/>
        <v>1</v>
      </c>
      <c r="S66" s="37" t="b">
        <f t="shared" si="1"/>
        <v>1</v>
      </c>
    </row>
    <row r="67" spans="1:19" ht="24" x14ac:dyDescent="0.25">
      <c r="A67" s="91" t="s">
        <v>276</v>
      </c>
      <c r="B67" s="91" t="s">
        <v>659</v>
      </c>
      <c r="C67" s="91" t="s">
        <v>334</v>
      </c>
      <c r="D67" s="40" t="s">
        <v>127</v>
      </c>
      <c r="E67" s="89" t="s">
        <v>660</v>
      </c>
      <c r="F67" s="89" t="s">
        <v>318</v>
      </c>
      <c r="G67" s="39" t="s">
        <v>661</v>
      </c>
      <c r="H67" s="91" t="s">
        <v>393</v>
      </c>
      <c r="I67" s="92">
        <v>0.22142000000000001</v>
      </c>
      <c r="J67" s="93" t="s">
        <v>410</v>
      </c>
      <c r="K67" s="38">
        <v>513596.65</v>
      </c>
      <c r="L67" s="38">
        <v>410877.32</v>
      </c>
      <c r="M67" s="41">
        <v>102719.33000000002</v>
      </c>
      <c r="N67" s="90">
        <v>0.8</v>
      </c>
      <c r="O67" s="38">
        <v>410877.32</v>
      </c>
      <c r="P67" s="1" t="b">
        <f t="shared" si="0"/>
        <v>1</v>
      </c>
      <c r="Q67" s="36">
        <f t="shared" si="2"/>
        <v>0.8</v>
      </c>
      <c r="R67" s="37" t="b">
        <f t="shared" si="3"/>
        <v>1</v>
      </c>
      <c r="S67" s="37" t="b">
        <f t="shared" si="1"/>
        <v>1</v>
      </c>
    </row>
    <row r="68" spans="1:19" ht="24" x14ac:dyDescent="0.25">
      <c r="A68" s="91" t="s">
        <v>277</v>
      </c>
      <c r="B68" s="91" t="s">
        <v>662</v>
      </c>
      <c r="C68" s="91" t="s">
        <v>334</v>
      </c>
      <c r="D68" s="40" t="s">
        <v>209</v>
      </c>
      <c r="E68" s="89" t="s">
        <v>663</v>
      </c>
      <c r="F68" s="89" t="s">
        <v>321</v>
      </c>
      <c r="G68" s="39" t="s">
        <v>664</v>
      </c>
      <c r="H68" s="91" t="s">
        <v>393</v>
      </c>
      <c r="I68" s="92">
        <v>2.5590000000000002</v>
      </c>
      <c r="J68" s="93" t="s">
        <v>424</v>
      </c>
      <c r="K68" s="38">
        <v>1950000</v>
      </c>
      <c r="L68" s="38">
        <v>1365000</v>
      </c>
      <c r="M68" s="41">
        <v>585000</v>
      </c>
      <c r="N68" s="90">
        <v>0.7</v>
      </c>
      <c r="O68" s="38">
        <v>1365000</v>
      </c>
      <c r="P68" s="1" t="b">
        <f t="shared" si="0"/>
        <v>1</v>
      </c>
      <c r="Q68" s="36">
        <f t="shared" si="2"/>
        <v>0.7</v>
      </c>
      <c r="R68" s="37" t="b">
        <f t="shared" si="3"/>
        <v>1</v>
      </c>
      <c r="S68" s="37" t="b">
        <f t="shared" si="1"/>
        <v>1</v>
      </c>
    </row>
    <row r="69" spans="1:19" ht="48" x14ac:dyDescent="0.25">
      <c r="A69" s="91" t="s">
        <v>278</v>
      </c>
      <c r="B69" s="91" t="s">
        <v>665</v>
      </c>
      <c r="C69" s="91" t="s">
        <v>334</v>
      </c>
      <c r="D69" s="40" t="s">
        <v>137</v>
      </c>
      <c r="E69" s="89" t="s">
        <v>666</v>
      </c>
      <c r="F69" s="89" t="s">
        <v>332</v>
      </c>
      <c r="G69" s="39" t="s">
        <v>667</v>
      </c>
      <c r="H69" s="91" t="s">
        <v>393</v>
      </c>
      <c r="I69" s="92">
        <v>2.2309999999999999</v>
      </c>
      <c r="J69" s="93" t="s">
        <v>424</v>
      </c>
      <c r="K69" s="38">
        <v>1499941.1</v>
      </c>
      <c r="L69" s="38">
        <v>749970.55</v>
      </c>
      <c r="M69" s="41">
        <v>749970.55</v>
      </c>
      <c r="N69" s="90">
        <v>0.5</v>
      </c>
      <c r="O69" s="38">
        <v>749970.55</v>
      </c>
      <c r="P69" s="1" t="b">
        <f t="shared" si="0"/>
        <v>1</v>
      </c>
      <c r="Q69" s="36">
        <f t="shared" ref="Q69:Q80" si="8">ROUND(L69/K69,4)</f>
        <v>0.5</v>
      </c>
      <c r="R69" s="37" t="b">
        <f t="shared" ref="R69:R80" si="9">Q69=N69</f>
        <v>1</v>
      </c>
      <c r="S69" s="37" t="b">
        <f t="shared" si="1"/>
        <v>1</v>
      </c>
    </row>
    <row r="70" spans="1:19" ht="24" x14ac:dyDescent="0.25">
      <c r="A70" s="91" t="s">
        <v>279</v>
      </c>
      <c r="B70" s="91" t="s">
        <v>668</v>
      </c>
      <c r="C70" s="91" t="s">
        <v>334</v>
      </c>
      <c r="D70" s="40" t="s">
        <v>89</v>
      </c>
      <c r="E70" s="89" t="s">
        <v>669</v>
      </c>
      <c r="F70" s="89" t="s">
        <v>315</v>
      </c>
      <c r="G70" s="39" t="s">
        <v>670</v>
      </c>
      <c r="H70" s="91" t="s">
        <v>393</v>
      </c>
      <c r="I70" s="92">
        <v>2.2000000000000002</v>
      </c>
      <c r="J70" s="93" t="s">
        <v>400</v>
      </c>
      <c r="K70" s="38">
        <v>1840231.4</v>
      </c>
      <c r="L70" s="38">
        <v>1472185.12</v>
      </c>
      <c r="M70" s="41">
        <v>368046.2799999998</v>
      </c>
      <c r="N70" s="90">
        <v>0.8</v>
      </c>
      <c r="O70" s="38">
        <v>1472185.12</v>
      </c>
      <c r="P70" s="1" t="b">
        <f t="shared" si="0"/>
        <v>1</v>
      </c>
      <c r="Q70" s="36">
        <f t="shared" si="8"/>
        <v>0.8</v>
      </c>
      <c r="R70" s="37" t="b">
        <f t="shared" si="9"/>
        <v>1</v>
      </c>
      <c r="S70" s="37" t="b">
        <f t="shared" si="1"/>
        <v>1</v>
      </c>
    </row>
    <row r="71" spans="1:19" ht="24" x14ac:dyDescent="0.25">
      <c r="A71" s="91" t="s">
        <v>280</v>
      </c>
      <c r="B71" s="91" t="s">
        <v>671</v>
      </c>
      <c r="C71" s="91" t="s">
        <v>334</v>
      </c>
      <c r="D71" s="40" t="s">
        <v>191</v>
      </c>
      <c r="E71" s="89" t="s">
        <v>672</v>
      </c>
      <c r="F71" s="89" t="s">
        <v>310</v>
      </c>
      <c r="G71" s="39" t="s">
        <v>673</v>
      </c>
      <c r="H71" s="91" t="s">
        <v>393</v>
      </c>
      <c r="I71" s="92">
        <v>1.4890000000000001</v>
      </c>
      <c r="J71" s="93" t="s">
        <v>395</v>
      </c>
      <c r="K71" s="38">
        <v>1335741.82</v>
      </c>
      <c r="L71" s="41">
        <v>801445.09</v>
      </c>
      <c r="M71" s="41">
        <v>534296.7300000001</v>
      </c>
      <c r="N71" s="90">
        <v>0.6</v>
      </c>
      <c r="O71" s="38">
        <v>801445.09</v>
      </c>
      <c r="P71" s="1" t="b">
        <f t="shared" si="0"/>
        <v>1</v>
      </c>
      <c r="Q71" s="36">
        <f t="shared" si="8"/>
        <v>0.6</v>
      </c>
      <c r="R71" s="37" t="b">
        <f t="shared" si="9"/>
        <v>1</v>
      </c>
      <c r="S71" s="37" t="b">
        <f t="shared" si="1"/>
        <v>1</v>
      </c>
    </row>
    <row r="72" spans="1:19" ht="24" x14ac:dyDescent="0.25">
      <c r="A72" s="91" t="s">
        <v>281</v>
      </c>
      <c r="B72" s="91" t="s">
        <v>674</v>
      </c>
      <c r="C72" s="91" t="s">
        <v>334</v>
      </c>
      <c r="D72" s="40" t="s">
        <v>156</v>
      </c>
      <c r="E72" s="89" t="s">
        <v>675</v>
      </c>
      <c r="F72" s="89" t="s">
        <v>315</v>
      </c>
      <c r="G72" s="39" t="s">
        <v>676</v>
      </c>
      <c r="H72" s="91" t="s">
        <v>393</v>
      </c>
      <c r="I72" s="92">
        <v>1.4830000000000001</v>
      </c>
      <c r="J72" s="93" t="s">
        <v>406</v>
      </c>
      <c r="K72" s="38">
        <v>997244.64</v>
      </c>
      <c r="L72" s="38">
        <v>698071.24</v>
      </c>
      <c r="M72" s="41">
        <v>299173.40000000002</v>
      </c>
      <c r="N72" s="90">
        <v>0.7</v>
      </c>
      <c r="O72" s="38">
        <v>698071.24</v>
      </c>
      <c r="P72" s="1" t="b">
        <f t="shared" si="0"/>
        <v>1</v>
      </c>
      <c r="Q72" s="36">
        <f t="shared" si="8"/>
        <v>0.7</v>
      </c>
      <c r="R72" s="37" t="b">
        <f t="shared" si="9"/>
        <v>1</v>
      </c>
      <c r="S72" s="37" t="b">
        <f t="shared" si="1"/>
        <v>1</v>
      </c>
    </row>
    <row r="73" spans="1:19" ht="36" x14ac:dyDescent="0.25">
      <c r="A73" s="91" t="s">
        <v>282</v>
      </c>
      <c r="B73" s="91" t="s">
        <v>677</v>
      </c>
      <c r="C73" s="91" t="s">
        <v>334</v>
      </c>
      <c r="D73" s="40" t="s">
        <v>129</v>
      </c>
      <c r="E73" s="89" t="s">
        <v>678</v>
      </c>
      <c r="F73" s="89" t="s">
        <v>308</v>
      </c>
      <c r="G73" s="39" t="s">
        <v>679</v>
      </c>
      <c r="H73" s="91" t="s">
        <v>393</v>
      </c>
      <c r="I73" s="92">
        <v>1.385</v>
      </c>
      <c r="J73" s="93" t="s">
        <v>394</v>
      </c>
      <c r="K73" s="38">
        <v>1022587.54</v>
      </c>
      <c r="L73" s="38">
        <v>818070.03</v>
      </c>
      <c r="M73" s="41">
        <v>204517.51</v>
      </c>
      <c r="N73" s="90">
        <v>0.8</v>
      </c>
      <c r="O73" s="38">
        <v>818070.03</v>
      </c>
      <c r="P73" s="1" t="b">
        <f t="shared" si="0"/>
        <v>1</v>
      </c>
      <c r="Q73" s="36">
        <f t="shared" si="8"/>
        <v>0.8</v>
      </c>
      <c r="R73" s="37" t="b">
        <f t="shared" si="9"/>
        <v>1</v>
      </c>
      <c r="S73" s="37" t="b">
        <f t="shared" si="1"/>
        <v>1</v>
      </c>
    </row>
    <row r="74" spans="1:19" ht="24" x14ac:dyDescent="0.25">
      <c r="A74" s="91" t="s">
        <v>283</v>
      </c>
      <c r="B74" s="91" t="s">
        <v>680</v>
      </c>
      <c r="C74" s="91" t="s">
        <v>334</v>
      </c>
      <c r="D74" s="40" t="s">
        <v>123</v>
      </c>
      <c r="E74" s="89" t="s">
        <v>681</v>
      </c>
      <c r="F74" s="89" t="s">
        <v>308</v>
      </c>
      <c r="G74" s="39" t="s">
        <v>682</v>
      </c>
      <c r="H74" s="91" t="s">
        <v>393</v>
      </c>
      <c r="I74" s="92">
        <v>1.19</v>
      </c>
      <c r="J74" s="93" t="s">
        <v>411</v>
      </c>
      <c r="K74" s="38">
        <v>915989.84</v>
      </c>
      <c r="L74" s="38">
        <v>732791.87</v>
      </c>
      <c r="M74" s="41">
        <v>183197.96999999997</v>
      </c>
      <c r="N74" s="90">
        <v>0.8</v>
      </c>
      <c r="O74" s="38">
        <v>732791.87</v>
      </c>
      <c r="P74" s="1" t="b">
        <f t="shared" si="0"/>
        <v>1</v>
      </c>
      <c r="Q74" s="36">
        <f t="shared" si="8"/>
        <v>0.8</v>
      </c>
      <c r="R74" s="37" t="b">
        <f t="shared" si="9"/>
        <v>1</v>
      </c>
      <c r="S74" s="37" t="b">
        <f t="shared" si="1"/>
        <v>1</v>
      </c>
    </row>
    <row r="75" spans="1:19" ht="24" x14ac:dyDescent="0.25">
      <c r="A75" s="91" t="s">
        <v>284</v>
      </c>
      <c r="B75" s="91" t="s">
        <v>683</v>
      </c>
      <c r="C75" s="91" t="s">
        <v>334</v>
      </c>
      <c r="D75" s="40" t="s">
        <v>77</v>
      </c>
      <c r="E75" s="89" t="s">
        <v>684</v>
      </c>
      <c r="F75" s="89" t="s">
        <v>306</v>
      </c>
      <c r="G75" s="39" t="s">
        <v>685</v>
      </c>
      <c r="H75" s="91" t="s">
        <v>393</v>
      </c>
      <c r="I75" s="92">
        <v>0.95500000000000007</v>
      </c>
      <c r="J75" s="93" t="s">
        <v>601</v>
      </c>
      <c r="K75" s="38">
        <v>900644.93</v>
      </c>
      <c r="L75" s="38">
        <v>450322.46</v>
      </c>
      <c r="M75" s="41">
        <v>450322.47000000003</v>
      </c>
      <c r="N75" s="90">
        <v>0.5</v>
      </c>
      <c r="O75" s="38">
        <v>450322.46</v>
      </c>
      <c r="P75" s="1" t="b">
        <f t="shared" si="0"/>
        <v>1</v>
      </c>
      <c r="Q75" s="36">
        <f t="shared" si="8"/>
        <v>0.5</v>
      </c>
      <c r="R75" s="37" t="b">
        <f t="shared" si="9"/>
        <v>1</v>
      </c>
      <c r="S75" s="37" t="b">
        <f t="shared" si="1"/>
        <v>1</v>
      </c>
    </row>
    <row r="76" spans="1:19" ht="24" x14ac:dyDescent="0.25">
      <c r="A76" s="91" t="s">
        <v>285</v>
      </c>
      <c r="B76" s="91" t="s">
        <v>686</v>
      </c>
      <c r="C76" s="91" t="s">
        <v>334</v>
      </c>
      <c r="D76" s="40" t="s">
        <v>80</v>
      </c>
      <c r="E76" s="89" t="s">
        <v>687</v>
      </c>
      <c r="F76" s="89" t="s">
        <v>308</v>
      </c>
      <c r="G76" s="39" t="s">
        <v>688</v>
      </c>
      <c r="H76" s="91" t="s">
        <v>393</v>
      </c>
      <c r="I76" s="92">
        <v>0.88500000000000001</v>
      </c>
      <c r="J76" s="93" t="s">
        <v>489</v>
      </c>
      <c r="K76" s="38">
        <v>859533.24</v>
      </c>
      <c r="L76" s="38">
        <v>687626.59</v>
      </c>
      <c r="M76" s="41">
        <v>171906.65000000002</v>
      </c>
      <c r="N76" s="90">
        <v>0.8</v>
      </c>
      <c r="O76" s="38">
        <v>687626.59</v>
      </c>
      <c r="P76" s="1" t="b">
        <f t="shared" si="0"/>
        <v>1</v>
      </c>
      <c r="Q76" s="36">
        <f t="shared" si="8"/>
        <v>0.8</v>
      </c>
      <c r="R76" s="37" t="b">
        <f t="shared" si="9"/>
        <v>1</v>
      </c>
      <c r="S76" s="37" t="b">
        <f t="shared" si="1"/>
        <v>1</v>
      </c>
    </row>
    <row r="77" spans="1:19" x14ac:dyDescent="0.25">
      <c r="A77" s="91" t="s">
        <v>286</v>
      </c>
      <c r="B77" s="91" t="s">
        <v>689</v>
      </c>
      <c r="C77" s="91" t="s">
        <v>334</v>
      </c>
      <c r="D77" s="40" t="s">
        <v>202</v>
      </c>
      <c r="E77" s="89" t="s">
        <v>690</v>
      </c>
      <c r="F77" s="89" t="s">
        <v>321</v>
      </c>
      <c r="G77" s="39" t="s">
        <v>691</v>
      </c>
      <c r="H77" s="91" t="s">
        <v>393</v>
      </c>
      <c r="I77" s="92">
        <v>0.34200000000000003</v>
      </c>
      <c r="J77" s="93" t="s">
        <v>605</v>
      </c>
      <c r="K77" s="38">
        <v>249678.41</v>
      </c>
      <c r="L77" s="38">
        <v>199742.72</v>
      </c>
      <c r="M77" s="41">
        <v>49935.69</v>
      </c>
      <c r="N77" s="90">
        <v>0.8</v>
      </c>
      <c r="O77" s="38">
        <v>199742.72</v>
      </c>
      <c r="P77" s="1" t="b">
        <f t="shared" si="0"/>
        <v>1</v>
      </c>
      <c r="Q77" s="36">
        <f t="shared" si="8"/>
        <v>0.8</v>
      </c>
      <c r="R77" s="37" t="b">
        <f t="shared" si="9"/>
        <v>1</v>
      </c>
      <c r="S77" s="37" t="b">
        <f t="shared" si="1"/>
        <v>1</v>
      </c>
    </row>
    <row r="78" spans="1:19" x14ac:dyDescent="0.25">
      <c r="A78" s="91" t="s">
        <v>287</v>
      </c>
      <c r="B78" s="91" t="s">
        <v>692</v>
      </c>
      <c r="C78" s="91" t="s">
        <v>334</v>
      </c>
      <c r="D78" s="40" t="s">
        <v>693</v>
      </c>
      <c r="E78" s="89" t="s">
        <v>694</v>
      </c>
      <c r="F78" s="89" t="s">
        <v>320</v>
      </c>
      <c r="G78" s="39" t="s">
        <v>695</v>
      </c>
      <c r="H78" s="91" t="s">
        <v>393</v>
      </c>
      <c r="I78" s="92">
        <v>0.32180000000000003</v>
      </c>
      <c r="J78" s="93" t="s">
        <v>696</v>
      </c>
      <c r="K78" s="38">
        <v>1167332.78</v>
      </c>
      <c r="L78" s="38">
        <v>700399.66</v>
      </c>
      <c r="M78" s="41">
        <v>466933.12</v>
      </c>
      <c r="N78" s="90">
        <v>0.6</v>
      </c>
      <c r="O78" s="38">
        <v>700399.66</v>
      </c>
      <c r="P78" s="1" t="b">
        <f t="shared" si="0"/>
        <v>1</v>
      </c>
      <c r="Q78" s="36">
        <f t="shared" si="8"/>
        <v>0.6</v>
      </c>
      <c r="R78" s="37" t="b">
        <f t="shared" si="9"/>
        <v>1</v>
      </c>
      <c r="S78" s="37" t="b">
        <f t="shared" si="1"/>
        <v>1</v>
      </c>
    </row>
    <row r="79" spans="1:19" ht="24" x14ac:dyDescent="0.25">
      <c r="A79" s="91" t="s">
        <v>288</v>
      </c>
      <c r="B79" s="91" t="s">
        <v>697</v>
      </c>
      <c r="C79" s="91" t="s">
        <v>334</v>
      </c>
      <c r="D79" s="40" t="s">
        <v>117</v>
      </c>
      <c r="E79" s="89" t="s">
        <v>698</v>
      </c>
      <c r="F79" s="89" t="s">
        <v>319</v>
      </c>
      <c r="G79" s="96" t="s">
        <v>699</v>
      </c>
      <c r="H79" s="91" t="s">
        <v>393</v>
      </c>
      <c r="I79" s="92">
        <v>2.6880000000000002</v>
      </c>
      <c r="J79" s="93" t="s">
        <v>411</v>
      </c>
      <c r="K79" s="38">
        <v>1396996.6</v>
      </c>
      <c r="L79" s="38">
        <v>977897.62</v>
      </c>
      <c r="M79" s="41">
        <v>419098.9800000001</v>
      </c>
      <c r="N79" s="90">
        <v>0.7</v>
      </c>
      <c r="O79" s="38">
        <v>977897.62</v>
      </c>
      <c r="P79" s="1" t="b">
        <f t="shared" si="0"/>
        <v>1</v>
      </c>
      <c r="Q79" s="36">
        <f t="shared" si="8"/>
        <v>0.7</v>
      </c>
      <c r="R79" s="37" t="b">
        <f t="shared" si="9"/>
        <v>1</v>
      </c>
      <c r="S79" s="37" t="b">
        <f t="shared" si="1"/>
        <v>1</v>
      </c>
    </row>
    <row r="80" spans="1:19" ht="36" x14ac:dyDescent="0.25">
      <c r="A80" s="91" t="s">
        <v>289</v>
      </c>
      <c r="B80" s="91" t="s">
        <v>700</v>
      </c>
      <c r="C80" s="91" t="s">
        <v>334</v>
      </c>
      <c r="D80" s="40" t="s">
        <v>701</v>
      </c>
      <c r="E80" s="89">
        <v>1420043</v>
      </c>
      <c r="F80" s="89" t="s">
        <v>298</v>
      </c>
      <c r="G80" s="39" t="s">
        <v>702</v>
      </c>
      <c r="H80" s="91" t="s">
        <v>393</v>
      </c>
      <c r="I80" s="92">
        <v>2.34</v>
      </c>
      <c r="J80" s="93" t="s">
        <v>440</v>
      </c>
      <c r="K80" s="38">
        <v>1499766.08</v>
      </c>
      <c r="L80" s="38">
        <v>1199812.8600000001</v>
      </c>
      <c r="M80" s="41">
        <v>299953.21999999997</v>
      </c>
      <c r="N80" s="90">
        <v>0.8</v>
      </c>
      <c r="O80" s="38">
        <v>1199812.8600000001</v>
      </c>
      <c r="P80" s="1" t="b">
        <f t="shared" ref="P80" si="10">L80=SUM(O80:O80)</f>
        <v>1</v>
      </c>
      <c r="Q80" s="36">
        <f t="shared" si="8"/>
        <v>0.8</v>
      </c>
      <c r="R80" s="37" t="b">
        <f t="shared" si="9"/>
        <v>1</v>
      </c>
      <c r="S80" s="37" t="b">
        <f t="shared" ref="S80" si="11">K80=L80+M80</f>
        <v>1</v>
      </c>
    </row>
    <row r="81" spans="1:19" ht="24" x14ac:dyDescent="0.25">
      <c r="A81" s="91" t="s">
        <v>290</v>
      </c>
      <c r="B81" s="91" t="s">
        <v>703</v>
      </c>
      <c r="C81" s="91" t="s">
        <v>334</v>
      </c>
      <c r="D81" s="40" t="s">
        <v>131</v>
      </c>
      <c r="E81" s="89" t="s">
        <v>704</v>
      </c>
      <c r="F81" s="89" t="s">
        <v>310</v>
      </c>
      <c r="G81" s="96" t="s">
        <v>705</v>
      </c>
      <c r="H81" s="91" t="s">
        <v>393</v>
      </c>
      <c r="I81" s="92">
        <v>1.84</v>
      </c>
      <c r="J81" s="93" t="s">
        <v>396</v>
      </c>
      <c r="K81" s="38">
        <v>736181.95</v>
      </c>
      <c r="L81" s="38">
        <v>588945.56000000006</v>
      </c>
      <c r="M81" s="41">
        <v>147236.3899999999</v>
      </c>
      <c r="N81" s="90">
        <v>0.8</v>
      </c>
      <c r="O81" s="38">
        <v>588945.56000000006</v>
      </c>
      <c r="P81" s="1" t="b">
        <f t="shared" si="0"/>
        <v>1</v>
      </c>
      <c r="Q81" s="36">
        <f t="shared" si="2"/>
        <v>0.8</v>
      </c>
      <c r="R81" s="37" t="b">
        <f t="shared" si="3"/>
        <v>1</v>
      </c>
      <c r="S81" s="37" t="b">
        <f t="shared" si="1"/>
        <v>1</v>
      </c>
    </row>
    <row r="82" spans="1:19" ht="24" x14ac:dyDescent="0.25">
      <c r="A82" s="91" t="s">
        <v>291</v>
      </c>
      <c r="B82" s="91" t="s">
        <v>706</v>
      </c>
      <c r="C82" s="91" t="s">
        <v>334</v>
      </c>
      <c r="D82" s="40" t="s">
        <v>88</v>
      </c>
      <c r="E82" s="89" t="s">
        <v>707</v>
      </c>
      <c r="F82" s="89" t="s">
        <v>299</v>
      </c>
      <c r="G82" s="39" t="s">
        <v>708</v>
      </c>
      <c r="H82" s="91" t="s">
        <v>393</v>
      </c>
      <c r="I82" s="92">
        <v>1.754</v>
      </c>
      <c r="J82" s="93" t="s">
        <v>709</v>
      </c>
      <c r="K82" s="38">
        <v>664201.23</v>
      </c>
      <c r="L82" s="38">
        <v>531360.98</v>
      </c>
      <c r="M82" s="41">
        <v>132840.25</v>
      </c>
      <c r="N82" s="90">
        <v>0.8</v>
      </c>
      <c r="O82" s="38">
        <v>531360.98</v>
      </c>
      <c r="P82" s="1" t="b">
        <f t="shared" si="0"/>
        <v>1</v>
      </c>
      <c r="Q82" s="36">
        <f t="shared" si="2"/>
        <v>0.8</v>
      </c>
      <c r="R82" s="37" t="b">
        <f t="shared" si="3"/>
        <v>1</v>
      </c>
      <c r="S82" s="37" t="b">
        <f t="shared" si="1"/>
        <v>1</v>
      </c>
    </row>
    <row r="83" spans="1:19" ht="24" x14ac:dyDescent="0.25">
      <c r="A83" s="91" t="s">
        <v>292</v>
      </c>
      <c r="B83" s="91" t="s">
        <v>710</v>
      </c>
      <c r="C83" s="91" t="s">
        <v>334</v>
      </c>
      <c r="D83" s="40" t="s">
        <v>119</v>
      </c>
      <c r="E83" s="89" t="s">
        <v>711</v>
      </c>
      <c r="F83" s="89" t="s">
        <v>322</v>
      </c>
      <c r="G83" s="39" t="s">
        <v>712</v>
      </c>
      <c r="H83" s="91" t="s">
        <v>393</v>
      </c>
      <c r="I83" s="92">
        <v>1.7279500000000001</v>
      </c>
      <c r="J83" s="93" t="s">
        <v>421</v>
      </c>
      <c r="K83" s="38">
        <v>948550.53</v>
      </c>
      <c r="L83" s="38">
        <v>758840.42</v>
      </c>
      <c r="M83" s="41">
        <v>189710.11</v>
      </c>
      <c r="N83" s="90">
        <v>0.8</v>
      </c>
      <c r="O83" s="38">
        <v>758840.42</v>
      </c>
      <c r="P83" s="1" t="b">
        <f t="shared" si="0"/>
        <v>1</v>
      </c>
      <c r="Q83" s="36">
        <f t="shared" si="2"/>
        <v>0.8</v>
      </c>
      <c r="R83" s="37" t="b">
        <f t="shared" si="3"/>
        <v>1</v>
      </c>
      <c r="S83" s="37" t="b">
        <f t="shared" si="1"/>
        <v>1</v>
      </c>
    </row>
    <row r="84" spans="1:19" x14ac:dyDescent="0.25">
      <c r="A84" s="91" t="s">
        <v>293</v>
      </c>
      <c r="B84" s="91" t="s">
        <v>713</v>
      </c>
      <c r="C84" s="91" t="s">
        <v>334</v>
      </c>
      <c r="D84" s="40" t="s">
        <v>95</v>
      </c>
      <c r="E84" s="89" t="s">
        <v>714</v>
      </c>
      <c r="F84" s="89" t="s">
        <v>312</v>
      </c>
      <c r="G84" s="39" t="s">
        <v>715</v>
      </c>
      <c r="H84" s="91" t="s">
        <v>393</v>
      </c>
      <c r="I84" s="92">
        <v>1.5308900000000001</v>
      </c>
      <c r="J84" s="93" t="s">
        <v>397</v>
      </c>
      <c r="K84" s="38">
        <v>569439.07999999996</v>
      </c>
      <c r="L84" s="38">
        <v>455551.26</v>
      </c>
      <c r="M84" s="41">
        <v>113887.81999999995</v>
      </c>
      <c r="N84" s="90">
        <v>0.8</v>
      </c>
      <c r="O84" s="38">
        <v>455551.26</v>
      </c>
      <c r="P84" s="1" t="b">
        <f t="shared" ref="P84:P88" si="12">L84=SUM(O84:O84)</f>
        <v>1</v>
      </c>
      <c r="Q84" s="36">
        <f t="shared" si="2"/>
        <v>0.8</v>
      </c>
      <c r="R84" s="37" t="b">
        <f t="shared" si="3"/>
        <v>1</v>
      </c>
      <c r="S84" s="37" t="b">
        <f t="shared" ref="S84:S88" si="13">K84=L84+M84</f>
        <v>1</v>
      </c>
    </row>
    <row r="85" spans="1:19" ht="36" x14ac:dyDescent="0.25">
      <c r="A85" s="91" t="s">
        <v>294</v>
      </c>
      <c r="B85" s="91" t="s">
        <v>716</v>
      </c>
      <c r="C85" s="91" t="s">
        <v>334</v>
      </c>
      <c r="D85" s="40" t="s">
        <v>181</v>
      </c>
      <c r="E85" s="89" t="s">
        <v>717</v>
      </c>
      <c r="F85" s="89" t="s">
        <v>320</v>
      </c>
      <c r="G85" s="39" t="s">
        <v>718</v>
      </c>
      <c r="H85" s="91" t="s">
        <v>393</v>
      </c>
      <c r="I85" s="92">
        <v>1</v>
      </c>
      <c r="J85" s="93" t="s">
        <v>400</v>
      </c>
      <c r="K85" s="38">
        <v>1174067.1599999999</v>
      </c>
      <c r="L85" s="38">
        <v>821847.01</v>
      </c>
      <c r="M85" s="41">
        <v>352220.14999999991</v>
      </c>
      <c r="N85" s="90">
        <v>0.7</v>
      </c>
      <c r="O85" s="38">
        <v>821847.01</v>
      </c>
      <c r="P85" s="1" t="b">
        <f t="shared" si="12"/>
        <v>1</v>
      </c>
      <c r="Q85" s="36">
        <f t="shared" si="2"/>
        <v>0.7</v>
      </c>
      <c r="R85" s="37" t="b">
        <f t="shared" si="3"/>
        <v>1</v>
      </c>
      <c r="S85" s="37" t="b">
        <f t="shared" si="13"/>
        <v>1</v>
      </c>
    </row>
    <row r="86" spans="1:19" ht="24" x14ac:dyDescent="0.25">
      <c r="A86" s="91" t="s">
        <v>914</v>
      </c>
      <c r="B86" s="91"/>
      <c r="C86" s="91" t="s">
        <v>334</v>
      </c>
      <c r="D86" s="40" t="s">
        <v>910</v>
      </c>
      <c r="E86" s="89"/>
      <c r="F86" s="89" t="s">
        <v>314</v>
      </c>
      <c r="G86" s="39" t="s">
        <v>912</v>
      </c>
      <c r="H86" s="91" t="s">
        <v>393</v>
      </c>
      <c r="I86" s="92"/>
      <c r="J86" s="93"/>
      <c r="K86" s="38">
        <v>459555.85</v>
      </c>
      <c r="L86" s="38">
        <f>ROUNDDOWN(K86*N86,2)</f>
        <v>229777.92000000001</v>
      </c>
      <c r="M86" s="41">
        <f>K86-L86</f>
        <v>229777.92999999996</v>
      </c>
      <c r="N86" s="90">
        <v>0.5</v>
      </c>
      <c r="O86" s="38">
        <f>L86</f>
        <v>229777.92000000001</v>
      </c>
      <c r="P86" s="1" t="b">
        <f t="shared" ref="P86:P87" si="14">L86=SUM(O86:O86)</f>
        <v>1</v>
      </c>
      <c r="Q86" s="36">
        <f t="shared" ref="Q86:Q87" si="15">ROUND(L86/K86,4)</f>
        <v>0.5</v>
      </c>
      <c r="R86" s="37" t="b">
        <f t="shared" ref="R86:R87" si="16">Q86=N86</f>
        <v>1</v>
      </c>
      <c r="S86" s="37" t="b">
        <f t="shared" ref="S86:S87" si="17">K86=L86+M86</f>
        <v>1</v>
      </c>
    </row>
    <row r="87" spans="1:19" ht="24" x14ac:dyDescent="0.25">
      <c r="A87" s="91" t="s">
        <v>915</v>
      </c>
      <c r="B87" s="91"/>
      <c r="C87" s="91" t="s">
        <v>334</v>
      </c>
      <c r="D87" s="40" t="s">
        <v>911</v>
      </c>
      <c r="E87" s="89"/>
      <c r="F87" s="89" t="s">
        <v>317</v>
      </c>
      <c r="G87" s="39" t="s">
        <v>913</v>
      </c>
      <c r="H87" s="91" t="s">
        <v>393</v>
      </c>
      <c r="I87" s="92"/>
      <c r="J87" s="93"/>
      <c r="K87" s="38">
        <v>999358.75</v>
      </c>
      <c r="L87" s="38">
        <f>ROUNDDOWN(K87*N87,2)</f>
        <v>799487</v>
      </c>
      <c r="M87" s="41">
        <f>K87-L87</f>
        <v>199871.75</v>
      </c>
      <c r="N87" s="90">
        <v>0.8</v>
      </c>
      <c r="O87" s="38">
        <f>L87</f>
        <v>799487</v>
      </c>
      <c r="P87" s="1" t="b">
        <f t="shared" si="14"/>
        <v>1</v>
      </c>
      <c r="Q87" s="36">
        <f t="shared" si="15"/>
        <v>0.8</v>
      </c>
      <c r="R87" s="37" t="b">
        <f t="shared" si="16"/>
        <v>1</v>
      </c>
      <c r="S87" s="37" t="b">
        <f t="shared" si="17"/>
        <v>1</v>
      </c>
    </row>
    <row r="88" spans="1:19" ht="24" x14ac:dyDescent="0.25">
      <c r="A88" s="117" t="s">
        <v>916</v>
      </c>
      <c r="B88" s="117" t="s">
        <v>719</v>
      </c>
      <c r="C88" s="117" t="s">
        <v>334</v>
      </c>
      <c r="D88" s="118" t="s">
        <v>133</v>
      </c>
      <c r="E88" s="119" t="s">
        <v>720</v>
      </c>
      <c r="F88" s="119" t="s">
        <v>325</v>
      </c>
      <c r="G88" s="120" t="s">
        <v>721</v>
      </c>
      <c r="H88" s="117" t="s">
        <v>393</v>
      </c>
      <c r="I88" s="121">
        <v>0.995</v>
      </c>
      <c r="J88" s="122" t="s">
        <v>527</v>
      </c>
      <c r="K88" s="123">
        <v>564407.79</v>
      </c>
      <c r="L88" s="123">
        <v>297492.84000000003</v>
      </c>
      <c r="M88" s="124">
        <v>266914.95</v>
      </c>
      <c r="N88" s="125">
        <v>0.8</v>
      </c>
      <c r="O88" s="123">
        <v>297492.84000000003</v>
      </c>
      <c r="P88" s="1" t="b">
        <f t="shared" si="12"/>
        <v>1</v>
      </c>
      <c r="Q88" s="36">
        <f t="shared" si="2"/>
        <v>0.52710000000000001</v>
      </c>
      <c r="R88" s="37" t="b">
        <f t="shared" si="3"/>
        <v>0</v>
      </c>
      <c r="S88" s="37" t="b">
        <f t="shared" si="13"/>
        <v>1</v>
      </c>
    </row>
    <row r="89" spans="1:19" ht="20.100000000000001" customHeight="1" x14ac:dyDescent="0.25">
      <c r="A89" s="115" t="s">
        <v>33</v>
      </c>
      <c r="B89" s="115"/>
      <c r="C89" s="115"/>
      <c r="D89" s="115"/>
      <c r="E89" s="115"/>
      <c r="F89" s="115"/>
      <c r="G89" s="115"/>
      <c r="H89" s="115"/>
      <c r="I89" s="42">
        <f>SUM(I3:I88)</f>
        <v>99.507000000000048</v>
      </c>
      <c r="J89" s="43" t="s">
        <v>11</v>
      </c>
      <c r="K89" s="44">
        <f>SUM(K3:K88)</f>
        <v>95362620.369999975</v>
      </c>
      <c r="L89" s="44">
        <f>SUM(L3:L88)</f>
        <v>68089677.019999966</v>
      </c>
      <c r="M89" s="44">
        <f>SUM(M3:M88)</f>
        <v>27272943.349999998</v>
      </c>
      <c r="N89" s="46" t="s">
        <v>11</v>
      </c>
      <c r="O89" s="45">
        <f>SUM(O3:O88)</f>
        <v>68089677.019999966</v>
      </c>
      <c r="P89" s="1" t="b">
        <f t="shared" si="0"/>
        <v>1</v>
      </c>
      <c r="Q89" s="36">
        <f t="shared" ref="Q89" si="18">ROUND(L89/K89,4)</f>
        <v>0.71399999999999997</v>
      </c>
      <c r="R89" s="37" t="s">
        <v>11</v>
      </c>
      <c r="S89" s="37" t="b">
        <f t="shared" si="1"/>
        <v>1</v>
      </c>
    </row>
    <row r="90" spans="1:19" x14ac:dyDescent="0.25">
      <c r="A90" s="31"/>
      <c r="B90" s="31"/>
      <c r="C90" s="31"/>
      <c r="D90" s="31"/>
      <c r="E90" s="31"/>
      <c r="F90" s="31"/>
      <c r="G90" s="31"/>
      <c r="H90" s="31"/>
    </row>
    <row r="91" spans="1:19" x14ac:dyDescent="0.25">
      <c r="A91" s="30" t="s">
        <v>34</v>
      </c>
      <c r="B91" s="30"/>
      <c r="C91" s="30"/>
      <c r="D91" s="30"/>
      <c r="E91" s="30"/>
      <c r="F91" s="30"/>
      <c r="G91" s="30"/>
      <c r="H91" s="30"/>
      <c r="I91" s="13"/>
      <c r="J91" s="13"/>
      <c r="K91" s="5"/>
      <c r="L91" s="13"/>
      <c r="M91" s="13"/>
      <c r="O91" s="13"/>
      <c r="P91" s="1"/>
      <c r="S91" s="37"/>
    </row>
    <row r="92" spans="1:19" ht="28.5" customHeight="1" x14ac:dyDescent="0.25">
      <c r="A92" s="113" t="s">
        <v>31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"/>
    </row>
    <row r="93" spans="1:19" x14ac:dyDescent="0.25">
      <c r="B93" s="32"/>
      <c r="C93" s="32"/>
      <c r="D93" s="32"/>
      <c r="E93" s="32"/>
      <c r="F93" s="32"/>
      <c r="G93" s="32"/>
      <c r="H93" s="32"/>
      <c r="K93" s="27"/>
    </row>
    <row r="95" spans="1:19" x14ac:dyDescent="0.25">
      <c r="L95" s="94"/>
    </row>
  </sheetData>
  <mergeCells count="16">
    <mergeCell ref="N1:N2"/>
    <mergeCell ref="A89:H89"/>
    <mergeCell ref="A92:O92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Q3:R3 P89:S89">
    <cfRule type="cellIs" dxfId="84" priority="60" operator="equal">
      <formula>FALSE</formula>
    </cfRule>
  </conditionalFormatting>
  <conditionalFormatting sqref="P3">
    <cfRule type="cellIs" dxfId="83" priority="59" operator="equal">
      <formula>FALSE</formula>
    </cfRule>
  </conditionalFormatting>
  <conditionalFormatting sqref="P3:R3 P89:R89">
    <cfRule type="containsText" dxfId="82" priority="58" operator="containsText" text="fałsz">
      <formula>NOT(ISERROR(SEARCH("fałsz",P3)))</formula>
    </cfRule>
  </conditionalFormatting>
  <conditionalFormatting sqref="S3 S91">
    <cfRule type="cellIs" dxfId="81" priority="57" operator="equal">
      <formula>FALSE</formula>
    </cfRule>
  </conditionalFormatting>
  <conditionalFormatting sqref="S3 S91">
    <cfRule type="cellIs" dxfId="80" priority="56" operator="equal">
      <formula>FALSE</formula>
    </cfRule>
  </conditionalFormatting>
  <conditionalFormatting sqref="Q4:R5 Q53:R62">
    <cfRule type="cellIs" dxfId="79" priority="45" operator="equal">
      <formula>FALSE</formula>
    </cfRule>
  </conditionalFormatting>
  <conditionalFormatting sqref="P4:P5 P53:P62">
    <cfRule type="cellIs" dxfId="78" priority="44" operator="equal">
      <formula>FALSE</formula>
    </cfRule>
  </conditionalFormatting>
  <conditionalFormatting sqref="P4:R5 P53:R62">
    <cfRule type="containsText" dxfId="77" priority="43" operator="containsText" text="fałsz">
      <formula>NOT(ISERROR(SEARCH("fałsz",P4)))</formula>
    </cfRule>
  </conditionalFormatting>
  <conditionalFormatting sqref="S4:S5 S53:S62">
    <cfRule type="cellIs" dxfId="76" priority="42" operator="equal">
      <formula>FALSE</formula>
    </cfRule>
  </conditionalFormatting>
  <conditionalFormatting sqref="S4:S5 S53:S62">
    <cfRule type="cellIs" dxfId="75" priority="41" operator="equal">
      <formula>FALSE</formula>
    </cfRule>
  </conditionalFormatting>
  <conditionalFormatting sqref="Q40:R52 Q26:R26">
    <cfRule type="cellIs" dxfId="74" priority="40" operator="equal">
      <formula>FALSE</formula>
    </cfRule>
  </conditionalFormatting>
  <conditionalFormatting sqref="P40:P52 P26">
    <cfRule type="cellIs" dxfId="73" priority="39" operator="equal">
      <formula>FALSE</formula>
    </cfRule>
  </conditionalFormatting>
  <conditionalFormatting sqref="P40:R52 P26:R26">
    <cfRule type="containsText" dxfId="72" priority="38" operator="containsText" text="fałsz">
      <formula>NOT(ISERROR(SEARCH("fałsz",P26)))</formula>
    </cfRule>
  </conditionalFormatting>
  <conditionalFormatting sqref="S40:S52 S26">
    <cfRule type="cellIs" dxfId="71" priority="37" operator="equal">
      <formula>FALSE</formula>
    </cfRule>
  </conditionalFormatting>
  <conditionalFormatting sqref="S40:S52 S26">
    <cfRule type="cellIs" dxfId="70" priority="36" operator="equal">
      <formula>FALSE</formula>
    </cfRule>
  </conditionalFormatting>
  <conditionalFormatting sqref="Q27:R39">
    <cfRule type="cellIs" dxfId="69" priority="35" operator="equal">
      <formula>FALSE</formula>
    </cfRule>
  </conditionalFormatting>
  <conditionalFormatting sqref="P27:P39">
    <cfRule type="cellIs" dxfId="68" priority="34" operator="equal">
      <formula>FALSE</formula>
    </cfRule>
  </conditionalFormatting>
  <conditionalFormatting sqref="P27:R39">
    <cfRule type="containsText" dxfId="67" priority="33" operator="containsText" text="fałsz">
      <formula>NOT(ISERROR(SEARCH("fałsz",P27)))</formula>
    </cfRule>
  </conditionalFormatting>
  <conditionalFormatting sqref="S27:S39">
    <cfRule type="cellIs" dxfId="66" priority="32" operator="equal">
      <formula>FALSE</formula>
    </cfRule>
  </conditionalFormatting>
  <conditionalFormatting sqref="S27:S39">
    <cfRule type="cellIs" dxfId="65" priority="31" operator="equal">
      <formula>FALSE</formula>
    </cfRule>
  </conditionalFormatting>
  <conditionalFormatting sqref="Q14:R25">
    <cfRule type="cellIs" dxfId="64" priority="30" operator="equal">
      <formula>FALSE</formula>
    </cfRule>
  </conditionalFormatting>
  <conditionalFormatting sqref="P14:P25">
    <cfRule type="cellIs" dxfId="63" priority="29" operator="equal">
      <formula>FALSE</formula>
    </cfRule>
  </conditionalFormatting>
  <conditionalFormatting sqref="P14:R25">
    <cfRule type="containsText" dxfId="62" priority="28" operator="containsText" text="fałsz">
      <formula>NOT(ISERROR(SEARCH("fałsz",P14)))</formula>
    </cfRule>
  </conditionalFormatting>
  <conditionalFormatting sqref="S14:S25">
    <cfRule type="cellIs" dxfId="61" priority="27" operator="equal">
      <formula>FALSE</formula>
    </cfRule>
  </conditionalFormatting>
  <conditionalFormatting sqref="S14:S25">
    <cfRule type="cellIs" dxfId="60" priority="26" operator="equal">
      <formula>FALSE</formula>
    </cfRule>
  </conditionalFormatting>
  <conditionalFormatting sqref="Q6:R13">
    <cfRule type="cellIs" dxfId="59" priority="25" operator="equal">
      <formula>FALSE</formula>
    </cfRule>
  </conditionalFormatting>
  <conditionalFormatting sqref="P6:P13">
    <cfRule type="cellIs" dxfId="58" priority="24" operator="equal">
      <formula>FALSE</formula>
    </cfRule>
  </conditionalFormatting>
  <conditionalFormatting sqref="P6:R13">
    <cfRule type="containsText" dxfId="57" priority="23" operator="containsText" text="fałsz">
      <formula>NOT(ISERROR(SEARCH("fałsz",P6)))</formula>
    </cfRule>
  </conditionalFormatting>
  <conditionalFormatting sqref="S6:S13">
    <cfRule type="cellIs" dxfId="56" priority="22" operator="equal">
      <formula>FALSE</formula>
    </cfRule>
  </conditionalFormatting>
  <conditionalFormatting sqref="S6:S13">
    <cfRule type="cellIs" dxfId="55" priority="21" operator="equal">
      <formula>FALSE</formula>
    </cfRule>
  </conditionalFormatting>
  <conditionalFormatting sqref="Q84:R88">
    <cfRule type="cellIs" dxfId="54" priority="20" operator="equal">
      <formula>FALSE</formula>
    </cfRule>
  </conditionalFormatting>
  <conditionalFormatting sqref="P84:P88">
    <cfRule type="cellIs" dxfId="53" priority="19" operator="equal">
      <formula>FALSE</formula>
    </cfRule>
  </conditionalFormatting>
  <conditionalFormatting sqref="P84:R88">
    <cfRule type="containsText" dxfId="52" priority="18" operator="containsText" text="fałsz">
      <formula>NOT(ISERROR(SEARCH("fałsz",P84)))</formula>
    </cfRule>
  </conditionalFormatting>
  <conditionalFormatting sqref="S84:S88">
    <cfRule type="cellIs" dxfId="51" priority="17" operator="equal">
      <formula>FALSE</formula>
    </cfRule>
  </conditionalFormatting>
  <conditionalFormatting sqref="S84:S88">
    <cfRule type="cellIs" dxfId="50" priority="16" operator="equal">
      <formula>FALSE</formula>
    </cfRule>
  </conditionalFormatting>
  <conditionalFormatting sqref="Q63:R68 Q81:R83">
    <cfRule type="cellIs" dxfId="49" priority="15" operator="equal">
      <formula>FALSE</formula>
    </cfRule>
  </conditionalFormatting>
  <conditionalFormatting sqref="P63:P68 P81:P83">
    <cfRule type="cellIs" dxfId="48" priority="14" operator="equal">
      <formula>FALSE</formula>
    </cfRule>
  </conditionalFormatting>
  <conditionalFormatting sqref="P63:R68 P81:R83">
    <cfRule type="containsText" dxfId="47" priority="13" operator="containsText" text="fałsz">
      <formula>NOT(ISERROR(SEARCH("fałsz",P63)))</formula>
    </cfRule>
  </conditionalFormatting>
  <conditionalFormatting sqref="S63:S68 S81:S83">
    <cfRule type="cellIs" dxfId="46" priority="12" operator="equal">
      <formula>FALSE</formula>
    </cfRule>
  </conditionalFormatting>
  <conditionalFormatting sqref="S63:S68 S81:S83">
    <cfRule type="cellIs" dxfId="45" priority="11" operator="equal">
      <formula>FALSE</formula>
    </cfRule>
  </conditionalFormatting>
  <conditionalFormatting sqref="Q80:R80">
    <cfRule type="cellIs" dxfId="44" priority="10" operator="equal">
      <formula>FALSE</formula>
    </cfRule>
  </conditionalFormatting>
  <conditionalFormatting sqref="P80">
    <cfRule type="cellIs" dxfId="43" priority="9" operator="equal">
      <formula>FALSE</formula>
    </cfRule>
  </conditionalFormatting>
  <conditionalFormatting sqref="P80:R80">
    <cfRule type="containsText" dxfId="42" priority="8" operator="containsText" text="fałsz">
      <formula>NOT(ISERROR(SEARCH("fałsz",P80)))</formula>
    </cfRule>
  </conditionalFormatting>
  <conditionalFormatting sqref="S80">
    <cfRule type="cellIs" dxfId="41" priority="7" operator="equal">
      <formula>FALSE</formula>
    </cfRule>
  </conditionalFormatting>
  <conditionalFormatting sqref="S80">
    <cfRule type="cellIs" dxfId="40" priority="6" operator="equal">
      <formula>FALSE</formula>
    </cfRule>
  </conditionalFormatting>
  <conditionalFormatting sqref="Q69:R79">
    <cfRule type="cellIs" dxfId="39" priority="5" operator="equal">
      <formula>FALSE</formula>
    </cfRule>
  </conditionalFormatting>
  <conditionalFormatting sqref="P69:P79">
    <cfRule type="cellIs" dxfId="38" priority="4" operator="equal">
      <formula>FALSE</formula>
    </cfRule>
  </conditionalFormatting>
  <conditionalFormatting sqref="P69:R79">
    <cfRule type="containsText" dxfId="37" priority="3" operator="containsText" text="fałsz">
      <formula>NOT(ISERROR(SEARCH("fałsz",P69)))</formula>
    </cfRule>
  </conditionalFormatting>
  <conditionalFormatting sqref="S69:S79">
    <cfRule type="cellIs" dxfId="36" priority="2" operator="equal">
      <formula>FALSE</formula>
    </cfRule>
  </conditionalFormatting>
  <conditionalFormatting sqref="S69:S79">
    <cfRule type="cellIs" dxfId="35" priority="1" operator="equal">
      <formula>FALSE</formula>
    </cfRule>
  </conditionalFormatting>
  <dataValidations count="2">
    <dataValidation type="list" allowBlank="1" showInputMessage="1" showErrorMessage="1" sqref="C3:C88" xr:uid="{62978A1F-8620-495A-AFF8-5F71A008783F}">
      <formula1>"N"</formula1>
    </dataValidation>
    <dataValidation type="list" allowBlank="1" showInputMessage="1" showErrorMessage="1" sqref="H3:H88" xr:uid="{6260AD41-B1C1-4209-8634-EFFACAE87E96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7" fitToHeight="0" orientation="landscape" r:id="rId1"/>
  <headerFooter>
    <oddHeader>&amp;L&amp;K000000Województwo Mazowieckie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9AB-8CFC-4CFC-8EE2-8F79CCAEBFF8}">
  <sheetPr>
    <pageSetUpPr fitToPage="1"/>
  </sheetPr>
  <dimension ref="A1:R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7.5703125" style="3" customWidth="1"/>
    <col min="2" max="2" width="11.7109375" style="3" customWidth="1"/>
    <col min="3" max="3" width="7.85546875" style="3" customWidth="1"/>
    <col min="4" max="4" width="21.5703125" style="3" customWidth="1"/>
    <col min="5" max="5" width="9.7109375" style="3" customWidth="1"/>
    <col min="6" max="6" width="43" style="3" customWidth="1"/>
    <col min="7" max="8" width="8.42578125" style="3" customWidth="1"/>
    <col min="9" max="9" width="15.7109375" style="3" customWidth="1"/>
    <col min="10" max="10" width="15.7109375" style="4" customWidth="1"/>
    <col min="11" max="12" width="15.7109375" style="3" customWidth="1"/>
    <col min="13" max="13" width="13.5703125" style="1" customWidth="1"/>
    <col min="14" max="14" width="15.7109375" style="3" customWidth="1"/>
    <col min="15" max="15" width="15.7109375" style="34" customWidth="1"/>
    <col min="16" max="17" width="15.7109375" style="1" customWidth="1"/>
    <col min="18" max="18" width="15.7109375" style="34" customWidth="1"/>
    <col min="19" max="16384" width="9.140625" style="3"/>
  </cols>
  <sheetData>
    <row r="1" spans="1:18" ht="33.75" customHeight="1" x14ac:dyDescent="0.25">
      <c r="A1" s="112" t="s">
        <v>3</v>
      </c>
      <c r="B1" s="112" t="s">
        <v>4</v>
      </c>
      <c r="C1" s="112" t="s">
        <v>36</v>
      </c>
      <c r="D1" s="112" t="s">
        <v>5</v>
      </c>
      <c r="E1" s="112" t="s">
        <v>24</v>
      </c>
      <c r="F1" s="112" t="s">
        <v>6</v>
      </c>
      <c r="G1" s="112" t="s">
        <v>19</v>
      </c>
      <c r="H1" s="112" t="s">
        <v>7</v>
      </c>
      <c r="I1" s="112" t="s">
        <v>18</v>
      </c>
      <c r="J1" s="114" t="s">
        <v>8</v>
      </c>
      <c r="K1" s="112" t="s">
        <v>13</v>
      </c>
      <c r="L1" s="112" t="s">
        <v>10</v>
      </c>
      <c r="M1" s="112" t="s">
        <v>9</v>
      </c>
      <c r="N1" s="95" t="s">
        <v>35</v>
      </c>
      <c r="O1" s="1"/>
    </row>
    <row r="2" spans="1:18" ht="33.7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4"/>
      <c r="K2" s="112"/>
      <c r="L2" s="112"/>
      <c r="M2" s="112"/>
      <c r="N2" s="95">
        <v>2023</v>
      </c>
      <c r="O2" s="1" t="s">
        <v>20</v>
      </c>
      <c r="P2" s="1" t="s">
        <v>21</v>
      </c>
      <c r="Q2" s="1" t="s">
        <v>22</v>
      </c>
      <c r="R2" s="35" t="s">
        <v>23</v>
      </c>
    </row>
    <row r="3" spans="1:18" ht="24" x14ac:dyDescent="0.25">
      <c r="A3" s="91" t="s">
        <v>212</v>
      </c>
      <c r="B3" s="91" t="s">
        <v>413</v>
      </c>
      <c r="C3" s="91" t="s">
        <v>334</v>
      </c>
      <c r="D3" s="40" t="s">
        <v>49</v>
      </c>
      <c r="E3" s="89">
        <v>1413</v>
      </c>
      <c r="F3" s="39" t="s">
        <v>414</v>
      </c>
      <c r="G3" s="91" t="s">
        <v>393</v>
      </c>
      <c r="H3" s="92">
        <v>2</v>
      </c>
      <c r="I3" s="93" t="s">
        <v>396</v>
      </c>
      <c r="J3" s="38">
        <v>1499999.98</v>
      </c>
      <c r="K3" s="38">
        <v>1199999.98</v>
      </c>
      <c r="L3" s="41">
        <v>300000</v>
      </c>
      <c r="M3" s="90">
        <v>0.8</v>
      </c>
      <c r="N3" s="38">
        <v>1199999.98</v>
      </c>
      <c r="O3" s="1" t="b">
        <f t="shared" ref="O3:O22" si="0">K3=SUM(N3:N3)</f>
        <v>1</v>
      </c>
      <c r="P3" s="36">
        <f t="shared" ref="P3:P22" si="1">ROUND(K3/J3,4)</f>
        <v>0.8</v>
      </c>
      <c r="Q3" s="37" t="b">
        <f t="shared" ref="Q3:Q21" si="2">P3=M3</f>
        <v>1</v>
      </c>
      <c r="R3" s="37" t="b">
        <f t="shared" ref="R3:R22" si="3">J3=K3+L3</f>
        <v>1</v>
      </c>
    </row>
    <row r="4" spans="1:18" ht="24" x14ac:dyDescent="0.25">
      <c r="A4" s="91" t="s">
        <v>213</v>
      </c>
      <c r="B4" s="91" t="s">
        <v>415</v>
      </c>
      <c r="C4" s="91" t="s">
        <v>334</v>
      </c>
      <c r="D4" s="40" t="s">
        <v>39</v>
      </c>
      <c r="E4" s="89">
        <v>1403</v>
      </c>
      <c r="F4" s="39" t="s">
        <v>416</v>
      </c>
      <c r="G4" s="91" t="s">
        <v>393</v>
      </c>
      <c r="H4" s="92">
        <v>1.0210000000000001</v>
      </c>
      <c r="I4" s="93" t="s">
        <v>398</v>
      </c>
      <c r="J4" s="38">
        <v>956066.13</v>
      </c>
      <c r="K4" s="38">
        <v>764852.9</v>
      </c>
      <c r="L4" s="41">
        <v>191213.22999999998</v>
      </c>
      <c r="M4" s="90">
        <v>0.8</v>
      </c>
      <c r="N4" s="38">
        <v>764852.9</v>
      </c>
      <c r="O4" s="1" t="b">
        <f t="shared" si="0"/>
        <v>1</v>
      </c>
      <c r="P4" s="36">
        <f t="shared" si="1"/>
        <v>0.8</v>
      </c>
      <c r="Q4" s="37" t="b">
        <f t="shared" si="2"/>
        <v>1</v>
      </c>
      <c r="R4" s="37" t="b">
        <f t="shared" si="3"/>
        <v>1</v>
      </c>
    </row>
    <row r="5" spans="1:18" x14ac:dyDescent="0.25">
      <c r="A5" s="91" t="s">
        <v>214</v>
      </c>
      <c r="B5" s="91" t="s">
        <v>417</v>
      </c>
      <c r="C5" s="91" t="s">
        <v>334</v>
      </c>
      <c r="D5" s="40" t="s">
        <v>62</v>
      </c>
      <c r="E5" s="89">
        <v>1427</v>
      </c>
      <c r="F5" s="39" t="s">
        <v>418</v>
      </c>
      <c r="G5" s="91" t="s">
        <v>393</v>
      </c>
      <c r="H5" s="92">
        <v>1</v>
      </c>
      <c r="I5" s="93" t="s">
        <v>412</v>
      </c>
      <c r="J5" s="38">
        <v>767940.77</v>
      </c>
      <c r="K5" s="38">
        <v>537558.53</v>
      </c>
      <c r="L5" s="41">
        <v>230382.24</v>
      </c>
      <c r="M5" s="90">
        <v>0.7</v>
      </c>
      <c r="N5" s="38">
        <v>537558.53</v>
      </c>
      <c r="O5" s="1" t="b">
        <f t="shared" si="0"/>
        <v>1</v>
      </c>
      <c r="P5" s="36">
        <f t="shared" si="1"/>
        <v>0.7</v>
      </c>
      <c r="Q5" s="37" t="b">
        <f t="shared" si="2"/>
        <v>1</v>
      </c>
      <c r="R5" s="37" t="b">
        <f t="shared" si="3"/>
        <v>1</v>
      </c>
    </row>
    <row r="6" spans="1:18" ht="36" x14ac:dyDescent="0.25">
      <c r="A6" s="91" t="s">
        <v>215</v>
      </c>
      <c r="B6" s="91" t="s">
        <v>419</v>
      </c>
      <c r="C6" s="91" t="s">
        <v>334</v>
      </c>
      <c r="D6" s="40" t="s">
        <v>67</v>
      </c>
      <c r="E6" s="89">
        <v>1433</v>
      </c>
      <c r="F6" s="39" t="s">
        <v>420</v>
      </c>
      <c r="G6" s="91" t="s">
        <v>393</v>
      </c>
      <c r="H6" s="92">
        <v>1</v>
      </c>
      <c r="I6" s="93" t="s">
        <v>421</v>
      </c>
      <c r="J6" s="38">
        <v>999016</v>
      </c>
      <c r="K6" s="38">
        <v>799212.8</v>
      </c>
      <c r="L6" s="41">
        <v>199803.19999999995</v>
      </c>
      <c r="M6" s="90">
        <v>0.8</v>
      </c>
      <c r="N6" s="38">
        <v>799212.8</v>
      </c>
      <c r="O6" s="1" t="b">
        <f t="shared" si="0"/>
        <v>1</v>
      </c>
      <c r="P6" s="36">
        <f t="shared" si="1"/>
        <v>0.8</v>
      </c>
      <c r="Q6" s="37" t="b">
        <f t="shared" si="2"/>
        <v>1</v>
      </c>
      <c r="R6" s="37" t="b">
        <f t="shared" si="3"/>
        <v>1</v>
      </c>
    </row>
    <row r="7" spans="1:18" ht="24" x14ac:dyDescent="0.25">
      <c r="A7" s="91" t="s">
        <v>216</v>
      </c>
      <c r="B7" s="91" t="s">
        <v>422</v>
      </c>
      <c r="C7" s="91" t="s">
        <v>334</v>
      </c>
      <c r="D7" s="40" t="s">
        <v>295</v>
      </c>
      <c r="E7" s="89">
        <v>1461011</v>
      </c>
      <c r="F7" s="39" t="s">
        <v>423</v>
      </c>
      <c r="G7" s="91" t="s">
        <v>393</v>
      </c>
      <c r="H7" s="92">
        <v>0.73129999999999995</v>
      </c>
      <c r="I7" s="93" t="s">
        <v>424</v>
      </c>
      <c r="J7" s="38">
        <v>1401830.68</v>
      </c>
      <c r="K7" s="38">
        <v>841098.4</v>
      </c>
      <c r="L7" s="41">
        <v>560732.27999999991</v>
      </c>
      <c r="M7" s="90">
        <v>0.6</v>
      </c>
      <c r="N7" s="38">
        <v>841098.4</v>
      </c>
      <c r="O7" s="1" t="b">
        <f t="shared" ref="O7:O19" si="4">K7=SUM(N7:N7)</f>
        <v>1</v>
      </c>
      <c r="P7" s="36">
        <f t="shared" ref="P7:P19" si="5">ROUND(K7/J7,4)</f>
        <v>0.6</v>
      </c>
      <c r="Q7" s="37" t="b">
        <f t="shared" ref="Q7:Q19" si="6">P7=M7</f>
        <v>1</v>
      </c>
      <c r="R7" s="37" t="b">
        <f t="shared" ref="R7:R19" si="7">J7=K7+L7</f>
        <v>1</v>
      </c>
    </row>
    <row r="8" spans="1:18" ht="36" x14ac:dyDescent="0.25">
      <c r="A8" s="91" t="s">
        <v>217</v>
      </c>
      <c r="B8" s="91" t="s">
        <v>425</v>
      </c>
      <c r="C8" s="91" t="s">
        <v>334</v>
      </c>
      <c r="D8" s="40" t="s">
        <v>296</v>
      </c>
      <c r="E8" s="89">
        <v>1464011</v>
      </c>
      <c r="F8" s="39" t="s">
        <v>426</v>
      </c>
      <c r="G8" s="91" t="s">
        <v>393</v>
      </c>
      <c r="H8" s="92">
        <v>0.51279999999999992</v>
      </c>
      <c r="I8" s="93" t="s">
        <v>406</v>
      </c>
      <c r="J8" s="38">
        <v>2019166.77</v>
      </c>
      <c r="K8" s="38">
        <v>1413416.73</v>
      </c>
      <c r="L8" s="41">
        <v>605750.04</v>
      </c>
      <c r="M8" s="90">
        <v>0.7</v>
      </c>
      <c r="N8" s="38">
        <v>1413416.73</v>
      </c>
      <c r="O8" s="1" t="b">
        <f t="shared" si="4"/>
        <v>1</v>
      </c>
      <c r="P8" s="36">
        <f t="shared" si="5"/>
        <v>0.7</v>
      </c>
      <c r="Q8" s="37" t="b">
        <f t="shared" si="6"/>
        <v>1</v>
      </c>
      <c r="R8" s="37" t="b">
        <f t="shared" si="7"/>
        <v>1</v>
      </c>
    </row>
    <row r="9" spans="1:18" ht="48" x14ac:dyDescent="0.25">
      <c r="A9" s="91" t="s">
        <v>218</v>
      </c>
      <c r="B9" s="91" t="s">
        <v>427</v>
      </c>
      <c r="C9" s="91" t="s">
        <v>334</v>
      </c>
      <c r="D9" s="40" t="s">
        <v>51</v>
      </c>
      <c r="E9" s="89">
        <v>1415</v>
      </c>
      <c r="F9" s="39" t="s">
        <v>428</v>
      </c>
      <c r="G9" s="91" t="s">
        <v>393</v>
      </c>
      <c r="H9" s="92">
        <v>0.95500000000000007</v>
      </c>
      <c r="I9" s="93" t="s">
        <v>400</v>
      </c>
      <c r="J9" s="38">
        <v>1926897.94</v>
      </c>
      <c r="K9" s="41">
        <v>1348828.55</v>
      </c>
      <c r="L9" s="41">
        <v>578069.3899999999</v>
      </c>
      <c r="M9" s="90">
        <v>0.7</v>
      </c>
      <c r="N9" s="38">
        <v>1348828.55</v>
      </c>
      <c r="O9" s="1" t="b">
        <f t="shared" si="4"/>
        <v>1</v>
      </c>
      <c r="P9" s="36">
        <f t="shared" si="5"/>
        <v>0.7</v>
      </c>
      <c r="Q9" s="37" t="b">
        <f t="shared" si="6"/>
        <v>1</v>
      </c>
      <c r="R9" s="37" t="b">
        <f t="shared" si="7"/>
        <v>1</v>
      </c>
    </row>
    <row r="10" spans="1:18" ht="36" x14ac:dyDescent="0.25">
      <c r="A10" s="91" t="s">
        <v>219</v>
      </c>
      <c r="B10" s="91" t="s">
        <v>429</v>
      </c>
      <c r="C10" s="91" t="s">
        <v>334</v>
      </c>
      <c r="D10" s="40" t="s">
        <v>50</v>
      </c>
      <c r="E10" s="89">
        <v>1414</v>
      </c>
      <c r="F10" s="39" t="s">
        <v>895</v>
      </c>
      <c r="G10" s="91" t="s">
        <v>393</v>
      </c>
      <c r="H10" s="92">
        <v>0.83000000000000007</v>
      </c>
      <c r="I10" s="93" t="s">
        <v>406</v>
      </c>
      <c r="J10" s="38">
        <v>2001804.23</v>
      </c>
      <c r="K10" s="38">
        <v>1601443.38</v>
      </c>
      <c r="L10" s="41">
        <v>400360.85000000009</v>
      </c>
      <c r="M10" s="90">
        <v>0.8</v>
      </c>
      <c r="N10" s="38">
        <v>1601443.38</v>
      </c>
      <c r="O10" s="1" t="b">
        <f t="shared" si="4"/>
        <v>1</v>
      </c>
      <c r="P10" s="36">
        <f t="shared" si="5"/>
        <v>0.8</v>
      </c>
      <c r="Q10" s="37" t="b">
        <f t="shared" si="6"/>
        <v>1</v>
      </c>
      <c r="R10" s="37" t="b">
        <f t="shared" si="7"/>
        <v>1</v>
      </c>
    </row>
    <row r="11" spans="1:18" ht="48" x14ac:dyDescent="0.25">
      <c r="A11" s="91" t="s">
        <v>220</v>
      </c>
      <c r="B11" s="91" t="s">
        <v>430</v>
      </c>
      <c r="C11" s="91" t="s">
        <v>334</v>
      </c>
      <c r="D11" s="40" t="s">
        <v>40</v>
      </c>
      <c r="E11" s="89">
        <v>1404</v>
      </c>
      <c r="F11" s="39" t="s">
        <v>431</v>
      </c>
      <c r="G11" s="91" t="s">
        <v>393</v>
      </c>
      <c r="H11" s="92">
        <v>0.63660000000000005</v>
      </c>
      <c r="I11" s="93" t="s">
        <v>421</v>
      </c>
      <c r="J11" s="38">
        <v>361274.33</v>
      </c>
      <c r="K11" s="38">
        <v>252892.03</v>
      </c>
      <c r="L11" s="41">
        <v>108382.30000000002</v>
      </c>
      <c r="M11" s="90">
        <v>0.7</v>
      </c>
      <c r="N11" s="38">
        <v>252892.03</v>
      </c>
      <c r="O11" s="1" t="b">
        <f t="shared" si="4"/>
        <v>1</v>
      </c>
      <c r="P11" s="36">
        <f t="shared" si="5"/>
        <v>0.7</v>
      </c>
      <c r="Q11" s="37" t="b">
        <f t="shared" si="6"/>
        <v>1</v>
      </c>
      <c r="R11" s="37" t="b">
        <f t="shared" si="7"/>
        <v>1</v>
      </c>
    </row>
    <row r="12" spans="1:18" ht="24" x14ac:dyDescent="0.25">
      <c r="A12" s="91" t="s">
        <v>221</v>
      </c>
      <c r="B12" s="91" t="s">
        <v>432</v>
      </c>
      <c r="C12" s="91" t="s">
        <v>334</v>
      </c>
      <c r="D12" s="40" t="s">
        <v>64</v>
      </c>
      <c r="E12" s="89">
        <v>1429</v>
      </c>
      <c r="F12" s="39" t="s">
        <v>433</v>
      </c>
      <c r="G12" s="91" t="s">
        <v>393</v>
      </c>
      <c r="H12" s="92">
        <v>4.3600000000000003</v>
      </c>
      <c r="I12" s="93" t="s">
        <v>434</v>
      </c>
      <c r="J12" s="38">
        <v>11976563.699999999</v>
      </c>
      <c r="K12" s="38">
        <v>9581250.9600000009</v>
      </c>
      <c r="L12" s="41">
        <v>2395312.7399999984</v>
      </c>
      <c r="M12" s="90">
        <v>0.8</v>
      </c>
      <c r="N12" s="38">
        <v>9581250.9600000009</v>
      </c>
      <c r="O12" s="1" t="b">
        <f t="shared" si="4"/>
        <v>1</v>
      </c>
      <c r="P12" s="36">
        <f t="shared" si="5"/>
        <v>0.8</v>
      </c>
      <c r="Q12" s="37" t="b">
        <f t="shared" si="6"/>
        <v>1</v>
      </c>
      <c r="R12" s="37" t="b">
        <f t="shared" si="7"/>
        <v>1</v>
      </c>
    </row>
    <row r="13" spans="1:18" ht="36" x14ac:dyDescent="0.25">
      <c r="A13" s="91" t="s">
        <v>222</v>
      </c>
      <c r="B13" s="91" t="s">
        <v>435</v>
      </c>
      <c r="C13" s="91" t="s">
        <v>334</v>
      </c>
      <c r="D13" s="40" t="s">
        <v>51</v>
      </c>
      <c r="E13" s="89">
        <v>1415</v>
      </c>
      <c r="F13" s="39" t="s">
        <v>436</v>
      </c>
      <c r="G13" s="91" t="s">
        <v>393</v>
      </c>
      <c r="H13" s="92">
        <v>1.077</v>
      </c>
      <c r="I13" s="93" t="s">
        <v>437</v>
      </c>
      <c r="J13" s="38">
        <v>2390028.2999999998</v>
      </c>
      <c r="K13" s="38">
        <v>1673019.81</v>
      </c>
      <c r="L13" s="41">
        <v>717008.48999999976</v>
      </c>
      <c r="M13" s="90">
        <v>0.7</v>
      </c>
      <c r="N13" s="38">
        <v>1673019.81</v>
      </c>
      <c r="O13" s="1" t="b">
        <f t="shared" si="4"/>
        <v>1</v>
      </c>
      <c r="P13" s="36">
        <f t="shared" si="5"/>
        <v>0.7</v>
      </c>
      <c r="Q13" s="37" t="b">
        <f t="shared" si="6"/>
        <v>1</v>
      </c>
      <c r="R13" s="37" t="b">
        <f t="shared" si="7"/>
        <v>1</v>
      </c>
    </row>
    <row r="14" spans="1:18" ht="24" x14ac:dyDescent="0.25">
      <c r="A14" s="91" t="s">
        <v>223</v>
      </c>
      <c r="B14" s="91" t="s">
        <v>438</v>
      </c>
      <c r="C14" s="91" t="s">
        <v>334</v>
      </c>
      <c r="D14" s="40" t="s">
        <v>56</v>
      </c>
      <c r="E14" s="89">
        <v>1421</v>
      </c>
      <c r="F14" s="39" t="s">
        <v>439</v>
      </c>
      <c r="G14" s="91" t="s">
        <v>393</v>
      </c>
      <c r="H14" s="92">
        <v>0.58645000000000003</v>
      </c>
      <c r="I14" s="93" t="s">
        <v>440</v>
      </c>
      <c r="J14" s="38">
        <v>684861.13</v>
      </c>
      <c r="K14" s="38">
        <v>547888.9</v>
      </c>
      <c r="L14" s="41">
        <v>136972.22999999998</v>
      </c>
      <c r="M14" s="90">
        <v>0.8</v>
      </c>
      <c r="N14" s="38">
        <v>547888.9</v>
      </c>
      <c r="O14" s="1" t="b">
        <f t="shared" si="4"/>
        <v>1</v>
      </c>
      <c r="P14" s="36">
        <f t="shared" si="5"/>
        <v>0.8</v>
      </c>
      <c r="Q14" s="37" t="b">
        <f t="shared" si="6"/>
        <v>1</v>
      </c>
      <c r="R14" s="37" t="b">
        <f t="shared" si="7"/>
        <v>1</v>
      </c>
    </row>
    <row r="15" spans="1:18" ht="36" x14ac:dyDescent="0.25">
      <c r="A15" s="91" t="s">
        <v>224</v>
      </c>
      <c r="B15" s="91" t="s">
        <v>441</v>
      </c>
      <c r="C15" s="91" t="s">
        <v>334</v>
      </c>
      <c r="D15" s="40" t="s">
        <v>54</v>
      </c>
      <c r="E15" s="89">
        <v>1419</v>
      </c>
      <c r="F15" s="39" t="s">
        <v>442</v>
      </c>
      <c r="G15" s="91" t="s">
        <v>393</v>
      </c>
      <c r="H15" s="92">
        <v>2.7800000000000002</v>
      </c>
      <c r="I15" s="93" t="s">
        <v>411</v>
      </c>
      <c r="J15" s="38">
        <v>2500959</v>
      </c>
      <c r="K15" s="38">
        <v>1750671.3</v>
      </c>
      <c r="L15" s="41">
        <v>750287.7</v>
      </c>
      <c r="M15" s="90">
        <v>0.7</v>
      </c>
      <c r="N15" s="38">
        <v>1750671.3</v>
      </c>
      <c r="O15" s="1" t="b">
        <f t="shared" si="4"/>
        <v>1</v>
      </c>
      <c r="P15" s="36">
        <f t="shared" si="5"/>
        <v>0.7</v>
      </c>
      <c r="Q15" s="37" t="b">
        <f t="shared" si="6"/>
        <v>1</v>
      </c>
      <c r="R15" s="37" t="b">
        <f t="shared" si="7"/>
        <v>1</v>
      </c>
    </row>
    <row r="16" spans="1:18" ht="36" x14ac:dyDescent="0.25">
      <c r="A16" s="91" t="s">
        <v>225</v>
      </c>
      <c r="B16" s="91" t="s">
        <v>443</v>
      </c>
      <c r="C16" s="91" t="s">
        <v>334</v>
      </c>
      <c r="D16" s="40" t="s">
        <v>47</v>
      </c>
      <c r="E16" s="89">
        <v>1411</v>
      </c>
      <c r="F16" s="39" t="s">
        <v>444</v>
      </c>
      <c r="G16" s="91" t="s">
        <v>393</v>
      </c>
      <c r="H16" s="92">
        <v>4.6000000000000005</v>
      </c>
      <c r="I16" s="93" t="s">
        <v>410</v>
      </c>
      <c r="J16" s="38">
        <v>3050781.3</v>
      </c>
      <c r="K16" s="38">
        <v>2135546.91</v>
      </c>
      <c r="L16" s="41">
        <v>915234.38999999966</v>
      </c>
      <c r="M16" s="90">
        <v>0.7</v>
      </c>
      <c r="N16" s="38">
        <v>2135546.91</v>
      </c>
      <c r="O16" s="1" t="b">
        <f t="shared" si="4"/>
        <v>1</v>
      </c>
      <c r="P16" s="36">
        <f t="shared" si="5"/>
        <v>0.7</v>
      </c>
      <c r="Q16" s="37" t="b">
        <f t="shared" si="6"/>
        <v>1</v>
      </c>
      <c r="R16" s="37" t="b">
        <f t="shared" si="7"/>
        <v>1</v>
      </c>
    </row>
    <row r="17" spans="1:18" ht="22.5" customHeight="1" x14ac:dyDescent="0.25">
      <c r="A17" s="91" t="s">
        <v>226</v>
      </c>
      <c r="B17" s="91" t="s">
        <v>445</v>
      </c>
      <c r="C17" s="91" t="s">
        <v>334</v>
      </c>
      <c r="D17" s="40" t="s">
        <v>71</v>
      </c>
      <c r="E17" s="89">
        <v>1437</v>
      </c>
      <c r="F17" s="96" t="s">
        <v>446</v>
      </c>
      <c r="G17" s="91" t="s">
        <v>393</v>
      </c>
      <c r="H17" s="92">
        <v>3.6510000000000002</v>
      </c>
      <c r="I17" s="93" t="s">
        <v>424</v>
      </c>
      <c r="J17" s="38">
        <v>2497250.08</v>
      </c>
      <c r="K17" s="38">
        <v>1748075.05</v>
      </c>
      <c r="L17" s="41">
        <v>749175.03</v>
      </c>
      <c r="M17" s="90">
        <v>0.7</v>
      </c>
      <c r="N17" s="38">
        <v>1748075.05</v>
      </c>
      <c r="O17" s="1" t="b">
        <f t="shared" si="4"/>
        <v>1</v>
      </c>
      <c r="P17" s="36">
        <f t="shared" si="5"/>
        <v>0.7</v>
      </c>
      <c r="Q17" s="37" t="b">
        <f t="shared" si="6"/>
        <v>1</v>
      </c>
      <c r="R17" s="37" t="b">
        <f t="shared" si="7"/>
        <v>1</v>
      </c>
    </row>
    <row r="18" spans="1:18" ht="24" x14ac:dyDescent="0.25">
      <c r="A18" s="91" t="s">
        <v>227</v>
      </c>
      <c r="B18" s="91" t="s">
        <v>447</v>
      </c>
      <c r="C18" s="91" t="s">
        <v>334</v>
      </c>
      <c r="D18" s="40" t="s">
        <v>42</v>
      </c>
      <c r="E18" s="89">
        <v>1406</v>
      </c>
      <c r="F18" s="39" t="s">
        <v>448</v>
      </c>
      <c r="G18" s="91" t="s">
        <v>393</v>
      </c>
      <c r="H18" s="92">
        <v>2.7</v>
      </c>
      <c r="I18" s="93" t="s">
        <v>397</v>
      </c>
      <c r="J18" s="38">
        <v>1741011.19</v>
      </c>
      <c r="K18" s="38">
        <v>1392808.95</v>
      </c>
      <c r="L18" s="41">
        <v>348202.23999999999</v>
      </c>
      <c r="M18" s="90">
        <v>0.8</v>
      </c>
      <c r="N18" s="38">
        <v>1392808.95</v>
      </c>
      <c r="O18" s="1" t="b">
        <f t="shared" si="4"/>
        <v>1</v>
      </c>
      <c r="P18" s="36">
        <f t="shared" si="5"/>
        <v>0.8</v>
      </c>
      <c r="Q18" s="37" t="b">
        <f t="shared" si="6"/>
        <v>1</v>
      </c>
      <c r="R18" s="37" t="b">
        <f t="shared" si="7"/>
        <v>1</v>
      </c>
    </row>
    <row r="19" spans="1:18" ht="25.5" customHeight="1" x14ac:dyDescent="0.25">
      <c r="A19" s="91" t="s">
        <v>228</v>
      </c>
      <c r="B19" s="91" t="s">
        <v>449</v>
      </c>
      <c r="C19" s="91" t="s">
        <v>334</v>
      </c>
      <c r="D19" s="40" t="s">
        <v>65</v>
      </c>
      <c r="E19" s="89">
        <v>1430</v>
      </c>
      <c r="F19" s="39" t="s">
        <v>450</v>
      </c>
      <c r="G19" s="91" t="s">
        <v>393</v>
      </c>
      <c r="H19" s="92">
        <v>0.89034000000000002</v>
      </c>
      <c r="I19" s="93" t="s">
        <v>396</v>
      </c>
      <c r="J19" s="38">
        <v>1465385.83</v>
      </c>
      <c r="K19" s="38">
        <v>879231.49</v>
      </c>
      <c r="L19" s="41">
        <v>586154.34000000008</v>
      </c>
      <c r="M19" s="90">
        <v>0.6</v>
      </c>
      <c r="N19" s="38">
        <v>879231.49</v>
      </c>
      <c r="O19" s="1" t="b">
        <f t="shared" si="4"/>
        <v>1</v>
      </c>
      <c r="P19" s="36">
        <f t="shared" si="5"/>
        <v>0.6</v>
      </c>
      <c r="Q19" s="37" t="b">
        <f t="shared" si="6"/>
        <v>1</v>
      </c>
      <c r="R19" s="37" t="b">
        <f t="shared" si="7"/>
        <v>1</v>
      </c>
    </row>
    <row r="20" spans="1:18" ht="25.5" customHeight="1" x14ac:dyDescent="0.25">
      <c r="A20" s="91" t="s">
        <v>229</v>
      </c>
      <c r="B20" s="91" t="s">
        <v>451</v>
      </c>
      <c r="C20" s="91" t="s">
        <v>334</v>
      </c>
      <c r="D20" s="40" t="s">
        <v>66</v>
      </c>
      <c r="E20" s="89">
        <v>1432</v>
      </c>
      <c r="F20" s="39" t="s">
        <v>452</v>
      </c>
      <c r="G20" s="91" t="s">
        <v>393</v>
      </c>
      <c r="H20" s="92">
        <v>2.1</v>
      </c>
      <c r="I20" s="93" t="s">
        <v>410</v>
      </c>
      <c r="J20" s="38">
        <v>3355000</v>
      </c>
      <c r="K20" s="38">
        <v>2684000</v>
      </c>
      <c r="L20" s="41">
        <v>671000</v>
      </c>
      <c r="M20" s="90">
        <v>0.8</v>
      </c>
      <c r="N20" s="38">
        <v>2684000</v>
      </c>
      <c r="O20" s="1" t="b">
        <f t="shared" si="0"/>
        <v>1</v>
      </c>
      <c r="P20" s="36">
        <f t="shared" si="1"/>
        <v>0.8</v>
      </c>
      <c r="Q20" s="37" t="b">
        <f t="shared" si="2"/>
        <v>1</v>
      </c>
      <c r="R20" s="37" t="b">
        <f t="shared" si="3"/>
        <v>1</v>
      </c>
    </row>
    <row r="21" spans="1:18" ht="102.75" customHeight="1" x14ac:dyDescent="0.25">
      <c r="A21" s="91" t="s">
        <v>230</v>
      </c>
      <c r="B21" s="91" t="s">
        <v>453</v>
      </c>
      <c r="C21" s="91" t="s">
        <v>334</v>
      </c>
      <c r="D21" s="40" t="s">
        <v>69</v>
      </c>
      <c r="E21" s="89">
        <v>1435</v>
      </c>
      <c r="F21" s="39" t="s">
        <v>901</v>
      </c>
      <c r="G21" s="91" t="s">
        <v>393</v>
      </c>
      <c r="H21" s="92">
        <v>1.792</v>
      </c>
      <c r="I21" s="93" t="s">
        <v>412</v>
      </c>
      <c r="J21" s="38">
        <v>1499960.01</v>
      </c>
      <c r="K21" s="41">
        <v>1199968</v>
      </c>
      <c r="L21" s="41">
        <v>299992.01</v>
      </c>
      <c r="M21" s="90">
        <v>0.8</v>
      </c>
      <c r="N21" s="38">
        <v>1199968</v>
      </c>
      <c r="O21" s="1" t="b">
        <f t="shared" si="0"/>
        <v>1</v>
      </c>
      <c r="P21" s="36">
        <f t="shared" si="1"/>
        <v>0.8</v>
      </c>
      <c r="Q21" s="37" t="b">
        <f t="shared" si="2"/>
        <v>1</v>
      </c>
      <c r="R21" s="37" t="b">
        <f t="shared" si="3"/>
        <v>1</v>
      </c>
    </row>
    <row r="22" spans="1:18" ht="20.100000000000001" customHeight="1" x14ac:dyDescent="0.25">
      <c r="A22" s="115" t="s">
        <v>33</v>
      </c>
      <c r="B22" s="115"/>
      <c r="C22" s="115"/>
      <c r="D22" s="115"/>
      <c r="E22" s="115"/>
      <c r="F22" s="115"/>
      <c r="G22" s="115"/>
      <c r="H22" s="42">
        <f>SUM(H3:H21)</f>
        <v>33.223489999999998</v>
      </c>
      <c r="I22" s="43" t="s">
        <v>11</v>
      </c>
      <c r="J22" s="44">
        <f>SUM(J3:J21)</f>
        <v>43095797.369999997</v>
      </c>
      <c r="K22" s="44">
        <f>SUM(K3:K21)</f>
        <v>32351764.669999994</v>
      </c>
      <c r="L22" s="44">
        <f>SUM(L3:L21)</f>
        <v>10744032.699999997</v>
      </c>
      <c r="M22" s="46" t="s">
        <v>11</v>
      </c>
      <c r="N22" s="45">
        <f>SUM(N3:N21)</f>
        <v>32351764.669999994</v>
      </c>
      <c r="O22" s="1" t="b">
        <f t="shared" si="0"/>
        <v>1</v>
      </c>
      <c r="P22" s="36">
        <f t="shared" si="1"/>
        <v>0.75070000000000003</v>
      </c>
      <c r="Q22" s="37" t="s">
        <v>11</v>
      </c>
      <c r="R22" s="37" t="b">
        <f t="shared" si="3"/>
        <v>1</v>
      </c>
    </row>
    <row r="23" spans="1:18" x14ac:dyDescent="0.25">
      <c r="A23" s="99" t="s">
        <v>34</v>
      </c>
      <c r="B23" s="99"/>
      <c r="C23" s="99"/>
      <c r="D23" s="99"/>
      <c r="E23" s="99"/>
      <c r="F23" s="99"/>
      <c r="G23" s="99"/>
      <c r="H23" s="29"/>
      <c r="I23" s="29"/>
      <c r="J23" s="5"/>
      <c r="K23" s="29"/>
      <c r="L23" s="29"/>
      <c r="M23" s="98"/>
      <c r="N23" s="29"/>
      <c r="O23" s="1"/>
      <c r="R23" s="37"/>
    </row>
    <row r="24" spans="1:18" ht="28.5" customHeight="1" x14ac:dyDescent="0.25">
      <c r="A24" s="116" t="s">
        <v>31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"/>
    </row>
    <row r="25" spans="1:18" x14ac:dyDescent="0.25">
      <c r="A25" s="2"/>
      <c r="B25" s="97"/>
      <c r="C25" s="97"/>
      <c r="D25" s="97"/>
      <c r="E25" s="97"/>
      <c r="F25" s="97"/>
      <c r="G25" s="97"/>
      <c r="H25" s="2"/>
      <c r="I25" s="2"/>
      <c r="J25" s="27"/>
      <c r="K25" s="2"/>
      <c r="L25" s="2"/>
      <c r="M25" s="98"/>
      <c r="N25" s="2"/>
    </row>
  </sheetData>
  <mergeCells count="15">
    <mergeCell ref="M1:M2"/>
    <mergeCell ref="A22:G22"/>
    <mergeCell ref="A24:N2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Q22">
    <cfRule type="cellIs" dxfId="34" priority="5" operator="equal">
      <formula>FALSE</formula>
    </cfRule>
  </conditionalFormatting>
  <conditionalFormatting sqref="O3:O22">
    <cfRule type="cellIs" dxfId="33" priority="4" operator="equal">
      <formula>FALSE</formula>
    </cfRule>
  </conditionalFormatting>
  <conditionalFormatting sqref="O3:Q22">
    <cfRule type="containsText" dxfId="32" priority="3" operator="containsText" text="fałsz">
      <formula>NOT(ISERROR(SEARCH("fałsz",O3)))</formula>
    </cfRule>
  </conditionalFormatting>
  <conditionalFormatting sqref="R3:R23">
    <cfRule type="cellIs" dxfId="31" priority="2" operator="equal">
      <formula>FALSE</formula>
    </cfRule>
  </conditionalFormatting>
  <conditionalFormatting sqref="R3:R23">
    <cfRule type="cellIs" dxfId="30" priority="1" operator="equal">
      <formula>FALSE</formula>
    </cfRule>
  </conditionalFormatting>
  <dataValidations disablePrompts="1" count="2">
    <dataValidation type="list" allowBlank="1" showInputMessage="1" showErrorMessage="1" sqref="C3:C21" xr:uid="{0C92D54F-6511-4603-B503-C8A7BA128CED}">
      <formula1>"N"</formula1>
    </dataValidation>
    <dataValidation type="list" allowBlank="1" showInputMessage="1" showErrorMessage="1" sqref="G3:G21" xr:uid="{9D65F047-CB01-4F5C-A852-181389C3BCB5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97" fitToHeight="0" orientation="landscape" r:id="rId1"/>
  <headerFooter>
    <oddHeader>&amp;L&amp;K000000Województwo Mazowieckie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E4C-A303-4D0A-9375-3F2CE20F5C19}">
  <sheetPr>
    <pageSetUpPr fitToPage="1"/>
  </sheetPr>
  <dimension ref="A1:S6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5.85546875" style="3" customWidth="1"/>
    <col min="2" max="2" width="10.42578125" style="3" customWidth="1"/>
    <col min="3" max="3" width="8.140625" style="3" customWidth="1"/>
    <col min="4" max="4" width="26.85546875" style="3" customWidth="1"/>
    <col min="5" max="5" width="10.140625" style="3" customWidth="1"/>
    <col min="6" max="6" width="15.7109375" style="3" customWidth="1"/>
    <col min="7" max="7" width="40.28515625" style="3" customWidth="1"/>
    <col min="8" max="8" width="7.140625" style="3" customWidth="1"/>
    <col min="9" max="9" width="8.140625" style="3" customWidth="1"/>
    <col min="10" max="10" width="15.7109375" style="3" customWidth="1"/>
    <col min="11" max="11" width="12.85546875" style="4" customWidth="1"/>
    <col min="12" max="12" width="12.7109375" style="3" customWidth="1"/>
    <col min="13" max="13" width="12.5703125" style="3" customWidth="1"/>
    <col min="14" max="14" width="12.28515625" style="1" customWidth="1"/>
    <col min="15" max="15" width="13.140625" style="3" customWidth="1"/>
    <col min="16" max="16" width="15.7109375" style="34" customWidth="1"/>
    <col min="17" max="18" width="15.7109375" style="1" customWidth="1"/>
    <col min="19" max="19" width="15.7109375" style="34" customWidth="1"/>
    <col min="20" max="16384" width="9.140625" style="3"/>
  </cols>
  <sheetData>
    <row r="1" spans="1:19" ht="33.75" customHeight="1" x14ac:dyDescent="0.25">
      <c r="A1" s="112" t="s">
        <v>3</v>
      </c>
      <c r="B1" s="112" t="s">
        <v>4</v>
      </c>
      <c r="C1" s="112" t="s">
        <v>36</v>
      </c>
      <c r="D1" s="112" t="s">
        <v>5</v>
      </c>
      <c r="E1" s="112" t="s">
        <v>24</v>
      </c>
      <c r="F1" s="112" t="s">
        <v>12</v>
      </c>
      <c r="G1" s="112" t="s">
        <v>6</v>
      </c>
      <c r="H1" s="112" t="s">
        <v>19</v>
      </c>
      <c r="I1" s="112" t="s">
        <v>7</v>
      </c>
      <c r="J1" s="112" t="s">
        <v>18</v>
      </c>
      <c r="K1" s="114" t="s">
        <v>8</v>
      </c>
      <c r="L1" s="112" t="s">
        <v>13</v>
      </c>
      <c r="M1" s="112" t="s">
        <v>10</v>
      </c>
      <c r="N1" s="112" t="s">
        <v>9</v>
      </c>
      <c r="O1" s="95" t="s">
        <v>35</v>
      </c>
      <c r="P1" s="1"/>
    </row>
    <row r="2" spans="1:19" ht="33.7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4"/>
      <c r="L2" s="112"/>
      <c r="M2" s="112"/>
      <c r="N2" s="112"/>
      <c r="O2" s="95">
        <v>2023</v>
      </c>
      <c r="P2" s="1" t="s">
        <v>20</v>
      </c>
      <c r="Q2" s="1" t="s">
        <v>21</v>
      </c>
      <c r="R2" s="1" t="s">
        <v>22</v>
      </c>
      <c r="S2" s="35" t="s">
        <v>23</v>
      </c>
    </row>
    <row r="3" spans="1:19" ht="24" x14ac:dyDescent="0.25">
      <c r="A3" s="91" t="s">
        <v>212</v>
      </c>
      <c r="B3" s="91" t="s">
        <v>722</v>
      </c>
      <c r="C3" s="91" t="s">
        <v>334</v>
      </c>
      <c r="D3" s="40" t="s">
        <v>74</v>
      </c>
      <c r="E3" s="89" t="s">
        <v>723</v>
      </c>
      <c r="F3" s="89" t="s">
        <v>302</v>
      </c>
      <c r="G3" s="39" t="s">
        <v>724</v>
      </c>
      <c r="H3" s="91" t="s">
        <v>393</v>
      </c>
      <c r="I3" s="92">
        <v>0.72699999999999998</v>
      </c>
      <c r="J3" s="93" t="s">
        <v>394</v>
      </c>
      <c r="K3" s="38">
        <v>1331316.73</v>
      </c>
      <c r="L3" s="38">
        <v>1065053.3799999999</v>
      </c>
      <c r="M3" s="41">
        <v>266263.35000000009</v>
      </c>
      <c r="N3" s="90">
        <v>0.8</v>
      </c>
      <c r="O3" s="38">
        <v>1065053.3799999999</v>
      </c>
      <c r="P3" s="1" t="b">
        <f t="shared" ref="P3:P61" si="0">L3=SUM(O3:O3)</f>
        <v>1</v>
      </c>
      <c r="Q3" s="36">
        <f t="shared" ref="Q3:Q61" si="1">ROUND(L3/K3,4)</f>
        <v>0.8</v>
      </c>
      <c r="R3" s="37" t="b">
        <f t="shared" ref="R3:R60" si="2">Q3=N3</f>
        <v>1</v>
      </c>
      <c r="S3" s="37" t="b">
        <f t="shared" ref="S3:S61" si="3">K3=L3+M3</f>
        <v>1</v>
      </c>
    </row>
    <row r="4" spans="1:19" ht="24" x14ac:dyDescent="0.25">
      <c r="A4" s="91" t="s">
        <v>213</v>
      </c>
      <c r="B4" s="91" t="s">
        <v>725</v>
      </c>
      <c r="C4" s="91" t="s">
        <v>334</v>
      </c>
      <c r="D4" s="40" t="s">
        <v>168</v>
      </c>
      <c r="E4" s="89" t="s">
        <v>726</v>
      </c>
      <c r="F4" s="89" t="s">
        <v>330</v>
      </c>
      <c r="G4" s="39" t="s">
        <v>727</v>
      </c>
      <c r="H4" s="91" t="s">
        <v>393</v>
      </c>
      <c r="I4" s="92">
        <v>0.2084</v>
      </c>
      <c r="J4" s="93" t="s">
        <v>621</v>
      </c>
      <c r="K4" s="38">
        <v>678529.81</v>
      </c>
      <c r="L4" s="38">
        <v>407117.88</v>
      </c>
      <c r="M4" s="41">
        <v>271411.93000000005</v>
      </c>
      <c r="N4" s="90">
        <v>0.6</v>
      </c>
      <c r="O4" s="38">
        <v>407117.88</v>
      </c>
      <c r="P4" s="1" t="b">
        <f t="shared" si="0"/>
        <v>1</v>
      </c>
      <c r="Q4" s="36">
        <f t="shared" si="1"/>
        <v>0.6</v>
      </c>
      <c r="R4" s="37" t="b">
        <f t="shared" si="2"/>
        <v>1</v>
      </c>
      <c r="S4" s="37" t="b">
        <f t="shared" si="3"/>
        <v>1</v>
      </c>
    </row>
    <row r="5" spans="1:19" ht="36" x14ac:dyDescent="0.25">
      <c r="A5" s="91" t="s">
        <v>214</v>
      </c>
      <c r="B5" s="91" t="s">
        <v>728</v>
      </c>
      <c r="C5" s="91" t="s">
        <v>334</v>
      </c>
      <c r="D5" s="40" t="s">
        <v>87</v>
      </c>
      <c r="E5" s="89" t="s">
        <v>729</v>
      </c>
      <c r="F5" s="89" t="s">
        <v>301</v>
      </c>
      <c r="G5" s="39" t="s">
        <v>730</v>
      </c>
      <c r="H5" s="91" t="s">
        <v>393</v>
      </c>
      <c r="I5" s="92">
        <v>2.8690000000000002</v>
      </c>
      <c r="J5" s="93" t="s">
        <v>421</v>
      </c>
      <c r="K5" s="38">
        <v>2444117.08</v>
      </c>
      <c r="L5" s="38">
        <v>1955293.66</v>
      </c>
      <c r="M5" s="41">
        <v>488823.42000000016</v>
      </c>
      <c r="N5" s="90">
        <v>0.8</v>
      </c>
      <c r="O5" s="38">
        <v>1955293.66</v>
      </c>
      <c r="P5" s="1" t="b">
        <f t="shared" si="0"/>
        <v>1</v>
      </c>
      <c r="Q5" s="36">
        <f t="shared" si="1"/>
        <v>0.8</v>
      </c>
      <c r="R5" s="37" t="b">
        <f t="shared" si="2"/>
        <v>1</v>
      </c>
      <c r="S5" s="37" t="b">
        <f t="shared" si="3"/>
        <v>1</v>
      </c>
    </row>
    <row r="6" spans="1:19" ht="24" x14ac:dyDescent="0.25">
      <c r="A6" s="91" t="s">
        <v>215</v>
      </c>
      <c r="B6" s="91" t="s">
        <v>731</v>
      </c>
      <c r="C6" s="91" t="s">
        <v>334</v>
      </c>
      <c r="D6" s="40" t="s">
        <v>145</v>
      </c>
      <c r="E6" s="89" t="s">
        <v>732</v>
      </c>
      <c r="F6" s="89" t="s">
        <v>317</v>
      </c>
      <c r="G6" s="39" t="s">
        <v>733</v>
      </c>
      <c r="H6" s="91" t="s">
        <v>393</v>
      </c>
      <c r="I6" s="92">
        <v>2.786</v>
      </c>
      <c r="J6" s="93" t="s">
        <v>397</v>
      </c>
      <c r="K6" s="38">
        <v>1499899.85</v>
      </c>
      <c r="L6" s="38">
        <v>1049929.8899999999</v>
      </c>
      <c r="M6" s="41">
        <v>449969.9600000002</v>
      </c>
      <c r="N6" s="90">
        <v>0.7</v>
      </c>
      <c r="O6" s="38">
        <v>1049929.8899999999</v>
      </c>
      <c r="P6" s="1" t="b">
        <f t="shared" si="0"/>
        <v>1</v>
      </c>
      <c r="Q6" s="36">
        <f t="shared" si="1"/>
        <v>0.7</v>
      </c>
      <c r="R6" s="37" t="b">
        <f t="shared" si="2"/>
        <v>1</v>
      </c>
      <c r="S6" s="37" t="b">
        <f t="shared" si="3"/>
        <v>1</v>
      </c>
    </row>
    <row r="7" spans="1:19" x14ac:dyDescent="0.25">
      <c r="A7" s="91" t="s">
        <v>216</v>
      </c>
      <c r="B7" s="91" t="s">
        <v>734</v>
      </c>
      <c r="C7" s="91" t="s">
        <v>334</v>
      </c>
      <c r="D7" s="40" t="s">
        <v>189</v>
      </c>
      <c r="E7" s="89" t="s">
        <v>735</v>
      </c>
      <c r="F7" s="89" t="s">
        <v>322</v>
      </c>
      <c r="G7" s="39" t="s">
        <v>736</v>
      </c>
      <c r="H7" s="91" t="s">
        <v>393</v>
      </c>
      <c r="I7" s="92">
        <v>2.2600000000000002</v>
      </c>
      <c r="J7" s="93" t="s">
        <v>460</v>
      </c>
      <c r="K7" s="38">
        <v>1490000.21</v>
      </c>
      <c r="L7" s="38">
        <v>1043000.14</v>
      </c>
      <c r="M7" s="41">
        <v>447000.06999999995</v>
      </c>
      <c r="N7" s="90">
        <v>0.7</v>
      </c>
      <c r="O7" s="38">
        <v>1043000.14</v>
      </c>
      <c r="P7" s="1" t="b">
        <f t="shared" si="0"/>
        <v>1</v>
      </c>
      <c r="Q7" s="36">
        <f t="shared" si="1"/>
        <v>0.7</v>
      </c>
      <c r="R7" s="37" t="b">
        <f t="shared" si="2"/>
        <v>1</v>
      </c>
      <c r="S7" s="37" t="b">
        <f t="shared" si="3"/>
        <v>1</v>
      </c>
    </row>
    <row r="8" spans="1:19" ht="36" x14ac:dyDescent="0.25">
      <c r="A8" s="91" t="s">
        <v>217</v>
      </c>
      <c r="B8" s="91" t="s">
        <v>737</v>
      </c>
      <c r="C8" s="91" t="s">
        <v>334</v>
      </c>
      <c r="D8" s="40" t="s">
        <v>152</v>
      </c>
      <c r="E8" s="89" t="s">
        <v>738</v>
      </c>
      <c r="F8" s="89" t="s">
        <v>298</v>
      </c>
      <c r="G8" s="39" t="s">
        <v>739</v>
      </c>
      <c r="H8" s="91" t="s">
        <v>393</v>
      </c>
      <c r="I8" s="92">
        <v>1.92</v>
      </c>
      <c r="J8" s="93" t="s">
        <v>412</v>
      </c>
      <c r="K8" s="38">
        <v>1426844.23</v>
      </c>
      <c r="L8" s="38">
        <v>998790.96</v>
      </c>
      <c r="M8" s="41">
        <v>428053.27</v>
      </c>
      <c r="N8" s="90">
        <v>0.7</v>
      </c>
      <c r="O8" s="38">
        <v>998790.96</v>
      </c>
      <c r="P8" s="1" t="b">
        <f t="shared" si="0"/>
        <v>1</v>
      </c>
      <c r="Q8" s="36">
        <f t="shared" si="1"/>
        <v>0.7</v>
      </c>
      <c r="R8" s="37" t="b">
        <f t="shared" si="2"/>
        <v>1</v>
      </c>
      <c r="S8" s="37" t="b">
        <f t="shared" si="3"/>
        <v>1</v>
      </c>
    </row>
    <row r="9" spans="1:19" ht="48" x14ac:dyDescent="0.25">
      <c r="A9" s="91" t="s">
        <v>218</v>
      </c>
      <c r="B9" s="91" t="s">
        <v>740</v>
      </c>
      <c r="C9" s="91" t="s">
        <v>334</v>
      </c>
      <c r="D9" s="40" t="s">
        <v>144</v>
      </c>
      <c r="E9" s="89" t="s">
        <v>741</v>
      </c>
      <c r="F9" s="89" t="s">
        <v>299</v>
      </c>
      <c r="G9" s="39" t="s">
        <v>742</v>
      </c>
      <c r="H9" s="91" t="s">
        <v>393</v>
      </c>
      <c r="I9" s="92">
        <v>1.32585</v>
      </c>
      <c r="J9" s="93" t="s">
        <v>406</v>
      </c>
      <c r="K9" s="38">
        <v>2113141.61</v>
      </c>
      <c r="L9" s="38">
        <v>1479199.12</v>
      </c>
      <c r="M9" s="41">
        <v>633942.48999999976</v>
      </c>
      <c r="N9" s="90">
        <v>0.7</v>
      </c>
      <c r="O9" s="38">
        <v>1479199.12</v>
      </c>
      <c r="P9" s="1" t="b">
        <f t="shared" si="0"/>
        <v>1</v>
      </c>
      <c r="Q9" s="36">
        <f t="shared" si="1"/>
        <v>0.7</v>
      </c>
      <c r="R9" s="37" t="b">
        <f t="shared" si="2"/>
        <v>1</v>
      </c>
      <c r="S9" s="37" t="b">
        <f t="shared" si="3"/>
        <v>1</v>
      </c>
    </row>
    <row r="10" spans="1:19" ht="24" x14ac:dyDescent="0.25">
      <c r="A10" s="91" t="s">
        <v>219</v>
      </c>
      <c r="B10" s="91" t="s">
        <v>743</v>
      </c>
      <c r="C10" s="91" t="s">
        <v>334</v>
      </c>
      <c r="D10" s="40" t="s">
        <v>183</v>
      </c>
      <c r="E10" s="89" t="s">
        <v>744</v>
      </c>
      <c r="F10" s="89" t="s">
        <v>322</v>
      </c>
      <c r="G10" s="39" t="s">
        <v>745</v>
      </c>
      <c r="H10" s="91" t="s">
        <v>393</v>
      </c>
      <c r="I10" s="92">
        <v>1.21</v>
      </c>
      <c r="J10" s="93" t="s">
        <v>460</v>
      </c>
      <c r="K10" s="38">
        <v>842483.08</v>
      </c>
      <c r="L10" s="38">
        <v>589738.15</v>
      </c>
      <c r="M10" s="41">
        <v>252744.92999999993</v>
      </c>
      <c r="N10" s="90">
        <v>0.7</v>
      </c>
      <c r="O10" s="38">
        <v>589738.15</v>
      </c>
      <c r="P10" s="1" t="b">
        <f t="shared" si="0"/>
        <v>1</v>
      </c>
      <c r="Q10" s="36">
        <f t="shared" si="1"/>
        <v>0.7</v>
      </c>
      <c r="R10" s="37" t="b">
        <f t="shared" si="2"/>
        <v>1</v>
      </c>
      <c r="S10" s="37" t="b">
        <f t="shared" si="3"/>
        <v>1</v>
      </c>
    </row>
    <row r="11" spans="1:19" ht="24" x14ac:dyDescent="0.25">
      <c r="A11" s="91" t="s">
        <v>220</v>
      </c>
      <c r="B11" s="91" t="s">
        <v>746</v>
      </c>
      <c r="C11" s="91" t="s">
        <v>334</v>
      </c>
      <c r="D11" s="40" t="s">
        <v>109</v>
      </c>
      <c r="E11" s="89" t="s">
        <v>747</v>
      </c>
      <c r="F11" s="89" t="s">
        <v>312</v>
      </c>
      <c r="G11" s="96" t="s">
        <v>748</v>
      </c>
      <c r="H11" s="91" t="s">
        <v>393</v>
      </c>
      <c r="I11" s="92">
        <v>1.1320000000000001</v>
      </c>
      <c r="J11" s="93" t="s">
        <v>709</v>
      </c>
      <c r="K11" s="38">
        <v>1986635.23</v>
      </c>
      <c r="L11" s="38">
        <v>1589308.18</v>
      </c>
      <c r="M11" s="41">
        <v>397327.05000000005</v>
      </c>
      <c r="N11" s="90">
        <v>0.8</v>
      </c>
      <c r="O11" s="38">
        <v>1589308.18</v>
      </c>
      <c r="P11" s="1" t="b">
        <f t="shared" si="0"/>
        <v>1</v>
      </c>
      <c r="Q11" s="36">
        <f t="shared" si="1"/>
        <v>0.8</v>
      </c>
      <c r="R11" s="37" t="b">
        <f t="shared" si="2"/>
        <v>1</v>
      </c>
      <c r="S11" s="37" t="b">
        <f t="shared" si="3"/>
        <v>1</v>
      </c>
    </row>
    <row r="12" spans="1:19" ht="24" x14ac:dyDescent="0.25">
      <c r="A12" s="91" t="s">
        <v>221</v>
      </c>
      <c r="B12" s="91" t="s">
        <v>749</v>
      </c>
      <c r="C12" s="91" t="s">
        <v>334</v>
      </c>
      <c r="D12" s="40" t="s">
        <v>173</v>
      </c>
      <c r="E12" s="89" t="s">
        <v>750</v>
      </c>
      <c r="F12" s="89" t="s">
        <v>308</v>
      </c>
      <c r="G12" s="39" t="s">
        <v>751</v>
      </c>
      <c r="H12" s="91" t="s">
        <v>393</v>
      </c>
      <c r="I12" s="92">
        <v>1.0150000000000001</v>
      </c>
      <c r="J12" s="93" t="s">
        <v>421</v>
      </c>
      <c r="K12" s="38">
        <v>561472.76</v>
      </c>
      <c r="L12" s="38">
        <v>449178.2</v>
      </c>
      <c r="M12" s="41">
        <v>112294.56</v>
      </c>
      <c r="N12" s="90">
        <v>0.8</v>
      </c>
      <c r="O12" s="38">
        <v>449178.2</v>
      </c>
      <c r="P12" s="1" t="b">
        <f t="shared" ref="P12:P24" si="4">L12=SUM(O12:O12)</f>
        <v>1</v>
      </c>
      <c r="Q12" s="36">
        <f t="shared" ref="Q12:Q24" si="5">ROUND(L12/K12,4)</f>
        <v>0.8</v>
      </c>
      <c r="R12" s="37" t="b">
        <f t="shared" ref="R12:R24" si="6">Q12=N12</f>
        <v>1</v>
      </c>
      <c r="S12" s="37" t="b">
        <f t="shared" ref="S12:S24" si="7">K12=L12+M12</f>
        <v>1</v>
      </c>
    </row>
    <row r="13" spans="1:19" ht="24" x14ac:dyDescent="0.25">
      <c r="A13" s="91" t="s">
        <v>222</v>
      </c>
      <c r="B13" s="91" t="s">
        <v>752</v>
      </c>
      <c r="C13" s="91" t="s">
        <v>334</v>
      </c>
      <c r="D13" s="40" t="s">
        <v>99</v>
      </c>
      <c r="E13" s="89" t="s">
        <v>753</v>
      </c>
      <c r="F13" s="89" t="s">
        <v>304</v>
      </c>
      <c r="G13" s="39" t="s">
        <v>754</v>
      </c>
      <c r="H13" s="91" t="s">
        <v>393</v>
      </c>
      <c r="I13" s="92">
        <v>0.97289999999999999</v>
      </c>
      <c r="J13" s="93" t="s">
        <v>424</v>
      </c>
      <c r="K13" s="38">
        <v>933394.51</v>
      </c>
      <c r="L13" s="38">
        <v>746715.6</v>
      </c>
      <c r="M13" s="41">
        <v>186678.91000000003</v>
      </c>
      <c r="N13" s="90">
        <v>0.8</v>
      </c>
      <c r="O13" s="38">
        <v>746715.6</v>
      </c>
      <c r="P13" s="1" t="b">
        <f t="shared" si="4"/>
        <v>1</v>
      </c>
      <c r="Q13" s="36">
        <f t="shared" si="5"/>
        <v>0.8</v>
      </c>
      <c r="R13" s="37" t="b">
        <f t="shared" si="6"/>
        <v>1</v>
      </c>
      <c r="S13" s="37" t="b">
        <f t="shared" si="7"/>
        <v>1</v>
      </c>
    </row>
    <row r="14" spans="1:19" ht="24" x14ac:dyDescent="0.25">
      <c r="A14" s="91" t="s">
        <v>223</v>
      </c>
      <c r="B14" s="91" t="s">
        <v>755</v>
      </c>
      <c r="C14" s="91" t="s">
        <v>334</v>
      </c>
      <c r="D14" s="40" t="s">
        <v>172</v>
      </c>
      <c r="E14" s="89" t="s">
        <v>756</v>
      </c>
      <c r="F14" s="89" t="s">
        <v>304</v>
      </c>
      <c r="G14" s="39" t="s">
        <v>757</v>
      </c>
      <c r="H14" s="91" t="s">
        <v>393</v>
      </c>
      <c r="I14" s="92">
        <v>0.96</v>
      </c>
      <c r="J14" s="93" t="s">
        <v>470</v>
      </c>
      <c r="K14" s="38">
        <v>1484688.03</v>
      </c>
      <c r="L14" s="38">
        <v>742344.01</v>
      </c>
      <c r="M14" s="41">
        <v>742344.02</v>
      </c>
      <c r="N14" s="90">
        <v>0.5</v>
      </c>
      <c r="O14" s="38">
        <v>742344.01</v>
      </c>
      <c r="P14" s="1" t="b">
        <f t="shared" si="4"/>
        <v>1</v>
      </c>
      <c r="Q14" s="36">
        <f t="shared" si="5"/>
        <v>0.5</v>
      </c>
      <c r="R14" s="37" t="b">
        <f t="shared" si="6"/>
        <v>1</v>
      </c>
      <c r="S14" s="37" t="b">
        <f t="shared" si="7"/>
        <v>1</v>
      </c>
    </row>
    <row r="15" spans="1:19" ht="24" x14ac:dyDescent="0.25">
      <c r="A15" s="91" t="s">
        <v>224</v>
      </c>
      <c r="B15" s="91" t="s">
        <v>758</v>
      </c>
      <c r="C15" s="91" t="s">
        <v>334</v>
      </c>
      <c r="D15" s="40" t="s">
        <v>116</v>
      </c>
      <c r="E15" s="89" t="s">
        <v>759</v>
      </c>
      <c r="F15" s="89" t="s">
        <v>330</v>
      </c>
      <c r="G15" s="39" t="s">
        <v>760</v>
      </c>
      <c r="H15" s="91" t="s">
        <v>393</v>
      </c>
      <c r="I15" s="92">
        <v>0.9035700000000001</v>
      </c>
      <c r="J15" s="93" t="s">
        <v>761</v>
      </c>
      <c r="K15" s="38">
        <v>1978194.9</v>
      </c>
      <c r="L15" s="41">
        <v>1186916.94</v>
      </c>
      <c r="M15" s="41">
        <v>791277.96</v>
      </c>
      <c r="N15" s="90">
        <v>0.6</v>
      </c>
      <c r="O15" s="38">
        <v>1186916.94</v>
      </c>
      <c r="P15" s="1" t="b">
        <f t="shared" si="4"/>
        <v>1</v>
      </c>
      <c r="Q15" s="36">
        <f t="shared" si="5"/>
        <v>0.6</v>
      </c>
      <c r="R15" s="37" t="b">
        <f t="shared" si="6"/>
        <v>1</v>
      </c>
      <c r="S15" s="37" t="b">
        <f t="shared" si="7"/>
        <v>1</v>
      </c>
    </row>
    <row r="16" spans="1:19" ht="24" x14ac:dyDescent="0.25">
      <c r="A16" s="91" t="s">
        <v>225</v>
      </c>
      <c r="B16" s="91" t="s">
        <v>762</v>
      </c>
      <c r="C16" s="91" t="s">
        <v>334</v>
      </c>
      <c r="D16" s="40" t="s">
        <v>175</v>
      </c>
      <c r="E16" s="89" t="s">
        <v>763</v>
      </c>
      <c r="F16" s="89" t="s">
        <v>303</v>
      </c>
      <c r="G16" s="39" t="s">
        <v>764</v>
      </c>
      <c r="H16" s="91" t="s">
        <v>393</v>
      </c>
      <c r="I16" s="92">
        <v>0.78400000000000003</v>
      </c>
      <c r="J16" s="93" t="s">
        <v>537</v>
      </c>
      <c r="K16" s="38">
        <v>1330598.56</v>
      </c>
      <c r="L16" s="38">
        <v>931418.99</v>
      </c>
      <c r="M16" s="41">
        <v>399179.57000000007</v>
      </c>
      <c r="N16" s="90">
        <v>0.7</v>
      </c>
      <c r="O16" s="38">
        <v>931418.99</v>
      </c>
      <c r="P16" s="1" t="b">
        <f t="shared" si="4"/>
        <v>1</v>
      </c>
      <c r="Q16" s="36">
        <f t="shared" si="5"/>
        <v>0.7</v>
      </c>
      <c r="R16" s="37" t="b">
        <f t="shared" si="6"/>
        <v>1</v>
      </c>
      <c r="S16" s="37" t="b">
        <f t="shared" si="7"/>
        <v>1</v>
      </c>
    </row>
    <row r="17" spans="1:19" ht="24" x14ac:dyDescent="0.25">
      <c r="A17" s="91" t="s">
        <v>226</v>
      </c>
      <c r="B17" s="91" t="s">
        <v>765</v>
      </c>
      <c r="C17" s="91" t="s">
        <v>334</v>
      </c>
      <c r="D17" s="40" t="s">
        <v>158</v>
      </c>
      <c r="E17" s="89" t="s">
        <v>766</v>
      </c>
      <c r="F17" s="89" t="s">
        <v>307</v>
      </c>
      <c r="G17" s="39" t="s">
        <v>767</v>
      </c>
      <c r="H17" s="91" t="s">
        <v>393</v>
      </c>
      <c r="I17" s="92">
        <v>0.66400000000000003</v>
      </c>
      <c r="J17" s="93" t="s">
        <v>601</v>
      </c>
      <c r="K17" s="38">
        <v>1302095.02</v>
      </c>
      <c r="L17" s="38">
        <v>911466.51</v>
      </c>
      <c r="M17" s="41">
        <v>390628.51</v>
      </c>
      <c r="N17" s="90">
        <v>0.7</v>
      </c>
      <c r="O17" s="38">
        <v>911466.51</v>
      </c>
      <c r="P17" s="1" t="b">
        <f t="shared" si="4"/>
        <v>1</v>
      </c>
      <c r="Q17" s="36">
        <f t="shared" si="5"/>
        <v>0.7</v>
      </c>
      <c r="R17" s="37" t="b">
        <f t="shared" si="6"/>
        <v>1</v>
      </c>
      <c r="S17" s="37" t="b">
        <f t="shared" si="7"/>
        <v>1</v>
      </c>
    </row>
    <row r="18" spans="1:19" ht="24" x14ac:dyDescent="0.25">
      <c r="A18" s="91" t="s">
        <v>227</v>
      </c>
      <c r="B18" s="91" t="s">
        <v>768</v>
      </c>
      <c r="C18" s="91" t="s">
        <v>334</v>
      </c>
      <c r="D18" s="40" t="s">
        <v>154</v>
      </c>
      <c r="E18" s="89" t="s">
        <v>769</v>
      </c>
      <c r="F18" s="89" t="s">
        <v>300</v>
      </c>
      <c r="G18" s="39" t="s">
        <v>770</v>
      </c>
      <c r="H18" s="91" t="s">
        <v>393</v>
      </c>
      <c r="I18" s="92">
        <v>0.62</v>
      </c>
      <c r="J18" s="93" t="s">
        <v>397</v>
      </c>
      <c r="K18" s="38">
        <v>804804.89</v>
      </c>
      <c r="L18" s="38">
        <v>402402.44</v>
      </c>
      <c r="M18" s="41">
        <v>402402.45</v>
      </c>
      <c r="N18" s="90">
        <v>0.5</v>
      </c>
      <c r="O18" s="38">
        <v>402402.44</v>
      </c>
      <c r="P18" s="1" t="b">
        <f t="shared" si="4"/>
        <v>1</v>
      </c>
      <c r="Q18" s="36">
        <f t="shared" si="5"/>
        <v>0.5</v>
      </c>
      <c r="R18" s="37" t="b">
        <f t="shared" si="6"/>
        <v>1</v>
      </c>
      <c r="S18" s="37" t="b">
        <f t="shared" si="7"/>
        <v>1</v>
      </c>
    </row>
    <row r="19" spans="1:19" ht="24" x14ac:dyDescent="0.25">
      <c r="A19" s="91" t="s">
        <v>228</v>
      </c>
      <c r="B19" s="91" t="s">
        <v>771</v>
      </c>
      <c r="C19" s="91" t="s">
        <v>334</v>
      </c>
      <c r="D19" s="40" t="s">
        <v>143</v>
      </c>
      <c r="E19" s="89" t="s">
        <v>772</v>
      </c>
      <c r="F19" s="89" t="s">
        <v>317</v>
      </c>
      <c r="G19" s="39" t="s">
        <v>773</v>
      </c>
      <c r="H19" s="91" t="s">
        <v>393</v>
      </c>
      <c r="I19" s="92">
        <v>0.61995000000000011</v>
      </c>
      <c r="J19" s="93" t="s">
        <v>489</v>
      </c>
      <c r="K19" s="38">
        <v>478310.21</v>
      </c>
      <c r="L19" s="38">
        <v>334817.14</v>
      </c>
      <c r="M19" s="41">
        <v>143493.07</v>
      </c>
      <c r="N19" s="90">
        <v>0.7</v>
      </c>
      <c r="O19" s="38">
        <v>334817.14</v>
      </c>
      <c r="P19" s="1" t="b">
        <f t="shared" si="4"/>
        <v>1</v>
      </c>
      <c r="Q19" s="36">
        <f t="shared" si="5"/>
        <v>0.7</v>
      </c>
      <c r="R19" s="37" t="b">
        <f t="shared" si="6"/>
        <v>1</v>
      </c>
      <c r="S19" s="37" t="b">
        <f t="shared" si="7"/>
        <v>1</v>
      </c>
    </row>
    <row r="20" spans="1:19" ht="24" x14ac:dyDescent="0.25">
      <c r="A20" s="91" t="s">
        <v>229</v>
      </c>
      <c r="B20" s="91" t="s">
        <v>774</v>
      </c>
      <c r="C20" s="91" t="s">
        <v>334</v>
      </c>
      <c r="D20" s="40" t="s">
        <v>76</v>
      </c>
      <c r="E20" s="89" t="s">
        <v>775</v>
      </c>
      <c r="F20" s="89" t="s">
        <v>305</v>
      </c>
      <c r="G20" s="39" t="s">
        <v>776</v>
      </c>
      <c r="H20" s="91" t="s">
        <v>393</v>
      </c>
      <c r="I20" s="92">
        <v>0.53578000000000003</v>
      </c>
      <c r="J20" s="93" t="s">
        <v>777</v>
      </c>
      <c r="K20" s="38">
        <v>743636.63</v>
      </c>
      <c r="L20" s="38">
        <v>594909.30000000005</v>
      </c>
      <c r="M20" s="41">
        <v>148727.32999999996</v>
      </c>
      <c r="N20" s="90">
        <v>0.8</v>
      </c>
      <c r="O20" s="38">
        <v>594909.30000000005</v>
      </c>
      <c r="P20" s="1" t="b">
        <f t="shared" si="4"/>
        <v>1</v>
      </c>
      <c r="Q20" s="36">
        <f t="shared" si="5"/>
        <v>0.8</v>
      </c>
      <c r="R20" s="37" t="b">
        <f t="shared" si="6"/>
        <v>1</v>
      </c>
      <c r="S20" s="37" t="b">
        <f t="shared" si="7"/>
        <v>1</v>
      </c>
    </row>
    <row r="21" spans="1:19" ht="36" x14ac:dyDescent="0.25">
      <c r="A21" s="91" t="s">
        <v>230</v>
      </c>
      <c r="B21" s="91" t="s">
        <v>778</v>
      </c>
      <c r="C21" s="91" t="s">
        <v>334</v>
      </c>
      <c r="D21" s="40" t="s">
        <v>103</v>
      </c>
      <c r="E21" s="89" t="s">
        <v>779</v>
      </c>
      <c r="F21" s="89" t="s">
        <v>300</v>
      </c>
      <c r="G21" s="39" t="s">
        <v>780</v>
      </c>
      <c r="H21" s="91" t="s">
        <v>393</v>
      </c>
      <c r="I21" s="92">
        <v>0.4</v>
      </c>
      <c r="J21" s="93" t="s">
        <v>395</v>
      </c>
      <c r="K21" s="38">
        <v>1431793.55</v>
      </c>
      <c r="L21" s="38">
        <v>715896.77</v>
      </c>
      <c r="M21" s="41">
        <v>715896.78</v>
      </c>
      <c r="N21" s="90">
        <v>0.5</v>
      </c>
      <c r="O21" s="38">
        <v>715896.77</v>
      </c>
      <c r="P21" s="1" t="b">
        <f t="shared" si="4"/>
        <v>1</v>
      </c>
      <c r="Q21" s="36">
        <f t="shared" si="5"/>
        <v>0.5</v>
      </c>
      <c r="R21" s="37" t="b">
        <f t="shared" si="6"/>
        <v>1</v>
      </c>
      <c r="S21" s="37" t="b">
        <f t="shared" si="7"/>
        <v>1</v>
      </c>
    </row>
    <row r="22" spans="1:19" ht="24" x14ac:dyDescent="0.25">
      <c r="A22" s="91" t="s">
        <v>231</v>
      </c>
      <c r="B22" s="91" t="s">
        <v>781</v>
      </c>
      <c r="C22" s="91" t="s">
        <v>334</v>
      </c>
      <c r="D22" s="40" t="s">
        <v>101</v>
      </c>
      <c r="E22" s="89" t="s">
        <v>782</v>
      </c>
      <c r="F22" s="89" t="s">
        <v>326</v>
      </c>
      <c r="G22" s="39" t="s">
        <v>783</v>
      </c>
      <c r="H22" s="91" t="s">
        <v>393</v>
      </c>
      <c r="I22" s="92">
        <v>0.35676999999999998</v>
      </c>
      <c r="J22" s="93" t="s">
        <v>421</v>
      </c>
      <c r="K22" s="38">
        <v>672109.59</v>
      </c>
      <c r="L22" s="38">
        <v>403265.75</v>
      </c>
      <c r="M22" s="41">
        <v>268843.83999999997</v>
      </c>
      <c r="N22" s="90">
        <v>0.6</v>
      </c>
      <c r="O22" s="38">
        <v>403265.75</v>
      </c>
      <c r="P22" s="1" t="b">
        <f t="shared" si="4"/>
        <v>1</v>
      </c>
      <c r="Q22" s="36">
        <f t="shared" si="5"/>
        <v>0.6</v>
      </c>
      <c r="R22" s="37" t="b">
        <f t="shared" si="6"/>
        <v>1</v>
      </c>
      <c r="S22" s="37" t="b">
        <f t="shared" si="7"/>
        <v>1</v>
      </c>
    </row>
    <row r="23" spans="1:19" ht="36" x14ac:dyDescent="0.25">
      <c r="A23" s="91" t="s">
        <v>232</v>
      </c>
      <c r="B23" s="91" t="s">
        <v>784</v>
      </c>
      <c r="C23" s="91" t="s">
        <v>334</v>
      </c>
      <c r="D23" s="40" t="s">
        <v>84</v>
      </c>
      <c r="E23" s="89" t="s">
        <v>785</v>
      </c>
      <c r="F23" s="89" t="s">
        <v>311</v>
      </c>
      <c r="G23" s="96" t="s">
        <v>786</v>
      </c>
      <c r="H23" s="91" t="s">
        <v>393</v>
      </c>
      <c r="I23" s="92">
        <v>0.35075000000000001</v>
      </c>
      <c r="J23" s="93" t="s">
        <v>787</v>
      </c>
      <c r="K23" s="38">
        <v>1448260.17</v>
      </c>
      <c r="L23" s="38">
        <v>868956.1</v>
      </c>
      <c r="M23" s="41">
        <v>579304.06999999995</v>
      </c>
      <c r="N23" s="90">
        <v>0.6</v>
      </c>
      <c r="O23" s="38">
        <v>868956.1</v>
      </c>
      <c r="P23" s="1" t="b">
        <f t="shared" si="4"/>
        <v>1</v>
      </c>
      <c r="Q23" s="36">
        <f t="shared" si="5"/>
        <v>0.6</v>
      </c>
      <c r="R23" s="37" t="b">
        <f t="shared" si="6"/>
        <v>1</v>
      </c>
      <c r="S23" s="37" t="b">
        <f t="shared" si="7"/>
        <v>1</v>
      </c>
    </row>
    <row r="24" spans="1:19" ht="24" x14ac:dyDescent="0.25">
      <c r="A24" s="91" t="s">
        <v>233</v>
      </c>
      <c r="B24" s="91" t="s">
        <v>788</v>
      </c>
      <c r="C24" s="91" t="s">
        <v>334</v>
      </c>
      <c r="D24" s="40" t="s">
        <v>195</v>
      </c>
      <c r="E24" s="89" t="s">
        <v>789</v>
      </c>
      <c r="F24" s="89" t="s">
        <v>297</v>
      </c>
      <c r="G24" s="39" t="s">
        <v>790</v>
      </c>
      <c r="H24" s="91" t="s">
        <v>393</v>
      </c>
      <c r="I24" s="92">
        <v>3.4950000000000001</v>
      </c>
      <c r="J24" s="93" t="s">
        <v>410</v>
      </c>
      <c r="K24" s="38">
        <v>1462417.73</v>
      </c>
      <c r="L24" s="38">
        <v>1023692.41</v>
      </c>
      <c r="M24" s="41">
        <v>438725.31999999995</v>
      </c>
      <c r="N24" s="90">
        <v>0.7</v>
      </c>
      <c r="O24" s="38">
        <v>1023692.41</v>
      </c>
      <c r="P24" s="1" t="b">
        <f t="shared" si="4"/>
        <v>1</v>
      </c>
      <c r="Q24" s="36">
        <f t="shared" si="5"/>
        <v>0.7</v>
      </c>
      <c r="R24" s="37" t="b">
        <f t="shared" si="6"/>
        <v>1</v>
      </c>
      <c r="S24" s="37" t="b">
        <f t="shared" si="7"/>
        <v>1</v>
      </c>
    </row>
    <row r="25" spans="1:19" ht="24" x14ac:dyDescent="0.25">
      <c r="A25" s="91" t="s">
        <v>234</v>
      </c>
      <c r="B25" s="91" t="s">
        <v>791</v>
      </c>
      <c r="C25" s="91" t="s">
        <v>334</v>
      </c>
      <c r="D25" s="40" t="s">
        <v>138</v>
      </c>
      <c r="E25" s="89" t="s">
        <v>792</v>
      </c>
      <c r="F25" s="89" t="s">
        <v>299</v>
      </c>
      <c r="G25" s="39" t="s">
        <v>793</v>
      </c>
      <c r="H25" s="91" t="s">
        <v>393</v>
      </c>
      <c r="I25" s="92">
        <v>3.42598</v>
      </c>
      <c r="J25" s="93" t="s">
        <v>579</v>
      </c>
      <c r="K25" s="38">
        <v>3248300.57</v>
      </c>
      <c r="L25" s="41">
        <v>2273810.39</v>
      </c>
      <c r="M25" s="41">
        <v>974490.1799999997</v>
      </c>
      <c r="N25" s="90">
        <v>0.7</v>
      </c>
      <c r="O25" s="38">
        <v>2273810.39</v>
      </c>
      <c r="P25" s="1" t="b">
        <f t="shared" ref="P25:P33" si="8">L25=SUM(O25:O25)</f>
        <v>1</v>
      </c>
      <c r="Q25" s="36">
        <f t="shared" ref="Q25:Q33" si="9">ROUND(L25/K25,4)</f>
        <v>0.7</v>
      </c>
      <c r="R25" s="37" t="b">
        <f t="shared" ref="R25:R33" si="10">Q25=N25</f>
        <v>1</v>
      </c>
      <c r="S25" s="37" t="b">
        <f t="shared" ref="S25:S33" si="11">K25=L25+M25</f>
        <v>1</v>
      </c>
    </row>
    <row r="26" spans="1:19" ht="24" x14ac:dyDescent="0.25">
      <c r="A26" s="91" t="s">
        <v>235</v>
      </c>
      <c r="B26" s="91" t="s">
        <v>794</v>
      </c>
      <c r="C26" s="91" t="s">
        <v>334</v>
      </c>
      <c r="D26" s="40" t="s">
        <v>96</v>
      </c>
      <c r="E26" s="89" t="s">
        <v>795</v>
      </c>
      <c r="F26" s="89" t="s">
        <v>298</v>
      </c>
      <c r="G26" s="39" t="s">
        <v>796</v>
      </c>
      <c r="H26" s="91" t="s">
        <v>393</v>
      </c>
      <c r="I26" s="92">
        <v>2.4300000000000002</v>
      </c>
      <c r="J26" s="93" t="s">
        <v>403</v>
      </c>
      <c r="K26" s="38">
        <v>1497651.97</v>
      </c>
      <c r="L26" s="38">
        <v>1198121.57</v>
      </c>
      <c r="M26" s="41">
        <v>299530.39999999991</v>
      </c>
      <c r="N26" s="90">
        <v>0.8</v>
      </c>
      <c r="O26" s="38">
        <v>1198121.57</v>
      </c>
      <c r="P26" s="1" t="b">
        <f t="shared" si="8"/>
        <v>1</v>
      </c>
      <c r="Q26" s="36">
        <f t="shared" si="9"/>
        <v>0.8</v>
      </c>
      <c r="R26" s="37" t="b">
        <f t="shared" si="10"/>
        <v>1</v>
      </c>
      <c r="S26" s="37" t="b">
        <f t="shared" si="11"/>
        <v>1</v>
      </c>
    </row>
    <row r="27" spans="1:19" ht="36" x14ac:dyDescent="0.25">
      <c r="A27" s="91" t="s">
        <v>236</v>
      </c>
      <c r="B27" s="91" t="s">
        <v>797</v>
      </c>
      <c r="C27" s="91" t="s">
        <v>334</v>
      </c>
      <c r="D27" s="40" t="s">
        <v>187</v>
      </c>
      <c r="E27" s="89" t="s">
        <v>798</v>
      </c>
      <c r="F27" s="89" t="s">
        <v>297</v>
      </c>
      <c r="G27" s="39" t="s">
        <v>799</v>
      </c>
      <c r="H27" s="91" t="s">
        <v>393</v>
      </c>
      <c r="I27" s="92">
        <v>2.1769000000000003</v>
      </c>
      <c r="J27" s="93" t="s">
        <v>401</v>
      </c>
      <c r="K27" s="38">
        <v>1799041.62</v>
      </c>
      <c r="L27" s="38">
        <v>1259329.1299999999</v>
      </c>
      <c r="M27" s="41">
        <v>539712.49000000022</v>
      </c>
      <c r="N27" s="90">
        <v>0.7</v>
      </c>
      <c r="O27" s="38">
        <v>1259329.1299999999</v>
      </c>
      <c r="P27" s="1" t="b">
        <f t="shared" si="8"/>
        <v>1</v>
      </c>
      <c r="Q27" s="36">
        <f t="shared" si="9"/>
        <v>0.7</v>
      </c>
      <c r="R27" s="37" t="b">
        <f t="shared" si="10"/>
        <v>1</v>
      </c>
      <c r="S27" s="37" t="b">
        <f t="shared" si="11"/>
        <v>1</v>
      </c>
    </row>
    <row r="28" spans="1:19" ht="36" x14ac:dyDescent="0.25">
      <c r="A28" s="91" t="s">
        <v>237</v>
      </c>
      <c r="B28" s="91" t="s">
        <v>800</v>
      </c>
      <c r="C28" s="91" t="s">
        <v>334</v>
      </c>
      <c r="D28" s="40" t="s">
        <v>186</v>
      </c>
      <c r="E28" s="89" t="s">
        <v>801</v>
      </c>
      <c r="F28" s="89" t="s">
        <v>318</v>
      </c>
      <c r="G28" s="39" t="s">
        <v>802</v>
      </c>
      <c r="H28" s="91" t="s">
        <v>393</v>
      </c>
      <c r="I28" s="92">
        <v>2.0630000000000002</v>
      </c>
      <c r="J28" s="93" t="s">
        <v>460</v>
      </c>
      <c r="K28" s="38">
        <v>889989.75</v>
      </c>
      <c r="L28" s="38">
        <v>622992.81999999995</v>
      </c>
      <c r="M28" s="41">
        <v>266996.93000000005</v>
      </c>
      <c r="N28" s="90">
        <v>0.7</v>
      </c>
      <c r="O28" s="38">
        <v>622992.81999999995</v>
      </c>
      <c r="P28" s="1" t="b">
        <f t="shared" si="8"/>
        <v>1</v>
      </c>
      <c r="Q28" s="36">
        <f t="shared" si="9"/>
        <v>0.7</v>
      </c>
      <c r="R28" s="37" t="b">
        <f t="shared" si="10"/>
        <v>1</v>
      </c>
      <c r="S28" s="37" t="b">
        <f t="shared" si="11"/>
        <v>1</v>
      </c>
    </row>
    <row r="29" spans="1:19" ht="24" x14ac:dyDescent="0.25">
      <c r="A29" s="91" t="s">
        <v>238</v>
      </c>
      <c r="B29" s="91" t="s">
        <v>803</v>
      </c>
      <c r="C29" s="91" t="s">
        <v>334</v>
      </c>
      <c r="D29" s="40" t="s">
        <v>182</v>
      </c>
      <c r="E29" s="89" t="s">
        <v>804</v>
      </c>
      <c r="F29" s="89" t="s">
        <v>322</v>
      </c>
      <c r="G29" s="39" t="s">
        <v>805</v>
      </c>
      <c r="H29" s="91" t="s">
        <v>393</v>
      </c>
      <c r="I29" s="92">
        <v>2</v>
      </c>
      <c r="J29" s="93" t="s">
        <v>404</v>
      </c>
      <c r="K29" s="38">
        <v>1776120</v>
      </c>
      <c r="L29" s="38">
        <v>1243284</v>
      </c>
      <c r="M29" s="41">
        <v>532836</v>
      </c>
      <c r="N29" s="90">
        <v>0.7</v>
      </c>
      <c r="O29" s="38">
        <v>1243284</v>
      </c>
      <c r="P29" s="1" t="b">
        <f t="shared" si="8"/>
        <v>1</v>
      </c>
      <c r="Q29" s="36">
        <f t="shared" si="9"/>
        <v>0.7</v>
      </c>
      <c r="R29" s="37" t="b">
        <f t="shared" si="10"/>
        <v>1</v>
      </c>
      <c r="S29" s="37" t="b">
        <f t="shared" si="11"/>
        <v>1</v>
      </c>
    </row>
    <row r="30" spans="1:19" ht="48" x14ac:dyDescent="0.25">
      <c r="A30" s="91" t="s">
        <v>239</v>
      </c>
      <c r="B30" s="91" t="s">
        <v>806</v>
      </c>
      <c r="C30" s="91" t="s">
        <v>334</v>
      </c>
      <c r="D30" s="40" t="s">
        <v>194</v>
      </c>
      <c r="E30" s="89" t="s">
        <v>807</v>
      </c>
      <c r="F30" s="89" t="s">
        <v>301</v>
      </c>
      <c r="G30" s="39" t="s">
        <v>808</v>
      </c>
      <c r="H30" s="91" t="s">
        <v>393</v>
      </c>
      <c r="I30" s="92">
        <v>1.8069000000000002</v>
      </c>
      <c r="J30" s="93" t="s">
        <v>421</v>
      </c>
      <c r="K30" s="38">
        <v>1494969.84</v>
      </c>
      <c r="L30" s="38">
        <v>1195975.8700000001</v>
      </c>
      <c r="M30" s="41">
        <v>298993.96999999997</v>
      </c>
      <c r="N30" s="90">
        <v>0.8</v>
      </c>
      <c r="O30" s="38">
        <v>1195975.8700000001</v>
      </c>
      <c r="P30" s="1" t="b">
        <f t="shared" si="8"/>
        <v>1</v>
      </c>
      <c r="Q30" s="36">
        <f t="shared" si="9"/>
        <v>0.8</v>
      </c>
      <c r="R30" s="37" t="b">
        <f t="shared" si="10"/>
        <v>1</v>
      </c>
      <c r="S30" s="37" t="b">
        <f t="shared" si="11"/>
        <v>1</v>
      </c>
    </row>
    <row r="31" spans="1:19" ht="24" x14ac:dyDescent="0.25">
      <c r="A31" s="91" t="s">
        <v>240</v>
      </c>
      <c r="B31" s="91" t="s">
        <v>809</v>
      </c>
      <c r="C31" s="91" t="s">
        <v>334</v>
      </c>
      <c r="D31" s="40" t="s">
        <v>140</v>
      </c>
      <c r="E31" s="89" t="s">
        <v>810</v>
      </c>
      <c r="F31" s="89" t="s">
        <v>310</v>
      </c>
      <c r="G31" s="39" t="s">
        <v>811</v>
      </c>
      <c r="H31" s="91" t="s">
        <v>393</v>
      </c>
      <c r="I31" s="92">
        <v>1.7655700000000001</v>
      </c>
      <c r="J31" s="93" t="s">
        <v>421</v>
      </c>
      <c r="K31" s="38">
        <v>1218775.71</v>
      </c>
      <c r="L31" s="38">
        <v>975020.56</v>
      </c>
      <c r="M31" s="41">
        <v>243755.14999999991</v>
      </c>
      <c r="N31" s="90">
        <v>0.8</v>
      </c>
      <c r="O31" s="38">
        <v>975020.56</v>
      </c>
      <c r="P31" s="1" t="b">
        <f t="shared" si="8"/>
        <v>1</v>
      </c>
      <c r="Q31" s="36">
        <f t="shared" si="9"/>
        <v>0.8</v>
      </c>
      <c r="R31" s="37" t="b">
        <f t="shared" si="10"/>
        <v>1</v>
      </c>
      <c r="S31" s="37" t="b">
        <f t="shared" si="11"/>
        <v>1</v>
      </c>
    </row>
    <row r="32" spans="1:19" ht="60" x14ac:dyDescent="0.25">
      <c r="A32" s="91" t="s">
        <v>241</v>
      </c>
      <c r="B32" s="91" t="s">
        <v>812</v>
      </c>
      <c r="C32" s="91" t="s">
        <v>334</v>
      </c>
      <c r="D32" s="40" t="s">
        <v>160</v>
      </c>
      <c r="E32" s="89" t="s">
        <v>813</v>
      </c>
      <c r="F32" s="89" t="s">
        <v>298</v>
      </c>
      <c r="G32" s="39" t="s">
        <v>814</v>
      </c>
      <c r="H32" s="91" t="s">
        <v>393</v>
      </c>
      <c r="I32" s="92">
        <v>1.6</v>
      </c>
      <c r="J32" s="93" t="s">
        <v>397</v>
      </c>
      <c r="K32" s="38">
        <v>895656.6</v>
      </c>
      <c r="L32" s="38">
        <v>626959.62</v>
      </c>
      <c r="M32" s="41">
        <v>268696.98</v>
      </c>
      <c r="N32" s="90">
        <v>0.7</v>
      </c>
      <c r="O32" s="38">
        <v>626959.62</v>
      </c>
      <c r="P32" s="1" t="b">
        <f t="shared" si="8"/>
        <v>1</v>
      </c>
      <c r="Q32" s="36">
        <f t="shared" si="9"/>
        <v>0.7</v>
      </c>
      <c r="R32" s="37" t="b">
        <f t="shared" si="10"/>
        <v>1</v>
      </c>
      <c r="S32" s="37" t="b">
        <f t="shared" si="11"/>
        <v>1</v>
      </c>
    </row>
    <row r="33" spans="1:19" ht="24" x14ac:dyDescent="0.25">
      <c r="A33" s="91" t="s">
        <v>242</v>
      </c>
      <c r="B33" s="91" t="s">
        <v>815</v>
      </c>
      <c r="C33" s="91" t="s">
        <v>334</v>
      </c>
      <c r="D33" s="40" t="s">
        <v>134</v>
      </c>
      <c r="E33" s="89" t="s">
        <v>816</v>
      </c>
      <c r="F33" s="89" t="s">
        <v>301</v>
      </c>
      <c r="G33" s="96" t="s">
        <v>817</v>
      </c>
      <c r="H33" s="91" t="s">
        <v>393</v>
      </c>
      <c r="I33" s="92">
        <v>1.6</v>
      </c>
      <c r="J33" s="93" t="s">
        <v>405</v>
      </c>
      <c r="K33" s="38">
        <v>1978813.65</v>
      </c>
      <c r="L33" s="38">
        <v>1583050.92</v>
      </c>
      <c r="M33" s="41">
        <v>395762.73</v>
      </c>
      <c r="N33" s="90">
        <v>0.8</v>
      </c>
      <c r="O33" s="38">
        <v>1583050.92</v>
      </c>
      <c r="P33" s="1" t="b">
        <f t="shared" si="8"/>
        <v>1</v>
      </c>
      <c r="Q33" s="36">
        <f t="shared" si="9"/>
        <v>0.8</v>
      </c>
      <c r="R33" s="37" t="b">
        <f t="shared" si="10"/>
        <v>1</v>
      </c>
      <c r="S33" s="37" t="b">
        <f t="shared" si="11"/>
        <v>1</v>
      </c>
    </row>
    <row r="34" spans="1:19" ht="24" x14ac:dyDescent="0.25">
      <c r="A34" s="91" t="s">
        <v>243</v>
      </c>
      <c r="B34" s="91" t="s">
        <v>818</v>
      </c>
      <c r="C34" s="91" t="s">
        <v>334</v>
      </c>
      <c r="D34" s="40" t="s">
        <v>94</v>
      </c>
      <c r="E34" s="89" t="s">
        <v>819</v>
      </c>
      <c r="F34" s="89" t="s">
        <v>309</v>
      </c>
      <c r="G34" s="39" t="s">
        <v>820</v>
      </c>
      <c r="H34" s="91" t="s">
        <v>393</v>
      </c>
      <c r="I34" s="92">
        <v>1.4738</v>
      </c>
      <c r="J34" s="93" t="s">
        <v>579</v>
      </c>
      <c r="K34" s="38">
        <v>1241191.33</v>
      </c>
      <c r="L34" s="38">
        <v>992953.06</v>
      </c>
      <c r="M34" s="41">
        <v>248238.27000000002</v>
      </c>
      <c r="N34" s="90">
        <v>0.8</v>
      </c>
      <c r="O34" s="38">
        <v>992953.06</v>
      </c>
      <c r="P34" s="1" t="b">
        <f t="shared" si="0"/>
        <v>1</v>
      </c>
      <c r="Q34" s="36">
        <f t="shared" si="1"/>
        <v>0.8</v>
      </c>
      <c r="R34" s="37" t="b">
        <f t="shared" si="2"/>
        <v>1</v>
      </c>
      <c r="S34" s="37" t="b">
        <f t="shared" si="3"/>
        <v>1</v>
      </c>
    </row>
    <row r="35" spans="1:19" ht="24" x14ac:dyDescent="0.25">
      <c r="A35" s="91" t="s">
        <v>244</v>
      </c>
      <c r="B35" s="91" t="s">
        <v>821</v>
      </c>
      <c r="C35" s="91" t="s">
        <v>334</v>
      </c>
      <c r="D35" s="40" t="s">
        <v>73</v>
      </c>
      <c r="E35" s="89" t="s">
        <v>822</v>
      </c>
      <c r="F35" s="89" t="s">
        <v>300</v>
      </c>
      <c r="G35" s="39" t="s">
        <v>823</v>
      </c>
      <c r="H35" s="91" t="s">
        <v>393</v>
      </c>
      <c r="I35" s="92">
        <v>1.23</v>
      </c>
      <c r="J35" s="93" t="s">
        <v>460</v>
      </c>
      <c r="K35" s="38">
        <v>1411397.19</v>
      </c>
      <c r="L35" s="38">
        <v>846838.31</v>
      </c>
      <c r="M35" s="41">
        <v>564558.87999999989</v>
      </c>
      <c r="N35" s="90">
        <v>0.6</v>
      </c>
      <c r="O35" s="38">
        <v>846838.31</v>
      </c>
      <c r="P35" s="1" t="b">
        <f t="shared" si="0"/>
        <v>1</v>
      </c>
      <c r="Q35" s="36">
        <f t="shared" si="1"/>
        <v>0.6</v>
      </c>
      <c r="R35" s="37" t="b">
        <f t="shared" si="2"/>
        <v>1</v>
      </c>
      <c r="S35" s="37" t="b">
        <f t="shared" si="3"/>
        <v>1</v>
      </c>
    </row>
    <row r="36" spans="1:19" ht="36" x14ac:dyDescent="0.25">
      <c r="A36" s="91" t="s">
        <v>245</v>
      </c>
      <c r="B36" s="91" t="s">
        <v>824</v>
      </c>
      <c r="C36" s="91" t="s">
        <v>334</v>
      </c>
      <c r="D36" s="40" t="s">
        <v>207</v>
      </c>
      <c r="E36" s="89" t="s">
        <v>825</v>
      </c>
      <c r="F36" s="89" t="s">
        <v>329</v>
      </c>
      <c r="G36" s="39" t="s">
        <v>826</v>
      </c>
      <c r="H36" s="91" t="s">
        <v>393</v>
      </c>
      <c r="I36" s="92">
        <v>1.1968000000000001</v>
      </c>
      <c r="J36" s="93" t="s">
        <v>409</v>
      </c>
      <c r="K36" s="38">
        <v>1292031.51</v>
      </c>
      <c r="L36" s="38">
        <v>904422.05</v>
      </c>
      <c r="M36" s="41">
        <v>387609.45999999996</v>
      </c>
      <c r="N36" s="90">
        <v>0.7</v>
      </c>
      <c r="O36" s="38">
        <v>904422.05</v>
      </c>
      <c r="P36" s="1" t="b">
        <f t="shared" si="0"/>
        <v>1</v>
      </c>
      <c r="Q36" s="36">
        <f t="shared" si="1"/>
        <v>0.7</v>
      </c>
      <c r="R36" s="37" t="b">
        <f t="shared" si="2"/>
        <v>1</v>
      </c>
      <c r="S36" s="37" t="b">
        <f t="shared" si="3"/>
        <v>1</v>
      </c>
    </row>
    <row r="37" spans="1:19" ht="24" x14ac:dyDescent="0.25">
      <c r="A37" s="91" t="s">
        <v>246</v>
      </c>
      <c r="B37" s="91" t="s">
        <v>827</v>
      </c>
      <c r="C37" s="91" t="s">
        <v>334</v>
      </c>
      <c r="D37" s="40" t="s">
        <v>176</v>
      </c>
      <c r="E37" s="89" t="s">
        <v>828</v>
      </c>
      <c r="F37" s="89" t="s">
        <v>309</v>
      </c>
      <c r="G37" s="39" t="s">
        <v>829</v>
      </c>
      <c r="H37" s="91" t="s">
        <v>393</v>
      </c>
      <c r="I37" s="92">
        <v>0.99687999999999999</v>
      </c>
      <c r="J37" s="93" t="s">
        <v>405</v>
      </c>
      <c r="K37" s="38">
        <v>1097031.48</v>
      </c>
      <c r="L37" s="38">
        <v>767922.03</v>
      </c>
      <c r="M37" s="41">
        <v>329109.44999999995</v>
      </c>
      <c r="N37" s="90">
        <v>0.7</v>
      </c>
      <c r="O37" s="38">
        <v>767922.03</v>
      </c>
      <c r="P37" s="1" t="b">
        <f t="shared" ref="P37:P43" si="12">L37=SUM(O37:O37)</f>
        <v>1</v>
      </c>
      <c r="Q37" s="36">
        <f t="shared" ref="Q37:Q43" si="13">ROUND(L37/K37,4)</f>
        <v>0.7</v>
      </c>
      <c r="R37" s="37" t="b">
        <f t="shared" ref="R37:R43" si="14">Q37=N37</f>
        <v>1</v>
      </c>
      <c r="S37" s="37" t="b">
        <f t="shared" ref="S37:S43" si="15">K37=L37+M37</f>
        <v>1</v>
      </c>
    </row>
    <row r="38" spans="1:19" ht="36" x14ac:dyDescent="0.25">
      <c r="A38" s="91" t="s">
        <v>247</v>
      </c>
      <c r="B38" s="91" t="s">
        <v>830</v>
      </c>
      <c r="C38" s="91" t="s">
        <v>334</v>
      </c>
      <c r="D38" s="40" t="s">
        <v>165</v>
      </c>
      <c r="E38" s="89" t="s">
        <v>831</v>
      </c>
      <c r="F38" s="89" t="s">
        <v>325</v>
      </c>
      <c r="G38" s="39" t="s">
        <v>832</v>
      </c>
      <c r="H38" s="91" t="s">
        <v>393</v>
      </c>
      <c r="I38" s="92">
        <v>0.995</v>
      </c>
      <c r="J38" s="93" t="s">
        <v>395</v>
      </c>
      <c r="K38" s="38">
        <v>493452.68</v>
      </c>
      <c r="L38" s="38">
        <v>345416.87</v>
      </c>
      <c r="M38" s="41">
        <v>148035.81</v>
      </c>
      <c r="N38" s="90">
        <v>0.7</v>
      </c>
      <c r="O38" s="38">
        <v>345416.87</v>
      </c>
      <c r="P38" s="1" t="b">
        <f t="shared" si="12"/>
        <v>1</v>
      </c>
      <c r="Q38" s="36">
        <f t="shared" si="13"/>
        <v>0.7</v>
      </c>
      <c r="R38" s="37" t="b">
        <f t="shared" si="14"/>
        <v>1</v>
      </c>
      <c r="S38" s="37" t="b">
        <f t="shared" si="15"/>
        <v>1</v>
      </c>
    </row>
    <row r="39" spans="1:19" ht="24" x14ac:dyDescent="0.25">
      <c r="A39" s="91" t="s">
        <v>248</v>
      </c>
      <c r="B39" s="91" t="s">
        <v>833</v>
      </c>
      <c r="C39" s="91" t="s">
        <v>334</v>
      </c>
      <c r="D39" s="40" t="s">
        <v>82</v>
      </c>
      <c r="E39" s="89" t="s">
        <v>834</v>
      </c>
      <c r="F39" s="89" t="s">
        <v>297</v>
      </c>
      <c r="G39" s="39" t="s">
        <v>835</v>
      </c>
      <c r="H39" s="91" t="s">
        <v>393</v>
      </c>
      <c r="I39" s="92">
        <v>0.98589000000000004</v>
      </c>
      <c r="J39" s="93" t="s">
        <v>402</v>
      </c>
      <c r="K39" s="38">
        <v>1422979.24</v>
      </c>
      <c r="L39" s="38">
        <v>996085.46</v>
      </c>
      <c r="M39" s="41">
        <v>426893.78</v>
      </c>
      <c r="N39" s="90">
        <v>0.7</v>
      </c>
      <c r="O39" s="38">
        <v>996085.46</v>
      </c>
      <c r="P39" s="1" t="b">
        <f t="shared" si="12"/>
        <v>1</v>
      </c>
      <c r="Q39" s="36">
        <f t="shared" si="13"/>
        <v>0.7</v>
      </c>
      <c r="R39" s="37" t="b">
        <f t="shared" si="14"/>
        <v>1</v>
      </c>
      <c r="S39" s="37" t="b">
        <f t="shared" si="15"/>
        <v>1</v>
      </c>
    </row>
    <row r="40" spans="1:19" ht="42" customHeight="1" x14ac:dyDescent="0.25">
      <c r="A40" s="91" t="s">
        <v>249</v>
      </c>
      <c r="B40" s="91" t="s">
        <v>836</v>
      </c>
      <c r="C40" s="91" t="s">
        <v>334</v>
      </c>
      <c r="D40" s="40" t="s">
        <v>124</v>
      </c>
      <c r="E40" s="89" t="s">
        <v>837</v>
      </c>
      <c r="F40" s="89" t="s">
        <v>304</v>
      </c>
      <c r="G40" s="39" t="s">
        <v>896</v>
      </c>
      <c r="H40" s="91" t="s">
        <v>393</v>
      </c>
      <c r="I40" s="92">
        <v>0.97499999999999998</v>
      </c>
      <c r="J40" s="93" t="s">
        <v>537</v>
      </c>
      <c r="K40" s="38">
        <v>866903</v>
      </c>
      <c r="L40" s="38">
        <v>606832.1</v>
      </c>
      <c r="M40" s="41">
        <v>260070.90000000002</v>
      </c>
      <c r="N40" s="90">
        <v>0.7</v>
      </c>
      <c r="O40" s="38">
        <v>606832.1</v>
      </c>
      <c r="P40" s="1" t="b">
        <f t="shared" si="12"/>
        <v>1</v>
      </c>
      <c r="Q40" s="36">
        <f t="shared" si="13"/>
        <v>0.7</v>
      </c>
      <c r="R40" s="37" t="b">
        <f t="shared" si="14"/>
        <v>1</v>
      </c>
      <c r="S40" s="37" t="b">
        <f t="shared" si="15"/>
        <v>1</v>
      </c>
    </row>
    <row r="41" spans="1:19" ht="24" x14ac:dyDescent="0.25">
      <c r="A41" s="91" t="s">
        <v>250</v>
      </c>
      <c r="B41" s="91" t="s">
        <v>838</v>
      </c>
      <c r="C41" s="91" t="s">
        <v>334</v>
      </c>
      <c r="D41" s="40" t="s">
        <v>201</v>
      </c>
      <c r="E41" s="89" t="s">
        <v>839</v>
      </c>
      <c r="F41" s="89" t="s">
        <v>322</v>
      </c>
      <c r="G41" s="39" t="s">
        <v>840</v>
      </c>
      <c r="H41" s="91" t="s">
        <v>393</v>
      </c>
      <c r="I41" s="92">
        <v>0.96599999999999997</v>
      </c>
      <c r="J41" s="93" t="s">
        <v>403</v>
      </c>
      <c r="K41" s="38">
        <v>643490.66</v>
      </c>
      <c r="L41" s="38">
        <v>514792.52</v>
      </c>
      <c r="M41" s="41">
        <v>128698.14000000001</v>
      </c>
      <c r="N41" s="90">
        <v>0.8</v>
      </c>
      <c r="O41" s="38">
        <v>514792.52</v>
      </c>
      <c r="P41" s="1" t="b">
        <f t="shared" si="12"/>
        <v>1</v>
      </c>
      <c r="Q41" s="36">
        <f t="shared" si="13"/>
        <v>0.8</v>
      </c>
      <c r="R41" s="37" t="b">
        <f t="shared" si="14"/>
        <v>1</v>
      </c>
      <c r="S41" s="37" t="b">
        <f t="shared" si="15"/>
        <v>1</v>
      </c>
    </row>
    <row r="42" spans="1:19" ht="36" x14ac:dyDescent="0.25">
      <c r="A42" s="91" t="s">
        <v>251</v>
      </c>
      <c r="B42" s="91" t="s">
        <v>841</v>
      </c>
      <c r="C42" s="91" t="s">
        <v>334</v>
      </c>
      <c r="D42" s="40" t="s">
        <v>205</v>
      </c>
      <c r="E42" s="89" t="s">
        <v>842</v>
      </c>
      <c r="F42" s="89" t="s">
        <v>309</v>
      </c>
      <c r="G42" s="39" t="s">
        <v>843</v>
      </c>
      <c r="H42" s="91" t="s">
        <v>393</v>
      </c>
      <c r="I42" s="92">
        <v>0.90636000000000005</v>
      </c>
      <c r="J42" s="93" t="s">
        <v>406</v>
      </c>
      <c r="K42" s="38">
        <v>1447392.33</v>
      </c>
      <c r="L42" s="38">
        <v>1013174.63</v>
      </c>
      <c r="M42" s="41">
        <v>434217.70000000007</v>
      </c>
      <c r="N42" s="90">
        <v>0.7</v>
      </c>
      <c r="O42" s="38">
        <v>1013174.63</v>
      </c>
      <c r="P42" s="1" t="b">
        <f t="shared" si="12"/>
        <v>1</v>
      </c>
      <c r="Q42" s="36">
        <f t="shared" si="13"/>
        <v>0.7</v>
      </c>
      <c r="R42" s="37" t="b">
        <f t="shared" si="14"/>
        <v>1</v>
      </c>
      <c r="S42" s="37" t="b">
        <f t="shared" si="15"/>
        <v>1</v>
      </c>
    </row>
    <row r="43" spans="1:19" ht="24" x14ac:dyDescent="0.25">
      <c r="A43" s="91" t="s">
        <v>252</v>
      </c>
      <c r="B43" s="91" t="s">
        <v>844</v>
      </c>
      <c r="C43" s="91" t="s">
        <v>334</v>
      </c>
      <c r="D43" s="40" t="s">
        <v>91</v>
      </c>
      <c r="E43" s="89" t="s">
        <v>845</v>
      </c>
      <c r="F43" s="89" t="s">
        <v>319</v>
      </c>
      <c r="G43" s="96" t="s">
        <v>846</v>
      </c>
      <c r="H43" s="91" t="s">
        <v>393</v>
      </c>
      <c r="I43" s="92">
        <v>0.88300000000000001</v>
      </c>
      <c r="J43" s="93" t="s">
        <v>847</v>
      </c>
      <c r="K43" s="38">
        <v>327617.06</v>
      </c>
      <c r="L43" s="38">
        <v>163808.53</v>
      </c>
      <c r="M43" s="41">
        <v>163808.53</v>
      </c>
      <c r="N43" s="90">
        <v>0.5</v>
      </c>
      <c r="O43" s="38">
        <v>163808.53</v>
      </c>
      <c r="P43" s="1" t="b">
        <f t="shared" si="12"/>
        <v>1</v>
      </c>
      <c r="Q43" s="36">
        <f t="shared" si="13"/>
        <v>0.5</v>
      </c>
      <c r="R43" s="37" t="b">
        <f t="shared" si="14"/>
        <v>1</v>
      </c>
      <c r="S43" s="37" t="b">
        <f t="shared" si="15"/>
        <v>1</v>
      </c>
    </row>
    <row r="44" spans="1:19" ht="24" x14ac:dyDescent="0.25">
      <c r="A44" s="91" t="s">
        <v>253</v>
      </c>
      <c r="B44" s="91" t="s">
        <v>848</v>
      </c>
      <c r="C44" s="91" t="s">
        <v>334</v>
      </c>
      <c r="D44" s="40" t="s">
        <v>121</v>
      </c>
      <c r="E44" s="89" t="s">
        <v>849</v>
      </c>
      <c r="F44" s="89" t="s">
        <v>305</v>
      </c>
      <c r="G44" s="39" t="s">
        <v>850</v>
      </c>
      <c r="H44" s="91" t="s">
        <v>393</v>
      </c>
      <c r="I44" s="92">
        <v>0.81400000000000006</v>
      </c>
      <c r="J44" s="93" t="s">
        <v>409</v>
      </c>
      <c r="K44" s="38">
        <v>315644.61</v>
      </c>
      <c r="L44" s="41">
        <v>220951.22</v>
      </c>
      <c r="M44" s="41">
        <v>94693.389999999985</v>
      </c>
      <c r="N44" s="90">
        <v>0.7</v>
      </c>
      <c r="O44" s="38">
        <v>220951.22</v>
      </c>
      <c r="P44" s="1" t="b">
        <f t="shared" si="0"/>
        <v>1</v>
      </c>
      <c r="Q44" s="36">
        <f t="shared" si="1"/>
        <v>0.7</v>
      </c>
      <c r="R44" s="37" t="b">
        <f t="shared" si="2"/>
        <v>1</v>
      </c>
      <c r="S44" s="37" t="b">
        <f t="shared" si="3"/>
        <v>1</v>
      </c>
    </row>
    <row r="45" spans="1:19" ht="24" x14ac:dyDescent="0.25">
      <c r="A45" s="91" t="s">
        <v>254</v>
      </c>
      <c r="B45" s="91" t="s">
        <v>851</v>
      </c>
      <c r="C45" s="91" t="s">
        <v>334</v>
      </c>
      <c r="D45" s="40" t="s">
        <v>188</v>
      </c>
      <c r="E45" s="89" t="s">
        <v>852</v>
      </c>
      <c r="F45" s="89" t="s">
        <v>314</v>
      </c>
      <c r="G45" s="39" t="s">
        <v>853</v>
      </c>
      <c r="H45" s="91" t="s">
        <v>393</v>
      </c>
      <c r="I45" s="92">
        <v>0.59699999999999998</v>
      </c>
      <c r="J45" s="93" t="s">
        <v>470</v>
      </c>
      <c r="K45" s="38">
        <v>871831.41</v>
      </c>
      <c r="L45" s="38">
        <v>697465.12</v>
      </c>
      <c r="M45" s="41">
        <v>174366.29000000004</v>
      </c>
      <c r="N45" s="90">
        <v>0.8</v>
      </c>
      <c r="O45" s="38">
        <v>697465.12</v>
      </c>
      <c r="P45" s="1" t="b">
        <f t="shared" si="0"/>
        <v>1</v>
      </c>
      <c r="Q45" s="36">
        <f t="shared" si="1"/>
        <v>0.8</v>
      </c>
      <c r="R45" s="37" t="b">
        <f t="shared" si="2"/>
        <v>1</v>
      </c>
      <c r="S45" s="37" t="b">
        <f t="shared" si="3"/>
        <v>1</v>
      </c>
    </row>
    <row r="46" spans="1:19" ht="24" x14ac:dyDescent="0.25">
      <c r="A46" s="91" t="s">
        <v>255</v>
      </c>
      <c r="B46" s="91" t="s">
        <v>854</v>
      </c>
      <c r="C46" s="91" t="s">
        <v>334</v>
      </c>
      <c r="D46" s="40" t="s">
        <v>167</v>
      </c>
      <c r="E46" s="89" t="s">
        <v>855</v>
      </c>
      <c r="F46" s="89" t="s">
        <v>324</v>
      </c>
      <c r="G46" s="39" t="s">
        <v>856</v>
      </c>
      <c r="H46" s="91" t="s">
        <v>393</v>
      </c>
      <c r="I46" s="92">
        <v>0.48935000000000001</v>
      </c>
      <c r="J46" s="93" t="s">
        <v>411</v>
      </c>
      <c r="K46" s="38">
        <v>3730081.84</v>
      </c>
      <c r="L46" s="38">
        <v>2984065.47</v>
      </c>
      <c r="M46" s="41">
        <v>746016.36999999965</v>
      </c>
      <c r="N46" s="90">
        <v>0.8</v>
      </c>
      <c r="O46" s="38">
        <v>2984065.47</v>
      </c>
      <c r="P46" s="1" t="b">
        <f t="shared" si="0"/>
        <v>1</v>
      </c>
      <c r="Q46" s="36">
        <f t="shared" si="1"/>
        <v>0.8</v>
      </c>
      <c r="R46" s="37" t="b">
        <f t="shared" si="2"/>
        <v>1</v>
      </c>
      <c r="S46" s="37" t="b">
        <f t="shared" si="3"/>
        <v>1</v>
      </c>
    </row>
    <row r="47" spans="1:19" ht="24" x14ac:dyDescent="0.25">
      <c r="A47" s="91" t="s">
        <v>256</v>
      </c>
      <c r="B47" s="91" t="s">
        <v>857</v>
      </c>
      <c r="C47" s="91" t="s">
        <v>334</v>
      </c>
      <c r="D47" s="40" t="s">
        <v>177</v>
      </c>
      <c r="E47" s="89" t="s">
        <v>858</v>
      </c>
      <c r="F47" s="89" t="s">
        <v>317</v>
      </c>
      <c r="G47" s="39" t="s">
        <v>859</v>
      </c>
      <c r="H47" s="91" t="s">
        <v>393</v>
      </c>
      <c r="I47" s="92">
        <v>0.44</v>
      </c>
      <c r="J47" s="93" t="s">
        <v>400</v>
      </c>
      <c r="K47" s="38">
        <v>167633.99</v>
      </c>
      <c r="L47" s="38">
        <v>134107.19</v>
      </c>
      <c r="M47" s="41">
        <v>33526.799999999988</v>
      </c>
      <c r="N47" s="90">
        <v>0.8</v>
      </c>
      <c r="O47" s="38">
        <v>134107.19</v>
      </c>
      <c r="P47" s="1" t="b">
        <f t="shared" si="0"/>
        <v>1</v>
      </c>
      <c r="Q47" s="36">
        <f t="shared" si="1"/>
        <v>0.8</v>
      </c>
      <c r="R47" s="37" t="b">
        <f t="shared" si="2"/>
        <v>1</v>
      </c>
      <c r="S47" s="37" t="b">
        <f t="shared" si="3"/>
        <v>1</v>
      </c>
    </row>
    <row r="48" spans="1:19" ht="36" x14ac:dyDescent="0.25">
      <c r="A48" s="91" t="s">
        <v>257</v>
      </c>
      <c r="B48" s="91" t="s">
        <v>860</v>
      </c>
      <c r="C48" s="91" t="s">
        <v>334</v>
      </c>
      <c r="D48" s="40" t="s">
        <v>93</v>
      </c>
      <c r="E48" s="89" t="s">
        <v>861</v>
      </c>
      <c r="F48" s="89" t="s">
        <v>312</v>
      </c>
      <c r="G48" s="39" t="s">
        <v>862</v>
      </c>
      <c r="H48" s="91" t="s">
        <v>393</v>
      </c>
      <c r="I48" s="92">
        <v>0.379</v>
      </c>
      <c r="J48" s="93" t="s">
        <v>863</v>
      </c>
      <c r="K48" s="38">
        <v>811989.74</v>
      </c>
      <c r="L48" s="38">
        <v>649591.79</v>
      </c>
      <c r="M48" s="41">
        <v>162397.94999999995</v>
      </c>
      <c r="N48" s="90">
        <v>0.8</v>
      </c>
      <c r="O48" s="38">
        <v>649591.79</v>
      </c>
      <c r="P48" s="1" t="b">
        <f t="shared" si="0"/>
        <v>1</v>
      </c>
      <c r="Q48" s="36">
        <f t="shared" si="1"/>
        <v>0.8</v>
      </c>
      <c r="R48" s="37" t="b">
        <f t="shared" si="2"/>
        <v>1</v>
      </c>
      <c r="S48" s="37" t="b">
        <f t="shared" si="3"/>
        <v>1</v>
      </c>
    </row>
    <row r="49" spans="1:19" ht="24" x14ac:dyDescent="0.25">
      <c r="A49" s="91" t="s">
        <v>258</v>
      </c>
      <c r="B49" s="91" t="s">
        <v>864</v>
      </c>
      <c r="C49" s="91" t="s">
        <v>334</v>
      </c>
      <c r="D49" s="40" t="s">
        <v>146</v>
      </c>
      <c r="E49" s="89" t="s">
        <v>865</v>
      </c>
      <c r="F49" s="89" t="s">
        <v>313</v>
      </c>
      <c r="G49" s="39" t="s">
        <v>866</v>
      </c>
      <c r="H49" s="91" t="s">
        <v>393</v>
      </c>
      <c r="I49" s="92">
        <v>0.315</v>
      </c>
      <c r="J49" s="93" t="s">
        <v>867</v>
      </c>
      <c r="K49" s="38">
        <v>122830.16</v>
      </c>
      <c r="L49" s="38">
        <v>98264.12</v>
      </c>
      <c r="M49" s="41">
        <v>24566.040000000008</v>
      </c>
      <c r="N49" s="90">
        <v>0.8</v>
      </c>
      <c r="O49" s="38">
        <v>98264.12</v>
      </c>
      <c r="P49" s="1" t="b">
        <f t="shared" ref="P49:P52" si="16">L49=SUM(O49:O49)</f>
        <v>1</v>
      </c>
      <c r="Q49" s="36">
        <f t="shared" ref="Q49:Q52" si="17">ROUND(L49/K49,4)</f>
        <v>0.8</v>
      </c>
      <c r="R49" s="37" t="b">
        <f t="shared" ref="R49:R52" si="18">Q49=N49</f>
        <v>1</v>
      </c>
      <c r="S49" s="37" t="b">
        <f t="shared" ref="S49:S52" si="19">K49=L49+M49</f>
        <v>1</v>
      </c>
    </row>
    <row r="50" spans="1:19" ht="24" x14ac:dyDescent="0.25">
      <c r="A50" s="91" t="s">
        <v>259</v>
      </c>
      <c r="B50" s="91" t="s">
        <v>868</v>
      </c>
      <c r="C50" s="91" t="s">
        <v>334</v>
      </c>
      <c r="D50" s="40" t="s">
        <v>78</v>
      </c>
      <c r="E50" s="89">
        <v>1419023</v>
      </c>
      <c r="F50" s="89" t="s">
        <v>304</v>
      </c>
      <c r="G50" s="39" t="s">
        <v>869</v>
      </c>
      <c r="H50" s="91" t="s">
        <v>393</v>
      </c>
      <c r="I50" s="92">
        <v>0.311</v>
      </c>
      <c r="J50" s="93" t="s">
        <v>424</v>
      </c>
      <c r="K50" s="38">
        <v>548801.04</v>
      </c>
      <c r="L50" s="38">
        <v>439040.83</v>
      </c>
      <c r="M50" s="41">
        <v>109760.21000000002</v>
      </c>
      <c r="N50" s="90">
        <v>0.8</v>
      </c>
      <c r="O50" s="38">
        <v>439040.83</v>
      </c>
      <c r="P50" s="1" t="b">
        <f t="shared" si="16"/>
        <v>1</v>
      </c>
      <c r="Q50" s="36">
        <f t="shared" si="17"/>
        <v>0.8</v>
      </c>
      <c r="R50" s="37" t="b">
        <f t="shared" si="18"/>
        <v>1</v>
      </c>
      <c r="S50" s="37" t="b">
        <f t="shared" si="19"/>
        <v>1</v>
      </c>
    </row>
    <row r="51" spans="1:19" ht="24" x14ac:dyDescent="0.25">
      <c r="A51" s="91" t="s">
        <v>260</v>
      </c>
      <c r="B51" s="91" t="s">
        <v>870</v>
      </c>
      <c r="C51" s="91" t="s">
        <v>334</v>
      </c>
      <c r="D51" s="40" t="s">
        <v>199</v>
      </c>
      <c r="E51" s="89">
        <v>1438053</v>
      </c>
      <c r="F51" s="89" t="s">
        <v>332</v>
      </c>
      <c r="G51" s="96" t="s">
        <v>871</v>
      </c>
      <c r="H51" s="91" t="s">
        <v>393</v>
      </c>
      <c r="I51" s="92">
        <v>0.28800000000000003</v>
      </c>
      <c r="J51" s="93" t="s">
        <v>460</v>
      </c>
      <c r="K51" s="38">
        <v>716285.63</v>
      </c>
      <c r="L51" s="38">
        <v>501399.94</v>
      </c>
      <c r="M51" s="41">
        <v>214885.69</v>
      </c>
      <c r="N51" s="90">
        <v>0.7</v>
      </c>
      <c r="O51" s="38">
        <v>501399.94</v>
      </c>
      <c r="P51" s="1" t="b">
        <f t="shared" si="16"/>
        <v>1</v>
      </c>
      <c r="Q51" s="36">
        <f t="shared" si="17"/>
        <v>0.7</v>
      </c>
      <c r="R51" s="37" t="b">
        <f t="shared" si="18"/>
        <v>1</v>
      </c>
      <c r="S51" s="37" t="b">
        <f t="shared" si="19"/>
        <v>1</v>
      </c>
    </row>
    <row r="52" spans="1:19" ht="24" x14ac:dyDescent="0.25">
      <c r="A52" s="91" t="s">
        <v>261</v>
      </c>
      <c r="B52" s="91" t="s">
        <v>872</v>
      </c>
      <c r="C52" s="91" t="s">
        <v>334</v>
      </c>
      <c r="D52" s="40" t="s">
        <v>112</v>
      </c>
      <c r="E52" s="89" t="s">
        <v>873</v>
      </c>
      <c r="F52" s="89" t="s">
        <v>312</v>
      </c>
      <c r="G52" s="39" t="s">
        <v>874</v>
      </c>
      <c r="H52" s="91" t="s">
        <v>393</v>
      </c>
      <c r="I52" s="92">
        <v>0.20301</v>
      </c>
      <c r="J52" s="93" t="s">
        <v>398</v>
      </c>
      <c r="K52" s="38">
        <v>353716.92</v>
      </c>
      <c r="L52" s="38">
        <v>247601.84</v>
      </c>
      <c r="M52" s="41">
        <v>106115.07999999999</v>
      </c>
      <c r="N52" s="90">
        <v>0.7</v>
      </c>
      <c r="O52" s="38">
        <v>247601.84</v>
      </c>
      <c r="P52" s="1" t="b">
        <f t="shared" si="16"/>
        <v>1</v>
      </c>
      <c r="Q52" s="36">
        <f t="shared" si="17"/>
        <v>0.7</v>
      </c>
      <c r="R52" s="37" t="b">
        <f t="shared" si="18"/>
        <v>1</v>
      </c>
      <c r="S52" s="37" t="b">
        <f t="shared" si="19"/>
        <v>1</v>
      </c>
    </row>
    <row r="53" spans="1:19" ht="24" x14ac:dyDescent="0.25">
      <c r="A53" s="91" t="s">
        <v>262</v>
      </c>
      <c r="B53" s="91" t="s">
        <v>875</v>
      </c>
      <c r="C53" s="91" t="s">
        <v>334</v>
      </c>
      <c r="D53" s="40" t="s">
        <v>135</v>
      </c>
      <c r="E53" s="89" t="s">
        <v>876</v>
      </c>
      <c r="F53" s="89" t="s">
        <v>321</v>
      </c>
      <c r="G53" s="39" t="s">
        <v>877</v>
      </c>
      <c r="H53" s="91" t="s">
        <v>393</v>
      </c>
      <c r="I53" s="92">
        <v>3.35</v>
      </c>
      <c r="J53" s="93" t="s">
        <v>421</v>
      </c>
      <c r="K53" s="38">
        <v>1402452.29</v>
      </c>
      <c r="L53" s="38">
        <v>1121961.83</v>
      </c>
      <c r="M53" s="41">
        <v>280490.45999999996</v>
      </c>
      <c r="N53" s="90">
        <v>0.8</v>
      </c>
      <c r="O53" s="38">
        <v>1121961.83</v>
      </c>
      <c r="P53" s="1" t="b">
        <f t="shared" si="0"/>
        <v>1</v>
      </c>
      <c r="Q53" s="36">
        <f t="shared" si="1"/>
        <v>0.8</v>
      </c>
      <c r="R53" s="37" t="b">
        <f t="shared" si="2"/>
        <v>1</v>
      </c>
      <c r="S53" s="37" t="b">
        <f t="shared" si="3"/>
        <v>1</v>
      </c>
    </row>
    <row r="54" spans="1:19" ht="24" x14ac:dyDescent="0.25">
      <c r="A54" s="91" t="s">
        <v>263</v>
      </c>
      <c r="B54" s="91" t="s">
        <v>878</v>
      </c>
      <c r="C54" s="91" t="s">
        <v>334</v>
      </c>
      <c r="D54" s="40" t="s">
        <v>113</v>
      </c>
      <c r="E54" s="89" t="s">
        <v>879</v>
      </c>
      <c r="F54" s="89" t="s">
        <v>307</v>
      </c>
      <c r="G54" s="39" t="s">
        <v>880</v>
      </c>
      <c r="H54" s="91" t="s">
        <v>393</v>
      </c>
      <c r="I54" s="92">
        <v>2.464</v>
      </c>
      <c r="J54" s="93" t="s">
        <v>421</v>
      </c>
      <c r="K54" s="38">
        <v>1390386</v>
      </c>
      <c r="L54" s="38">
        <v>973270.2</v>
      </c>
      <c r="M54" s="41">
        <v>417115.80000000005</v>
      </c>
      <c r="N54" s="90">
        <v>0.7</v>
      </c>
      <c r="O54" s="38">
        <v>973270.2</v>
      </c>
      <c r="P54" s="1" t="b">
        <f t="shared" si="0"/>
        <v>1</v>
      </c>
      <c r="Q54" s="36">
        <f t="shared" si="1"/>
        <v>0.7</v>
      </c>
      <c r="R54" s="37" t="b">
        <f t="shared" si="2"/>
        <v>1</v>
      </c>
      <c r="S54" s="37" t="b">
        <f t="shared" si="3"/>
        <v>1</v>
      </c>
    </row>
    <row r="55" spans="1:19" ht="24" x14ac:dyDescent="0.25">
      <c r="A55" s="91" t="s">
        <v>264</v>
      </c>
      <c r="B55" s="91" t="s">
        <v>881</v>
      </c>
      <c r="C55" s="91" t="s">
        <v>334</v>
      </c>
      <c r="D55" s="40" t="s">
        <v>139</v>
      </c>
      <c r="E55" s="89" t="s">
        <v>882</v>
      </c>
      <c r="F55" s="89" t="s">
        <v>319</v>
      </c>
      <c r="G55" s="39" t="s">
        <v>883</v>
      </c>
      <c r="H55" s="91" t="s">
        <v>393</v>
      </c>
      <c r="I55" s="92">
        <v>2.2650000000000001</v>
      </c>
      <c r="J55" s="93" t="s">
        <v>410</v>
      </c>
      <c r="K55" s="38">
        <v>821513.77</v>
      </c>
      <c r="L55" s="38">
        <v>657211.01</v>
      </c>
      <c r="M55" s="41">
        <v>164302.76</v>
      </c>
      <c r="N55" s="90">
        <v>0.8</v>
      </c>
      <c r="O55" s="38">
        <v>657211.01</v>
      </c>
      <c r="P55" s="1" t="b">
        <f t="shared" si="0"/>
        <v>1</v>
      </c>
      <c r="Q55" s="36">
        <f t="shared" si="1"/>
        <v>0.8</v>
      </c>
      <c r="R55" s="37" t="b">
        <f t="shared" si="2"/>
        <v>1</v>
      </c>
      <c r="S55" s="37" t="b">
        <f t="shared" si="3"/>
        <v>1</v>
      </c>
    </row>
    <row r="56" spans="1:19" ht="24" x14ac:dyDescent="0.25">
      <c r="A56" s="91" t="s">
        <v>265</v>
      </c>
      <c r="B56" s="91" t="s">
        <v>884</v>
      </c>
      <c r="C56" s="91" t="s">
        <v>334</v>
      </c>
      <c r="D56" s="40" t="s">
        <v>150</v>
      </c>
      <c r="E56" s="89" t="s">
        <v>885</v>
      </c>
      <c r="F56" s="89" t="s">
        <v>308</v>
      </c>
      <c r="G56" s="96" t="s">
        <v>886</v>
      </c>
      <c r="H56" s="91" t="s">
        <v>393</v>
      </c>
      <c r="I56" s="92">
        <v>1.784</v>
      </c>
      <c r="J56" s="93" t="s">
        <v>437</v>
      </c>
      <c r="K56" s="38">
        <v>1370584.84</v>
      </c>
      <c r="L56" s="38">
        <v>1096467.8700000001</v>
      </c>
      <c r="M56" s="41">
        <v>274116.96999999997</v>
      </c>
      <c r="N56" s="90">
        <v>0.8</v>
      </c>
      <c r="O56" s="38">
        <v>1096467.8700000001</v>
      </c>
      <c r="P56" s="1" t="b">
        <f t="shared" si="0"/>
        <v>1</v>
      </c>
      <c r="Q56" s="36">
        <f t="shared" si="1"/>
        <v>0.8</v>
      </c>
      <c r="R56" s="37" t="b">
        <f t="shared" si="2"/>
        <v>1</v>
      </c>
      <c r="S56" s="37" t="b">
        <f t="shared" si="3"/>
        <v>1</v>
      </c>
    </row>
    <row r="57" spans="1:19" ht="36" x14ac:dyDescent="0.25">
      <c r="A57" s="91" t="s">
        <v>266</v>
      </c>
      <c r="B57" s="91" t="s">
        <v>887</v>
      </c>
      <c r="C57" s="91" t="s">
        <v>334</v>
      </c>
      <c r="D57" s="40" t="s">
        <v>161</v>
      </c>
      <c r="E57" s="89" t="s">
        <v>888</v>
      </c>
      <c r="F57" s="89" t="s">
        <v>322</v>
      </c>
      <c r="G57" s="39" t="s">
        <v>889</v>
      </c>
      <c r="H57" s="91" t="s">
        <v>393</v>
      </c>
      <c r="I57" s="92">
        <v>1.472</v>
      </c>
      <c r="J57" s="93" t="s">
        <v>396</v>
      </c>
      <c r="K57" s="38">
        <v>615661.86</v>
      </c>
      <c r="L57" s="38">
        <v>430963.3</v>
      </c>
      <c r="M57" s="41">
        <v>184698.56</v>
      </c>
      <c r="N57" s="90">
        <v>0.7</v>
      </c>
      <c r="O57" s="38">
        <v>430963.3</v>
      </c>
      <c r="P57" s="1" t="b">
        <f t="shared" si="0"/>
        <v>1</v>
      </c>
      <c r="Q57" s="36">
        <f t="shared" si="1"/>
        <v>0.7</v>
      </c>
      <c r="R57" s="37" t="b">
        <f t="shared" si="2"/>
        <v>1</v>
      </c>
      <c r="S57" s="37" t="b">
        <f t="shared" si="3"/>
        <v>1</v>
      </c>
    </row>
    <row r="58" spans="1:19" ht="36" x14ac:dyDescent="0.25">
      <c r="A58" s="91" t="s">
        <v>267</v>
      </c>
      <c r="B58" s="91" t="s">
        <v>890</v>
      </c>
      <c r="C58" s="91" t="s">
        <v>334</v>
      </c>
      <c r="D58" s="40" t="s">
        <v>196</v>
      </c>
      <c r="E58" s="89" t="s">
        <v>891</v>
      </c>
      <c r="F58" s="89" t="s">
        <v>313</v>
      </c>
      <c r="G58" s="39" t="s">
        <v>892</v>
      </c>
      <c r="H58" s="91" t="s">
        <v>393</v>
      </c>
      <c r="I58" s="92">
        <v>1.42655</v>
      </c>
      <c r="J58" s="93" t="s">
        <v>395</v>
      </c>
      <c r="K58" s="38">
        <v>1011019.97</v>
      </c>
      <c r="L58" s="38">
        <v>505509.98</v>
      </c>
      <c r="M58" s="41">
        <v>505509.99</v>
      </c>
      <c r="N58" s="90">
        <v>0.5</v>
      </c>
      <c r="O58" s="38">
        <v>505509.98</v>
      </c>
      <c r="P58" s="1" t="b">
        <f t="shared" si="0"/>
        <v>1</v>
      </c>
      <c r="Q58" s="36">
        <f t="shared" si="1"/>
        <v>0.5</v>
      </c>
      <c r="R58" s="37" t="b">
        <f t="shared" si="2"/>
        <v>1</v>
      </c>
      <c r="S58" s="37" t="b">
        <f t="shared" si="3"/>
        <v>1</v>
      </c>
    </row>
    <row r="59" spans="1:19" ht="24" x14ac:dyDescent="0.25">
      <c r="A59" s="91" t="s">
        <v>268</v>
      </c>
      <c r="B59" s="91" t="s">
        <v>893</v>
      </c>
      <c r="C59" s="91" t="s">
        <v>334</v>
      </c>
      <c r="D59" s="40" t="s">
        <v>86</v>
      </c>
      <c r="E59" s="89">
        <v>1412043</v>
      </c>
      <c r="F59" s="89" t="s">
        <v>312</v>
      </c>
      <c r="G59" s="39" t="s">
        <v>894</v>
      </c>
      <c r="H59" s="91" t="s">
        <v>393</v>
      </c>
      <c r="I59" s="92">
        <v>1.3669100000000001</v>
      </c>
      <c r="J59" s="93" t="s">
        <v>401</v>
      </c>
      <c r="K59" s="38">
        <v>1383326.74</v>
      </c>
      <c r="L59" s="38">
        <v>1106661.3899999999</v>
      </c>
      <c r="M59" s="41">
        <v>276665.35000000009</v>
      </c>
      <c r="N59" s="90">
        <v>0.8</v>
      </c>
      <c r="O59" s="38">
        <v>1106661.3899999999</v>
      </c>
      <c r="P59" s="1" t="b">
        <f t="shared" ref="P59" si="20">L59=SUM(O59:O59)</f>
        <v>1</v>
      </c>
      <c r="Q59" s="36">
        <f t="shared" ref="Q59" si="21">ROUND(L59/K59,4)</f>
        <v>0.8</v>
      </c>
      <c r="R59" s="37" t="b">
        <f t="shared" ref="R59" si="22">Q59=N59</f>
        <v>1</v>
      </c>
      <c r="S59" s="37" t="b">
        <f t="shared" ref="S59" si="23">K59=L59+M59</f>
        <v>1</v>
      </c>
    </row>
    <row r="60" spans="1:19" ht="24" x14ac:dyDescent="0.25">
      <c r="A60" s="117" t="s">
        <v>902</v>
      </c>
      <c r="B60" s="117" t="s">
        <v>903</v>
      </c>
      <c r="C60" s="117" t="s">
        <v>334</v>
      </c>
      <c r="D60" s="118" t="s">
        <v>118</v>
      </c>
      <c r="E60" s="119" t="s">
        <v>904</v>
      </c>
      <c r="F60" s="119" t="s">
        <v>326</v>
      </c>
      <c r="G60" s="120" t="s">
        <v>905</v>
      </c>
      <c r="H60" s="117" t="s">
        <v>393</v>
      </c>
      <c r="I60" s="121">
        <v>1.2164999999999999</v>
      </c>
      <c r="J60" s="122" t="s">
        <v>527</v>
      </c>
      <c r="K60" s="123">
        <v>4434186.32</v>
      </c>
      <c r="L60" s="124">
        <v>1761724.61</v>
      </c>
      <c r="M60" s="124">
        <v>2672461.71</v>
      </c>
      <c r="N60" s="125">
        <v>0.5</v>
      </c>
      <c r="O60" s="123">
        <v>1761724.61</v>
      </c>
      <c r="P60" s="1" t="b">
        <f t="shared" si="0"/>
        <v>1</v>
      </c>
      <c r="Q60" s="36">
        <f t="shared" si="1"/>
        <v>0.39729999999999999</v>
      </c>
      <c r="R60" s="37" t="b">
        <f t="shared" si="2"/>
        <v>0</v>
      </c>
      <c r="S60" s="37" t="b">
        <f t="shared" si="3"/>
        <v>1</v>
      </c>
    </row>
    <row r="61" spans="1:19" ht="20.100000000000001" customHeight="1" x14ac:dyDescent="0.25">
      <c r="A61" s="115" t="s">
        <v>33</v>
      </c>
      <c r="B61" s="115"/>
      <c r="C61" s="115"/>
      <c r="D61" s="115"/>
      <c r="E61" s="115"/>
      <c r="F61" s="115"/>
      <c r="G61" s="115"/>
      <c r="H61" s="115"/>
      <c r="I61" s="42">
        <f>SUM(I3:I60)</f>
        <v>74.774370000000005</v>
      </c>
      <c r="J61" s="43" t="s">
        <v>11</v>
      </c>
      <c r="K61" s="44">
        <f>SUM(K3:K60)</f>
        <v>73555497.699999988</v>
      </c>
      <c r="L61" s="44">
        <f>SUM(L3:L60)</f>
        <v>51246459.669999979</v>
      </c>
      <c r="M61" s="44">
        <f>SUM(M3:M60)</f>
        <v>22309038.030000005</v>
      </c>
      <c r="N61" s="46" t="s">
        <v>11</v>
      </c>
      <c r="O61" s="45">
        <f>SUM(O3:O60)</f>
        <v>51246459.669999979</v>
      </c>
      <c r="P61" s="1" t="b">
        <f t="shared" si="0"/>
        <v>1</v>
      </c>
      <c r="Q61" s="36">
        <f t="shared" si="1"/>
        <v>0.69669999999999999</v>
      </c>
      <c r="R61" s="37" t="s">
        <v>11</v>
      </c>
      <c r="S61" s="37" t="b">
        <f t="shared" si="3"/>
        <v>1</v>
      </c>
    </row>
    <row r="62" spans="1:19" x14ac:dyDescent="0.25">
      <c r="A62" s="31"/>
      <c r="B62" s="31"/>
      <c r="C62" s="31"/>
      <c r="D62" s="31"/>
      <c r="E62" s="31"/>
      <c r="F62" s="31"/>
      <c r="G62" s="31"/>
      <c r="H62" s="31"/>
    </row>
    <row r="63" spans="1:19" x14ac:dyDescent="0.25">
      <c r="A63" s="30" t="s">
        <v>34</v>
      </c>
      <c r="B63" s="30"/>
      <c r="C63" s="30"/>
      <c r="D63" s="30"/>
      <c r="E63" s="30"/>
      <c r="F63" s="30"/>
      <c r="G63" s="30"/>
      <c r="H63" s="30"/>
      <c r="I63" s="13"/>
      <c r="J63" s="13"/>
      <c r="K63" s="5"/>
      <c r="L63" s="13"/>
      <c r="M63" s="13"/>
      <c r="O63" s="13"/>
      <c r="P63" s="1"/>
      <c r="S63" s="37"/>
    </row>
    <row r="64" spans="1:19" ht="28.5" customHeight="1" x14ac:dyDescent="0.25">
      <c r="A64" s="113" t="s">
        <v>31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"/>
    </row>
    <row r="65" spans="2:11" x14ac:dyDescent="0.25">
      <c r="B65" s="32"/>
      <c r="C65" s="32"/>
      <c r="D65" s="32"/>
      <c r="E65" s="32"/>
      <c r="F65" s="32"/>
      <c r="G65" s="32"/>
      <c r="H65" s="32"/>
      <c r="K65" s="27"/>
    </row>
  </sheetData>
  <mergeCells count="16">
    <mergeCell ref="M1:M2"/>
    <mergeCell ref="N1:N2"/>
    <mergeCell ref="A61:H61"/>
    <mergeCell ref="A64:O6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Q3:R4 Q34:R36 Q44:R48 Q53:R61">
    <cfRule type="cellIs" dxfId="29" priority="30" operator="equal">
      <formula>FALSE</formula>
    </cfRule>
  </conditionalFormatting>
  <conditionalFormatting sqref="P3:P4 P34:P36 P44:P48 P53:P61">
    <cfRule type="cellIs" dxfId="28" priority="29" operator="equal">
      <formula>FALSE</formula>
    </cfRule>
  </conditionalFormatting>
  <conditionalFormatting sqref="P3:R4 P34:R36 P44:R48 P53:R61">
    <cfRule type="containsText" dxfId="27" priority="28" operator="containsText" text="fałsz">
      <formula>NOT(ISERROR(SEARCH("fałsz",P3)))</formula>
    </cfRule>
  </conditionalFormatting>
  <conditionalFormatting sqref="S3:S4 S63 S34:S36 S44:S48 S53:S61">
    <cfRule type="cellIs" dxfId="26" priority="27" operator="equal">
      <formula>FALSE</formula>
    </cfRule>
  </conditionalFormatting>
  <conditionalFormatting sqref="S3:S4 S63 S34:S36 S44:S48 S53:S61">
    <cfRule type="cellIs" dxfId="25" priority="26" operator="equal">
      <formula>FALSE</formula>
    </cfRule>
  </conditionalFormatting>
  <conditionalFormatting sqref="Q25:R33">
    <cfRule type="cellIs" dxfId="24" priority="25" operator="equal">
      <formula>FALSE</formula>
    </cfRule>
  </conditionalFormatting>
  <conditionalFormatting sqref="P25:P33">
    <cfRule type="cellIs" dxfId="23" priority="24" operator="equal">
      <formula>FALSE</formula>
    </cfRule>
  </conditionalFormatting>
  <conditionalFormatting sqref="P25:R33">
    <cfRule type="containsText" dxfId="22" priority="23" operator="containsText" text="fałsz">
      <formula>NOT(ISERROR(SEARCH("fałsz",P25)))</formula>
    </cfRule>
  </conditionalFormatting>
  <conditionalFormatting sqref="S25:S33">
    <cfRule type="cellIs" dxfId="21" priority="22" operator="equal">
      <formula>FALSE</formula>
    </cfRule>
  </conditionalFormatting>
  <conditionalFormatting sqref="S25:S33">
    <cfRule type="cellIs" dxfId="20" priority="21" operator="equal">
      <formula>FALSE</formula>
    </cfRule>
  </conditionalFormatting>
  <conditionalFormatting sqref="Q12:R24">
    <cfRule type="cellIs" dxfId="19" priority="20" operator="equal">
      <formula>FALSE</formula>
    </cfRule>
  </conditionalFormatting>
  <conditionalFormatting sqref="P12:P24">
    <cfRule type="cellIs" dxfId="18" priority="19" operator="equal">
      <formula>FALSE</formula>
    </cfRule>
  </conditionalFormatting>
  <conditionalFormatting sqref="P12:R24">
    <cfRule type="containsText" dxfId="17" priority="18" operator="containsText" text="fałsz">
      <formula>NOT(ISERROR(SEARCH("fałsz",P12)))</formula>
    </cfRule>
  </conditionalFormatting>
  <conditionalFormatting sqref="S12:S24">
    <cfRule type="cellIs" dxfId="16" priority="17" operator="equal">
      <formula>FALSE</formula>
    </cfRule>
  </conditionalFormatting>
  <conditionalFormatting sqref="S12:S24">
    <cfRule type="cellIs" dxfId="15" priority="16" operator="equal">
      <formula>FALSE</formula>
    </cfRule>
  </conditionalFormatting>
  <conditionalFormatting sqref="Q5:R11">
    <cfRule type="cellIs" dxfId="14" priority="15" operator="equal">
      <formula>FALSE</formula>
    </cfRule>
  </conditionalFormatting>
  <conditionalFormatting sqref="P5:P11">
    <cfRule type="cellIs" dxfId="13" priority="14" operator="equal">
      <formula>FALSE</formula>
    </cfRule>
  </conditionalFormatting>
  <conditionalFormatting sqref="P5:R11">
    <cfRule type="containsText" dxfId="12" priority="13" operator="containsText" text="fałsz">
      <formula>NOT(ISERROR(SEARCH("fałsz",P5)))</formula>
    </cfRule>
  </conditionalFormatting>
  <conditionalFormatting sqref="S5:S11">
    <cfRule type="cellIs" dxfId="11" priority="12" operator="equal">
      <formula>FALSE</formula>
    </cfRule>
  </conditionalFormatting>
  <conditionalFormatting sqref="S5:S11">
    <cfRule type="cellIs" dxfId="10" priority="11" operator="equal">
      <formula>FALSE</formula>
    </cfRule>
  </conditionalFormatting>
  <conditionalFormatting sqref="Q37:R43">
    <cfRule type="cellIs" dxfId="9" priority="10" operator="equal">
      <formula>FALSE</formula>
    </cfRule>
  </conditionalFormatting>
  <conditionalFormatting sqref="P37:P43">
    <cfRule type="cellIs" dxfId="8" priority="9" operator="equal">
      <formula>FALSE</formula>
    </cfRule>
  </conditionalFormatting>
  <conditionalFormatting sqref="P37:R43">
    <cfRule type="containsText" dxfId="7" priority="8" operator="containsText" text="fałsz">
      <formula>NOT(ISERROR(SEARCH("fałsz",P37)))</formula>
    </cfRule>
  </conditionalFormatting>
  <conditionalFormatting sqref="S37:S43">
    <cfRule type="cellIs" dxfId="6" priority="7" operator="equal">
      <formula>FALSE</formula>
    </cfRule>
  </conditionalFormatting>
  <conditionalFormatting sqref="S37:S43">
    <cfRule type="cellIs" dxfId="5" priority="6" operator="equal">
      <formula>FALSE</formula>
    </cfRule>
  </conditionalFormatting>
  <conditionalFormatting sqref="Q49:R52">
    <cfRule type="cellIs" dxfId="4" priority="5" operator="equal">
      <formula>FALSE</formula>
    </cfRule>
  </conditionalFormatting>
  <conditionalFormatting sqref="P49:P52">
    <cfRule type="cellIs" dxfId="3" priority="4" operator="equal">
      <formula>FALSE</formula>
    </cfRule>
  </conditionalFormatting>
  <conditionalFormatting sqref="P49:R52">
    <cfRule type="containsText" dxfId="2" priority="3" operator="containsText" text="fałsz">
      <formula>NOT(ISERROR(SEARCH("fałsz",P49)))</formula>
    </cfRule>
  </conditionalFormatting>
  <conditionalFormatting sqref="S49:S52">
    <cfRule type="cellIs" dxfId="1" priority="2" operator="equal">
      <formula>FALSE</formula>
    </cfRule>
  </conditionalFormatting>
  <conditionalFormatting sqref="S49:S52">
    <cfRule type="cellIs" dxfId="0" priority="1" operator="equal">
      <formula>FALSE</formula>
    </cfRule>
  </conditionalFormatting>
  <dataValidations count="2">
    <dataValidation type="list" allowBlank="1" showInputMessage="1" showErrorMessage="1" sqref="H3:H60" xr:uid="{869B7E93-9DC9-473B-875F-AA0636CD3033}">
      <formula1>"R"</formula1>
    </dataValidation>
    <dataValidation type="list" allowBlank="1" showInputMessage="1" showErrorMessage="1" sqref="C3:C60" xr:uid="{853C71BC-9507-41C5-AC18-971169B1E441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96" fitToHeight="0" orientation="landscape" r:id="rId1"/>
  <headerFooter>
    <oddHeader>&amp;LWojewództw&amp;K000000o Mazowieckie&amp;K01+000 -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2023-04-27T11:24:04Z</cp:lastPrinted>
  <dcterms:created xsi:type="dcterms:W3CDTF">2019-02-25T10:53:14Z</dcterms:created>
  <dcterms:modified xsi:type="dcterms:W3CDTF">2023-07-18T11:05:04Z</dcterms:modified>
</cp:coreProperties>
</file>