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"/>
    </mc:Choice>
  </mc:AlternateContent>
  <xr:revisionPtr revIDLastSave="0" documentId="8_{C43C3378-3C62-4BB1-98A3-06A90472699C}" xr6:coauthVersionLast="36" xr6:coauthVersionMax="36" xr10:uidLastSave="{00000000-0000-0000-0000-000000000000}"/>
  <bookViews>
    <workbookView xWindow="0" yWindow="0" windowWidth="28800" windowHeight="10935" xr2:uid="{00000000-000D-0000-FFFF-FFFF00000000}"/>
  </bookViews>
  <sheets>
    <sheet name="od II kw. 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C18" i="1"/>
  <c r="E18" i="1" s="1"/>
  <c r="F18" i="1" s="1"/>
  <c r="H17" i="1"/>
  <c r="D17" i="1"/>
  <c r="C17" i="1"/>
  <c r="H16" i="1"/>
  <c r="D16" i="1"/>
  <c r="C16" i="1"/>
  <c r="H15" i="1"/>
  <c r="D15" i="1"/>
  <c r="C15" i="1"/>
  <c r="H14" i="1"/>
  <c r="D14" i="1"/>
  <c r="C14" i="1"/>
  <c r="E14" i="1" s="1"/>
  <c r="F14" i="1" s="1"/>
  <c r="H13" i="1"/>
  <c r="C13" i="1"/>
  <c r="E13" i="1" s="1"/>
  <c r="F13" i="1" s="1"/>
  <c r="H11" i="1"/>
  <c r="C11" i="1"/>
  <c r="E11" i="1" s="1"/>
  <c r="F11" i="1" s="1"/>
  <c r="H10" i="1"/>
  <c r="D10" i="1"/>
  <c r="C10" i="1"/>
  <c r="H9" i="1"/>
  <c r="D9" i="1"/>
  <c r="C9" i="1"/>
  <c r="H8" i="1"/>
  <c r="D8" i="1"/>
  <c r="C8" i="1"/>
  <c r="H7" i="1"/>
  <c r="D7" i="1"/>
  <c r="C7" i="1"/>
  <c r="H6" i="1"/>
  <c r="C6" i="1"/>
  <c r="E6" i="1" s="1"/>
  <c r="F6" i="1" s="1"/>
  <c r="E8" i="1" l="1"/>
  <c r="F8" i="1" s="1"/>
  <c r="E15" i="1"/>
  <c r="F15" i="1" s="1"/>
  <c r="E10" i="1"/>
  <c r="F10" i="1" s="1"/>
  <c r="I10" i="1" s="1"/>
  <c r="E17" i="1"/>
  <c r="F17" i="1" s="1"/>
  <c r="I18" i="1"/>
  <c r="I17" i="1"/>
  <c r="I14" i="1"/>
  <c r="I13" i="1"/>
  <c r="I11" i="1"/>
  <c r="I8" i="1"/>
  <c r="I6" i="1"/>
  <c r="E7" i="1"/>
  <c r="F7" i="1" s="1"/>
  <c r="I7" i="1" s="1"/>
  <c r="E16" i="1"/>
  <c r="F16" i="1" s="1"/>
  <c r="I16" i="1" s="1"/>
  <c r="I15" i="1"/>
  <c r="E9" i="1"/>
  <c r="F9" i="1" s="1"/>
  <c r="I9" i="1" s="1"/>
</calcChain>
</file>

<file path=xl/sharedStrings.xml><?xml version="1.0" encoding="utf-8"?>
<sst xmlns="http://schemas.openxmlformats.org/spreadsheetml/2006/main" count="54" uniqueCount="39">
  <si>
    <t>status ubezpieczonego 
i powierzchnia gospodarstwa rolnego</t>
  </si>
  <si>
    <t>fundusz emerytalno-rentowy</t>
  </si>
  <si>
    <t>fundusz składkowy</t>
  </si>
  <si>
    <t xml:space="preserve"> Składka kwartalna za jednego ubezpieczonego ŁĄCZNIE </t>
  </si>
  <si>
    <t xml:space="preserve"> Wymiar składki miesięcznej na FER</t>
  </si>
  <si>
    <r>
      <t xml:space="preserve">składka </t>
    </r>
    <r>
      <rPr>
        <b/>
        <sz val="10"/>
        <rFont val="Arial CE"/>
        <charset val="238"/>
      </rPr>
      <t>podstawowa</t>
    </r>
    <r>
      <rPr>
        <sz val="10"/>
        <rFont val="Arial CE"/>
        <charset val="238"/>
      </rPr>
      <t xml:space="preserve"> miesięczna</t>
    </r>
  </si>
  <si>
    <r>
      <t xml:space="preserve">składka </t>
    </r>
    <r>
      <rPr>
        <b/>
        <sz val="10"/>
        <rFont val="Arial CE"/>
        <charset val="238"/>
      </rPr>
      <t>dodatkowa</t>
    </r>
    <r>
      <rPr>
        <sz val="10"/>
        <rFont val="Arial CE"/>
        <charset val="238"/>
      </rPr>
      <t xml:space="preserve"> miesięczna</t>
    </r>
  </si>
  <si>
    <t>razem składka miesięczna (3+4)</t>
  </si>
  <si>
    <t>kwartalnie</t>
  </si>
  <si>
    <t>składka miesięczna</t>
  </si>
  <si>
    <t>składka kwartalna</t>
  </si>
  <si>
    <t xml:space="preserve">I. Rolnik/małżonka (-ek) rolnika prowadzący działalność rolniczą w gospodarstwie rolnym o pow. w ha przelicz.:      </t>
  </si>
  <si>
    <t xml:space="preserve"> do 50 ha                                                                                                             </t>
  </si>
  <si>
    <t>składka podstawowa = 10% emerytury podstawowej</t>
  </si>
  <si>
    <t>Grupa obszarowa</t>
  </si>
  <si>
    <t xml:space="preserve">Wymiar składki dla rolnika (współmałżonka) prowadzącego działalność rolniczą </t>
  </si>
  <si>
    <t xml:space="preserve">Wymiar składki dla rolnika (współmałżonka) prowadzącego działalność rolniczą i pozarolniczą działalność gospodarczą </t>
  </si>
  <si>
    <t>powyżej 50 do 100 ha</t>
  </si>
  <si>
    <t>składka podstaw + 12% emeryt podstaw</t>
  </si>
  <si>
    <t>od 50 do 100 ha</t>
  </si>
  <si>
    <t>dwukrotność składki podstaw+12%emeryt podst</t>
  </si>
  <si>
    <t xml:space="preserve"> powyżej 100 do 150 ha</t>
  </si>
  <si>
    <t>składka podstaw + 24% emeryt podstaw</t>
  </si>
  <si>
    <t>od 100 do 150 ha</t>
  </si>
  <si>
    <t>dwukrotność składki podstaw+24%emeryt podst</t>
  </si>
  <si>
    <t>powyżej 150 do 300 ha</t>
  </si>
  <si>
    <t>składka podstaw + 36% emeryt podstaw</t>
  </si>
  <si>
    <t>od 150 do 300 ha</t>
  </si>
  <si>
    <t>dwukrotność składki podstaw+36%emeryt podst</t>
  </si>
  <si>
    <t>powyżej 300 ha</t>
  </si>
  <si>
    <t>składka podstaw + 48% emeryt podstaw</t>
  </si>
  <si>
    <t>dwukrotność składki podstaw+48%emeryt podst</t>
  </si>
  <si>
    <t>II. Domownik rolnika 
(w każdej kategorii obszarowej)</t>
  </si>
  <si>
    <t>III. Rolnik/małżonka (-ek) rolnika prowadzący działalność gospodarczą i działalność rolniczą w gospodarstwie rolne o pow. w ha przelicz.:</t>
  </si>
  <si>
    <t>do 50 ha</t>
  </si>
  <si>
    <t>dwukrotność składki podstaw</t>
  </si>
  <si>
    <t>IV. Domownik rolnika prowadzący pozarolniczą działalność gospodarczą  (w każdej kategorii obszarowej)</t>
  </si>
  <si>
    <t>od 1 marca 2022</t>
  </si>
  <si>
    <r>
      <t>Wysokość składek na ubezpieczenie społeczne rolników od</t>
    </r>
    <r>
      <rPr>
        <b/>
        <sz val="12"/>
        <rFont val="Arial"/>
        <family val="2"/>
        <charset val="238"/>
      </rPr>
      <t xml:space="preserve"> III kw. 2022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</si>
</sst>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4" fontId="7" fillId="2" borderId="0" xfId="0" applyNumberFormat="1" applyFont="1" applyFill="1"/>
    <xf numFmtId="0" fontId="11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0" xfId="0" applyFont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11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4" fontId="1" fillId="0" borderId="13" xfId="0" applyNumberFormat="1" applyFont="1" applyFill="1" applyBorder="1" applyAlignment="1">
      <alignment horizontal="right"/>
    </xf>
    <xf numFmtId="4" fontId="8" fillId="0" borderId="13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0" fontId="8" fillId="0" borderId="5" xfId="0" applyFont="1" applyFill="1" applyBorder="1"/>
    <xf numFmtId="0" fontId="1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6"/>
  <sheetViews>
    <sheetView tabSelected="1" zoomScale="90" zoomScaleNormal="90" workbookViewId="0">
      <selection activeCell="N13" sqref="N13"/>
    </sheetView>
  </sheetViews>
  <sheetFormatPr defaultRowHeight="12" x14ac:dyDescent="0.2"/>
  <cols>
    <col min="1" max="1" width="22.7109375" style="2" customWidth="1"/>
    <col min="2" max="2" width="30" style="2" customWidth="1"/>
    <col min="3" max="3" width="13.140625" style="2" customWidth="1"/>
    <col min="4" max="4" width="11.85546875" style="2" customWidth="1"/>
    <col min="5" max="5" width="10.28515625" style="2" customWidth="1"/>
    <col min="6" max="6" width="10.140625" style="2" customWidth="1"/>
    <col min="7" max="7" width="14.42578125" style="2" customWidth="1"/>
    <col min="8" max="8" width="13.5703125" style="2" customWidth="1"/>
    <col min="9" max="9" width="17.7109375" style="2" customWidth="1"/>
    <col min="10" max="10" width="11.7109375" style="2" customWidth="1"/>
    <col min="11" max="11" width="9.140625" style="2"/>
    <col min="12" max="12" width="18.140625" style="2" customWidth="1"/>
    <col min="13" max="13" width="25.5703125" style="2" customWidth="1"/>
    <col min="14" max="14" width="28.140625" style="2" customWidth="1"/>
    <col min="15" max="16384" width="9.140625" style="2"/>
  </cols>
  <sheetData>
    <row r="1" spans="1:14" ht="25.5" customHeight="1" thickBot="1" x14ac:dyDescent="0.3">
      <c r="A1" s="44" t="s">
        <v>38</v>
      </c>
      <c r="B1" s="45"/>
      <c r="C1" s="46"/>
      <c r="D1" s="46"/>
      <c r="E1" s="46"/>
      <c r="F1" s="46"/>
      <c r="G1" s="46"/>
      <c r="H1" s="46"/>
      <c r="I1" s="47"/>
      <c r="J1" s="1"/>
      <c r="L1" s="3">
        <v>1084.58</v>
      </c>
      <c r="M1" s="2" t="s">
        <v>37</v>
      </c>
    </row>
    <row r="2" spans="1:14" ht="33.75" customHeight="1" thickBot="1" x14ac:dyDescent="0.25">
      <c r="A2" s="48" t="s">
        <v>0</v>
      </c>
      <c r="B2" s="50" t="s">
        <v>1</v>
      </c>
      <c r="C2" s="51"/>
      <c r="D2" s="51"/>
      <c r="E2" s="51"/>
      <c r="F2" s="52"/>
      <c r="G2" s="53" t="s">
        <v>2</v>
      </c>
      <c r="H2" s="54"/>
      <c r="I2" s="55" t="s">
        <v>3</v>
      </c>
      <c r="J2" s="4"/>
    </row>
    <row r="3" spans="1:14" ht="51.75" thickBot="1" x14ac:dyDescent="0.25">
      <c r="A3" s="49"/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56"/>
      <c r="J3" s="8"/>
      <c r="K3" s="9"/>
    </row>
    <row r="4" spans="1:14" s="16" customFormat="1" ht="13.5" thickBot="1" x14ac:dyDescent="0.25">
      <c r="A4" s="10">
        <v>1</v>
      </c>
      <c r="B4" s="11">
        <v>2</v>
      </c>
      <c r="C4" s="12">
        <v>3</v>
      </c>
      <c r="D4" s="13">
        <v>4</v>
      </c>
      <c r="E4" s="14">
        <v>5</v>
      </c>
      <c r="F4" s="14">
        <v>6</v>
      </c>
      <c r="G4" s="12">
        <v>7</v>
      </c>
      <c r="H4" s="14">
        <v>8</v>
      </c>
      <c r="I4" s="14">
        <v>9</v>
      </c>
      <c r="J4" s="15"/>
    </row>
    <row r="5" spans="1:14" ht="63.75" customHeight="1" x14ac:dyDescent="0.2">
      <c r="A5" s="17" t="s">
        <v>11</v>
      </c>
      <c r="B5" s="18"/>
      <c r="C5" s="19"/>
      <c r="D5" s="19"/>
      <c r="E5" s="20"/>
      <c r="F5" s="21"/>
      <c r="G5" s="22"/>
      <c r="H5" s="22"/>
      <c r="I5" s="19"/>
      <c r="J5" s="15"/>
    </row>
    <row r="6" spans="1:14" ht="63.75" x14ac:dyDescent="0.2">
      <c r="A6" s="23" t="s">
        <v>12</v>
      </c>
      <c r="B6" s="24" t="s">
        <v>13</v>
      </c>
      <c r="C6" s="25">
        <f t="shared" ref="C6:C11" si="0">ROUND(10%*$L$1,0)</f>
        <v>108</v>
      </c>
      <c r="D6" s="25">
        <v>0</v>
      </c>
      <c r="E6" s="25">
        <f t="shared" ref="E6:E11" si="1">C6+D6</f>
        <v>108</v>
      </c>
      <c r="F6" s="26">
        <f t="shared" ref="F6:F11" si="2">E6*3</f>
        <v>324</v>
      </c>
      <c r="G6" s="25">
        <v>60</v>
      </c>
      <c r="H6" s="26">
        <f t="shared" ref="H6:H11" si="3">G6*3</f>
        <v>180</v>
      </c>
      <c r="I6" s="26">
        <f t="shared" ref="I6:I11" si="4">F6+H6</f>
        <v>504</v>
      </c>
      <c r="J6" s="8"/>
      <c r="L6" s="27" t="s">
        <v>14</v>
      </c>
      <c r="M6" s="28" t="s">
        <v>15</v>
      </c>
      <c r="N6" s="28" t="s">
        <v>16</v>
      </c>
    </row>
    <row r="7" spans="1:14" ht="25.5" x14ac:dyDescent="0.2">
      <c r="A7" s="29" t="s">
        <v>17</v>
      </c>
      <c r="B7" s="24" t="s">
        <v>18</v>
      </c>
      <c r="C7" s="25">
        <f t="shared" si="0"/>
        <v>108</v>
      </c>
      <c r="D7" s="25">
        <f>ROUND(12%*$L$1,0)</f>
        <v>130</v>
      </c>
      <c r="E7" s="25">
        <f t="shared" si="1"/>
        <v>238</v>
      </c>
      <c r="F7" s="26">
        <f t="shared" si="2"/>
        <v>714</v>
      </c>
      <c r="G7" s="25">
        <v>60</v>
      </c>
      <c r="H7" s="26">
        <f t="shared" si="3"/>
        <v>180</v>
      </c>
      <c r="I7" s="26">
        <f t="shared" si="4"/>
        <v>894</v>
      </c>
      <c r="J7" s="8"/>
      <c r="L7" s="30" t="s">
        <v>19</v>
      </c>
      <c r="M7" s="31" t="s">
        <v>18</v>
      </c>
      <c r="N7" s="31" t="s">
        <v>20</v>
      </c>
    </row>
    <row r="8" spans="1:14" ht="25.5" x14ac:dyDescent="0.2">
      <c r="A8" s="29" t="s">
        <v>21</v>
      </c>
      <c r="B8" s="24" t="s">
        <v>22</v>
      </c>
      <c r="C8" s="25">
        <f t="shared" si="0"/>
        <v>108</v>
      </c>
      <c r="D8" s="25">
        <f>ROUND(24%*$L$1,0)</f>
        <v>260</v>
      </c>
      <c r="E8" s="25">
        <f t="shared" si="1"/>
        <v>368</v>
      </c>
      <c r="F8" s="26">
        <f t="shared" si="2"/>
        <v>1104</v>
      </c>
      <c r="G8" s="25">
        <v>60</v>
      </c>
      <c r="H8" s="26">
        <f t="shared" si="3"/>
        <v>180</v>
      </c>
      <c r="I8" s="26">
        <f t="shared" si="4"/>
        <v>1284</v>
      </c>
      <c r="J8" s="8"/>
      <c r="L8" s="30" t="s">
        <v>23</v>
      </c>
      <c r="M8" s="31" t="s">
        <v>22</v>
      </c>
      <c r="N8" s="31" t="s">
        <v>24</v>
      </c>
    </row>
    <row r="9" spans="1:14" ht="25.5" x14ac:dyDescent="0.2">
      <c r="A9" s="29" t="s">
        <v>25</v>
      </c>
      <c r="B9" s="24" t="s">
        <v>26</v>
      </c>
      <c r="C9" s="25">
        <f t="shared" si="0"/>
        <v>108</v>
      </c>
      <c r="D9" s="25">
        <f>ROUND(36%*$L$1,0)</f>
        <v>390</v>
      </c>
      <c r="E9" s="25">
        <f t="shared" si="1"/>
        <v>498</v>
      </c>
      <c r="F9" s="26">
        <f t="shared" si="2"/>
        <v>1494</v>
      </c>
      <c r="G9" s="25">
        <v>60</v>
      </c>
      <c r="H9" s="26">
        <f t="shared" si="3"/>
        <v>180</v>
      </c>
      <c r="I9" s="26">
        <f t="shared" si="4"/>
        <v>1674</v>
      </c>
      <c r="J9" s="8"/>
      <c r="L9" s="30" t="s">
        <v>27</v>
      </c>
      <c r="M9" s="31" t="s">
        <v>26</v>
      </c>
      <c r="N9" s="31" t="s">
        <v>28</v>
      </c>
    </row>
    <row r="10" spans="1:14" ht="25.5" x14ac:dyDescent="0.2">
      <c r="A10" s="29" t="s">
        <v>29</v>
      </c>
      <c r="B10" s="24" t="s">
        <v>30</v>
      </c>
      <c r="C10" s="25">
        <f t="shared" si="0"/>
        <v>108</v>
      </c>
      <c r="D10" s="25">
        <f>ROUND(48%*$L$1,0)</f>
        <v>521</v>
      </c>
      <c r="E10" s="25">
        <f t="shared" si="1"/>
        <v>629</v>
      </c>
      <c r="F10" s="26">
        <f t="shared" si="2"/>
        <v>1887</v>
      </c>
      <c r="G10" s="25">
        <v>60</v>
      </c>
      <c r="H10" s="26">
        <f t="shared" si="3"/>
        <v>180</v>
      </c>
      <c r="I10" s="26">
        <f t="shared" si="4"/>
        <v>2067</v>
      </c>
      <c r="J10" s="8"/>
      <c r="K10" s="9"/>
      <c r="L10" s="30" t="s">
        <v>29</v>
      </c>
      <c r="M10" s="31" t="s">
        <v>30</v>
      </c>
      <c r="N10" s="31" t="s">
        <v>31</v>
      </c>
    </row>
    <row r="11" spans="1:14" ht="45" customHeight="1" thickBot="1" x14ac:dyDescent="0.25">
      <c r="A11" s="32" t="s">
        <v>32</v>
      </c>
      <c r="B11" s="33" t="s">
        <v>13</v>
      </c>
      <c r="C11" s="34">
        <f t="shared" si="0"/>
        <v>108</v>
      </c>
      <c r="D11" s="34">
        <v>0</v>
      </c>
      <c r="E11" s="34">
        <f t="shared" si="1"/>
        <v>108</v>
      </c>
      <c r="F11" s="35">
        <f t="shared" si="2"/>
        <v>324</v>
      </c>
      <c r="G11" s="36">
        <v>60</v>
      </c>
      <c r="H11" s="35">
        <f t="shared" si="3"/>
        <v>180</v>
      </c>
      <c r="I11" s="35">
        <f t="shared" si="4"/>
        <v>504</v>
      </c>
      <c r="J11" s="8"/>
      <c r="K11" s="9"/>
    </row>
    <row r="12" spans="1:14" ht="72" x14ac:dyDescent="0.2">
      <c r="A12" s="17" t="s">
        <v>33</v>
      </c>
      <c r="B12" s="18"/>
      <c r="C12" s="37"/>
      <c r="D12" s="37"/>
      <c r="E12" s="37"/>
      <c r="F12" s="38"/>
      <c r="G12" s="37"/>
      <c r="H12" s="38"/>
      <c r="I12" s="39"/>
      <c r="J12" s="8"/>
    </row>
    <row r="13" spans="1:14" ht="18.75" customHeight="1" x14ac:dyDescent="0.2">
      <c r="A13" s="29" t="s">
        <v>34</v>
      </c>
      <c r="B13" s="40" t="s">
        <v>35</v>
      </c>
      <c r="C13" s="25">
        <f>ROUND(10%*$L$1,0)*2</f>
        <v>216</v>
      </c>
      <c r="D13" s="25">
        <v>0</v>
      </c>
      <c r="E13" s="25">
        <f t="shared" ref="E13:E18" si="5">C13+D13</f>
        <v>216</v>
      </c>
      <c r="F13" s="26">
        <f t="shared" ref="F13:F18" si="6">E13*3</f>
        <v>648</v>
      </c>
      <c r="G13" s="25">
        <v>60</v>
      </c>
      <c r="H13" s="26">
        <f t="shared" ref="H13:H18" si="7">G13*3</f>
        <v>180</v>
      </c>
      <c r="I13" s="26">
        <f t="shared" ref="I13:I18" si="8">F13+H13</f>
        <v>828</v>
      </c>
      <c r="J13" s="8"/>
    </row>
    <row r="14" spans="1:14" ht="25.5" x14ac:dyDescent="0.2">
      <c r="A14" s="29" t="s">
        <v>17</v>
      </c>
      <c r="B14" s="24" t="s">
        <v>20</v>
      </c>
      <c r="C14" s="25">
        <f t="shared" ref="C14:C18" si="9">ROUND(10%*$L$1,0)*2</f>
        <v>216</v>
      </c>
      <c r="D14" s="25">
        <f>ROUND(12%*$L$1,0)</f>
        <v>130</v>
      </c>
      <c r="E14" s="25">
        <f t="shared" si="5"/>
        <v>346</v>
      </c>
      <c r="F14" s="26">
        <f t="shared" si="6"/>
        <v>1038</v>
      </c>
      <c r="G14" s="25">
        <v>60</v>
      </c>
      <c r="H14" s="26">
        <f t="shared" si="7"/>
        <v>180</v>
      </c>
      <c r="I14" s="26">
        <f t="shared" si="8"/>
        <v>1218</v>
      </c>
      <c r="J14" s="8"/>
    </row>
    <row r="15" spans="1:14" ht="25.5" x14ac:dyDescent="0.2">
      <c r="A15" s="29" t="s">
        <v>21</v>
      </c>
      <c r="B15" s="24" t="s">
        <v>24</v>
      </c>
      <c r="C15" s="25">
        <f t="shared" si="9"/>
        <v>216</v>
      </c>
      <c r="D15" s="25">
        <f>ROUND(24%*$L$1,0)</f>
        <v>260</v>
      </c>
      <c r="E15" s="25">
        <f t="shared" si="5"/>
        <v>476</v>
      </c>
      <c r="F15" s="26">
        <f t="shared" si="6"/>
        <v>1428</v>
      </c>
      <c r="G15" s="25">
        <v>60</v>
      </c>
      <c r="H15" s="26">
        <f t="shared" si="7"/>
        <v>180</v>
      </c>
      <c r="I15" s="26">
        <f t="shared" si="8"/>
        <v>1608</v>
      </c>
      <c r="J15" s="8"/>
    </row>
    <row r="16" spans="1:14" ht="25.5" x14ac:dyDescent="0.2">
      <c r="A16" s="29" t="s">
        <v>25</v>
      </c>
      <c r="B16" s="24" t="s">
        <v>28</v>
      </c>
      <c r="C16" s="25">
        <f t="shared" si="9"/>
        <v>216</v>
      </c>
      <c r="D16" s="25">
        <f>ROUND(36%*$L$1,0)</f>
        <v>390</v>
      </c>
      <c r="E16" s="25">
        <f t="shared" si="5"/>
        <v>606</v>
      </c>
      <c r="F16" s="26">
        <f t="shared" si="6"/>
        <v>1818</v>
      </c>
      <c r="G16" s="25">
        <v>60</v>
      </c>
      <c r="H16" s="26">
        <f t="shared" si="7"/>
        <v>180</v>
      </c>
      <c r="I16" s="26">
        <f t="shared" si="8"/>
        <v>1998</v>
      </c>
      <c r="J16" s="8"/>
    </row>
    <row r="17" spans="1:12" ht="25.5" x14ac:dyDescent="0.2">
      <c r="A17" s="29" t="s">
        <v>29</v>
      </c>
      <c r="B17" s="24" t="s">
        <v>31</v>
      </c>
      <c r="C17" s="25">
        <f t="shared" si="9"/>
        <v>216</v>
      </c>
      <c r="D17" s="25">
        <f>ROUND(48%*$L$1,0)</f>
        <v>521</v>
      </c>
      <c r="E17" s="25">
        <f t="shared" si="5"/>
        <v>737</v>
      </c>
      <c r="F17" s="26">
        <f t="shared" si="6"/>
        <v>2211</v>
      </c>
      <c r="G17" s="25">
        <v>60</v>
      </c>
      <c r="H17" s="26">
        <f t="shared" si="7"/>
        <v>180</v>
      </c>
      <c r="I17" s="26">
        <f t="shared" si="8"/>
        <v>2391</v>
      </c>
      <c r="J17" s="8"/>
    </row>
    <row r="18" spans="1:12" ht="66" customHeight="1" thickBot="1" x14ac:dyDescent="0.25">
      <c r="A18" s="32" t="s">
        <v>36</v>
      </c>
      <c r="B18" s="41" t="s">
        <v>35</v>
      </c>
      <c r="C18" s="34">
        <f t="shared" si="9"/>
        <v>216</v>
      </c>
      <c r="D18" s="42">
        <v>0</v>
      </c>
      <c r="E18" s="34">
        <f t="shared" si="5"/>
        <v>216</v>
      </c>
      <c r="F18" s="35">
        <f t="shared" si="6"/>
        <v>648</v>
      </c>
      <c r="G18" s="34">
        <v>60</v>
      </c>
      <c r="H18" s="35">
        <f t="shared" si="7"/>
        <v>180</v>
      </c>
      <c r="I18" s="35">
        <f t="shared" si="8"/>
        <v>828</v>
      </c>
      <c r="J18" s="8"/>
    </row>
    <row r="19" spans="1:12" x14ac:dyDescent="0.2">
      <c r="A19" s="43"/>
      <c r="B19" s="43"/>
      <c r="C19" s="43"/>
      <c r="D19" s="43"/>
      <c r="E19" s="9"/>
      <c r="F19" s="9"/>
      <c r="H19" s="9"/>
      <c r="I19" s="9"/>
      <c r="J19" s="9"/>
    </row>
    <row r="26" spans="1:12" x14ac:dyDescent="0.2">
      <c r="L26" s="9"/>
    </row>
  </sheetData>
  <mergeCells count="5">
    <mergeCell ref="A1:I1"/>
    <mergeCell ref="A2:A3"/>
    <mergeCell ref="B2:F2"/>
    <mergeCell ref="G2:H2"/>
    <mergeCell ref="I2:I3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 II kw.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Szelech</dc:creator>
  <cp:lastModifiedBy>Maciej Świątek</cp:lastModifiedBy>
  <cp:lastPrinted>2022-03-07T13:17:35Z</cp:lastPrinted>
  <dcterms:created xsi:type="dcterms:W3CDTF">2020-03-23T08:58:54Z</dcterms:created>
  <dcterms:modified xsi:type="dcterms:W3CDTF">2023-06-12T11:35:44Z</dcterms:modified>
</cp:coreProperties>
</file>