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Pracownik\Desktop\"/>
    </mc:Choice>
  </mc:AlternateContent>
  <xr:revisionPtr revIDLastSave="0" documentId="13_ncr:1_{43C22834-6CF2-440B-82A6-E953DC9DD310}" xr6:coauthVersionLast="36" xr6:coauthVersionMax="36" xr10:uidLastSave="{00000000-0000-0000-0000-000000000000}"/>
  <bookViews>
    <workbookView xWindow="0" yWindow="0" windowWidth="28800" windowHeight="9825" xr2:uid="{CB58AB81-6782-4429-B440-5C0412AA374A}"/>
  </bookViews>
  <sheets>
    <sheet name="Arkusz1" sheetId="1" r:id="rId1"/>
    <sheet name="Arkusz2" sheetId="2"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5" i="1" l="1"/>
  <c r="G64" i="1"/>
  <c r="K68" i="1"/>
  <c r="J68" i="1"/>
  <c r="H68" i="1"/>
  <c r="G68" i="1"/>
  <c r="K67" i="1"/>
  <c r="J67" i="1"/>
  <c r="I67" i="1"/>
  <c r="H67" i="1"/>
  <c r="G67" i="1"/>
  <c r="F67" i="1"/>
  <c r="E67" i="1"/>
  <c r="D67" i="1"/>
  <c r="K66" i="1"/>
  <c r="J66" i="1"/>
  <c r="I66" i="1"/>
  <c r="H66" i="1"/>
  <c r="G66" i="1"/>
  <c r="F66" i="1"/>
  <c r="E66" i="1"/>
  <c r="D66" i="1"/>
  <c r="K65" i="1"/>
  <c r="J65" i="1"/>
  <c r="H65" i="1"/>
  <c r="G65" i="1"/>
  <c r="K64" i="1"/>
  <c r="J64" i="1"/>
  <c r="I64" i="1"/>
  <c r="H64" i="1"/>
  <c r="F63" i="1"/>
  <c r="E63" i="1"/>
  <c r="D63" i="1"/>
  <c r="F62" i="1"/>
  <c r="E62" i="1"/>
  <c r="D62" i="1"/>
  <c r="J98" i="2"/>
  <c r="I98" i="2"/>
  <c r="G98" i="2"/>
  <c r="F98" i="2"/>
  <c r="J97" i="2"/>
  <c r="I97" i="2"/>
  <c r="H97" i="2"/>
  <c r="G97" i="2"/>
  <c r="F97" i="2"/>
  <c r="E97" i="2"/>
  <c r="D97" i="2"/>
  <c r="C97" i="2"/>
  <c r="J96" i="2"/>
  <c r="I96" i="2"/>
  <c r="H96" i="2"/>
  <c r="G96" i="2"/>
  <c r="F96" i="2"/>
  <c r="E96" i="2"/>
  <c r="D96" i="2"/>
  <c r="C96" i="2"/>
  <c r="J95" i="2"/>
  <c r="I95" i="2"/>
  <c r="H95" i="2"/>
  <c r="G95" i="2"/>
  <c r="F95" i="2"/>
  <c r="E93" i="2"/>
  <c r="D93" i="2"/>
  <c r="C93" i="2"/>
  <c r="J94" i="2"/>
  <c r="I94" i="2"/>
  <c r="H94" i="2"/>
  <c r="G94" i="2"/>
  <c r="F94" i="2"/>
  <c r="E92" i="2"/>
  <c r="D92" i="2"/>
  <c r="C92" i="2"/>
  <c r="K48" i="1"/>
  <c r="J48" i="1"/>
  <c r="I48" i="1"/>
  <c r="H48" i="1"/>
  <c r="G48" i="1"/>
  <c r="F48" i="1"/>
  <c r="E48" i="1"/>
  <c r="D48" i="1"/>
  <c r="F85" i="2"/>
  <c r="J85" i="2"/>
  <c r="G85" i="2"/>
  <c r="C85" i="2"/>
  <c r="D85" i="2"/>
  <c r="E85" i="2"/>
  <c r="H85" i="2"/>
  <c r="I85" i="2"/>
  <c r="K32" i="1"/>
  <c r="I32" i="1"/>
  <c r="H32" i="1"/>
  <c r="F31" i="1"/>
  <c r="E31" i="1"/>
  <c r="K30" i="1"/>
  <c r="I30" i="1"/>
  <c r="H30" i="1"/>
  <c r="F29" i="1"/>
  <c r="E29" i="1"/>
  <c r="K28" i="1"/>
  <c r="I28" i="1"/>
  <c r="H28" i="1"/>
  <c r="F27" i="1"/>
  <c r="E27" i="1"/>
  <c r="J26" i="1"/>
  <c r="G26" i="1"/>
  <c r="D25" i="1"/>
  <c r="J82" i="2"/>
  <c r="H82" i="2"/>
  <c r="G82" i="2"/>
  <c r="E81" i="2"/>
  <c r="D81" i="2"/>
  <c r="J80" i="2"/>
  <c r="H80" i="2"/>
  <c r="G80" i="2"/>
  <c r="E79" i="2"/>
  <c r="D79" i="2"/>
  <c r="J78" i="2"/>
  <c r="H78" i="2"/>
  <c r="G78" i="2"/>
  <c r="I76" i="2"/>
  <c r="F76" i="2"/>
  <c r="E77" i="2"/>
  <c r="D77" i="2"/>
  <c r="C75" i="2"/>
  <c r="C57" i="2" l="1"/>
  <c r="C62" i="2" s="1"/>
  <c r="D57" i="2"/>
  <c r="E57" i="2"/>
  <c r="E62" i="2" s="1"/>
  <c r="F57" i="2"/>
  <c r="F64" i="2" s="1"/>
  <c r="G57" i="2"/>
  <c r="G64" i="2" s="1"/>
  <c r="H57" i="2"/>
  <c r="I57" i="2"/>
  <c r="I64" i="2" s="1"/>
  <c r="J57" i="2"/>
  <c r="J64" i="2" s="1"/>
  <c r="C58" i="2"/>
  <c r="C65" i="2" s="1"/>
  <c r="D58" i="2"/>
  <c r="E58" i="2"/>
  <c r="F58" i="2"/>
  <c r="F65" i="2" s="1"/>
  <c r="G58" i="2"/>
  <c r="G65" i="2" s="1"/>
  <c r="H58" i="2"/>
  <c r="I58" i="2"/>
  <c r="I65" i="2" s="1"/>
  <c r="J58" i="2"/>
  <c r="J65" i="2" s="1"/>
  <c r="C59" i="2"/>
  <c r="D59" i="2"/>
  <c r="E59" i="2"/>
  <c r="E66" i="2" s="1"/>
  <c r="F59" i="2"/>
  <c r="F66" i="2" s="1"/>
  <c r="G59" i="2"/>
  <c r="G66" i="2" s="1"/>
  <c r="H59" i="2"/>
  <c r="I59" i="2"/>
  <c r="I66" i="2" s="1"/>
  <c r="J59" i="2"/>
  <c r="J66" i="2" s="1"/>
  <c r="F60" i="2"/>
  <c r="F67" i="2" s="1"/>
  <c r="G60" i="2"/>
  <c r="I60" i="2"/>
  <c r="I67" i="2" s="1"/>
  <c r="J60" i="2"/>
  <c r="J67" i="2" s="1"/>
  <c r="D56" i="2"/>
  <c r="D61" i="2" s="1"/>
  <c r="E56" i="2"/>
  <c r="F56" i="2"/>
  <c r="F63" i="2" s="1"/>
  <c r="G56" i="2"/>
  <c r="G63" i="2" s="1"/>
  <c r="H56" i="2"/>
  <c r="H63" i="2" s="1"/>
  <c r="I56" i="2"/>
  <c r="J56" i="2"/>
  <c r="J63" i="2" s="1"/>
  <c r="C56" i="2"/>
  <c r="C61" i="2" s="1"/>
  <c r="D53" i="2"/>
  <c r="E53" i="2"/>
  <c r="F53" i="2"/>
  <c r="G53" i="2"/>
  <c r="H53" i="2"/>
  <c r="I53" i="2"/>
  <c r="I54" i="2" s="1"/>
  <c r="J53" i="2"/>
  <c r="J54" i="2" s="1"/>
  <c r="G54" i="2"/>
  <c r="C53" i="2"/>
  <c r="C54" i="2" s="1"/>
  <c r="C40" i="2"/>
  <c r="C44" i="2" s="1"/>
  <c r="F40" i="2"/>
  <c r="F45" i="2" s="1"/>
  <c r="I40" i="2"/>
  <c r="I45" i="2" s="1"/>
  <c r="D41" i="2"/>
  <c r="D46" i="2" s="1"/>
  <c r="E41" i="2"/>
  <c r="E46" i="2" s="1"/>
  <c r="G41" i="2"/>
  <c r="G47" i="2" s="1"/>
  <c r="H41" i="2"/>
  <c r="H47" i="2" s="1"/>
  <c r="J41" i="2"/>
  <c r="J47" i="2" s="1"/>
  <c r="D42" i="2"/>
  <c r="D48" i="2" s="1"/>
  <c r="E42" i="2"/>
  <c r="E48" i="2" s="1"/>
  <c r="G42" i="2"/>
  <c r="G49" i="2" s="1"/>
  <c r="H42" i="2"/>
  <c r="H49" i="2" s="1"/>
  <c r="J42" i="2"/>
  <c r="J49" i="2" s="1"/>
  <c r="D43" i="2"/>
  <c r="E43" i="2"/>
  <c r="G43" i="2"/>
  <c r="G51" i="2" s="1"/>
  <c r="H43" i="2"/>
  <c r="H51" i="2" s="1"/>
  <c r="J43" i="2"/>
  <c r="J51" i="2" s="1"/>
  <c r="I63" i="2"/>
  <c r="G67" i="2"/>
  <c r="H66" i="2"/>
  <c r="D66" i="2"/>
  <c r="C66" i="2"/>
  <c r="H65" i="2"/>
  <c r="E65" i="2"/>
  <c r="D65" i="2"/>
  <c r="H64" i="2"/>
  <c r="D62" i="2"/>
  <c r="E61" i="2"/>
  <c r="C29" i="2"/>
  <c r="D29" i="2"/>
  <c r="E29" i="2"/>
  <c r="F29" i="2"/>
  <c r="G29" i="2"/>
  <c r="H29" i="2"/>
  <c r="I29" i="2"/>
  <c r="J29" i="2"/>
  <c r="K29" i="2"/>
  <c r="L29" i="2"/>
  <c r="M29" i="2"/>
  <c r="N29" i="2"/>
  <c r="O29" i="2"/>
  <c r="P29" i="2"/>
  <c r="Q29" i="2"/>
  <c r="R29" i="2"/>
  <c r="S29" i="2"/>
  <c r="C30" i="2"/>
  <c r="D30" i="2"/>
  <c r="E30" i="2"/>
  <c r="F30" i="2"/>
  <c r="G30" i="2"/>
  <c r="H30" i="2"/>
  <c r="I30" i="2"/>
  <c r="J30" i="2"/>
  <c r="K30" i="2"/>
  <c r="L30" i="2"/>
  <c r="M30" i="2"/>
  <c r="N30" i="2"/>
  <c r="O30" i="2"/>
  <c r="P30" i="2"/>
  <c r="Q30" i="2"/>
  <c r="R30" i="2"/>
  <c r="S30" i="2"/>
  <c r="C31" i="2"/>
  <c r="D31" i="2"/>
  <c r="E31" i="2"/>
  <c r="F31" i="2"/>
  <c r="G31" i="2"/>
  <c r="H31" i="2"/>
  <c r="I31" i="2"/>
  <c r="J31" i="2"/>
  <c r="K31" i="2"/>
  <c r="L31" i="2"/>
  <c r="M31" i="2"/>
  <c r="N31" i="2"/>
  <c r="O31" i="2"/>
  <c r="P31" i="2"/>
  <c r="Q31" i="2"/>
  <c r="R31" i="2"/>
  <c r="S31" i="2"/>
  <c r="C32" i="2"/>
  <c r="D32" i="2"/>
  <c r="E32" i="2"/>
  <c r="F32" i="2"/>
  <c r="G32" i="2"/>
  <c r="H32" i="2"/>
  <c r="I32" i="2"/>
  <c r="J32" i="2"/>
  <c r="K32" i="2"/>
  <c r="L32" i="2"/>
  <c r="M32" i="2"/>
  <c r="N32" i="2"/>
  <c r="O32" i="2"/>
  <c r="P32" i="2"/>
  <c r="Q32" i="2"/>
  <c r="R32" i="2"/>
  <c r="S32" i="2"/>
  <c r="C33" i="2"/>
  <c r="D33" i="2"/>
  <c r="E33" i="2"/>
  <c r="F33" i="2"/>
  <c r="G33" i="2"/>
  <c r="H33" i="2"/>
  <c r="I33" i="2"/>
  <c r="J33" i="2"/>
  <c r="K33" i="2"/>
  <c r="L33" i="2"/>
  <c r="M33" i="2"/>
  <c r="N33" i="2"/>
  <c r="O33" i="2"/>
  <c r="P33" i="2"/>
  <c r="Q33" i="2"/>
  <c r="R33" i="2"/>
  <c r="S33" i="2"/>
  <c r="C34" i="2"/>
  <c r="D34" i="2"/>
  <c r="E34" i="2"/>
  <c r="F34" i="2"/>
  <c r="G34" i="2"/>
  <c r="H34" i="2"/>
  <c r="I34" i="2"/>
  <c r="J34" i="2"/>
  <c r="K34" i="2"/>
  <c r="L34" i="2"/>
  <c r="M34" i="2"/>
  <c r="N34" i="2"/>
  <c r="O34" i="2"/>
  <c r="P34" i="2"/>
  <c r="Q34" i="2"/>
  <c r="R34" i="2"/>
  <c r="S34" i="2"/>
  <c r="C35" i="2"/>
  <c r="D35" i="2"/>
  <c r="E35" i="2"/>
  <c r="F35" i="2"/>
  <c r="G35" i="2"/>
  <c r="H35" i="2"/>
  <c r="I35" i="2"/>
  <c r="J35" i="2"/>
  <c r="K35" i="2"/>
  <c r="L35" i="2"/>
  <c r="M35" i="2"/>
  <c r="N35" i="2"/>
  <c r="O35" i="2"/>
  <c r="P35" i="2"/>
  <c r="Q35" i="2"/>
  <c r="R35" i="2"/>
  <c r="S35" i="2"/>
  <c r="C36" i="2"/>
  <c r="D36" i="2"/>
  <c r="E36" i="2"/>
  <c r="F36" i="2"/>
  <c r="G36" i="2"/>
  <c r="H36" i="2"/>
  <c r="I36" i="2"/>
  <c r="J36" i="2"/>
  <c r="K36" i="2"/>
  <c r="L36" i="2"/>
  <c r="M36" i="2"/>
  <c r="N36" i="2"/>
  <c r="O36" i="2"/>
  <c r="P36" i="2"/>
  <c r="Q36" i="2"/>
  <c r="R36" i="2"/>
  <c r="S36" i="2"/>
  <c r="D28" i="2"/>
  <c r="E28" i="2"/>
  <c r="F28" i="2"/>
  <c r="G28" i="2"/>
  <c r="H28" i="2"/>
  <c r="I28" i="2"/>
  <c r="J28" i="2"/>
  <c r="K28" i="2"/>
  <c r="L28" i="2"/>
  <c r="M28" i="2"/>
  <c r="N28" i="2"/>
  <c r="O28" i="2"/>
  <c r="P28" i="2"/>
  <c r="Q28" i="2"/>
  <c r="R28" i="2"/>
  <c r="S28" i="2"/>
  <c r="C28" i="2"/>
  <c r="D54" i="2"/>
  <c r="E54" i="2"/>
  <c r="F54" i="2"/>
  <c r="H54" i="2"/>
  <c r="D50" i="2"/>
  <c r="E50" i="2"/>
  <c r="L25" i="1"/>
  <c r="S27" i="2"/>
  <c r="R27" i="2"/>
  <c r="Q27" i="2"/>
  <c r="P27" i="2"/>
  <c r="O27" i="2"/>
  <c r="N27" i="2"/>
  <c r="M27" i="2"/>
  <c r="L27" i="2"/>
  <c r="K27" i="2"/>
  <c r="J27" i="2"/>
  <c r="I27" i="2"/>
  <c r="H27" i="2"/>
  <c r="G27" i="2"/>
  <c r="F27" i="2"/>
  <c r="E27" i="2"/>
  <c r="D27" i="2"/>
  <c r="S26" i="2"/>
  <c r="R26" i="2"/>
  <c r="Q26" i="2"/>
  <c r="P26" i="2"/>
  <c r="O26" i="2"/>
  <c r="N26" i="2"/>
  <c r="M26" i="2"/>
  <c r="L26" i="2"/>
  <c r="K26" i="2"/>
  <c r="J26" i="2"/>
  <c r="I26" i="2"/>
  <c r="H26" i="2"/>
  <c r="G26" i="2"/>
  <c r="F26" i="2"/>
  <c r="E26" i="2"/>
  <c r="D26" i="2"/>
  <c r="S25" i="2"/>
  <c r="R25" i="2"/>
  <c r="Q25" i="2"/>
  <c r="P25" i="2"/>
  <c r="O25" i="2"/>
  <c r="N25" i="2"/>
  <c r="M25" i="2"/>
  <c r="L25" i="2"/>
  <c r="K25" i="2"/>
  <c r="J25" i="2"/>
  <c r="I25" i="2"/>
  <c r="H25" i="2"/>
  <c r="G25" i="2"/>
  <c r="F25" i="2"/>
  <c r="E25" i="2"/>
  <c r="D25" i="2"/>
  <c r="S24" i="2"/>
  <c r="R24" i="2"/>
  <c r="Q24" i="2"/>
  <c r="P24" i="2"/>
  <c r="O24" i="2"/>
  <c r="N24" i="2"/>
  <c r="M24" i="2"/>
  <c r="L24" i="2"/>
  <c r="K24" i="2"/>
  <c r="J24" i="2"/>
  <c r="I24" i="2"/>
  <c r="H24" i="2"/>
  <c r="G24" i="2"/>
  <c r="F24" i="2"/>
  <c r="E24" i="2"/>
  <c r="D24" i="2"/>
  <c r="S23" i="2"/>
  <c r="R23" i="2"/>
  <c r="Q23" i="2"/>
  <c r="P23" i="2"/>
  <c r="O23" i="2"/>
  <c r="N23" i="2"/>
  <c r="M23" i="2"/>
  <c r="L23" i="2"/>
  <c r="K23" i="2"/>
  <c r="J23" i="2"/>
  <c r="I23" i="2"/>
  <c r="H23" i="2"/>
  <c r="G23" i="2"/>
  <c r="F23" i="2"/>
  <c r="E23" i="2"/>
  <c r="D23" i="2"/>
  <c r="S22" i="2"/>
  <c r="R22" i="2"/>
  <c r="Q22" i="2"/>
  <c r="P22" i="2"/>
  <c r="O22" i="2"/>
  <c r="N22" i="2"/>
  <c r="M22" i="2"/>
  <c r="L22" i="2"/>
  <c r="K22" i="2"/>
  <c r="J22" i="2"/>
  <c r="I22" i="2"/>
  <c r="H22" i="2"/>
  <c r="G22" i="2"/>
  <c r="F22" i="2"/>
  <c r="E22" i="2"/>
  <c r="D22" i="2"/>
  <c r="S21" i="2"/>
  <c r="R21" i="2"/>
  <c r="Q21" i="2"/>
  <c r="P21" i="2"/>
  <c r="O21" i="2"/>
  <c r="N21" i="2"/>
  <c r="M21" i="2"/>
  <c r="L21" i="2"/>
  <c r="K21" i="2"/>
  <c r="J21" i="2"/>
  <c r="I21" i="2"/>
  <c r="H21" i="2"/>
  <c r="G21" i="2"/>
  <c r="F21" i="2"/>
  <c r="E21" i="2"/>
  <c r="D21" i="2"/>
  <c r="S20" i="2"/>
  <c r="R20" i="2"/>
  <c r="Q20" i="2"/>
  <c r="P20" i="2"/>
  <c r="O20" i="2"/>
  <c r="N20" i="2"/>
  <c r="M20" i="2"/>
  <c r="L20" i="2"/>
  <c r="K20" i="2"/>
  <c r="J20" i="2"/>
  <c r="I20" i="2"/>
  <c r="H20" i="2"/>
  <c r="G20" i="2"/>
  <c r="F20" i="2"/>
  <c r="E20" i="2"/>
  <c r="D20" i="2"/>
  <c r="S19" i="2"/>
  <c r="R19" i="2"/>
  <c r="Q19" i="2"/>
  <c r="P19" i="2"/>
  <c r="O19" i="2"/>
  <c r="N19" i="2"/>
  <c r="M19" i="2"/>
  <c r="L19" i="2"/>
  <c r="K19" i="2"/>
  <c r="J19" i="2"/>
  <c r="I19" i="2"/>
  <c r="H19" i="2"/>
  <c r="G19" i="2"/>
  <c r="F19" i="2"/>
  <c r="E19" i="2"/>
  <c r="D19" i="2"/>
  <c r="C27" i="2"/>
  <c r="C26" i="2"/>
  <c r="C25" i="2"/>
  <c r="C24" i="2"/>
  <c r="C23" i="2"/>
  <c r="C22" i="2"/>
  <c r="C21" i="2"/>
  <c r="C20" i="2"/>
  <c r="C19" i="2"/>
  <c r="K69" i="1" l="1"/>
  <c r="J69" i="1"/>
  <c r="I69" i="1"/>
  <c r="H69" i="1"/>
  <c r="G69" i="1"/>
  <c r="F69" i="1"/>
  <c r="E69" i="1"/>
  <c r="D69" i="1"/>
  <c r="L68" i="1"/>
  <c r="L67" i="1"/>
  <c r="L66" i="1"/>
  <c r="L65" i="1"/>
  <c r="L64" i="1"/>
  <c r="L63" i="1"/>
  <c r="L62" i="1"/>
  <c r="L48" i="1"/>
  <c r="I50" i="1" s="1"/>
  <c r="K33" i="1"/>
  <c r="J33" i="1"/>
  <c r="I33" i="1"/>
  <c r="H33" i="1"/>
  <c r="G33" i="1"/>
  <c r="F33" i="1"/>
  <c r="E33" i="1"/>
  <c r="D33" i="1"/>
  <c r="L32" i="1"/>
  <c r="L31" i="1"/>
  <c r="L30" i="1"/>
  <c r="L29" i="1"/>
  <c r="L28" i="1"/>
  <c r="L27" i="1"/>
  <c r="L26" i="1"/>
  <c r="L69" i="1" l="1"/>
  <c r="G81" i="1" s="1"/>
  <c r="L33" i="1"/>
  <c r="I35" i="1" s="1"/>
</calcChain>
</file>

<file path=xl/sharedStrings.xml><?xml version="1.0" encoding="utf-8"?>
<sst xmlns="http://schemas.openxmlformats.org/spreadsheetml/2006/main" count="248" uniqueCount="173">
  <si>
    <t>Załącznik nr 1</t>
  </si>
  <si>
    <t>Nazwa szkoły składającej (zespołu szkół składającego) informację</t>
  </si>
  <si>
    <t>Nazwa jednostki samorządu terytorialnego</t>
  </si>
  <si>
    <t>Adres</t>
  </si>
  <si>
    <t>Kod TERYT</t>
  </si>
  <si>
    <t>REGON</t>
  </si>
  <si>
    <t>Informacje niezbędne dla ustalenia wysokości dotacji celowej na wyposażenie szkoły w podręczniki, materiały edukacyjne lub materiały ćwiczeniowe w 2023 r.</t>
  </si>
  <si>
    <t>(należy wybrać właściwy wiersz z listy rozwijanej)</t>
  </si>
  <si>
    <t>*Informacja składana zgodnie z art. 12 ustawy z dnia 9 marca 2023 r. o utworzeniu Akademii Piotrkowskiej (Dz. U. poz. 709).</t>
  </si>
  <si>
    <t>I. Dotacja celowa na wyposażenie szkoły w podręczniki lub materiały edukacyjne</t>
  </si>
  <si>
    <t>Poz.</t>
  </si>
  <si>
    <t>Wyszczególnienie[1])</t>
  </si>
  <si>
    <t>Szkoła podstawowa</t>
  </si>
  <si>
    <t>Razem</t>
  </si>
  <si>
    <t>klasa I</t>
  </si>
  <si>
    <t>klasa II</t>
  </si>
  <si>
    <t>klasa III</t>
  </si>
  <si>
    <t>klasa IV</t>
  </si>
  <si>
    <t>klasa V</t>
  </si>
  <si>
    <t>klasa VI</t>
  </si>
  <si>
    <t>klasa VII</t>
  </si>
  <si>
    <t>klasa VIII</t>
  </si>
  <si>
    <t>Prognozowana liczba uczniów danych klas w roku szkolnym 2023/2024 powiększona o liczbę uczniów równą liczbie oddziałów danej klasy</t>
  </si>
  <si>
    <t>Prognozowany wzrost liczby uczniów klas II, III, V, VI i VIII w roku szkolnym 2023/2024 w stosunku do odpowiednio:
– liczby uczniów klasy II szkoły podstawowej, którym w roku szkolnym 2021/2022 i 2022/2023 szkoła ta zapewniła podręczniki do zajęć z zakresu edukacji: polonistycznej, matematycznej, przyrodniczej i społecznej, podręczniki do zajęć z zakresu danego języka obcego nowożytnego lub materiały edukacyjne,
– liczby uczniów klasy III szkoły podstawowej, którym w roku szkolnym 2022/2023 szkoła ta zapewniła podręczniki do zajęć z zakresu edukacji: polonistycznej, matematycznej, przyrodniczej i społecznej, podręczniki do zajęć z zakresu danego języka obcego nowożytnego lub materiały edukacyjne,
– liczby uczniów klas V i VIII szkoły podstawowej, którym w roku szkolnym 2021/2022 i 2022/2023 szkoła ta zapewniła podręczniki lub materiały edukacyjne,
– liczby uczniów klasy VI szkoły podstawowej, którym w roku szkolnym 2022/2023 szkoła ta zapewniła podręczniki lub materiały edukacyjne[3])</t>
  </si>
  <si>
    <t>Prognozowana liczba uczniów danych klas w roku szkolnym 2023/2024 powiększona o liczbę uczniów równą liczbie oddziałów danej klasy[4])</t>
  </si>
  <si>
    <t xml:space="preserve">Liczba uczniów danych klas w roku szkolnym 2023/2024,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 II i III,
- podręczników lub materiałów edukacyjnych, w przypadku uczniów klas V, VI i VIII [5])
</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</si>
  <si>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3 oraz kwoty 98,01 zł na ucznia)</t>
  </si>
  <si>
    <t>Środki niezbędne na wyposażenie szkoły podstawowej w podręczniki lub materiały edukacyjne dla liczby uczniów wskazanej w poz. 1 (kwota nie może być wyższa od iloczynu liczby uczniów wskazanej odpowiednio w:
- poz. 1, kol. 6 oraz kwoty 183,15 zł na ucznia,
- poz. 1, kol. 9 oraz kwoty 326,70 zł na ucznia)</t>
  </si>
  <si>
    <t>7</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</si>
  <si>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4 i 5 oraz kwoty 98,01 zł na ucznia)</t>
  </si>
  <si>
    <t>Środki niezbędne na wyposażenie szkoły podstawowej w podręczniki lub materiały edukacyjne dla liczby uczniów wskazanej w poz. 2 (kwota nie może być wyższa od iloczynu liczby uczniów wskazanej odpowiednio w:
– poz. 2, kol. 7 i 8 oraz kwoty 235,62 zł na ucznia,
- poz. 2, kol. 10 oraz kwoty 326,70 zł na ucznia)</t>
  </si>
  <si>
    <t>9</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</si>
  <si>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4 i 5 oraz kwoty 98,01 zł na ucznia)</t>
  </si>
  <si>
    <t>Środki niezbędne na wyposażenie szkoły podstawowej w podręczniki lub materiały edukacyjne dla liczby uczniów wskazanej w poz. 3 (kwota nie może być wyższa od iloczynu liczby uczniów wskazanej odpowiednio w:
– poz. 3, kol. 7 i 8 oraz kwoty 235,62 zł na ucznia,
- poz. 3, kol. 10 oraz kwoty 326,70 zł na ucznia)</t>
  </si>
  <si>
    <t>11</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</si>
  <si>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4 i 5 oraz kwoty 98,01 zł na ucznia)</t>
  </si>
  <si>
    <t>Środki niezbędne na wyposażenie szkoły podstawowej w podręczniki lub materiały edukacyjne dla liczby uczniów wskazanej w poz. 4 (kwota nie może być wyższa od iloczynu liczby uczniów wskazanej odpowiednio w:
– poz. 4, kol. 7 i 8 oraz kwoty 235,62 zł na ucznia,
- poz. 4, kol. 10 oraz kwoty 326,70 zł na ucznia)</t>
  </si>
  <si>
    <t>13</t>
  </si>
  <si>
    <r>
      <t>Środki niezbędne na wyposażenie szkoły podstawowej w podręczniki lub materiały edukacyjne (suma kwot wskazanych w poz. 5</t>
    </r>
    <r>
      <rPr>
        <sz val="9"/>
        <color rgb="FF000000"/>
        <rFont val="Symbol"/>
        <family val="1"/>
        <charset val="2"/>
      </rPr>
      <t>-</t>
    </r>
    <r>
      <rPr>
        <sz val="9"/>
        <color rgb="FF000000"/>
        <rFont val="Times New Roman"/>
        <family val="1"/>
        <charset val="238"/>
      </rPr>
      <t>12)</t>
    </r>
  </si>
  <si>
    <t xml:space="preserve">Łączna kwota dotacji celowej na wyposażenie szkoły w podręczniki lub materiały edukacyjne (poz. 13, kol. 11) wynosi </t>
  </si>
  <si>
    <t>II. Dotacja celowa na wyposażenie szkoły w materiały ćwiczeniowe</t>
  </si>
  <si>
    <t>Prognozowana liczba uczniów danych klas w roku szkolnym 2023/2024</t>
  </si>
  <si>
    <t>Środki niezbędne na wyposażenie szkoły podstawowej w materiały ćwiczeniowe dla liczby uczniów wskazanej w poz. 1 (kwota nie może być wyższa od iloczynu liczby uczniów wskazanej odpowiednio w:
- poz. 1, kol. 3-5 oraz kwoty 54,45 zł na ucznia,
- poz. 1, kol. 6–10 oraz kwoty 27,23 zł na ucznia)</t>
  </si>
  <si>
    <t xml:space="preserve">Łączna kwota dotacji celowej na wyposażenie szkoły w materiały ćwiczeniowe (poz. 2, kol. 11) wynosi </t>
  </si>
  <si>
    <t>III. Dotacja celowa na refundację kosztów poniesionych w roku szkolnym 2022/2023 na zapewnienie podręczników, materiałów edukacyjnych lub materiałów ćwiczeniowych</t>
  </si>
  <si>
    <t>2</t>
  </si>
  <si>
    <t>3</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</si>
  <si>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89,10 zł na ucznia)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</si>
  <si>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3–5 oraz kwoty 98,01 zł na ucznia)</t>
  </si>
  <si>
    <t>Środki niezbędne na wyposażenie szkoły podstawowej w podręczniki lub materiały edukacyjne dla liczby uczniów wskazanej w poz. 1 (kwota nie może być wyższa od iloczynu liczby uczniów wskazanej odpowiednio w:
- poz. 1, kol. 6 oraz kwoty 166,32 zł na ucznia,
– poz. 1, kol. 7 i 8 oraz kwoty 213,84 zł na ucznia,
- poz. 1, kol. 9 i 10 oraz kwoty 297,00 zł na ucznia)</t>
  </si>
  <si>
    <t>Środki niezbędne na wyposażenie szkoły podstawowej w podręczniki lub materiały edukacyjne dla liczby uczniów wskazanej w poz. 2 (kwota nie może być wyższa od iloczynu liczby uczniów wskazanej odpowiednio w:
- poz. 2, kol. 6 oraz kwoty 183,15 zł na ucznia,
– poz. 2, kol. 7 i 8 oraz kwoty 235,62 zł na ucznia,
- poz. 2, kol. 9 i 10 oraz kwoty 326,70 zł na ucznia)</t>
  </si>
  <si>
    <t>10</t>
  </si>
  <si>
    <t>Środki niezbędne na wyposażenie szkoły podstawowej w materiały ćwiczeniowe dla liczby uczniów wskazanej w poz. 3 (kwota nie może być wyższa od iloczynu liczby uczniów wskazanej odpowiednio w:
- poz. 3, kol. 3–5 oraz kwoty 49,50 zł na ucznia,
- poz. 3, kol. 6–10 oraz kwoty 24,75 zł na ucznia)</t>
  </si>
  <si>
    <t>Środki niezbędne na wyposażenie szkoły podstawowej w materiały ćwiczeniowe dla liczby uczniów wskazanej w poz. 4 (kwota nie może być wyższa od iloczynu liczby uczniów wskazanej odpowiednio w:
- poz. 4, kol. 3–5 oraz kwoty 54,45 zł na ucznia,
- poz.4, kol. 6–10 oraz kwoty 27,23 zł na ucznia)</t>
  </si>
  <si>
    <t>12</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</si>
  <si>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5 (kwota nie może być wyższa od iloczynu liczby uczniów wskazanej odpowiednio w poz. 5, kol. 6, 7, 9 i 10 oraz kwoty 24,75 zł na ucznia)</t>
  </si>
  <si>
    <r>
      <t>Środki podlegające refundacji (suma kwot wskazanych w poz. 6</t>
    </r>
    <r>
      <rPr>
        <sz val="9"/>
        <color rgb="FF000000"/>
        <rFont val="Symbol"/>
        <family val="1"/>
        <charset val="2"/>
      </rPr>
      <t>-</t>
    </r>
    <r>
      <rPr>
        <sz val="9"/>
        <color rgb="FF000000"/>
        <rFont val="Times New Roman"/>
        <family val="1"/>
        <charset val="238"/>
      </rPr>
      <t>12)</t>
    </r>
  </si>
  <si>
    <t>[1])</t>
  </si>
  <si>
    <t>Należy wypełnić poz. 1 w przypadku, gdy w roku szkolnym 2022/2023 szkoła podstawowa oraz szkoła artystyczna realizująca kształcenie ogólne w zakresie szkoły podstawowej zapewniły uczniom podręczniki lub materiały edukacyjne na rok szkolny 2022/2023, które zostały zakupione w 2022 r. oraz od dnia 1 stycznia 2023 r. do dnia 14 maja 2023 r. zgodnie z art. 57 ust. 5 ustawy z dnia 27 października 2017 r. o finansowaniu zadań oświatowych (Dz. U. z 2022 r. poz. 2082, 2089 i 2666 oraz z 2023 r. poz. 709 i 825), zwanej dalej „ustawą”, podlegające refundacji z dotacji celowej w 2023 r. w kwotach obowiązujących do dnia 14 maja 2023 r.</t>
  </si>
  <si>
    <t>Należy wypełnić poz. 2 w przypadku, gdy w roku szkolnym 2022/2023 szkoła podstawowa oraz szkoła artystyczna realizująca kształcenie ogólne w zakresie szkoły podstawowej zapewniły uczniom podręczniki lub materiały edukacyjne na rok szkolny 2022/2023, które zostały zakupione od dnia 15 maja 2023 r. zgodnie z art. 57 ust. 5 ustawy, podlegające refundacji z dotacji celowej w 2023 r. w kwotach obowiązujących od dnia 15 maja 2023 r.</t>
  </si>
  <si>
    <t>[3])</t>
  </si>
  <si>
    <t>Należy wypełnić poz. 3 w przypadku, gdy w roku szkolnym 2022/2023 szkoła podstawowa oraz szkoła artystyczna realizująca kształcenie ogólne w zakresie szkoły podstawowej zapewniły uczniom materiały ćwiczeniowe na rok szkolny 2022/2023, które zostały zakupione w 2022 r. oraz od dnia 1 stycznia 2023 r. do dnia 14 maja 2023 r. zgodnie z art. 57 ust. 5 ustawy, podlegające refundacji z dotacji celowej w 2023 r. w kwotach obowiązujących do dnia 14 maja 2023 r.</t>
  </si>
  <si>
    <t>[4])</t>
  </si>
  <si>
    <t>Należy wypełnić poz. 4 w przypadku, gdy w roku szkolnym 2022/2023 szkoła podstawowa oraz szkoła artystyczna realizująca kształcenie ogólne w zakresie szkoły podstawowej zapewniły uczniom materiały ćwiczeniowe na rok szkolny 2022/2023, które zostały zakupione od dnia 15 maja 2023 r. zgodnie z art. 57 ust. 5 ustawy, podlegające refundacji z dotacji celowej w 2023 r. w kwotach obowiązujących od dnia 15 maja 2023 r.</t>
  </si>
  <si>
    <t>[5])</t>
  </si>
  <si>
    <t>W poz. 5, kol. 9 i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t>
  </si>
  <si>
    <t>IV. Kwota dotacji celowej na wyposażenie szkoły (zespołu szkół) w podręczniki, materiały edukacyjne lub materiały ćwiczeniowe uwzględniająca kwoty refundacji</t>
  </si>
  <si>
    <t xml:space="preserve">Suma kwot wskazanych w pkt I (poz. 13, kol. 11), pkt II (poz. 2, kol. 11) i pkt III (poz.13, kol. 11) wynosi </t>
  </si>
  <si>
    <t>, z tego:</t>
  </si>
  <si>
    <t>- wydatki bieżące</t>
  </si>
  <si>
    <t>- wydatki majątkowe</t>
  </si>
  <si>
    <t>data sporządzenia</t>
  </si>
  <si>
    <t>….......................................................................</t>
  </si>
  <si>
    <t>pieczęć i podpis dyrektora szkoły**</t>
  </si>
  <si>
    <t>**W przypadku informacji przekazywanej w postaci:
1)	elektronicznej opatrzonej kwalifikowanym podpisem elektronicznym, podpisem osobistym lub podpisem zaufanym umieszcza się ten podpis;
2)	papierowej i elektronicznej w:
a)	informacji w postaci papierowej umieszcza się pieczęć i podpis dyrektora szkoły,
b)	informacji w postaci elektronicznej nie umieszcza się pieczęci i podpisu dyrektora szkoły.</t>
  </si>
  <si>
    <t>informacja składana po raz pierwszy</t>
  </si>
  <si>
    <t>ponowne złożenie informacji*</t>
  </si>
  <si>
    <t>aktualizacja informacji</t>
  </si>
  <si>
    <t>Szkoła artystyczna realizująca kształcenie ogólne w zakresie szkoły podstawowej</t>
  </si>
  <si>
    <t>klasa  VIII</t>
  </si>
  <si>
    <t>j. obcy zaawansowany</t>
  </si>
  <si>
    <t>podr</t>
  </si>
  <si>
    <t>ćw</t>
  </si>
  <si>
    <t>lekki</t>
  </si>
  <si>
    <t>umiarkowany</t>
  </si>
  <si>
    <t>niesłyszący</t>
  </si>
  <si>
    <t>słabosłyszący</t>
  </si>
  <si>
    <t>autyzm</t>
  </si>
  <si>
    <t>słabowidzący 1</t>
  </si>
  <si>
    <t>słabowidzący 2</t>
  </si>
  <si>
    <t>niewidomi 1</t>
  </si>
  <si>
    <t>niewidomi 2</t>
  </si>
  <si>
    <t>ref</t>
  </si>
  <si>
    <t>WSKAŹNIKI</t>
  </si>
  <si>
    <t>KWOTY</t>
  </si>
  <si>
    <t>Kwota bazowa do 14 maja</t>
  </si>
  <si>
    <t>Kwota bazowa od 15 maja</t>
  </si>
  <si>
    <t>Ilekroć w wyszczególnieniu jest mowa o szkole podstawowej – należy przez to rozumieć także szkołę artystyczną realizującą kształcenie ogólne w zakresie szkoły podstawowej prowadzoną przez jednostkę samorządu terytorialnego.</t>
  </si>
  <si>
    <t>Należy wypełnić poz. 2 w przypadku, gdy w roku szkolnym 2023/2024 liczba uczniów:
1) klas II, V i VIII ulegnie zwiększeniu w stosunku do liczby uczniów tych klas w roku szkolnym 2021/2022 i 2022/2023 lub
2) klas III i VI ulegnie zwiększeniu w stosunku do liczby uczniów tych klas w roku szkolnym 2022/2023.</t>
  </si>
  <si>
    <t>Należy wypełnić poz. 3 w przypadku, gdy w roku szkolnym:
1) 2021/2022 nie funkcjonowały klasy II, V i VIII szkoły podstawowej oraz klasy szkoły artystycznej realizującej kształcenie ogólne w zakresie klas II, V i VIII szkoły podstawowej lub nie uczęszczali do tych klas uczniowie lub
2) 2022/2023 nie funkcjonowały klasy II, III, V, VI i VIII szkoły podstawowej oraz klasy szkoły artystycznej realizującej kształcenie ogólne w zakresie klas II, III, V, VI i VIII szkoły podstawowej lub nie uczęszczali do tych klas uczniowie.</t>
  </si>
  <si>
    <t>Należy wypełnić poz. 4 w przypadku, gdy liczba uczniów danych klas w roku szkolnym 2023/2024 nie ulegnie zwiększeniu w stosunku do liczby uczniów danych klas w roku szkolnym 2021/2022 lub 2022/2023, 
a istnieje konieczność zakupu podręczników lub materiałów edukacyjnych z powodu niedokonania takiego zakupu ze środków ostatniej dotacji celowej na wszystkich uczniów tej klasy udzielonej odpowiednio w 2021 r. lub 2022 r.</t>
  </si>
  <si>
    <t>Wzrost liczby uczniów danych klas w ciągu roku szkolnego 2022/2023 w stosunku do liczby uczniów tych klas, którym w 2022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IV–VIII[6])</t>
  </si>
  <si>
    <t>Wzrost liczby uczniów danych klas w ciągu roku szkolnego 2022/2023 w stosunku do liczby uczniów tych klas, którym w 2022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IV–VIII[7])</t>
  </si>
  <si>
    <t>Wzrost liczby uczniów danych klas w ciągu roku szkolnego 2022/2023 w stosunku do liczby uczniów tych klas, którym w 2022 r. szkoła podstawowa ze środków dotacji celowej zapewniła materiały ćwiczeniowe[8])</t>
  </si>
  <si>
    <t>Wzrost liczby uczniów danych klas w ciągu roku szkolnego 2022/2023 w stosunku do liczby uczniów tych klas, którym w 2022 r. szkoła podstawowa ze środków dotacji celowej zapewniła materiały ćwiczeniowe[9])</t>
  </si>
  <si>
    <t>Liczba uczniów danych klas w roku szkolnym 2022/2023,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nowożytnego[10])</t>
  </si>
  <si>
    <t>[6])</t>
  </si>
  <si>
    <t>[7])</t>
  </si>
  <si>
    <t>[8])</t>
  </si>
  <si>
    <t>[9])</t>
  </si>
  <si>
    <t>[10])</t>
  </si>
  <si>
    <t>$D$21</t>
  </si>
  <si>
    <t>$G$21</t>
  </si>
  <si>
    <t>$J$21</t>
  </si>
  <si>
    <t>$H$22</t>
  </si>
  <si>
    <t>$I$22</t>
  </si>
  <si>
    <t>$K$22</t>
  </si>
  <si>
    <t>$E$23</t>
  </si>
  <si>
    <t>$F$23</t>
  </si>
  <si>
    <t>$H$23</t>
  </si>
  <si>
    <t>$I$23</t>
  </si>
  <si>
    <t>$K$23</t>
  </si>
  <si>
    <t>$E$24</t>
  </si>
  <si>
    <t>$F$24</t>
  </si>
  <si>
    <t>$H$24</t>
  </si>
  <si>
    <t>$I$24</t>
  </si>
  <si>
    <t>$K$24</t>
  </si>
  <si>
    <t>$E$22</t>
  </si>
  <si>
    <t>$F$22</t>
  </si>
  <si>
    <t>$D$47</t>
  </si>
  <si>
    <t>$E$47</t>
  </si>
  <si>
    <t>$F$47</t>
  </si>
  <si>
    <t>$G$47</t>
  </si>
  <si>
    <t>$H$47</t>
  </si>
  <si>
    <t>$I$47</t>
  </si>
  <si>
    <t>$J$47</t>
  </si>
  <si>
    <t>$K$47</t>
  </si>
  <si>
    <t>$D$57</t>
  </si>
  <si>
    <t>$E$57</t>
  </si>
  <si>
    <t>$F$57</t>
  </si>
  <si>
    <t>$G$57</t>
  </si>
  <si>
    <t>$H$57</t>
  </si>
  <si>
    <t>$I$57</t>
  </si>
  <si>
    <t>$J$57</t>
  </si>
  <si>
    <t>$K$57</t>
  </si>
  <si>
    <t>$D$58</t>
  </si>
  <si>
    <t>$E$58</t>
  </si>
  <si>
    <t>$F$58</t>
  </si>
  <si>
    <t>$G$58</t>
  </si>
  <si>
    <t>$H$58</t>
  </si>
  <si>
    <t>$I$58</t>
  </si>
  <si>
    <t>$J$58</t>
  </si>
  <si>
    <t>$K$58</t>
  </si>
  <si>
    <t>$D$59</t>
  </si>
  <si>
    <t>$E$59</t>
  </si>
  <si>
    <t>$F$59</t>
  </si>
  <si>
    <t>$G$59</t>
  </si>
  <si>
    <t>$H$59</t>
  </si>
  <si>
    <t>$I$59</t>
  </si>
  <si>
    <t>$J$59</t>
  </si>
  <si>
    <t>$K$59</t>
  </si>
  <si>
    <t>$D$60</t>
  </si>
  <si>
    <t>$E$60</t>
  </si>
  <si>
    <t>$F$60</t>
  </si>
  <si>
    <t>$G$60</t>
  </si>
  <si>
    <t>$H$60</t>
  </si>
  <si>
    <t>$I$60</t>
  </si>
  <si>
    <t>$J$60</t>
  </si>
  <si>
    <t>$K$60</t>
  </si>
  <si>
    <t>$G$61</t>
  </si>
  <si>
    <t>$H$61</t>
  </si>
  <si>
    <t>$J$61</t>
  </si>
  <si>
    <t>$K$61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</si>
</sst>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14"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sz val="9"/>
      <color rgb="FF000000"/>
      <name val="Symbol"/>
      <family val="1"/>
      <charset val="2"/>
    </font>
    <font>
      <vertAlign val="superscript"/>
      <sz val="8"/>
      <color rgb="FF000000"/>
      <name val="Times New Roman"/>
      <family val="1"/>
      <charset val="238"/>
    </font>
    <font>
      <sz val="9"/>
      <color theme="1"/>
      <name val="Calibri"/>
      <family val="2"/>
      <charset val="238"/>
      <scheme val="minor"/>
    </font>
    <font>
      <sz val="11"/>
      <color theme="1"/>
      <name val="Calibri"/>
      <family val="2"/>
      <charset val="238"/>
      <scheme val="minor"/>
    </font>
    <font>
      <sz val="9"/>
      <color theme="1"/>
      <name val="Bahnschrift Light"/>
      <family val="2"/>
      <charset val="238"/>
    </font>
    <font>
      <sz val="9"/>
      <color theme="1"/>
      <name val="Times New Roman"/>
      <family val="1"/>
      <charset val="238"/>
    </font>
    <font>
      <b/>
      <sz val="11"/>
      <color theme="1"/>
      <name val="Times New Roman"/>
      <family val="1"/>
      <charset val="23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A6A6A6"/>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s>
  <borders count="27">
    <border>
      <left/>
      <right/>
      <top/>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diagonalUp="1" diagonalDown="1">
      <left/>
      <right style="medium">
        <color indexed="64"/>
      </right>
      <top/>
      <bottom style="medium">
        <color indexed="64"/>
      </bottom>
      <diagonal style="thin">
        <color indexed="64"/>
      </diagonal>
    </border>
    <border>
      <left/>
      <right style="medium">
        <color indexed="64"/>
      </right>
      <top/>
      <bottom/>
      <diagonal/>
    </border>
    <border diagonalUp="1" diagonalDown="1">
      <left style="medium">
        <color indexed="64"/>
      </left>
      <right style="medium">
        <color indexed="64"/>
      </right>
      <top style="medium">
        <color indexed="64"/>
      </top>
      <bottom/>
      <diagonal style="thin">
        <color indexed="64"/>
      </diagonal>
    </border>
    <border>
      <left style="medium">
        <color indexed="64"/>
      </left>
      <right style="medium">
        <color indexed="64"/>
      </right>
      <top style="medium">
        <color indexed="64"/>
      </top>
      <bottom style="medium">
        <color indexed="64"/>
      </bottom>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16">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1" fillId="0" borderId="0" xfId="0" applyFont="1"/>
    <xf numFmtId="0" fontId="2" fillId="2" borderId="0" xfId="0" applyFont="1" applyFill="1"/>
    <xf numFmtId="0" fontId="3" fillId="0" borderId="0" xfId="0" applyFont="1"/>
    <xf numFmtId="0" fontId="4" fillId="0" borderId="0" xfId="0" applyFont="1"/>
    <xf numFmtId="1" fontId="6" fillId="3" borderId="6"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4" borderId="9" xfId="0" applyFont="1" applyFill="1" applyBorder="1" applyAlignment="1">
      <alignment horizontal="center" vertical="center" wrapText="1"/>
    </xf>
    <xf numFmtId="1" fontId="6" fillId="3" borderId="5" xfId="0" applyNumberFormat="1" applyFont="1" applyFill="1" applyBorder="1" applyAlignment="1">
      <alignment horizontal="center" vertical="center" wrapText="1"/>
    </xf>
    <xf numFmtId="0" fontId="6" fillId="4" borderId="11" xfId="0"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5" fillId="4" borderId="13" xfId="0" applyFont="1" applyFill="1" applyBorder="1" applyAlignment="1">
      <alignment horizontal="center" vertical="center" wrapText="1"/>
    </xf>
    <xf numFmtId="1" fontId="6" fillId="3" borderId="12" xfId="0" applyNumberFormat="1" applyFont="1" applyFill="1" applyBorder="1" applyAlignment="1">
      <alignment horizontal="center" vertical="center" wrapText="1"/>
    </xf>
    <xf numFmtId="0" fontId="6" fillId="4" borderId="13" xfId="0" applyFont="1" applyFill="1" applyBorder="1" applyAlignment="1">
      <alignment horizontal="center" vertical="center" wrapText="1"/>
    </xf>
    <xf numFmtId="44" fontId="6" fillId="3" borderId="10" xfId="0" applyNumberFormat="1" applyFont="1" applyFill="1" applyBorder="1" applyAlignment="1">
      <alignment horizontal="center" vertical="center" wrapText="1"/>
    </xf>
    <xf numFmtId="0" fontId="6" fillId="4" borderId="14" xfId="0" applyFont="1" applyFill="1" applyBorder="1" applyAlignment="1">
      <alignment horizontal="center" vertical="center" wrapText="1"/>
    </xf>
    <xf numFmtId="0" fontId="8" fillId="2" borderId="0" xfId="0" applyFont="1" applyFill="1" applyAlignment="1">
      <alignment horizontal="justify" vertical="center"/>
    </xf>
    <xf numFmtId="0" fontId="0" fillId="6" borderId="0" xfId="0" applyFill="1"/>
    <xf numFmtId="0" fontId="6" fillId="6" borderId="0" xfId="0" applyFont="1" applyFill="1" applyAlignment="1">
      <alignment horizontal="right"/>
    </xf>
    <xf numFmtId="0" fontId="9" fillId="2" borderId="0" xfId="0" applyFont="1" applyFill="1"/>
    <xf numFmtId="0" fontId="9" fillId="0" borderId="0" xfId="0" applyFont="1"/>
    <xf numFmtId="0" fontId="1" fillId="6" borderId="0" xfId="0" applyFont="1" applyFill="1" applyAlignment="1">
      <alignment horizontal="right"/>
    </xf>
    <xf numFmtId="1" fontId="6" fillId="3" borderId="10" xfId="0" applyNumberFormat="1" applyFont="1" applyFill="1" applyBorder="1" applyAlignment="1">
      <alignment horizontal="center" vertical="center" wrapText="1"/>
    </xf>
    <xf numFmtId="44" fontId="6" fillId="3" borderId="5" xfId="0" applyNumberFormat="1" applyFont="1" applyFill="1" applyBorder="1" applyAlignment="1">
      <alignment horizontal="center" vertical="center" wrapText="1"/>
    </xf>
    <xf numFmtId="0" fontId="4" fillId="2" borderId="0" xfId="0" applyFont="1" applyFill="1"/>
    <xf numFmtId="0" fontId="0" fillId="2" borderId="0" xfId="0" applyFill="1" applyAlignment="1">
      <alignment horizontal="right"/>
    </xf>
    <xf numFmtId="49" fontId="0" fillId="2" borderId="0" xfId="0" applyNumberFormat="1" applyFill="1"/>
    <xf numFmtId="14" fontId="0" fillId="3" borderId="0" xfId="0" applyNumberFormat="1" applyFill="1" applyAlignment="1">
      <alignment horizontal="center"/>
    </xf>
    <xf numFmtId="0" fontId="0" fillId="2" borderId="0" xfId="0" applyFill="1" applyAlignment="1">
      <alignment horizontal="center"/>
    </xf>
    <xf numFmtId="0" fontId="0" fillId="2" borderId="0" xfId="0" applyFill="1" applyAlignment="1">
      <alignment horizontal="center" vertical="center"/>
    </xf>
    <xf numFmtId="0" fontId="11" fillId="7" borderId="15" xfId="0" applyFont="1" applyFill="1" applyBorder="1" applyAlignment="1">
      <alignment horizontal="center" vertical="center"/>
    </xf>
    <xf numFmtId="0" fontId="11" fillId="8" borderId="15" xfId="0" applyFont="1" applyFill="1" applyBorder="1" applyAlignment="1">
      <alignment horizontal="center" vertical="center"/>
    </xf>
    <xf numFmtId="0" fontId="10" fillId="0" borderId="0" xfId="0" applyFont="1"/>
    <xf numFmtId="0" fontId="10" fillId="0" borderId="0" xfId="0" applyFont="1" applyFill="1"/>
    <xf numFmtId="0" fontId="9" fillId="0" borderId="0" xfId="0" applyFont="1" applyFill="1" applyBorder="1" applyAlignment="1">
      <alignment horizontal="center" vertical="center"/>
    </xf>
    <xf numFmtId="0" fontId="9" fillId="7" borderId="15" xfId="0" applyFont="1" applyFill="1" applyBorder="1" applyAlignment="1">
      <alignment horizontal="center" vertical="center"/>
    </xf>
    <xf numFmtId="0" fontId="9" fillId="8" borderId="15" xfId="0" applyFont="1" applyFill="1" applyBorder="1" applyAlignment="1">
      <alignment horizontal="center" vertical="center"/>
    </xf>
    <xf numFmtId="0" fontId="9" fillId="2" borderId="15" xfId="0" applyFont="1" applyFill="1" applyBorder="1" applyAlignment="1">
      <alignment horizontal="center" vertical="center"/>
    </xf>
    <xf numFmtId="0" fontId="9" fillId="7" borderId="16" xfId="0" applyFont="1" applyFill="1" applyBorder="1" applyAlignment="1">
      <alignment horizontal="center" vertical="center"/>
    </xf>
    <xf numFmtId="0" fontId="9" fillId="8" borderId="16"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7" borderId="17" xfId="0" applyFont="1" applyFill="1" applyBorder="1" applyAlignment="1">
      <alignment horizontal="center" vertical="center"/>
    </xf>
    <xf numFmtId="0" fontId="9" fillId="8" borderId="17" xfId="0" applyFont="1" applyFill="1" applyBorder="1" applyAlignment="1">
      <alignment horizontal="center" vertical="center"/>
    </xf>
    <xf numFmtId="4" fontId="9" fillId="7" borderId="15" xfId="0" applyNumberFormat="1" applyFont="1" applyFill="1" applyBorder="1" applyAlignment="1">
      <alignment horizontal="center" vertical="center"/>
    </xf>
    <xf numFmtId="4" fontId="9" fillId="8" borderId="15" xfId="0" applyNumberFormat="1" applyFont="1" applyFill="1" applyBorder="1" applyAlignment="1">
      <alignment horizontal="center" vertical="center"/>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5" xfId="0" applyFont="1" applyFill="1" applyBorder="1" applyAlignment="1">
      <alignment horizontal="center" vertical="center"/>
    </xf>
    <xf numFmtId="4" fontId="9" fillId="7" borderId="19" xfId="0" applyNumberFormat="1" applyFont="1" applyFill="1" applyBorder="1" applyAlignment="1">
      <alignment horizontal="center" vertical="center"/>
    </xf>
    <xf numFmtId="4" fontId="9" fillId="8" borderId="19" xfId="0" applyNumberFormat="1" applyFont="1" applyFill="1" applyBorder="1" applyAlignment="1">
      <alignment horizontal="center" vertical="center"/>
    </xf>
    <xf numFmtId="4" fontId="9" fillId="0" borderId="20" xfId="0" applyNumberFormat="1" applyFont="1" applyBorder="1" applyAlignment="1">
      <alignment horizontal="center" vertical="center"/>
    </xf>
    <xf numFmtId="4" fontId="9" fillId="0" borderId="22" xfId="0" applyNumberFormat="1" applyFont="1" applyBorder="1" applyAlignment="1">
      <alignment horizontal="center" vertical="center"/>
    </xf>
    <xf numFmtId="4" fontId="9" fillId="7" borderId="24" xfId="0" applyNumberFormat="1" applyFont="1" applyFill="1" applyBorder="1" applyAlignment="1">
      <alignment horizontal="center" vertical="center"/>
    </xf>
    <xf numFmtId="4" fontId="9" fillId="8" borderId="24" xfId="0" applyNumberFormat="1" applyFont="1" applyFill="1" applyBorder="1" applyAlignment="1">
      <alignment horizontal="center" vertical="center"/>
    </xf>
    <xf numFmtId="4" fontId="9" fillId="0" borderId="25" xfId="0" applyNumberFormat="1" applyFont="1" applyBorder="1" applyAlignment="1">
      <alignment horizontal="center" vertical="center"/>
    </xf>
    <xf numFmtId="0" fontId="11" fillId="7" borderId="19" xfId="0" applyFont="1" applyFill="1" applyBorder="1" applyAlignment="1">
      <alignment horizontal="center" vertical="center"/>
    </xf>
    <xf numFmtId="0" fontId="11" fillId="7" borderId="24" xfId="0" applyFont="1" applyFill="1" applyBorder="1" applyAlignment="1">
      <alignment horizontal="center" vertical="center"/>
    </xf>
    <xf numFmtId="0" fontId="11" fillId="8" borderId="19" xfId="0" applyFont="1" applyFill="1" applyBorder="1" applyAlignment="1">
      <alignment horizontal="center" vertical="center"/>
    </xf>
    <xf numFmtId="0" fontId="11" fillId="8" borderId="24" xfId="0" applyFont="1" applyFill="1" applyBorder="1" applyAlignment="1">
      <alignment horizontal="center" vertical="center"/>
    </xf>
    <xf numFmtId="0" fontId="5" fillId="0" borderId="15" xfId="0" applyFont="1" applyBorder="1" applyAlignment="1">
      <alignment horizontal="center" vertical="center" wrapText="1"/>
    </xf>
    <xf numFmtId="0" fontId="5" fillId="0" borderId="15" xfId="0" applyFont="1" applyBorder="1" applyAlignment="1">
      <alignment horizontal="justify" vertical="center"/>
    </xf>
    <xf numFmtId="0" fontId="6" fillId="4" borderId="26" xfId="0" applyFont="1" applyFill="1" applyBorder="1" applyAlignment="1">
      <alignment horizontal="center" vertical="center" wrapText="1"/>
    </xf>
    <xf numFmtId="0" fontId="5" fillId="0" borderId="15" xfId="0" applyFont="1" applyBorder="1" applyAlignment="1">
      <alignment horizontal="justify" vertical="center" wrapText="1"/>
    </xf>
    <xf numFmtId="44" fontId="6" fillId="0" borderId="15" xfId="0" applyNumberFormat="1" applyFont="1" applyBorder="1" applyAlignment="1">
      <alignment horizontal="center" vertical="center" wrapText="1"/>
    </xf>
    <xf numFmtId="44" fontId="6" fillId="5" borderId="15" xfId="0" applyNumberFormat="1" applyFont="1" applyFill="1" applyBorder="1" applyAlignment="1">
      <alignment horizontal="center" vertical="center" wrapText="1"/>
    </xf>
    <xf numFmtId="44" fontId="0" fillId="2" borderId="15" xfId="0" applyNumberFormat="1" applyFill="1" applyBorder="1"/>
    <xf numFmtId="0" fontId="9" fillId="0" borderId="0" xfId="0" applyFont="1" applyFill="1"/>
    <xf numFmtId="0" fontId="1" fillId="2" borderId="0" xfId="0" applyFont="1" applyFill="1" applyAlignment="1">
      <alignment wrapText="1"/>
    </xf>
    <xf numFmtId="0" fontId="4" fillId="2" borderId="0" xfId="0" applyFont="1" applyFill="1" applyBorder="1"/>
    <xf numFmtId="0" fontId="5" fillId="0" borderId="15" xfId="0" applyFont="1" applyBorder="1" applyAlignment="1">
      <alignment horizontal="center" vertical="center" wrapText="1"/>
    </xf>
    <xf numFmtId="0" fontId="0" fillId="0" borderId="0" xfId="0" applyFill="1"/>
    <xf numFmtId="0" fontId="2" fillId="0" borderId="0" xfId="0" applyFont="1" applyFill="1"/>
    <xf numFmtId="0" fontId="0" fillId="2" borderId="0" xfId="0" applyFill="1" applyAlignment="1">
      <alignment vertical="top" wrapText="1"/>
    </xf>
    <xf numFmtId="0" fontId="0" fillId="0" borderId="0" xfId="0" applyFill="1" applyAlignment="1">
      <alignment vertical="top" wrapText="1"/>
    </xf>
    <xf numFmtId="0" fontId="0" fillId="0" borderId="0" xfId="0" applyAlignment="1">
      <alignment vertical="top" wrapText="1"/>
    </xf>
    <xf numFmtId="0" fontId="12" fillId="2" borderId="0" xfId="0" applyFont="1" applyFill="1" applyAlignment="1">
      <alignment horizontal="right" vertical="top" wrapText="1"/>
    </xf>
    <xf numFmtId="0" fontId="12" fillId="2" borderId="0" xfId="0" applyFont="1" applyFill="1" applyAlignment="1">
      <alignment horizontal="right" vertical="top"/>
    </xf>
    <xf numFmtId="44" fontId="6" fillId="2" borderId="15" xfId="0" applyNumberFormat="1" applyFont="1" applyFill="1" applyBorder="1" applyAlignment="1">
      <alignment horizontal="center" vertical="center" wrapText="1"/>
    </xf>
    <xf numFmtId="44" fontId="6" fillId="2" borderId="15" xfId="0" applyNumberFormat="1" applyFont="1" applyFill="1" applyBorder="1" applyAlignment="1" applyProtection="1">
      <alignment horizontal="center" vertical="center" wrapText="1"/>
    </xf>
    <xf numFmtId="3" fontId="6" fillId="2" borderId="15" xfId="0" applyNumberFormat="1" applyFont="1" applyFill="1" applyBorder="1" applyAlignment="1">
      <alignment horizontal="center" vertical="center" wrapText="1"/>
    </xf>
    <xf numFmtId="3" fontId="6" fillId="4" borderId="26" xfId="0" applyNumberFormat="1" applyFont="1" applyFill="1" applyBorder="1" applyAlignment="1">
      <alignment horizontal="center" vertical="center" wrapText="1"/>
    </xf>
    <xf numFmtId="3" fontId="5" fillId="4" borderId="26" xfId="0" applyNumberFormat="1" applyFont="1" applyFill="1" applyBorder="1" applyAlignment="1">
      <alignment horizontal="center" vertical="center" wrapText="1"/>
    </xf>
    <xf numFmtId="0" fontId="6" fillId="2" borderId="0" xfId="0" applyFont="1" applyFill="1" applyAlignment="1">
      <alignment horizontal="right"/>
    </xf>
    <xf numFmtId="44" fontId="0" fillId="2" borderId="0" xfId="0" applyNumberFormat="1" applyFill="1" applyBorder="1"/>
    <xf numFmtId="44" fontId="13" fillId="0" borderId="15" xfId="0" applyNumberFormat="1" applyFont="1" applyBorder="1"/>
    <xf numFmtId="44" fontId="13" fillId="3" borderId="15" xfId="0" applyNumberFormat="1" applyFont="1" applyFill="1" applyBorder="1"/>
    <xf numFmtId="0" fontId="5" fillId="0" borderId="15" xfId="0" applyFont="1" applyBorder="1" applyAlignment="1">
      <alignment horizontal="center" vertical="center" wrapText="1"/>
    </xf>
    <xf numFmtId="49" fontId="0" fillId="3" borderId="15" xfId="0" applyNumberFormat="1" applyFill="1" applyBorder="1" applyAlignment="1">
      <alignment horizontal="left" wrapText="1"/>
    </xf>
    <xf numFmtId="49" fontId="0" fillId="3" borderId="15" xfId="0" applyNumberFormat="1" applyFill="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0" fillId="3" borderId="15" xfId="0" applyFont="1" applyFill="1" applyBorder="1" applyAlignment="1">
      <alignment horizontal="center"/>
    </xf>
    <xf numFmtId="0" fontId="0" fillId="0" borderId="15" xfId="0" applyBorder="1" applyAlignment="1">
      <alignment horizontal="center" vertical="center"/>
    </xf>
    <xf numFmtId="0" fontId="0" fillId="3" borderId="15" xfId="0" applyFill="1" applyBorder="1" applyAlignment="1">
      <alignment horizontal="center" vertical="center" wrapText="1"/>
    </xf>
    <xf numFmtId="0" fontId="0" fillId="2" borderId="15" xfId="0" applyFill="1" applyBorder="1" applyAlignment="1">
      <alignment horizontal="left"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0" fillId="2" borderId="0" xfId="0" applyFill="1" applyAlignment="1">
      <alignment horizontal="center"/>
    </xf>
    <xf numFmtId="0" fontId="0" fillId="2" borderId="0" xfId="0" applyFill="1" applyAlignment="1">
      <alignment horizontal="left" wrapText="1"/>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1" fillId="0" borderId="8" xfId="0" applyFont="1" applyBorder="1" applyAlignment="1">
      <alignment horizontal="right" vertical="center" textRotation="255"/>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8D411-8C2A-4439-9407-2255B2381DEF}">
  <sheetPr>
    <pageSetUpPr fitToPage="1"/>
  </sheetPr>
  <dimension ref="A1:Z392"/>
  <sheetViews>
    <sheetView tabSelected="1" zoomScale="90" zoomScaleNormal="90" workbookViewId="0">
      <selection activeCell="B2" sqref="B2:D2"/>
    </sheetView>
  </sheetViews>
  <sheetFormatPr defaultRowHeight="15" x14ac:dyDescent="0.25"/>
  <cols>
    <col min="1" max="1" width="9.140625" style="1"/>
    <col min="3" max="3" width="62.7109375" customWidth="1"/>
    <col min="4" max="4" width="19.140625" customWidth="1"/>
    <col min="5" max="12" width="16.42578125" customWidth="1"/>
    <col min="13" max="16" width="9.140625" style="1"/>
    <col min="17" max="26" width="9.140625" style="81"/>
  </cols>
  <sheetData>
    <row r="1" spans="2:21" x14ac:dyDescent="0.25">
      <c r="B1" s="1"/>
      <c r="C1" s="1"/>
      <c r="D1" s="1"/>
      <c r="E1" s="1"/>
      <c r="F1" s="1"/>
      <c r="G1" s="1"/>
      <c r="H1" s="1"/>
      <c r="I1" s="1"/>
      <c r="J1" s="1"/>
      <c r="K1" s="1"/>
      <c r="L1" s="2" t="s">
        <v>0</v>
      </c>
    </row>
    <row r="2" spans="2:21" x14ac:dyDescent="0.25">
      <c r="B2" s="98"/>
      <c r="C2" s="98"/>
      <c r="D2" s="98"/>
      <c r="E2" s="3"/>
      <c r="F2" s="99"/>
      <c r="G2" s="99"/>
      <c r="H2" s="99"/>
      <c r="I2" s="99"/>
      <c r="J2" s="99"/>
      <c r="K2" s="99"/>
      <c r="L2" s="99"/>
    </row>
    <row r="3" spans="2:21" x14ac:dyDescent="0.25">
      <c r="B3" s="2" t="s">
        <v>1</v>
      </c>
      <c r="C3" s="1"/>
      <c r="D3" s="1"/>
      <c r="E3" s="1"/>
      <c r="F3" s="2" t="s">
        <v>2</v>
      </c>
      <c r="G3" s="1"/>
      <c r="H3" s="1"/>
      <c r="I3" s="1"/>
      <c r="J3" s="1"/>
      <c r="K3" s="1"/>
      <c r="L3" s="1"/>
    </row>
    <row r="4" spans="2:21" x14ac:dyDescent="0.25">
      <c r="B4" s="98"/>
      <c r="C4" s="98"/>
      <c r="D4" s="98"/>
      <c r="E4" s="3"/>
      <c r="F4" s="99"/>
      <c r="G4" s="99"/>
      <c r="H4" s="99"/>
      <c r="I4" s="99"/>
      <c r="J4" s="99"/>
      <c r="K4" s="1"/>
      <c r="L4" s="1"/>
    </row>
    <row r="5" spans="2:21" x14ac:dyDescent="0.25">
      <c r="B5" s="78" t="s">
        <v>3</v>
      </c>
      <c r="C5" s="1"/>
      <c r="D5" s="1"/>
      <c r="E5" s="1"/>
      <c r="F5" s="2" t="s">
        <v>4</v>
      </c>
      <c r="G5" s="1"/>
      <c r="H5" s="1"/>
      <c r="I5" s="1"/>
      <c r="J5" s="1"/>
      <c r="K5" s="1"/>
      <c r="L5" s="1"/>
    </row>
    <row r="6" spans="2:21" x14ac:dyDescent="0.25">
      <c r="B6" s="98"/>
      <c r="C6" s="98"/>
      <c r="D6" s="98"/>
      <c r="E6" s="1"/>
      <c r="F6" s="1"/>
      <c r="G6" s="1"/>
      <c r="H6" s="1"/>
      <c r="I6" s="1"/>
      <c r="J6" s="1"/>
      <c r="K6" s="1"/>
      <c r="L6" s="1"/>
    </row>
    <row r="7" spans="2:21" x14ac:dyDescent="0.25">
      <c r="B7" s="2" t="s">
        <v>5</v>
      </c>
      <c r="C7" s="1"/>
      <c r="D7" s="1"/>
      <c r="E7" s="1"/>
      <c r="F7" s="1"/>
      <c r="G7" s="1"/>
      <c r="H7" s="1"/>
      <c r="I7" s="1"/>
      <c r="J7" s="1"/>
      <c r="K7" s="1"/>
      <c r="L7" s="1"/>
    </row>
    <row r="8" spans="2:21" x14ac:dyDescent="0.25">
      <c r="B8" s="1"/>
      <c r="C8" s="1"/>
      <c r="D8" s="1"/>
      <c r="E8" s="1"/>
      <c r="F8" s="1"/>
      <c r="G8" s="1"/>
      <c r="H8" s="1"/>
      <c r="I8" s="1"/>
      <c r="J8" s="1"/>
      <c r="K8" s="1"/>
      <c r="L8" s="1"/>
    </row>
    <row r="9" spans="2:21" ht="18.75" x14ac:dyDescent="0.3">
      <c r="B9" s="100" t="s">
        <v>6</v>
      </c>
      <c r="C9" s="101"/>
      <c r="D9" s="101"/>
      <c r="E9" s="101"/>
      <c r="F9" s="101"/>
      <c r="G9" s="101"/>
      <c r="H9" s="101"/>
      <c r="I9" s="101"/>
      <c r="J9" s="101"/>
      <c r="K9" s="101"/>
      <c r="L9" s="102"/>
      <c r="M9" s="5"/>
      <c r="N9" s="5"/>
      <c r="O9" s="5"/>
      <c r="P9" s="5"/>
      <c r="Q9" s="82"/>
      <c r="R9" s="82"/>
      <c r="S9" s="82"/>
      <c r="T9" s="82"/>
      <c r="U9" s="82"/>
    </row>
    <row r="10" spans="2:21" x14ac:dyDescent="0.25">
      <c r="B10" s="1"/>
      <c r="C10" s="1"/>
      <c r="D10" s="1"/>
      <c r="E10" s="1"/>
      <c r="F10" s="1"/>
      <c r="G10" s="1"/>
      <c r="H10" s="1"/>
      <c r="I10" s="1"/>
      <c r="J10" s="1"/>
      <c r="K10" s="1"/>
      <c r="L10" s="1"/>
    </row>
    <row r="11" spans="2:21" x14ac:dyDescent="0.25">
      <c r="B11" s="1"/>
      <c r="C11" s="1"/>
      <c r="D11" s="1"/>
      <c r="E11" s="1"/>
      <c r="F11" s="1"/>
      <c r="G11" s="1"/>
      <c r="H11" s="1"/>
      <c r="I11" s="1"/>
      <c r="J11" s="1"/>
      <c r="K11" s="1"/>
      <c r="L11" s="1"/>
    </row>
    <row r="12" spans="2:21" x14ac:dyDescent="0.25">
      <c r="B12" s="103"/>
      <c r="C12" s="103"/>
      <c r="D12" s="103"/>
      <c r="E12" s="103"/>
      <c r="F12" s="103"/>
      <c r="G12" s="4" t="s">
        <v>7</v>
      </c>
      <c r="J12" s="1"/>
      <c r="K12" s="1"/>
    </row>
    <row r="13" spans="2:21" x14ac:dyDescent="0.25">
      <c r="B13" s="1"/>
      <c r="C13" s="6" t="s">
        <v>8</v>
      </c>
      <c r="E13" s="1"/>
      <c r="F13" s="1"/>
      <c r="G13" s="1"/>
      <c r="H13" s="1"/>
      <c r="I13" s="1"/>
      <c r="J13" s="1"/>
      <c r="K13" s="1"/>
      <c r="L13" s="1"/>
    </row>
    <row r="14" spans="2:21" x14ac:dyDescent="0.25">
      <c r="B14" s="1"/>
      <c r="C14" s="1"/>
      <c r="D14" s="1"/>
      <c r="E14" s="1"/>
      <c r="F14" s="1"/>
      <c r="G14" s="1"/>
      <c r="H14" s="1"/>
      <c r="I14" s="1"/>
      <c r="J14" s="1"/>
      <c r="K14" s="1"/>
      <c r="L14" s="1"/>
    </row>
    <row r="15" spans="2:21" x14ac:dyDescent="0.25">
      <c r="B15" s="1"/>
      <c r="C15" s="1"/>
      <c r="D15" s="1"/>
      <c r="E15" s="1"/>
      <c r="F15" s="1"/>
      <c r="G15" s="1"/>
      <c r="H15" s="1"/>
      <c r="I15" s="1"/>
      <c r="J15" s="1"/>
      <c r="K15" s="1"/>
      <c r="L15" s="1"/>
    </row>
    <row r="16" spans="2:21" ht="15.75" x14ac:dyDescent="0.25">
      <c r="B16" s="7" t="s">
        <v>9</v>
      </c>
      <c r="E16" s="1"/>
      <c r="F16" s="1"/>
      <c r="G16" s="1"/>
      <c r="H16" s="1"/>
      <c r="I16" s="1"/>
      <c r="J16" s="1"/>
      <c r="K16" s="1"/>
      <c r="L16" s="1"/>
    </row>
    <row r="17" spans="2:12" x14ac:dyDescent="0.25">
      <c r="B17" s="1"/>
      <c r="C17" s="1"/>
      <c r="D17" s="1"/>
      <c r="E17" s="1"/>
      <c r="F17" s="1"/>
      <c r="G17" s="1"/>
      <c r="H17" s="1"/>
      <c r="I17" s="1"/>
      <c r="J17" s="1"/>
      <c r="K17" s="1"/>
      <c r="L17" s="1"/>
    </row>
    <row r="18" spans="2:12" ht="30" customHeight="1" x14ac:dyDescent="0.25">
      <c r="B18" s="97" t="s">
        <v>10</v>
      </c>
      <c r="C18" s="104" t="s">
        <v>11</v>
      </c>
      <c r="D18" s="105"/>
      <c r="E18" s="105"/>
      <c r="F18" s="105"/>
      <c r="G18" s="105"/>
      <c r="H18" s="106" t="s">
        <v>7</v>
      </c>
      <c r="I18" s="106"/>
      <c r="J18" s="106"/>
      <c r="K18" s="106"/>
      <c r="L18" s="97" t="s">
        <v>13</v>
      </c>
    </row>
    <row r="19" spans="2:12" ht="17.25" customHeight="1" x14ac:dyDescent="0.25">
      <c r="B19" s="97"/>
      <c r="C19" s="104"/>
      <c r="D19" s="80" t="s">
        <v>14</v>
      </c>
      <c r="E19" s="80" t="s">
        <v>15</v>
      </c>
      <c r="F19" s="80" t="s">
        <v>16</v>
      </c>
      <c r="G19" s="80" t="s">
        <v>17</v>
      </c>
      <c r="H19" s="80" t="s">
        <v>18</v>
      </c>
      <c r="I19" s="80" t="s">
        <v>19</v>
      </c>
      <c r="J19" s="80" t="s">
        <v>20</v>
      </c>
      <c r="K19" s="80" t="s">
        <v>21</v>
      </c>
      <c r="L19" s="97"/>
    </row>
    <row r="20" spans="2:12" x14ac:dyDescent="0.25">
      <c r="B20" s="70">
        <v>1</v>
      </c>
      <c r="C20" s="70">
        <v>2</v>
      </c>
      <c r="D20" s="70">
        <v>3</v>
      </c>
      <c r="E20" s="70">
        <v>4</v>
      </c>
      <c r="F20" s="70">
        <v>5</v>
      </c>
      <c r="G20" s="70">
        <v>6</v>
      </c>
      <c r="H20" s="70">
        <v>7</v>
      </c>
      <c r="I20" s="70">
        <v>8</v>
      </c>
      <c r="J20" s="70">
        <v>9</v>
      </c>
      <c r="K20" s="70">
        <v>10</v>
      </c>
      <c r="L20" s="70">
        <v>11</v>
      </c>
    </row>
    <row r="21" spans="2:12" ht="24" x14ac:dyDescent="0.25">
      <c r="B21" s="70">
        <v>1</v>
      </c>
      <c r="C21" s="71" t="s">
        <v>22</v>
      </c>
      <c r="D21" s="90"/>
      <c r="E21" s="91"/>
      <c r="F21" s="91"/>
      <c r="G21" s="90"/>
      <c r="H21" s="91"/>
      <c r="I21" s="91"/>
      <c r="J21" s="90"/>
      <c r="K21" s="91"/>
      <c r="L21" s="72"/>
    </row>
    <row r="22" spans="2:12" ht="168" x14ac:dyDescent="0.25">
      <c r="B22" s="70">
        <v>2</v>
      </c>
      <c r="C22" s="71" t="s">
        <v>23</v>
      </c>
      <c r="D22" s="91"/>
      <c r="E22" s="90"/>
      <c r="F22" s="90"/>
      <c r="G22" s="91"/>
      <c r="H22" s="90"/>
      <c r="I22" s="90"/>
      <c r="J22" s="91"/>
      <c r="K22" s="90"/>
      <c r="L22" s="72"/>
    </row>
    <row r="23" spans="2:12" ht="24" x14ac:dyDescent="0.25">
      <c r="B23" s="70">
        <v>3</v>
      </c>
      <c r="C23" s="71" t="s">
        <v>24</v>
      </c>
      <c r="D23" s="91"/>
      <c r="E23" s="90"/>
      <c r="F23" s="90"/>
      <c r="G23" s="91"/>
      <c r="H23" s="90"/>
      <c r="I23" s="90"/>
      <c r="J23" s="91"/>
      <c r="K23" s="90"/>
      <c r="L23" s="72"/>
    </row>
    <row r="24" spans="2:12" ht="96" x14ac:dyDescent="0.25">
      <c r="B24" s="70">
        <v>4</v>
      </c>
      <c r="C24" s="73" t="s">
        <v>25</v>
      </c>
      <c r="D24" s="92"/>
      <c r="E24" s="90"/>
      <c r="F24" s="90"/>
      <c r="G24" s="91"/>
      <c r="H24" s="90"/>
      <c r="I24" s="90"/>
      <c r="J24" s="91"/>
      <c r="K24" s="90"/>
      <c r="L24" s="72"/>
    </row>
    <row r="25" spans="2:12" ht="60" x14ac:dyDescent="0.25">
      <c r="B25" s="70">
        <v>5</v>
      </c>
      <c r="C25" s="73" t="s">
        <v>26</v>
      </c>
      <c r="D25" s="88">
        <f>D21*98.01</f>
        <v>0</v>
      </c>
      <c r="E25" s="72"/>
      <c r="F25" s="72"/>
      <c r="G25" s="72"/>
      <c r="H25" s="72"/>
      <c r="I25" s="72"/>
      <c r="J25" s="72"/>
      <c r="K25" s="72"/>
      <c r="L25" s="74">
        <f>D25</f>
        <v>0</v>
      </c>
    </row>
    <row r="26" spans="2:12" ht="60" x14ac:dyDescent="0.25">
      <c r="B26" s="70">
        <v>6</v>
      </c>
      <c r="C26" s="73" t="s">
        <v>27</v>
      </c>
      <c r="D26" s="72"/>
      <c r="E26" s="72"/>
      <c r="F26" s="72"/>
      <c r="G26" s="88">
        <f>G21*183.15</f>
        <v>0</v>
      </c>
      <c r="H26" s="72"/>
      <c r="I26" s="72"/>
      <c r="J26" s="88">
        <f>J21*326.7</f>
        <v>0</v>
      </c>
      <c r="K26" s="72"/>
      <c r="L26" s="74">
        <f>SUM(G26,J26)</f>
        <v>0</v>
      </c>
    </row>
    <row r="27" spans="2:12" ht="72" x14ac:dyDescent="0.25">
      <c r="B27" s="70" t="s">
        <v>28</v>
      </c>
      <c r="C27" s="73" t="s">
        <v>29</v>
      </c>
      <c r="D27" s="72"/>
      <c r="E27" s="88">
        <f>E22*98.01</f>
        <v>0</v>
      </c>
      <c r="F27" s="88">
        <f>F22*98.01</f>
        <v>0</v>
      </c>
      <c r="G27" s="72"/>
      <c r="H27" s="72"/>
      <c r="I27" s="72"/>
      <c r="J27" s="72"/>
      <c r="K27" s="72"/>
      <c r="L27" s="74">
        <f>SUM(E27:F27)</f>
        <v>0</v>
      </c>
    </row>
    <row r="28" spans="2:12" ht="60" x14ac:dyDescent="0.25">
      <c r="B28" s="70">
        <v>8</v>
      </c>
      <c r="C28" s="73" t="s">
        <v>30</v>
      </c>
      <c r="D28" s="72"/>
      <c r="E28" s="72"/>
      <c r="F28" s="72"/>
      <c r="G28" s="72"/>
      <c r="H28" s="88">
        <f>H22*235.62</f>
        <v>0</v>
      </c>
      <c r="I28" s="88">
        <f>I22*235.62</f>
        <v>0</v>
      </c>
      <c r="J28" s="72"/>
      <c r="K28" s="88">
        <f>K22*326.7</f>
        <v>0</v>
      </c>
      <c r="L28" s="74">
        <f>SUM(H28,I28,K28)</f>
        <v>0</v>
      </c>
    </row>
    <row r="29" spans="2:12" ht="72" x14ac:dyDescent="0.25">
      <c r="B29" s="70" t="s">
        <v>31</v>
      </c>
      <c r="C29" s="73" t="s">
        <v>32</v>
      </c>
      <c r="D29" s="72"/>
      <c r="E29" s="88">
        <f>E23*98.01</f>
        <v>0</v>
      </c>
      <c r="F29" s="88">
        <f>F23*98.01</f>
        <v>0</v>
      </c>
      <c r="G29" s="72"/>
      <c r="H29" s="72"/>
      <c r="I29" s="72"/>
      <c r="J29" s="72"/>
      <c r="K29" s="72"/>
      <c r="L29" s="74">
        <f>SUM(E29:F29)</f>
        <v>0</v>
      </c>
    </row>
    <row r="30" spans="2:12" ht="60" x14ac:dyDescent="0.25">
      <c r="B30" s="70">
        <v>10</v>
      </c>
      <c r="C30" s="73" t="s">
        <v>33</v>
      </c>
      <c r="D30" s="72"/>
      <c r="E30" s="72"/>
      <c r="F30" s="72"/>
      <c r="G30" s="72"/>
      <c r="H30" s="88">
        <f>H23*235.62</f>
        <v>0</v>
      </c>
      <c r="I30" s="88">
        <f>I23*235.62</f>
        <v>0</v>
      </c>
      <c r="J30" s="72"/>
      <c r="K30" s="88">
        <f>K23*326.7</f>
        <v>0</v>
      </c>
      <c r="L30" s="74">
        <f>SUM(H30,I30,K30)</f>
        <v>0</v>
      </c>
    </row>
    <row r="31" spans="2:12" ht="72" x14ac:dyDescent="0.25">
      <c r="B31" s="70" t="s">
        <v>34</v>
      </c>
      <c r="C31" s="73" t="s">
        <v>35</v>
      </c>
      <c r="D31" s="72"/>
      <c r="E31" s="88">
        <f>E24*98.01</f>
        <v>0</v>
      </c>
      <c r="F31" s="88">
        <f>F24*98.01</f>
        <v>0</v>
      </c>
      <c r="G31" s="72"/>
      <c r="H31" s="72"/>
      <c r="I31" s="72"/>
      <c r="J31" s="72"/>
      <c r="K31" s="72"/>
      <c r="L31" s="74">
        <f>SUM(E31:F31)</f>
        <v>0</v>
      </c>
    </row>
    <row r="32" spans="2:12" ht="60" x14ac:dyDescent="0.25">
      <c r="B32" s="70">
        <v>12</v>
      </c>
      <c r="C32" s="73" t="s">
        <v>36</v>
      </c>
      <c r="D32" s="72"/>
      <c r="E32" s="72"/>
      <c r="F32" s="72"/>
      <c r="G32" s="72"/>
      <c r="H32" s="88">
        <f>H24*235.62</f>
        <v>0</v>
      </c>
      <c r="I32" s="88">
        <f>I24*235.62</f>
        <v>0</v>
      </c>
      <c r="J32" s="72"/>
      <c r="K32" s="88">
        <f>K24*326.7</f>
        <v>0</v>
      </c>
      <c r="L32" s="74">
        <f>SUM(H32,I32,K32)</f>
        <v>0</v>
      </c>
    </row>
    <row r="33" spans="2:12" ht="24" x14ac:dyDescent="0.25">
      <c r="B33" s="70" t="s">
        <v>37</v>
      </c>
      <c r="C33" s="73" t="s">
        <v>38</v>
      </c>
      <c r="D33" s="75">
        <f>D25</f>
        <v>0</v>
      </c>
      <c r="E33" s="75">
        <f>SUM(E27,E29,E31)</f>
        <v>0</v>
      </c>
      <c r="F33" s="75">
        <f>SUM(F27,F29,F31)</f>
        <v>0</v>
      </c>
      <c r="G33" s="75">
        <f>G26</f>
        <v>0</v>
      </c>
      <c r="H33" s="75">
        <f>SUM(H28,H30,H32)</f>
        <v>0</v>
      </c>
      <c r="I33" s="74">
        <f>SUM(I28,I30,I32)</f>
        <v>0</v>
      </c>
      <c r="J33" s="74">
        <f>J26</f>
        <v>0</v>
      </c>
      <c r="K33" s="74">
        <f>SUM(K28,K30,K32)</f>
        <v>0</v>
      </c>
      <c r="L33" s="75">
        <f>SUM(L25:L32)</f>
        <v>0</v>
      </c>
    </row>
    <row r="34" spans="2:12" x14ac:dyDescent="0.25">
      <c r="B34" s="1"/>
      <c r="C34" s="1"/>
      <c r="D34" s="1"/>
      <c r="E34" s="1"/>
      <c r="F34" s="1"/>
      <c r="G34" s="1"/>
      <c r="H34" s="1"/>
      <c r="I34" s="1"/>
      <c r="J34" s="1"/>
      <c r="K34" s="1"/>
      <c r="L34" s="1"/>
    </row>
    <row r="35" spans="2:12" x14ac:dyDescent="0.25">
      <c r="B35" s="20"/>
      <c r="C35" s="21"/>
      <c r="D35" s="21"/>
      <c r="E35" s="21"/>
      <c r="F35" s="21"/>
      <c r="G35" s="21"/>
      <c r="H35" s="22" t="s">
        <v>39</v>
      </c>
      <c r="I35" s="95">
        <f>L33</f>
        <v>0</v>
      </c>
      <c r="J35" s="1"/>
      <c r="K35" s="1"/>
      <c r="L35" s="1"/>
    </row>
    <row r="36" spans="2:12" x14ac:dyDescent="0.25">
      <c r="B36" s="20"/>
      <c r="C36" s="1"/>
      <c r="D36" s="1"/>
      <c r="E36" s="1"/>
      <c r="F36" s="1"/>
      <c r="G36" s="1"/>
      <c r="H36" s="93"/>
      <c r="I36" s="94"/>
      <c r="J36" s="1"/>
      <c r="K36" s="1"/>
      <c r="L36" s="1"/>
    </row>
    <row r="37" spans="2:12" ht="19.5" customHeight="1" x14ac:dyDescent="0.25">
      <c r="B37" s="87" t="s">
        <v>57</v>
      </c>
      <c r="C37" s="107" t="s">
        <v>97</v>
      </c>
      <c r="D37" s="108"/>
      <c r="E37" s="108"/>
      <c r="F37" s="108"/>
      <c r="G37" s="108"/>
      <c r="H37" s="108"/>
      <c r="I37" s="108"/>
      <c r="J37" s="108"/>
      <c r="K37" s="108"/>
      <c r="L37" s="109"/>
    </row>
    <row r="38" spans="2:12" ht="42.75" customHeight="1" x14ac:dyDescent="0.25">
      <c r="B38" s="87" t="s">
        <v>60</v>
      </c>
      <c r="C38" s="107" t="s">
        <v>98</v>
      </c>
      <c r="D38" s="108"/>
      <c r="E38" s="108"/>
      <c r="F38" s="108"/>
      <c r="G38" s="108"/>
      <c r="H38" s="108"/>
      <c r="I38" s="108"/>
      <c r="J38" s="108"/>
      <c r="K38" s="108"/>
      <c r="L38" s="109"/>
    </row>
    <row r="39" spans="2:12" ht="40.5" customHeight="1" x14ac:dyDescent="0.25">
      <c r="B39" s="87" t="s">
        <v>62</v>
      </c>
      <c r="C39" s="107" t="s">
        <v>99</v>
      </c>
      <c r="D39" s="108"/>
      <c r="E39" s="108"/>
      <c r="F39" s="108"/>
      <c r="G39" s="108"/>
      <c r="H39" s="108"/>
      <c r="I39" s="108"/>
      <c r="J39" s="108"/>
      <c r="K39" s="108"/>
      <c r="L39" s="109"/>
    </row>
    <row r="40" spans="2:12" ht="29.25" customHeight="1" x14ac:dyDescent="0.25">
      <c r="B40" s="87" t="s">
        <v>64</v>
      </c>
      <c r="C40" s="107" t="s">
        <v>100</v>
      </c>
      <c r="D40" s="108"/>
      <c r="E40" s="108"/>
      <c r="F40" s="108"/>
      <c r="G40" s="108"/>
      <c r="H40" s="108"/>
      <c r="I40" s="108"/>
      <c r="J40" s="108"/>
      <c r="K40" s="108"/>
      <c r="L40" s="109"/>
    </row>
    <row r="41" spans="2:12" x14ac:dyDescent="0.25">
      <c r="B41" s="1"/>
      <c r="C41" s="23"/>
      <c r="D41" s="23"/>
      <c r="E41" s="1"/>
      <c r="F41" s="1"/>
      <c r="G41" s="1"/>
      <c r="H41" s="1"/>
      <c r="I41" s="1"/>
      <c r="J41" s="1"/>
      <c r="K41" s="1"/>
      <c r="L41" s="1"/>
    </row>
    <row r="42" spans="2:12" ht="15.75" x14ac:dyDescent="0.25">
      <c r="B42" s="79" t="s">
        <v>40</v>
      </c>
      <c r="C42" s="24"/>
      <c r="D42" s="23"/>
      <c r="E42" s="1"/>
      <c r="F42" s="1"/>
      <c r="G42" s="1"/>
      <c r="H42" s="1"/>
      <c r="I42" s="1"/>
      <c r="J42" s="1"/>
      <c r="K42" s="1"/>
      <c r="L42" s="1"/>
    </row>
    <row r="43" spans="2:12" x14ac:dyDescent="0.25">
      <c r="B43" s="77"/>
      <c r="C43" s="23"/>
      <c r="D43" s="23"/>
      <c r="E43" s="1"/>
      <c r="F43" s="1"/>
      <c r="G43" s="1"/>
      <c r="H43" s="1"/>
      <c r="I43" s="1"/>
      <c r="J43" s="1"/>
      <c r="K43" s="1"/>
      <c r="L43" s="1"/>
    </row>
    <row r="44" spans="2:12" ht="24" customHeight="1" x14ac:dyDescent="0.25">
      <c r="B44" s="97" t="s">
        <v>10</v>
      </c>
      <c r="C44" s="97" t="s">
        <v>11</v>
      </c>
      <c r="D44" s="105"/>
      <c r="E44" s="105"/>
      <c r="F44" s="105"/>
      <c r="G44" s="105"/>
      <c r="H44" s="106" t="s">
        <v>7</v>
      </c>
      <c r="I44" s="106"/>
      <c r="J44" s="106"/>
      <c r="K44" s="106"/>
      <c r="L44" s="97" t="s">
        <v>13</v>
      </c>
    </row>
    <row r="45" spans="2:12" ht="16.5" customHeight="1" x14ac:dyDescent="0.25">
      <c r="B45" s="97"/>
      <c r="C45" s="97"/>
      <c r="D45" s="80" t="s">
        <v>14</v>
      </c>
      <c r="E45" s="80" t="s">
        <v>15</v>
      </c>
      <c r="F45" s="80" t="s">
        <v>16</v>
      </c>
      <c r="G45" s="80" t="s">
        <v>17</v>
      </c>
      <c r="H45" s="80" t="s">
        <v>18</v>
      </c>
      <c r="I45" s="80" t="s">
        <v>19</v>
      </c>
      <c r="J45" s="80" t="s">
        <v>20</v>
      </c>
      <c r="K45" s="80" t="s">
        <v>21</v>
      </c>
      <c r="L45" s="97"/>
    </row>
    <row r="46" spans="2:12" x14ac:dyDescent="0.25">
      <c r="B46" s="70">
        <v>1</v>
      </c>
      <c r="C46" s="70">
        <v>2</v>
      </c>
      <c r="D46" s="70">
        <v>3</v>
      </c>
      <c r="E46" s="70">
        <v>4</v>
      </c>
      <c r="F46" s="70">
        <v>5</v>
      </c>
      <c r="G46" s="70">
        <v>6</v>
      </c>
      <c r="H46" s="70">
        <v>7</v>
      </c>
      <c r="I46" s="70">
        <v>8</v>
      </c>
      <c r="J46" s="70">
        <v>9</v>
      </c>
      <c r="K46" s="70">
        <v>10</v>
      </c>
      <c r="L46" s="70">
        <v>11</v>
      </c>
    </row>
    <row r="47" spans="2:12" x14ac:dyDescent="0.25">
      <c r="B47" s="70">
        <v>1</v>
      </c>
      <c r="C47" s="73" t="s">
        <v>41</v>
      </c>
      <c r="D47" s="90"/>
      <c r="E47" s="90"/>
      <c r="F47" s="90"/>
      <c r="G47" s="90"/>
      <c r="H47" s="90"/>
      <c r="I47" s="90"/>
      <c r="J47" s="90"/>
      <c r="K47" s="90"/>
      <c r="L47" s="72"/>
    </row>
    <row r="48" spans="2:12" ht="60" x14ac:dyDescent="0.25">
      <c r="B48" s="70">
        <v>2</v>
      </c>
      <c r="C48" s="73" t="s">
        <v>42</v>
      </c>
      <c r="D48" s="88">
        <f>D47*54.45</f>
        <v>0</v>
      </c>
      <c r="E48" s="88">
        <f>E47*54.45</f>
        <v>0</v>
      </c>
      <c r="F48" s="88">
        <f>F47*54.45</f>
        <v>0</v>
      </c>
      <c r="G48" s="88">
        <f>G47*27.23</f>
        <v>0</v>
      </c>
      <c r="H48" s="88">
        <f>H47*27.23</f>
        <v>0</v>
      </c>
      <c r="I48" s="88">
        <f>I47*27.23</f>
        <v>0</v>
      </c>
      <c r="J48" s="88">
        <f>J47*27.23</f>
        <v>0</v>
      </c>
      <c r="K48" s="88">
        <f>K47*27.23</f>
        <v>0</v>
      </c>
      <c r="L48" s="74">
        <f>SUM(D48:K48)</f>
        <v>0</v>
      </c>
    </row>
    <row r="49" spans="2:12" x14ac:dyDescent="0.25">
      <c r="B49" s="1"/>
      <c r="C49" s="1"/>
      <c r="D49" s="1"/>
      <c r="E49" s="1"/>
      <c r="F49" s="1"/>
      <c r="G49" s="1"/>
      <c r="H49" s="1"/>
      <c r="J49" s="1"/>
      <c r="K49" s="1"/>
      <c r="L49" s="1"/>
    </row>
    <row r="50" spans="2:12" x14ac:dyDescent="0.25">
      <c r="B50" s="1"/>
      <c r="C50" s="21"/>
      <c r="D50" s="21"/>
      <c r="E50" s="21"/>
      <c r="F50" s="21"/>
      <c r="G50" s="21"/>
      <c r="H50" s="25" t="s">
        <v>43</v>
      </c>
      <c r="I50" s="95">
        <f>L48</f>
        <v>0</v>
      </c>
      <c r="J50" s="1"/>
      <c r="K50" s="1"/>
      <c r="L50" s="1"/>
    </row>
    <row r="51" spans="2:12" x14ac:dyDescent="0.25">
      <c r="B51" s="1"/>
      <c r="C51" s="1"/>
      <c r="D51" s="1"/>
      <c r="E51" s="1"/>
      <c r="F51" s="1"/>
      <c r="G51" s="1"/>
      <c r="H51" s="1"/>
      <c r="I51" s="1"/>
      <c r="J51" s="1"/>
      <c r="K51" s="1"/>
      <c r="L51" s="1"/>
    </row>
    <row r="52" spans="2:12" ht="15.75" x14ac:dyDescent="0.25">
      <c r="B52" s="7" t="s">
        <v>44</v>
      </c>
      <c r="J52" s="1"/>
      <c r="K52" s="1"/>
      <c r="L52" s="1"/>
    </row>
    <row r="53" spans="2:12" x14ac:dyDescent="0.25">
      <c r="B53" s="1"/>
      <c r="C53" s="1"/>
      <c r="D53" s="1"/>
      <c r="E53" s="1"/>
      <c r="F53" s="1"/>
      <c r="G53" s="1"/>
      <c r="H53" s="1"/>
      <c r="I53" s="1"/>
      <c r="J53" s="1"/>
      <c r="K53" s="1"/>
      <c r="L53" s="1"/>
    </row>
    <row r="54" spans="2:12" ht="15.75" customHeight="1" x14ac:dyDescent="0.25">
      <c r="B54" s="97" t="s">
        <v>10</v>
      </c>
      <c r="C54" s="97" t="s">
        <v>11</v>
      </c>
      <c r="D54" s="105"/>
      <c r="E54" s="105"/>
      <c r="F54" s="105"/>
      <c r="G54" s="105"/>
      <c r="H54" s="106" t="s">
        <v>7</v>
      </c>
      <c r="I54" s="106"/>
      <c r="J54" s="106"/>
      <c r="K54" s="106"/>
      <c r="L54" s="97" t="s">
        <v>13</v>
      </c>
    </row>
    <row r="55" spans="2:12" ht="16.5" customHeight="1" x14ac:dyDescent="0.25">
      <c r="B55" s="97"/>
      <c r="C55" s="97"/>
      <c r="D55" s="80" t="s">
        <v>14</v>
      </c>
      <c r="E55" s="80" t="s">
        <v>15</v>
      </c>
      <c r="F55" s="80" t="s">
        <v>16</v>
      </c>
      <c r="G55" s="80" t="s">
        <v>17</v>
      </c>
      <c r="H55" s="80" t="s">
        <v>18</v>
      </c>
      <c r="I55" s="80" t="s">
        <v>19</v>
      </c>
      <c r="J55" s="80" t="s">
        <v>20</v>
      </c>
      <c r="K55" s="80" t="s">
        <v>21</v>
      </c>
      <c r="L55" s="97"/>
    </row>
    <row r="56" spans="2:12" ht="16.5" customHeight="1" x14ac:dyDescent="0.25">
      <c r="B56" s="70">
        <v>1</v>
      </c>
      <c r="C56" s="70">
        <v>2</v>
      </c>
      <c r="D56" s="70">
        <v>3</v>
      </c>
      <c r="E56" s="70">
        <v>4</v>
      </c>
      <c r="F56" s="70">
        <v>5</v>
      </c>
      <c r="G56" s="70">
        <v>6</v>
      </c>
      <c r="H56" s="70">
        <v>7</v>
      </c>
      <c r="I56" s="70">
        <v>8</v>
      </c>
      <c r="J56" s="70">
        <v>9</v>
      </c>
      <c r="K56" s="70">
        <v>10</v>
      </c>
      <c r="L56" s="70">
        <v>11</v>
      </c>
    </row>
    <row r="57" spans="2:12" ht="84" x14ac:dyDescent="0.25">
      <c r="B57" s="70">
        <v>1</v>
      </c>
      <c r="C57" s="73" t="s">
        <v>101</v>
      </c>
      <c r="D57" s="90"/>
      <c r="E57" s="90"/>
      <c r="F57" s="90"/>
      <c r="G57" s="90"/>
      <c r="H57" s="90"/>
      <c r="I57" s="90"/>
      <c r="J57" s="90"/>
      <c r="K57" s="90"/>
      <c r="L57" s="72"/>
    </row>
    <row r="58" spans="2:12" ht="84" x14ac:dyDescent="0.25">
      <c r="B58" s="70" t="s">
        <v>45</v>
      </c>
      <c r="C58" s="73" t="s">
        <v>102</v>
      </c>
      <c r="D58" s="90"/>
      <c r="E58" s="90"/>
      <c r="F58" s="90"/>
      <c r="G58" s="90"/>
      <c r="H58" s="90"/>
      <c r="I58" s="90"/>
      <c r="J58" s="90"/>
      <c r="K58" s="90"/>
      <c r="L58" s="72"/>
    </row>
    <row r="59" spans="2:12" ht="36" x14ac:dyDescent="0.25">
      <c r="B59" s="70" t="s">
        <v>46</v>
      </c>
      <c r="C59" s="73" t="s">
        <v>103</v>
      </c>
      <c r="D59" s="90"/>
      <c r="E59" s="90"/>
      <c r="F59" s="90"/>
      <c r="G59" s="90"/>
      <c r="H59" s="90"/>
      <c r="I59" s="90"/>
      <c r="J59" s="90"/>
      <c r="K59" s="90"/>
      <c r="L59" s="72"/>
    </row>
    <row r="60" spans="2:12" ht="36" x14ac:dyDescent="0.25">
      <c r="B60" s="70">
        <v>4</v>
      </c>
      <c r="C60" s="73" t="s">
        <v>104</v>
      </c>
      <c r="D60" s="90"/>
      <c r="E60" s="90"/>
      <c r="F60" s="90"/>
      <c r="G60" s="90"/>
      <c r="H60" s="90"/>
      <c r="I60" s="90"/>
      <c r="J60" s="90"/>
      <c r="K60" s="90"/>
      <c r="L60" s="72"/>
    </row>
    <row r="61" spans="2:12" ht="60" x14ac:dyDescent="0.25">
      <c r="B61" s="70">
        <v>5</v>
      </c>
      <c r="C61" s="73" t="s">
        <v>105</v>
      </c>
      <c r="D61" s="91"/>
      <c r="E61" s="91"/>
      <c r="F61" s="91"/>
      <c r="G61" s="90"/>
      <c r="H61" s="90"/>
      <c r="I61" s="91"/>
      <c r="J61" s="90"/>
      <c r="K61" s="90"/>
      <c r="L61" s="72"/>
    </row>
    <row r="62" spans="2:12" ht="72" x14ac:dyDescent="0.25">
      <c r="B62" s="70">
        <v>6</v>
      </c>
      <c r="C62" s="73" t="s">
        <v>47</v>
      </c>
      <c r="D62" s="88">
        <f>D57*89.1</f>
        <v>0</v>
      </c>
      <c r="E62" s="88">
        <f>E57*89.1</f>
        <v>0</v>
      </c>
      <c r="F62" s="88">
        <f>F57*89.1</f>
        <v>0</v>
      </c>
      <c r="G62" s="72"/>
      <c r="H62" s="72"/>
      <c r="I62" s="72"/>
      <c r="J62" s="72"/>
      <c r="K62" s="72"/>
      <c r="L62" s="74">
        <f>SUM(D62:F62)</f>
        <v>0</v>
      </c>
    </row>
    <row r="63" spans="2:12" ht="72" x14ac:dyDescent="0.25">
      <c r="B63" s="70">
        <v>7</v>
      </c>
      <c r="C63" s="73" t="s">
        <v>48</v>
      </c>
      <c r="D63" s="88">
        <f>D58*98.01</f>
        <v>0</v>
      </c>
      <c r="E63" s="88">
        <f>E58*98.01</f>
        <v>0</v>
      </c>
      <c r="F63" s="88">
        <f>F58*98.01</f>
        <v>0</v>
      </c>
      <c r="G63" s="72"/>
      <c r="H63" s="72"/>
      <c r="I63" s="72"/>
      <c r="J63" s="72"/>
      <c r="K63" s="72"/>
      <c r="L63" s="74">
        <f>SUM(D63:F63)</f>
        <v>0</v>
      </c>
    </row>
    <row r="64" spans="2:12" ht="72" x14ac:dyDescent="0.25">
      <c r="B64" s="70">
        <v>8</v>
      </c>
      <c r="C64" s="73" t="s">
        <v>49</v>
      </c>
      <c r="D64" s="72"/>
      <c r="E64" s="72"/>
      <c r="F64" s="72"/>
      <c r="G64" s="88">
        <f>G57*166.32</f>
        <v>0</v>
      </c>
      <c r="H64" s="88">
        <f>H57*213.84</f>
        <v>0</v>
      </c>
      <c r="I64" s="88">
        <f>I57*213.84</f>
        <v>0</v>
      </c>
      <c r="J64" s="88">
        <f>J57*297</f>
        <v>0</v>
      </c>
      <c r="K64" s="89">
        <f>K57*297</f>
        <v>0</v>
      </c>
      <c r="L64" s="74">
        <f>SUM(G64:K64)</f>
        <v>0</v>
      </c>
    </row>
    <row r="65" spans="1:26" ht="72" x14ac:dyDescent="0.25">
      <c r="B65" s="70" t="s">
        <v>31</v>
      </c>
      <c r="C65" s="73" t="s">
        <v>50</v>
      </c>
      <c r="D65" s="72"/>
      <c r="E65" s="72"/>
      <c r="F65" s="72"/>
      <c r="G65" s="88">
        <f>G58*183.15</f>
        <v>0</v>
      </c>
      <c r="H65" s="88">
        <f>H58*235.62</f>
        <v>0</v>
      </c>
      <c r="I65" s="89">
        <f>I58*235.62</f>
        <v>0</v>
      </c>
      <c r="J65" s="88">
        <f>J58*326.7</f>
        <v>0</v>
      </c>
      <c r="K65" s="89">
        <f>K58*326.7</f>
        <v>0</v>
      </c>
      <c r="L65" s="74">
        <f>SUM(G65:K65)</f>
        <v>0</v>
      </c>
    </row>
    <row r="66" spans="1:26" ht="60" x14ac:dyDescent="0.25">
      <c r="B66" s="70" t="s">
        <v>51</v>
      </c>
      <c r="C66" s="73" t="s">
        <v>52</v>
      </c>
      <c r="D66" s="88">
        <f>D59*49.5</f>
        <v>0</v>
      </c>
      <c r="E66" s="88">
        <f>E59*49.5</f>
        <v>0</v>
      </c>
      <c r="F66" s="88">
        <f>F59*49.5</f>
        <v>0</v>
      </c>
      <c r="G66" s="88">
        <f>G59*24.75</f>
        <v>0</v>
      </c>
      <c r="H66" s="89">
        <f>H59*24.75</f>
        <v>0</v>
      </c>
      <c r="I66" s="89">
        <f>I59*24.75</f>
        <v>0</v>
      </c>
      <c r="J66" s="89">
        <f>J59*24.75</f>
        <v>0</v>
      </c>
      <c r="K66" s="89">
        <f>K59*24.75</f>
        <v>0</v>
      </c>
      <c r="L66" s="74">
        <f>SUM(D66:K66)</f>
        <v>0</v>
      </c>
    </row>
    <row r="67" spans="1:26" ht="60" x14ac:dyDescent="0.25">
      <c r="B67" s="70" t="s">
        <v>34</v>
      </c>
      <c r="C67" s="73" t="s">
        <v>53</v>
      </c>
      <c r="D67" s="88">
        <f>D60*54.45</f>
        <v>0</v>
      </c>
      <c r="E67" s="88">
        <f>E60*54.45</f>
        <v>0</v>
      </c>
      <c r="F67" s="88">
        <f>F60*54.45</f>
        <v>0</v>
      </c>
      <c r="G67" s="88">
        <f>G60*27.23</f>
        <v>0</v>
      </c>
      <c r="H67" s="89">
        <f>H60*27.23</f>
        <v>0</v>
      </c>
      <c r="I67" s="89">
        <f>I60*27.23</f>
        <v>0</v>
      </c>
      <c r="J67" s="89">
        <f>J60*27.23</f>
        <v>0</v>
      </c>
      <c r="K67" s="89">
        <f>K60*27.23</f>
        <v>0</v>
      </c>
      <c r="L67" s="74">
        <f>SUM(D67:K67)</f>
        <v>0</v>
      </c>
    </row>
    <row r="68" spans="1:26" ht="72" x14ac:dyDescent="0.25">
      <c r="B68" s="70" t="s">
        <v>54</v>
      </c>
      <c r="C68" s="73" t="s">
        <v>55</v>
      </c>
      <c r="D68" s="72"/>
      <c r="E68" s="72"/>
      <c r="F68" s="72"/>
      <c r="G68" s="88">
        <f>G61*24.75</f>
        <v>0</v>
      </c>
      <c r="H68" s="89">
        <f>H61*24.75</f>
        <v>0</v>
      </c>
      <c r="I68" s="72"/>
      <c r="J68" s="89">
        <f>J61*24.75</f>
        <v>0</v>
      </c>
      <c r="K68" s="89">
        <f>K61*24.75</f>
        <v>0</v>
      </c>
      <c r="L68" s="74">
        <f>SUM(G68,H68,J68,K68)</f>
        <v>0</v>
      </c>
    </row>
    <row r="69" spans="1:26" x14ac:dyDescent="0.25">
      <c r="B69" s="70">
        <v>13</v>
      </c>
      <c r="C69" s="73" t="s">
        <v>56</v>
      </c>
      <c r="D69" s="74">
        <f>SUM(D62,D63,D66,D67)</f>
        <v>0</v>
      </c>
      <c r="E69" s="74">
        <f t="shared" ref="E69:F69" si="0">SUM(E62,E63,E66,E67)</f>
        <v>0</v>
      </c>
      <c r="F69" s="74">
        <f t="shared" si="0"/>
        <v>0</v>
      </c>
      <c r="G69" s="74">
        <f>SUM(G64:G68)</f>
        <v>0</v>
      </c>
      <c r="H69" s="74">
        <f>SUM(H64:H68)</f>
        <v>0</v>
      </c>
      <c r="I69" s="74">
        <f>SUM(I64:I67)</f>
        <v>0</v>
      </c>
      <c r="J69" s="74">
        <f>SUM(J64:J68)</f>
        <v>0</v>
      </c>
      <c r="K69" s="74">
        <f>SUM(K64:K68)</f>
        <v>0</v>
      </c>
      <c r="L69" s="74">
        <f>SUM(L62:L68)</f>
        <v>0</v>
      </c>
    </row>
    <row r="70" spans="1:26" x14ac:dyDescent="0.25">
      <c r="B70" s="1"/>
      <c r="C70" s="1"/>
      <c r="D70" s="1"/>
      <c r="E70" s="1"/>
      <c r="F70" s="1"/>
      <c r="G70" s="1"/>
      <c r="H70" s="1"/>
      <c r="I70" s="1"/>
      <c r="J70" s="1"/>
      <c r="K70" s="1"/>
      <c r="L70" s="1"/>
    </row>
    <row r="71" spans="1:26" x14ac:dyDescent="0.25">
      <c r="B71" s="20"/>
      <c r="C71" s="1"/>
      <c r="D71" s="1"/>
      <c r="E71" s="1"/>
      <c r="F71" s="1"/>
      <c r="G71" s="1"/>
      <c r="H71" s="1"/>
      <c r="I71" s="1"/>
      <c r="J71" s="1"/>
      <c r="K71" s="1"/>
      <c r="L71" s="1"/>
    </row>
    <row r="72" spans="1:26" s="85" customFormat="1" ht="39.75" customHeight="1" x14ac:dyDescent="0.25">
      <c r="A72" s="83"/>
      <c r="B72" s="86" t="s">
        <v>106</v>
      </c>
      <c r="C72" s="112" t="s">
        <v>58</v>
      </c>
      <c r="D72" s="113"/>
      <c r="E72" s="113"/>
      <c r="F72" s="113"/>
      <c r="G72" s="113"/>
      <c r="H72" s="113"/>
      <c r="I72" s="113"/>
      <c r="J72" s="113"/>
      <c r="K72" s="113"/>
      <c r="L72" s="114"/>
      <c r="M72" s="83"/>
      <c r="N72" s="83"/>
      <c r="O72" s="83"/>
      <c r="P72" s="83"/>
      <c r="Q72" s="84"/>
      <c r="R72" s="84"/>
      <c r="S72" s="84"/>
      <c r="T72" s="84"/>
      <c r="U72" s="84"/>
      <c r="V72" s="84"/>
      <c r="W72" s="84"/>
      <c r="X72" s="84"/>
      <c r="Y72" s="84"/>
      <c r="Z72" s="84"/>
    </row>
    <row r="73" spans="1:26" s="85" customFormat="1" ht="27" customHeight="1" x14ac:dyDescent="0.25">
      <c r="A73" s="83"/>
      <c r="B73" s="86" t="s">
        <v>107</v>
      </c>
      <c r="C73" s="112" t="s">
        <v>59</v>
      </c>
      <c r="D73" s="113"/>
      <c r="E73" s="113"/>
      <c r="F73" s="113"/>
      <c r="G73" s="113"/>
      <c r="H73" s="113"/>
      <c r="I73" s="113"/>
      <c r="J73" s="113"/>
      <c r="K73" s="113"/>
      <c r="L73" s="114"/>
      <c r="M73" s="83"/>
      <c r="N73" s="83"/>
      <c r="O73" s="83"/>
      <c r="P73" s="83"/>
      <c r="Q73" s="84"/>
      <c r="R73" s="84"/>
      <c r="S73" s="84"/>
      <c r="T73" s="84"/>
      <c r="U73" s="84"/>
      <c r="V73" s="84"/>
      <c r="W73" s="84"/>
      <c r="X73" s="84"/>
      <c r="Y73" s="84"/>
      <c r="Z73" s="84"/>
    </row>
    <row r="74" spans="1:26" s="85" customFormat="1" ht="26.25" customHeight="1" x14ac:dyDescent="0.25">
      <c r="A74" s="83"/>
      <c r="B74" s="86" t="s">
        <v>108</v>
      </c>
      <c r="C74" s="112" t="s">
        <v>61</v>
      </c>
      <c r="D74" s="113"/>
      <c r="E74" s="113"/>
      <c r="F74" s="113"/>
      <c r="G74" s="113"/>
      <c r="H74" s="113"/>
      <c r="I74" s="113"/>
      <c r="J74" s="113"/>
      <c r="K74" s="113"/>
      <c r="L74" s="114"/>
      <c r="M74" s="83"/>
      <c r="N74" s="83"/>
      <c r="O74" s="83"/>
      <c r="P74" s="83"/>
      <c r="Q74" s="84"/>
      <c r="R74" s="84"/>
      <c r="S74" s="84"/>
      <c r="T74" s="84"/>
      <c r="U74" s="84"/>
      <c r="V74" s="84"/>
      <c r="W74" s="84"/>
      <c r="X74" s="84"/>
      <c r="Y74" s="84"/>
      <c r="Z74" s="84"/>
    </row>
    <row r="75" spans="1:26" s="85" customFormat="1" ht="28.5" customHeight="1" x14ac:dyDescent="0.25">
      <c r="A75" s="83"/>
      <c r="B75" s="86" t="s">
        <v>109</v>
      </c>
      <c r="C75" s="112" t="s">
        <v>63</v>
      </c>
      <c r="D75" s="113"/>
      <c r="E75" s="113"/>
      <c r="F75" s="113"/>
      <c r="G75" s="113"/>
      <c r="H75" s="113"/>
      <c r="I75" s="113"/>
      <c r="J75" s="113"/>
      <c r="K75" s="113"/>
      <c r="L75" s="114"/>
      <c r="M75" s="83"/>
      <c r="N75" s="83"/>
      <c r="O75" s="83"/>
      <c r="P75" s="83"/>
      <c r="Q75" s="84"/>
      <c r="R75" s="84"/>
      <c r="S75" s="84"/>
      <c r="T75" s="84"/>
      <c r="U75" s="84"/>
      <c r="V75" s="84"/>
      <c r="W75" s="84"/>
      <c r="X75" s="84"/>
      <c r="Y75" s="84"/>
      <c r="Z75" s="84"/>
    </row>
    <row r="76" spans="1:26" s="85" customFormat="1" ht="28.5" customHeight="1" x14ac:dyDescent="0.25">
      <c r="A76" s="83"/>
      <c r="B76" s="86" t="s">
        <v>110</v>
      </c>
      <c r="C76" s="112" t="s">
        <v>65</v>
      </c>
      <c r="D76" s="113"/>
      <c r="E76" s="113"/>
      <c r="F76" s="113"/>
      <c r="G76" s="113"/>
      <c r="H76" s="113"/>
      <c r="I76" s="113"/>
      <c r="J76" s="113"/>
      <c r="K76" s="113"/>
      <c r="L76" s="114"/>
      <c r="M76" s="83"/>
      <c r="N76" s="83"/>
      <c r="O76" s="83"/>
      <c r="P76" s="83"/>
      <c r="Q76" s="84"/>
      <c r="R76" s="84"/>
      <c r="S76" s="84"/>
      <c r="T76" s="84"/>
      <c r="U76" s="84"/>
      <c r="V76" s="84"/>
      <c r="W76" s="84"/>
      <c r="X76" s="84"/>
      <c r="Y76" s="84"/>
      <c r="Z76" s="84"/>
    </row>
    <row r="77" spans="1:26" x14ac:dyDescent="0.25">
      <c r="B77" s="1"/>
      <c r="C77" s="1"/>
      <c r="D77" s="1"/>
      <c r="E77" s="1"/>
      <c r="F77" s="1"/>
      <c r="G77" s="1"/>
      <c r="H77" s="1"/>
      <c r="I77" s="1"/>
      <c r="J77" s="1"/>
      <c r="K77" s="1"/>
      <c r="L77" s="1"/>
    </row>
    <row r="78" spans="1:26" x14ac:dyDescent="0.25">
      <c r="B78" s="1"/>
      <c r="C78" s="1"/>
      <c r="D78" s="1"/>
      <c r="E78" s="1"/>
      <c r="F78" s="1"/>
      <c r="G78" s="1"/>
      <c r="H78" s="1"/>
      <c r="I78" s="1"/>
      <c r="J78" s="1"/>
      <c r="K78" s="1"/>
      <c r="L78" s="1"/>
    </row>
    <row r="79" spans="1:26" ht="15.75" x14ac:dyDescent="0.25">
      <c r="B79" s="28" t="s">
        <v>66</v>
      </c>
      <c r="C79" s="1"/>
      <c r="D79" s="1"/>
      <c r="E79" s="1"/>
      <c r="F79" s="1"/>
      <c r="G79" s="1"/>
      <c r="H79" s="1"/>
      <c r="I79" s="1"/>
      <c r="J79" s="1"/>
      <c r="K79" s="1"/>
      <c r="L79" s="1"/>
    </row>
    <row r="80" spans="1:26" x14ac:dyDescent="0.25">
      <c r="B80" s="1"/>
      <c r="C80" s="1"/>
      <c r="D80" s="1"/>
      <c r="E80" s="1"/>
      <c r="F80" s="1"/>
      <c r="G80" s="1"/>
      <c r="H80" s="1"/>
      <c r="I80" s="1"/>
      <c r="J80" s="1"/>
      <c r="K80" s="1"/>
      <c r="L80" s="1"/>
    </row>
    <row r="81" spans="2:12" x14ac:dyDescent="0.25">
      <c r="B81" s="1"/>
      <c r="C81" s="1"/>
      <c r="D81" s="1"/>
      <c r="E81" s="1"/>
      <c r="F81" s="29" t="s">
        <v>67</v>
      </c>
      <c r="G81" s="76">
        <f>SUM(L33,L48,L69)</f>
        <v>0</v>
      </c>
      <c r="H81" s="1" t="s">
        <v>68</v>
      </c>
      <c r="I81" s="1"/>
      <c r="J81" s="1"/>
      <c r="K81" s="1"/>
      <c r="L81" s="1"/>
    </row>
    <row r="82" spans="2:12" x14ac:dyDescent="0.25">
      <c r="B82" s="1"/>
      <c r="C82" s="1"/>
      <c r="D82" s="1"/>
      <c r="E82" s="1"/>
      <c r="F82" s="1"/>
      <c r="G82" s="1"/>
      <c r="H82" s="1"/>
      <c r="I82" s="1"/>
      <c r="J82" s="1"/>
      <c r="K82" s="1"/>
      <c r="L82" s="1"/>
    </row>
    <row r="83" spans="2:12" x14ac:dyDescent="0.25">
      <c r="B83" s="1"/>
      <c r="C83" s="30" t="s">
        <v>69</v>
      </c>
      <c r="D83" s="96"/>
      <c r="E83" s="1"/>
      <c r="F83" s="1"/>
      <c r="G83" s="1"/>
      <c r="H83" s="1"/>
      <c r="I83" s="1"/>
      <c r="J83" s="1"/>
      <c r="K83" s="1"/>
      <c r="L83" s="1"/>
    </row>
    <row r="84" spans="2:12" x14ac:dyDescent="0.25">
      <c r="B84" s="1"/>
      <c r="C84" s="30" t="s">
        <v>70</v>
      </c>
      <c r="D84" s="96"/>
      <c r="E84" s="1"/>
      <c r="F84" s="1"/>
      <c r="G84" s="1"/>
      <c r="H84" s="1"/>
      <c r="I84" s="1"/>
      <c r="J84" s="1"/>
      <c r="K84" s="1"/>
      <c r="L84" s="1"/>
    </row>
    <row r="85" spans="2:12" x14ac:dyDescent="0.25">
      <c r="B85" s="1"/>
      <c r="C85" s="1"/>
      <c r="D85" s="1"/>
      <c r="E85" s="1"/>
      <c r="F85" s="1"/>
      <c r="G85" s="1"/>
      <c r="H85" s="1"/>
      <c r="I85" s="1"/>
      <c r="J85" s="1"/>
      <c r="K85" s="1"/>
      <c r="L85" s="1"/>
    </row>
    <row r="86" spans="2:12" x14ac:dyDescent="0.25">
      <c r="B86" s="1"/>
      <c r="C86" s="1"/>
      <c r="D86" s="1"/>
      <c r="E86" s="1"/>
      <c r="F86" s="1"/>
      <c r="G86" s="1"/>
      <c r="H86" s="1"/>
      <c r="I86" s="1"/>
      <c r="J86" s="1"/>
      <c r="K86" s="1"/>
      <c r="L86" s="1"/>
    </row>
    <row r="87" spans="2:12" x14ac:dyDescent="0.25">
      <c r="B87" s="1"/>
      <c r="C87" s="1"/>
      <c r="D87" s="1"/>
      <c r="E87" s="1"/>
      <c r="F87" s="1"/>
      <c r="G87" s="1"/>
      <c r="H87" s="1"/>
      <c r="I87" s="1"/>
      <c r="J87" s="1"/>
      <c r="K87" s="1"/>
      <c r="L87" s="1"/>
    </row>
    <row r="88" spans="2:12" x14ac:dyDescent="0.25">
      <c r="B88" s="1"/>
      <c r="C88" s="1"/>
      <c r="D88" s="1"/>
      <c r="E88" s="1"/>
      <c r="F88" s="1"/>
      <c r="G88" s="1"/>
      <c r="H88" s="1"/>
      <c r="I88" s="1"/>
      <c r="J88" s="1"/>
      <c r="K88" s="1"/>
      <c r="L88" s="1"/>
    </row>
    <row r="89" spans="2:12" x14ac:dyDescent="0.25">
      <c r="B89" s="1"/>
      <c r="C89" s="31"/>
      <c r="D89" s="1"/>
      <c r="E89" s="1"/>
      <c r="F89" s="1"/>
      <c r="G89" s="1"/>
      <c r="H89" s="1"/>
      <c r="I89" s="1"/>
      <c r="J89" s="1"/>
      <c r="K89" s="1"/>
      <c r="L89" s="1"/>
    </row>
    <row r="90" spans="2:12" x14ac:dyDescent="0.25">
      <c r="B90" s="1"/>
      <c r="C90" s="32" t="s">
        <v>71</v>
      </c>
      <c r="D90" s="1"/>
      <c r="E90" s="1"/>
      <c r="F90" s="1"/>
      <c r="G90" s="1"/>
      <c r="H90" s="1"/>
      <c r="I90" s="1"/>
      <c r="J90" s="1"/>
      <c r="K90" s="1"/>
      <c r="L90" s="1"/>
    </row>
    <row r="91" spans="2:12" x14ac:dyDescent="0.25">
      <c r="B91" s="1"/>
      <c r="C91" s="1"/>
      <c r="D91" s="1"/>
      <c r="E91" s="110" t="s">
        <v>72</v>
      </c>
      <c r="F91" s="110"/>
      <c r="G91" s="110"/>
      <c r="H91" s="1"/>
      <c r="I91" s="1"/>
      <c r="J91" s="1"/>
      <c r="K91" s="1"/>
      <c r="L91" s="1"/>
    </row>
    <row r="92" spans="2:12" x14ac:dyDescent="0.25">
      <c r="B92" s="1"/>
      <c r="C92" s="1"/>
      <c r="D92" s="1"/>
      <c r="E92" s="1"/>
      <c r="F92" s="33" t="s">
        <v>73</v>
      </c>
      <c r="G92" s="1"/>
      <c r="H92" s="1"/>
      <c r="I92" s="1"/>
      <c r="J92" s="1"/>
      <c r="K92" s="1"/>
      <c r="L92" s="1"/>
    </row>
    <row r="93" spans="2:12" x14ac:dyDescent="0.25">
      <c r="B93" s="1"/>
      <c r="C93" s="1"/>
      <c r="D93" s="1"/>
      <c r="E93" s="1"/>
      <c r="F93" s="1"/>
      <c r="G93" s="1"/>
      <c r="H93" s="1"/>
      <c r="I93" s="1"/>
      <c r="J93" s="1"/>
      <c r="K93" s="1"/>
      <c r="L93" s="1"/>
    </row>
    <row r="94" spans="2:12" x14ac:dyDescent="0.25">
      <c r="B94" s="1"/>
      <c r="C94" s="1"/>
      <c r="D94" s="1"/>
      <c r="E94" s="1"/>
      <c r="F94" s="1"/>
      <c r="G94" s="1"/>
      <c r="H94" s="1"/>
      <c r="I94" s="1"/>
      <c r="J94" s="1"/>
      <c r="K94" s="1"/>
      <c r="L94" s="1"/>
    </row>
    <row r="95" spans="2:12" x14ac:dyDescent="0.25">
      <c r="B95" s="1"/>
      <c r="C95" s="1"/>
      <c r="D95" s="1"/>
      <c r="E95" s="1"/>
      <c r="F95" s="1"/>
      <c r="G95" s="1"/>
      <c r="H95" s="1"/>
      <c r="I95" s="1"/>
      <c r="J95" s="1"/>
      <c r="K95" s="1"/>
      <c r="L95" s="1"/>
    </row>
    <row r="96" spans="2:12" x14ac:dyDescent="0.25">
      <c r="B96" s="1"/>
      <c r="C96" s="1"/>
      <c r="D96" s="1"/>
      <c r="E96" s="1"/>
      <c r="F96" s="1"/>
      <c r="G96" s="1"/>
      <c r="H96" s="1"/>
      <c r="I96" s="1"/>
      <c r="J96" s="1"/>
      <c r="K96" s="1"/>
      <c r="L96" s="1"/>
    </row>
    <row r="97" spans="2:16" ht="93" customHeight="1" x14ac:dyDescent="0.25">
      <c r="B97" s="1"/>
      <c r="C97" s="111" t="s">
        <v>74</v>
      </c>
      <c r="D97" s="111"/>
      <c r="E97" s="1"/>
      <c r="F97" s="1"/>
      <c r="G97" s="1"/>
      <c r="H97" s="1"/>
      <c r="I97" s="1"/>
      <c r="J97" s="1"/>
      <c r="K97" s="1"/>
      <c r="L97" s="1"/>
    </row>
    <row r="98" spans="2:16" x14ac:dyDescent="0.25">
      <c r="B98" s="1"/>
      <c r="C98" s="1"/>
      <c r="D98" s="1"/>
      <c r="E98" s="1"/>
      <c r="F98" s="1"/>
      <c r="G98" s="1"/>
      <c r="H98" s="1"/>
      <c r="I98" s="1"/>
      <c r="J98" s="1"/>
      <c r="K98" s="1"/>
      <c r="L98" s="1"/>
    </row>
    <row r="99" spans="2:16" s="81" customFormat="1" x14ac:dyDescent="0.25">
      <c r="O99" s="1"/>
      <c r="P99" s="1"/>
    </row>
    <row r="100" spans="2:16" s="81" customFormat="1" x14ac:dyDescent="0.25"/>
    <row r="101" spans="2:16" s="81" customFormat="1" x14ac:dyDescent="0.25"/>
    <row r="102" spans="2:16" s="81" customFormat="1" x14ac:dyDescent="0.25"/>
    <row r="103" spans="2:16" s="81" customFormat="1" x14ac:dyDescent="0.25"/>
    <row r="104" spans="2:16" s="81" customFormat="1" x14ac:dyDescent="0.25"/>
    <row r="105" spans="2:16" s="81" customFormat="1" x14ac:dyDescent="0.25"/>
    <row r="106" spans="2:16" s="81" customFormat="1" x14ac:dyDescent="0.25"/>
    <row r="107" spans="2:16" s="81" customFormat="1" x14ac:dyDescent="0.25"/>
    <row r="108" spans="2:16" s="81" customFormat="1" x14ac:dyDescent="0.25"/>
    <row r="109" spans="2:16" s="81" customFormat="1" x14ac:dyDescent="0.25"/>
    <row r="110" spans="2:16" s="81" customFormat="1" x14ac:dyDescent="0.25"/>
    <row r="111" spans="2:16" s="81" customFormat="1" x14ac:dyDescent="0.25"/>
    <row r="112" spans="2:16" s="81" customFormat="1" x14ac:dyDescent="0.25"/>
    <row r="113" s="81" customFormat="1" x14ac:dyDescent="0.25"/>
    <row r="114" s="81" customFormat="1" x14ac:dyDescent="0.25"/>
    <row r="115" s="81" customFormat="1" x14ac:dyDescent="0.25"/>
    <row r="116" s="81" customFormat="1" x14ac:dyDescent="0.25"/>
    <row r="117" s="81" customFormat="1" x14ac:dyDescent="0.25"/>
    <row r="118" s="81" customFormat="1" x14ac:dyDescent="0.25"/>
    <row r="119" s="81" customFormat="1" x14ac:dyDescent="0.25"/>
    <row r="120" s="81" customFormat="1" x14ac:dyDescent="0.25"/>
    <row r="121" s="81" customFormat="1" x14ac:dyDescent="0.25"/>
    <row r="122" s="81" customFormat="1" x14ac:dyDescent="0.25"/>
    <row r="123" s="81" customFormat="1" x14ac:dyDescent="0.25"/>
    <row r="124" s="81" customFormat="1" x14ac:dyDescent="0.25"/>
    <row r="125" s="81" customFormat="1" x14ac:dyDescent="0.25"/>
    <row r="126" s="81" customFormat="1" x14ac:dyDescent="0.25"/>
    <row r="127" s="81" customFormat="1" x14ac:dyDescent="0.25"/>
    <row r="128" s="81" customFormat="1" x14ac:dyDescent="0.25"/>
    <row r="129" s="81" customFormat="1" x14ac:dyDescent="0.25"/>
    <row r="130" s="81" customFormat="1" x14ac:dyDescent="0.25"/>
    <row r="131" s="81" customFormat="1" x14ac:dyDescent="0.25"/>
    <row r="132" s="81" customFormat="1" x14ac:dyDescent="0.25"/>
    <row r="133" s="81" customFormat="1" x14ac:dyDescent="0.25"/>
    <row r="134" s="81" customFormat="1" x14ac:dyDescent="0.25"/>
    <row r="135" s="81" customFormat="1" x14ac:dyDescent="0.25"/>
    <row r="136" s="81" customFormat="1" x14ac:dyDescent="0.25"/>
    <row r="137" s="81" customFormat="1" x14ac:dyDescent="0.25"/>
    <row r="138" s="81" customFormat="1" x14ac:dyDescent="0.25"/>
    <row r="139" s="81" customFormat="1" x14ac:dyDescent="0.25"/>
    <row r="140" s="81" customFormat="1" x14ac:dyDescent="0.25"/>
    <row r="141" s="81" customFormat="1" x14ac:dyDescent="0.25"/>
    <row r="142" s="81" customFormat="1" x14ac:dyDescent="0.25"/>
    <row r="143" s="81" customFormat="1" x14ac:dyDescent="0.25"/>
    <row r="144" s="81" customFormat="1" x14ac:dyDescent="0.25"/>
    <row r="145" spans="13:16" s="81" customFormat="1" x14ac:dyDescent="0.25"/>
    <row r="146" spans="13:16" s="81" customFormat="1" x14ac:dyDescent="0.25"/>
    <row r="147" spans="13:16" s="81" customFormat="1" x14ac:dyDescent="0.25"/>
    <row r="148" spans="13:16" x14ac:dyDescent="0.25">
      <c r="M148" s="81"/>
      <c r="N148" s="81"/>
      <c r="O148" s="81"/>
      <c r="P148" s="81"/>
    </row>
    <row r="149" spans="13:16" x14ac:dyDescent="0.25">
      <c r="M149" s="81"/>
      <c r="N149" s="81"/>
      <c r="O149" s="81"/>
      <c r="P149" s="81"/>
    </row>
    <row r="150" spans="13:16" x14ac:dyDescent="0.25">
      <c r="M150" s="81"/>
      <c r="N150" s="81"/>
      <c r="O150" s="81"/>
      <c r="P150" s="81"/>
    </row>
    <row r="151" spans="13:16" x14ac:dyDescent="0.25">
      <c r="M151" s="81"/>
      <c r="N151" s="81"/>
      <c r="O151" s="81"/>
      <c r="P151" s="81"/>
    </row>
    <row r="152" spans="13:16" x14ac:dyDescent="0.25">
      <c r="M152" s="81"/>
      <c r="N152" s="81"/>
      <c r="O152" s="81"/>
      <c r="P152" s="81"/>
    </row>
    <row r="153" spans="13:16" x14ac:dyDescent="0.25">
      <c r="M153" s="81"/>
      <c r="N153" s="81"/>
      <c r="O153" s="81"/>
      <c r="P153" s="81"/>
    </row>
    <row r="154" spans="13:16" x14ac:dyDescent="0.25">
      <c r="M154" s="81"/>
      <c r="N154" s="81"/>
      <c r="O154" s="81"/>
      <c r="P154" s="81"/>
    </row>
    <row r="155" spans="13:16" x14ac:dyDescent="0.25">
      <c r="M155" s="81"/>
      <c r="N155" s="81"/>
      <c r="O155" s="81"/>
      <c r="P155" s="81"/>
    </row>
    <row r="156" spans="13:16" x14ac:dyDescent="0.25">
      <c r="M156" s="81"/>
      <c r="N156" s="81"/>
      <c r="O156" s="81"/>
      <c r="P156" s="81"/>
    </row>
    <row r="157" spans="13:16" x14ac:dyDescent="0.25">
      <c r="M157" s="81"/>
      <c r="N157" s="81"/>
      <c r="O157" s="81"/>
      <c r="P157" s="81"/>
    </row>
    <row r="158" spans="13:16" x14ac:dyDescent="0.25">
      <c r="M158" s="81"/>
      <c r="N158" s="81"/>
      <c r="O158" s="81"/>
      <c r="P158" s="81"/>
    </row>
    <row r="159" spans="13:16" x14ac:dyDescent="0.25">
      <c r="M159" s="81"/>
      <c r="N159" s="81"/>
      <c r="O159" s="81"/>
      <c r="P159" s="81"/>
    </row>
    <row r="160" spans="13:16" x14ac:dyDescent="0.25">
      <c r="M160" s="81"/>
      <c r="N160" s="81"/>
      <c r="O160" s="81"/>
      <c r="P160" s="81"/>
    </row>
    <row r="161" spans="13:16" x14ac:dyDescent="0.25">
      <c r="M161" s="81"/>
      <c r="N161" s="81"/>
      <c r="O161" s="81"/>
      <c r="P161" s="81"/>
    </row>
    <row r="162" spans="13:16" x14ac:dyDescent="0.25">
      <c r="M162" s="81"/>
      <c r="N162" s="81"/>
      <c r="O162" s="81"/>
      <c r="P162" s="81"/>
    </row>
    <row r="163" spans="13:16" x14ac:dyDescent="0.25">
      <c r="M163" s="81"/>
      <c r="N163" s="81"/>
      <c r="O163" s="81"/>
      <c r="P163" s="81"/>
    </row>
    <row r="164" spans="13:16" x14ac:dyDescent="0.25">
      <c r="M164" s="81"/>
      <c r="N164" s="81"/>
      <c r="O164" s="81"/>
      <c r="P164" s="81"/>
    </row>
    <row r="165" spans="13:16" x14ac:dyDescent="0.25">
      <c r="M165" s="81"/>
      <c r="N165" s="81"/>
      <c r="O165" s="81"/>
      <c r="P165" s="81"/>
    </row>
    <row r="166" spans="13:16" x14ac:dyDescent="0.25">
      <c r="M166" s="81"/>
      <c r="N166" s="81"/>
      <c r="O166" s="81"/>
      <c r="P166" s="81"/>
    </row>
    <row r="167" spans="13:16" x14ac:dyDescent="0.25">
      <c r="M167" s="81"/>
      <c r="N167" s="81"/>
      <c r="O167" s="81"/>
      <c r="P167" s="81"/>
    </row>
    <row r="168" spans="13:16" x14ac:dyDescent="0.25">
      <c r="M168" s="81"/>
      <c r="N168" s="81"/>
      <c r="O168" s="81"/>
      <c r="P168" s="81"/>
    </row>
    <row r="169" spans="13:16" x14ac:dyDescent="0.25">
      <c r="M169" s="81"/>
      <c r="N169" s="81"/>
      <c r="O169" s="81"/>
      <c r="P169" s="81"/>
    </row>
    <row r="170" spans="13:16" x14ac:dyDescent="0.25">
      <c r="M170" s="81"/>
      <c r="N170" s="81"/>
      <c r="O170" s="81"/>
      <c r="P170" s="81"/>
    </row>
    <row r="171" spans="13:16" x14ac:dyDescent="0.25">
      <c r="M171" s="81"/>
      <c r="N171" s="81"/>
      <c r="O171" s="81"/>
      <c r="P171" s="81"/>
    </row>
    <row r="172" spans="13:16" x14ac:dyDescent="0.25">
      <c r="M172" s="81"/>
      <c r="N172" s="81"/>
      <c r="O172" s="81"/>
      <c r="P172" s="81"/>
    </row>
    <row r="173" spans="13:16" x14ac:dyDescent="0.25">
      <c r="M173" s="81"/>
      <c r="N173" s="81"/>
      <c r="O173" s="81"/>
      <c r="P173" s="81"/>
    </row>
    <row r="174" spans="13:16" x14ac:dyDescent="0.25">
      <c r="M174" s="81"/>
      <c r="N174" s="81"/>
      <c r="O174" s="81"/>
      <c r="P174" s="81"/>
    </row>
    <row r="175" spans="13:16" x14ac:dyDescent="0.25">
      <c r="M175" s="81"/>
      <c r="N175" s="81"/>
      <c r="O175" s="81"/>
      <c r="P175" s="81"/>
    </row>
    <row r="176" spans="13:16" x14ac:dyDescent="0.25">
      <c r="M176" s="81"/>
      <c r="N176" s="81"/>
      <c r="O176" s="81"/>
      <c r="P176" s="81"/>
    </row>
    <row r="177" spans="13:16" x14ac:dyDescent="0.25">
      <c r="M177" s="81"/>
      <c r="N177" s="81"/>
      <c r="O177" s="81"/>
      <c r="P177" s="81"/>
    </row>
    <row r="178" spans="13:16" x14ac:dyDescent="0.25">
      <c r="M178" s="81"/>
      <c r="N178" s="81"/>
      <c r="O178" s="81"/>
      <c r="P178" s="81"/>
    </row>
    <row r="179" spans="13:16" x14ac:dyDescent="0.25">
      <c r="M179" s="81"/>
      <c r="N179" s="81"/>
      <c r="O179" s="81"/>
      <c r="P179" s="81"/>
    </row>
    <row r="180" spans="13:16" x14ac:dyDescent="0.25">
      <c r="M180" s="81"/>
      <c r="N180" s="81"/>
      <c r="O180" s="81"/>
      <c r="P180" s="81"/>
    </row>
    <row r="181" spans="13:16" x14ac:dyDescent="0.25">
      <c r="M181" s="81"/>
      <c r="N181" s="81"/>
      <c r="O181" s="81"/>
      <c r="P181" s="81"/>
    </row>
    <row r="182" spans="13:16" x14ac:dyDescent="0.25">
      <c r="M182" s="81"/>
      <c r="N182" s="81"/>
      <c r="O182" s="81"/>
      <c r="P182" s="81"/>
    </row>
    <row r="183" spans="13:16" x14ac:dyDescent="0.25">
      <c r="M183" s="81"/>
      <c r="N183" s="81"/>
      <c r="O183" s="81"/>
      <c r="P183" s="81"/>
    </row>
    <row r="184" spans="13:16" x14ac:dyDescent="0.25">
      <c r="M184" s="81"/>
      <c r="N184" s="81"/>
      <c r="O184" s="81"/>
      <c r="P184" s="81"/>
    </row>
    <row r="185" spans="13:16" x14ac:dyDescent="0.25">
      <c r="M185" s="81"/>
      <c r="N185" s="81"/>
      <c r="O185" s="81"/>
      <c r="P185" s="81"/>
    </row>
    <row r="186" spans="13:16" x14ac:dyDescent="0.25">
      <c r="M186" s="81"/>
      <c r="N186" s="81"/>
      <c r="O186" s="81"/>
      <c r="P186" s="81"/>
    </row>
    <row r="187" spans="13:16" x14ac:dyDescent="0.25">
      <c r="M187" s="81"/>
      <c r="N187" s="81"/>
      <c r="O187" s="81"/>
      <c r="P187" s="81"/>
    </row>
    <row r="188" spans="13:16" x14ac:dyDescent="0.25">
      <c r="M188" s="81"/>
      <c r="N188" s="81"/>
      <c r="O188" s="81"/>
      <c r="P188" s="81"/>
    </row>
    <row r="189" spans="13:16" x14ac:dyDescent="0.25">
      <c r="M189" s="81"/>
      <c r="N189" s="81"/>
      <c r="O189" s="81"/>
      <c r="P189" s="81"/>
    </row>
    <row r="190" spans="13:16" x14ac:dyDescent="0.25">
      <c r="M190" s="81"/>
      <c r="N190" s="81"/>
      <c r="O190" s="81"/>
      <c r="P190" s="81"/>
    </row>
    <row r="191" spans="13:16" x14ac:dyDescent="0.25">
      <c r="M191" s="81"/>
      <c r="N191" s="81"/>
      <c r="O191" s="81"/>
      <c r="P191" s="81"/>
    </row>
    <row r="192" spans="13:16" x14ac:dyDescent="0.25">
      <c r="M192" s="81"/>
      <c r="N192" s="81"/>
      <c r="O192" s="81"/>
      <c r="P192" s="81"/>
    </row>
    <row r="193" spans="13:16" x14ac:dyDescent="0.25">
      <c r="M193" s="81"/>
      <c r="N193" s="81"/>
      <c r="O193" s="81"/>
      <c r="P193" s="81"/>
    </row>
    <row r="194" spans="13:16" x14ac:dyDescent="0.25">
      <c r="M194" s="81"/>
      <c r="N194" s="81"/>
      <c r="O194" s="81"/>
      <c r="P194" s="81"/>
    </row>
    <row r="195" spans="13:16" x14ac:dyDescent="0.25">
      <c r="M195" s="81"/>
      <c r="N195" s="81"/>
      <c r="O195" s="81"/>
      <c r="P195" s="81"/>
    </row>
    <row r="196" spans="13:16" x14ac:dyDescent="0.25">
      <c r="M196" s="81"/>
      <c r="N196" s="81"/>
      <c r="O196" s="81"/>
      <c r="P196" s="81"/>
    </row>
    <row r="197" spans="13:16" x14ac:dyDescent="0.25">
      <c r="M197" s="81"/>
      <c r="N197" s="81"/>
      <c r="O197" s="81"/>
      <c r="P197" s="81"/>
    </row>
    <row r="198" spans="13:16" x14ac:dyDescent="0.25">
      <c r="M198" s="81"/>
      <c r="N198" s="81"/>
      <c r="O198" s="81"/>
      <c r="P198" s="81"/>
    </row>
    <row r="199" spans="13:16" x14ac:dyDescent="0.25">
      <c r="M199" s="81"/>
      <c r="N199" s="81"/>
      <c r="O199" s="81"/>
      <c r="P199" s="81"/>
    </row>
    <row r="200" spans="13:16" x14ac:dyDescent="0.25">
      <c r="M200" s="81"/>
      <c r="N200" s="81"/>
      <c r="O200" s="81"/>
      <c r="P200" s="81"/>
    </row>
    <row r="201" spans="13:16" x14ac:dyDescent="0.25">
      <c r="M201" s="81"/>
      <c r="N201" s="81"/>
      <c r="O201" s="81"/>
      <c r="P201" s="81"/>
    </row>
    <row r="202" spans="13:16" x14ac:dyDescent="0.25">
      <c r="M202" s="81"/>
      <c r="N202" s="81"/>
      <c r="O202" s="81"/>
      <c r="P202" s="81"/>
    </row>
    <row r="203" spans="13:16" x14ac:dyDescent="0.25">
      <c r="M203" s="81"/>
      <c r="N203" s="81"/>
      <c r="O203" s="81"/>
      <c r="P203" s="81"/>
    </row>
    <row r="204" spans="13:16" x14ac:dyDescent="0.25">
      <c r="M204" s="81"/>
      <c r="N204" s="81"/>
      <c r="O204" s="81"/>
      <c r="P204" s="81"/>
    </row>
    <row r="205" spans="13:16" x14ac:dyDescent="0.25">
      <c r="M205" s="81"/>
      <c r="N205" s="81"/>
      <c r="O205" s="81"/>
      <c r="P205" s="81"/>
    </row>
    <row r="206" spans="13:16" x14ac:dyDescent="0.25">
      <c r="M206" s="81"/>
      <c r="N206" s="81"/>
      <c r="O206" s="81"/>
      <c r="P206" s="81"/>
    </row>
    <row r="207" spans="13:16" x14ac:dyDescent="0.25">
      <c r="M207" s="81"/>
      <c r="N207" s="81"/>
      <c r="O207" s="81"/>
      <c r="P207" s="81"/>
    </row>
    <row r="208" spans="13:16" x14ac:dyDescent="0.25">
      <c r="M208" s="81"/>
      <c r="N208" s="81"/>
      <c r="O208" s="81"/>
      <c r="P208" s="81"/>
    </row>
    <row r="209" spans="13:16" x14ac:dyDescent="0.25">
      <c r="M209" s="81"/>
      <c r="N209" s="81"/>
      <c r="O209" s="81"/>
      <c r="P209" s="81"/>
    </row>
    <row r="210" spans="13:16" x14ac:dyDescent="0.25">
      <c r="M210" s="81"/>
      <c r="N210" s="81"/>
      <c r="O210" s="81"/>
      <c r="P210" s="81"/>
    </row>
    <row r="211" spans="13:16" x14ac:dyDescent="0.25">
      <c r="M211" s="81"/>
      <c r="N211" s="81"/>
      <c r="O211" s="81"/>
      <c r="P211" s="81"/>
    </row>
    <row r="212" spans="13:16" x14ac:dyDescent="0.25">
      <c r="M212" s="81"/>
      <c r="N212" s="81"/>
      <c r="O212" s="81"/>
      <c r="P212" s="81"/>
    </row>
    <row r="213" spans="13:16" x14ac:dyDescent="0.25">
      <c r="M213" s="81"/>
      <c r="N213" s="81"/>
      <c r="O213" s="81"/>
      <c r="P213" s="81"/>
    </row>
    <row r="214" spans="13:16" x14ac:dyDescent="0.25">
      <c r="M214" s="81"/>
      <c r="N214" s="81"/>
      <c r="O214" s="81"/>
      <c r="P214" s="81"/>
    </row>
    <row r="215" spans="13:16" x14ac:dyDescent="0.25">
      <c r="M215" s="81"/>
      <c r="N215" s="81"/>
      <c r="O215" s="81"/>
      <c r="P215" s="81"/>
    </row>
    <row r="216" spans="13:16" x14ac:dyDescent="0.25">
      <c r="M216" s="81"/>
      <c r="N216" s="81"/>
      <c r="O216" s="81"/>
      <c r="P216" s="81"/>
    </row>
    <row r="217" spans="13:16" x14ac:dyDescent="0.25">
      <c r="M217" s="81"/>
      <c r="N217" s="81"/>
      <c r="O217" s="81"/>
      <c r="P217" s="81"/>
    </row>
    <row r="218" spans="13:16" x14ac:dyDescent="0.25">
      <c r="M218" s="81"/>
      <c r="N218" s="81"/>
      <c r="O218" s="81"/>
      <c r="P218" s="81"/>
    </row>
    <row r="219" spans="13:16" x14ac:dyDescent="0.25">
      <c r="M219" s="81"/>
      <c r="N219" s="81"/>
      <c r="O219" s="81"/>
      <c r="P219" s="81"/>
    </row>
    <row r="220" spans="13:16" x14ac:dyDescent="0.25">
      <c r="M220" s="81"/>
      <c r="N220" s="81"/>
      <c r="O220" s="81"/>
      <c r="P220" s="81"/>
    </row>
    <row r="221" spans="13:16" x14ac:dyDescent="0.25">
      <c r="M221" s="81"/>
      <c r="N221" s="81"/>
      <c r="O221" s="81"/>
      <c r="P221" s="81"/>
    </row>
    <row r="222" spans="13:16" x14ac:dyDescent="0.25">
      <c r="M222" s="81"/>
      <c r="N222" s="81"/>
      <c r="O222" s="81"/>
      <c r="P222" s="81"/>
    </row>
    <row r="223" spans="13:16" x14ac:dyDescent="0.25">
      <c r="M223" s="81"/>
      <c r="N223" s="81"/>
      <c r="O223" s="81"/>
      <c r="P223" s="81"/>
    </row>
    <row r="224" spans="13:16" x14ac:dyDescent="0.25">
      <c r="M224" s="81"/>
      <c r="N224" s="81"/>
      <c r="O224" s="81"/>
      <c r="P224" s="81"/>
    </row>
    <row r="225" spans="13:16" x14ac:dyDescent="0.25">
      <c r="M225" s="81"/>
      <c r="N225" s="81"/>
      <c r="O225" s="81"/>
      <c r="P225" s="81"/>
    </row>
    <row r="226" spans="13:16" x14ac:dyDescent="0.25">
      <c r="M226" s="81"/>
      <c r="N226" s="81"/>
      <c r="O226" s="81"/>
      <c r="P226" s="81"/>
    </row>
    <row r="227" spans="13:16" x14ac:dyDescent="0.25">
      <c r="M227" s="81"/>
      <c r="N227" s="81"/>
      <c r="O227" s="81"/>
      <c r="P227" s="81"/>
    </row>
    <row r="228" spans="13:16" x14ac:dyDescent="0.25">
      <c r="M228" s="81"/>
      <c r="N228" s="81"/>
      <c r="O228" s="81"/>
      <c r="P228" s="81"/>
    </row>
    <row r="229" spans="13:16" x14ac:dyDescent="0.25">
      <c r="M229" s="81"/>
      <c r="N229" s="81"/>
      <c r="O229" s="81"/>
      <c r="P229" s="81"/>
    </row>
    <row r="230" spans="13:16" x14ac:dyDescent="0.25">
      <c r="M230" s="81"/>
      <c r="N230" s="81"/>
      <c r="O230" s="81"/>
      <c r="P230" s="81"/>
    </row>
    <row r="231" spans="13:16" x14ac:dyDescent="0.25">
      <c r="M231" s="81"/>
      <c r="N231" s="81"/>
      <c r="O231" s="81"/>
      <c r="P231" s="81"/>
    </row>
    <row r="232" spans="13:16" x14ac:dyDescent="0.25">
      <c r="M232" s="81"/>
      <c r="N232" s="81"/>
      <c r="O232" s="81"/>
      <c r="P232" s="81"/>
    </row>
    <row r="233" spans="13:16" x14ac:dyDescent="0.25">
      <c r="M233" s="81"/>
      <c r="N233" s="81"/>
      <c r="O233" s="81"/>
      <c r="P233" s="81"/>
    </row>
    <row r="234" spans="13:16" x14ac:dyDescent="0.25">
      <c r="M234" s="81"/>
      <c r="N234" s="81"/>
      <c r="O234" s="81"/>
      <c r="P234" s="81"/>
    </row>
    <row r="235" spans="13:16" x14ac:dyDescent="0.25">
      <c r="M235" s="81"/>
      <c r="N235" s="81"/>
      <c r="O235" s="81"/>
      <c r="P235" s="81"/>
    </row>
    <row r="236" spans="13:16" x14ac:dyDescent="0.25">
      <c r="M236" s="81"/>
      <c r="N236" s="81"/>
      <c r="O236" s="81"/>
      <c r="P236" s="81"/>
    </row>
    <row r="237" spans="13:16" x14ac:dyDescent="0.25">
      <c r="M237" s="81"/>
      <c r="N237" s="81"/>
      <c r="O237" s="81"/>
      <c r="P237" s="81"/>
    </row>
    <row r="238" spans="13:16" x14ac:dyDescent="0.25">
      <c r="M238" s="81"/>
      <c r="N238" s="81"/>
      <c r="O238" s="81"/>
      <c r="P238" s="81"/>
    </row>
    <row r="239" spans="13:16" x14ac:dyDescent="0.25">
      <c r="M239" s="81"/>
      <c r="N239" s="81"/>
      <c r="O239" s="81"/>
      <c r="P239" s="81"/>
    </row>
    <row r="240" spans="13:16" x14ac:dyDescent="0.25">
      <c r="M240" s="81"/>
      <c r="N240" s="81"/>
      <c r="O240" s="81"/>
      <c r="P240" s="81"/>
    </row>
    <row r="241" spans="13:16" x14ac:dyDescent="0.25">
      <c r="M241" s="81"/>
      <c r="N241" s="81"/>
      <c r="O241" s="81"/>
      <c r="P241" s="81"/>
    </row>
    <row r="242" spans="13:16" x14ac:dyDescent="0.25">
      <c r="M242" s="81"/>
      <c r="N242" s="81"/>
      <c r="O242" s="81"/>
      <c r="P242" s="81"/>
    </row>
    <row r="243" spans="13:16" x14ac:dyDescent="0.25">
      <c r="M243" s="81"/>
      <c r="N243" s="81"/>
      <c r="O243" s="81"/>
      <c r="P243" s="81"/>
    </row>
    <row r="244" spans="13:16" x14ac:dyDescent="0.25">
      <c r="M244" s="81"/>
      <c r="N244" s="81"/>
      <c r="O244" s="81"/>
      <c r="P244" s="81"/>
    </row>
    <row r="245" spans="13:16" x14ac:dyDescent="0.25">
      <c r="M245" s="81"/>
      <c r="N245" s="81"/>
      <c r="O245" s="81"/>
      <c r="P245" s="81"/>
    </row>
    <row r="246" spans="13:16" x14ac:dyDescent="0.25">
      <c r="M246" s="81"/>
      <c r="N246" s="81"/>
      <c r="O246" s="81"/>
      <c r="P246" s="81"/>
    </row>
    <row r="247" spans="13:16" x14ac:dyDescent="0.25">
      <c r="M247" s="81"/>
      <c r="N247" s="81"/>
      <c r="O247" s="81"/>
      <c r="P247" s="81"/>
    </row>
    <row r="248" spans="13:16" x14ac:dyDescent="0.25">
      <c r="M248" s="81"/>
      <c r="N248" s="81"/>
      <c r="O248" s="81"/>
      <c r="P248" s="81"/>
    </row>
    <row r="249" spans="13:16" x14ac:dyDescent="0.25">
      <c r="M249" s="81"/>
      <c r="N249" s="81"/>
      <c r="O249" s="81"/>
      <c r="P249" s="81"/>
    </row>
    <row r="250" spans="13:16" x14ac:dyDescent="0.25">
      <c r="M250" s="81"/>
      <c r="N250" s="81"/>
      <c r="O250" s="81"/>
      <c r="P250" s="81"/>
    </row>
    <row r="251" spans="13:16" x14ac:dyDescent="0.25">
      <c r="M251" s="81"/>
      <c r="N251" s="81"/>
      <c r="O251" s="81"/>
      <c r="P251" s="81"/>
    </row>
    <row r="252" spans="13:16" x14ac:dyDescent="0.25">
      <c r="M252" s="81"/>
      <c r="N252" s="81"/>
      <c r="O252" s="81"/>
      <c r="P252" s="81"/>
    </row>
    <row r="253" spans="13:16" x14ac:dyDescent="0.25">
      <c r="M253" s="81"/>
      <c r="N253" s="81"/>
      <c r="O253" s="81"/>
      <c r="P253" s="81"/>
    </row>
    <row r="254" spans="13:16" x14ac:dyDescent="0.25">
      <c r="M254" s="81"/>
      <c r="N254" s="81"/>
      <c r="O254" s="81"/>
      <c r="P254" s="81"/>
    </row>
    <row r="255" spans="13:16" x14ac:dyDescent="0.25">
      <c r="M255" s="81"/>
      <c r="N255" s="81"/>
      <c r="O255" s="81"/>
      <c r="P255" s="81"/>
    </row>
    <row r="256" spans="13:16" x14ac:dyDescent="0.25">
      <c r="M256" s="81"/>
      <c r="N256" s="81"/>
      <c r="O256" s="81"/>
      <c r="P256" s="81"/>
    </row>
    <row r="257" spans="13:16" x14ac:dyDescent="0.25">
      <c r="M257" s="81"/>
      <c r="N257" s="81"/>
      <c r="O257" s="81"/>
      <c r="P257" s="81"/>
    </row>
    <row r="258" spans="13:16" x14ac:dyDescent="0.25">
      <c r="M258" s="81"/>
      <c r="N258" s="81"/>
      <c r="O258" s="81"/>
      <c r="P258" s="81"/>
    </row>
    <row r="259" spans="13:16" x14ac:dyDescent="0.25">
      <c r="M259" s="81"/>
      <c r="N259" s="81"/>
      <c r="O259" s="81"/>
      <c r="P259" s="81"/>
    </row>
    <row r="260" spans="13:16" x14ac:dyDescent="0.25">
      <c r="M260" s="81"/>
      <c r="N260" s="81"/>
      <c r="O260" s="81"/>
      <c r="P260" s="81"/>
    </row>
    <row r="261" spans="13:16" x14ac:dyDescent="0.25">
      <c r="M261" s="81"/>
      <c r="N261" s="81"/>
      <c r="O261" s="81"/>
      <c r="P261" s="81"/>
    </row>
    <row r="262" spans="13:16" x14ac:dyDescent="0.25">
      <c r="M262" s="81"/>
      <c r="N262" s="81"/>
      <c r="O262" s="81"/>
      <c r="P262" s="81"/>
    </row>
    <row r="263" spans="13:16" x14ac:dyDescent="0.25">
      <c r="M263" s="81"/>
      <c r="N263" s="81"/>
      <c r="O263" s="81"/>
      <c r="P263" s="81"/>
    </row>
    <row r="264" spans="13:16" x14ac:dyDescent="0.25">
      <c r="M264" s="81"/>
      <c r="N264" s="81"/>
      <c r="O264" s="81"/>
      <c r="P264" s="81"/>
    </row>
    <row r="265" spans="13:16" x14ac:dyDescent="0.25">
      <c r="M265" s="81"/>
      <c r="N265" s="81"/>
      <c r="O265" s="81"/>
      <c r="P265" s="81"/>
    </row>
    <row r="266" spans="13:16" x14ac:dyDescent="0.25">
      <c r="M266" s="81"/>
      <c r="N266" s="81"/>
      <c r="O266" s="81"/>
      <c r="P266" s="81"/>
    </row>
    <row r="267" spans="13:16" x14ac:dyDescent="0.25">
      <c r="M267" s="81"/>
      <c r="N267" s="81"/>
      <c r="O267" s="81"/>
      <c r="P267" s="81"/>
    </row>
    <row r="268" spans="13:16" x14ac:dyDescent="0.25">
      <c r="M268" s="81"/>
      <c r="N268" s="81"/>
      <c r="O268" s="81"/>
      <c r="P268" s="81"/>
    </row>
    <row r="269" spans="13:16" x14ac:dyDescent="0.25">
      <c r="M269" s="81"/>
      <c r="N269" s="81"/>
      <c r="O269" s="81"/>
      <c r="P269" s="81"/>
    </row>
    <row r="270" spans="13:16" x14ac:dyDescent="0.25">
      <c r="M270" s="81"/>
      <c r="N270" s="81"/>
      <c r="O270" s="81"/>
      <c r="P270" s="81"/>
    </row>
    <row r="271" spans="13:16" x14ac:dyDescent="0.25">
      <c r="M271" s="81"/>
      <c r="N271" s="81"/>
      <c r="O271" s="81"/>
      <c r="P271" s="81"/>
    </row>
    <row r="272" spans="13:16" x14ac:dyDescent="0.25">
      <c r="M272" s="81"/>
      <c r="N272" s="81"/>
      <c r="O272" s="81"/>
      <c r="P272" s="81"/>
    </row>
    <row r="273" spans="13:16" x14ac:dyDescent="0.25">
      <c r="M273" s="81"/>
      <c r="N273" s="81"/>
      <c r="O273" s="81"/>
      <c r="P273" s="81"/>
    </row>
    <row r="274" spans="13:16" x14ac:dyDescent="0.25">
      <c r="M274" s="81"/>
      <c r="N274" s="81"/>
      <c r="O274" s="81"/>
      <c r="P274" s="81"/>
    </row>
    <row r="275" spans="13:16" x14ac:dyDescent="0.25">
      <c r="M275" s="81"/>
      <c r="N275" s="81"/>
      <c r="O275" s="81"/>
      <c r="P275" s="81"/>
    </row>
    <row r="276" spans="13:16" x14ac:dyDescent="0.25">
      <c r="M276" s="81"/>
      <c r="N276" s="81"/>
      <c r="O276" s="81"/>
      <c r="P276" s="81"/>
    </row>
    <row r="277" spans="13:16" x14ac:dyDescent="0.25">
      <c r="M277" s="81"/>
      <c r="N277" s="81"/>
      <c r="O277" s="81"/>
      <c r="P277" s="81"/>
    </row>
    <row r="278" spans="13:16" x14ac:dyDescent="0.25">
      <c r="M278" s="81"/>
      <c r="N278" s="81"/>
      <c r="O278" s="81"/>
      <c r="P278" s="81"/>
    </row>
    <row r="279" spans="13:16" x14ac:dyDescent="0.25">
      <c r="M279" s="81"/>
      <c r="N279" s="81"/>
      <c r="O279" s="81"/>
      <c r="P279" s="81"/>
    </row>
    <row r="280" spans="13:16" x14ac:dyDescent="0.25">
      <c r="M280" s="81"/>
      <c r="N280" s="81"/>
      <c r="O280" s="81"/>
      <c r="P280" s="81"/>
    </row>
    <row r="281" spans="13:16" x14ac:dyDescent="0.25">
      <c r="M281" s="81"/>
      <c r="N281" s="81"/>
      <c r="O281" s="81"/>
      <c r="P281" s="81"/>
    </row>
    <row r="282" spans="13:16" x14ac:dyDescent="0.25">
      <c r="M282" s="81"/>
      <c r="N282" s="81"/>
      <c r="O282" s="81"/>
      <c r="P282" s="81"/>
    </row>
    <row r="283" spans="13:16" x14ac:dyDescent="0.25">
      <c r="M283" s="81"/>
      <c r="N283" s="81"/>
      <c r="O283" s="81"/>
      <c r="P283" s="81"/>
    </row>
    <row r="284" spans="13:16" x14ac:dyDescent="0.25">
      <c r="M284" s="81"/>
      <c r="N284" s="81"/>
      <c r="O284" s="81"/>
      <c r="P284" s="81"/>
    </row>
    <row r="285" spans="13:16" x14ac:dyDescent="0.25">
      <c r="M285" s="81"/>
      <c r="N285" s="81"/>
      <c r="O285" s="81"/>
      <c r="P285" s="81"/>
    </row>
    <row r="286" spans="13:16" x14ac:dyDescent="0.25">
      <c r="M286" s="81"/>
      <c r="N286" s="81"/>
      <c r="O286" s="81"/>
      <c r="P286" s="81"/>
    </row>
    <row r="287" spans="13:16" x14ac:dyDescent="0.25">
      <c r="M287" s="81"/>
      <c r="N287" s="81"/>
      <c r="O287" s="81"/>
      <c r="P287" s="81"/>
    </row>
    <row r="288" spans="13:16" x14ac:dyDescent="0.25">
      <c r="M288" s="81"/>
      <c r="N288" s="81"/>
      <c r="O288" s="81"/>
      <c r="P288" s="81"/>
    </row>
    <row r="289" spans="13:16" x14ac:dyDescent="0.25">
      <c r="M289" s="81"/>
      <c r="N289" s="81"/>
      <c r="O289" s="81"/>
      <c r="P289" s="81"/>
    </row>
    <row r="290" spans="13:16" x14ac:dyDescent="0.25">
      <c r="M290" s="81"/>
      <c r="N290" s="81"/>
      <c r="O290" s="81"/>
      <c r="P290" s="81"/>
    </row>
    <row r="291" spans="13:16" x14ac:dyDescent="0.25">
      <c r="M291" s="81"/>
      <c r="N291" s="81"/>
      <c r="O291" s="81"/>
      <c r="P291" s="81"/>
    </row>
    <row r="292" spans="13:16" x14ac:dyDescent="0.25">
      <c r="M292" s="81"/>
      <c r="N292" s="81"/>
      <c r="O292" s="81"/>
      <c r="P292" s="81"/>
    </row>
    <row r="293" spans="13:16" x14ac:dyDescent="0.25">
      <c r="M293" s="81"/>
      <c r="N293" s="81"/>
      <c r="O293" s="81"/>
      <c r="P293" s="81"/>
    </row>
    <row r="294" spans="13:16" x14ac:dyDescent="0.25">
      <c r="M294" s="81"/>
      <c r="N294" s="81"/>
      <c r="O294" s="81"/>
      <c r="P294" s="81"/>
    </row>
    <row r="295" spans="13:16" x14ac:dyDescent="0.25">
      <c r="M295" s="81"/>
      <c r="N295" s="81"/>
      <c r="O295" s="81"/>
      <c r="P295" s="81"/>
    </row>
    <row r="296" spans="13:16" x14ac:dyDescent="0.25">
      <c r="M296" s="81"/>
      <c r="N296" s="81"/>
      <c r="O296" s="81"/>
      <c r="P296" s="81"/>
    </row>
    <row r="297" spans="13:16" x14ac:dyDescent="0.25">
      <c r="M297" s="81"/>
      <c r="N297" s="81"/>
      <c r="O297" s="81"/>
      <c r="P297" s="81"/>
    </row>
    <row r="298" spans="13:16" x14ac:dyDescent="0.25">
      <c r="M298" s="81"/>
      <c r="N298" s="81"/>
      <c r="O298" s="81"/>
      <c r="P298" s="81"/>
    </row>
    <row r="299" spans="13:16" x14ac:dyDescent="0.25">
      <c r="M299" s="81"/>
      <c r="N299" s="81"/>
      <c r="O299" s="81"/>
      <c r="P299" s="81"/>
    </row>
    <row r="300" spans="13:16" x14ac:dyDescent="0.25">
      <c r="M300" s="81"/>
      <c r="N300" s="81"/>
      <c r="O300" s="81"/>
      <c r="P300" s="81"/>
    </row>
    <row r="301" spans="13:16" x14ac:dyDescent="0.25">
      <c r="M301" s="81"/>
      <c r="N301" s="81"/>
      <c r="O301" s="81"/>
      <c r="P301" s="81"/>
    </row>
    <row r="302" spans="13:16" x14ac:dyDescent="0.25">
      <c r="M302" s="81"/>
      <c r="N302" s="81"/>
      <c r="O302" s="81"/>
      <c r="P302" s="81"/>
    </row>
    <row r="303" spans="13:16" x14ac:dyDescent="0.25">
      <c r="M303" s="81"/>
      <c r="N303" s="81"/>
      <c r="O303" s="81"/>
      <c r="P303" s="81"/>
    </row>
    <row r="304" spans="13:16" x14ac:dyDescent="0.25">
      <c r="M304" s="81"/>
      <c r="N304" s="81"/>
      <c r="O304" s="81"/>
      <c r="P304" s="81"/>
    </row>
    <row r="305" spans="13:16" x14ac:dyDescent="0.25">
      <c r="M305" s="81"/>
      <c r="N305" s="81"/>
      <c r="O305" s="81"/>
      <c r="P305" s="81"/>
    </row>
    <row r="306" spans="13:16" x14ac:dyDescent="0.25">
      <c r="M306" s="81"/>
      <c r="N306" s="81"/>
      <c r="O306" s="81"/>
      <c r="P306" s="81"/>
    </row>
    <row r="307" spans="13:16" x14ac:dyDescent="0.25">
      <c r="M307" s="81"/>
      <c r="N307" s="81"/>
      <c r="O307" s="81"/>
      <c r="P307" s="81"/>
    </row>
    <row r="308" spans="13:16" x14ac:dyDescent="0.25">
      <c r="M308" s="81"/>
      <c r="N308" s="81"/>
      <c r="O308" s="81"/>
      <c r="P308" s="81"/>
    </row>
    <row r="309" spans="13:16" x14ac:dyDescent="0.25">
      <c r="M309" s="81"/>
      <c r="N309" s="81"/>
      <c r="O309" s="81"/>
      <c r="P309" s="81"/>
    </row>
    <row r="310" spans="13:16" x14ac:dyDescent="0.25">
      <c r="M310" s="81"/>
      <c r="N310" s="81"/>
      <c r="O310" s="81"/>
      <c r="P310" s="81"/>
    </row>
    <row r="311" spans="13:16" x14ac:dyDescent="0.25">
      <c r="M311" s="81"/>
      <c r="N311" s="81"/>
      <c r="O311" s="81"/>
      <c r="P311" s="81"/>
    </row>
    <row r="312" spans="13:16" x14ac:dyDescent="0.25">
      <c r="M312" s="81"/>
      <c r="N312" s="81"/>
      <c r="O312" s="81"/>
      <c r="P312" s="81"/>
    </row>
    <row r="313" spans="13:16" x14ac:dyDescent="0.25">
      <c r="M313" s="81"/>
      <c r="N313" s="81"/>
      <c r="O313" s="81"/>
      <c r="P313" s="81"/>
    </row>
    <row r="314" spans="13:16" x14ac:dyDescent="0.25">
      <c r="M314" s="81"/>
      <c r="N314" s="81"/>
      <c r="O314" s="81"/>
      <c r="P314" s="81"/>
    </row>
    <row r="315" spans="13:16" x14ac:dyDescent="0.25">
      <c r="M315" s="81"/>
      <c r="N315" s="81"/>
      <c r="O315" s="81"/>
      <c r="P315" s="81"/>
    </row>
    <row r="316" spans="13:16" x14ac:dyDescent="0.25">
      <c r="M316" s="81"/>
      <c r="N316" s="81"/>
      <c r="O316" s="81"/>
      <c r="P316" s="81"/>
    </row>
    <row r="317" spans="13:16" x14ac:dyDescent="0.25">
      <c r="M317" s="81"/>
      <c r="N317" s="81"/>
      <c r="O317" s="81"/>
      <c r="P317" s="81"/>
    </row>
    <row r="318" spans="13:16" x14ac:dyDescent="0.25">
      <c r="M318" s="81"/>
      <c r="N318" s="81"/>
      <c r="O318" s="81"/>
      <c r="P318" s="81"/>
    </row>
    <row r="319" spans="13:16" x14ac:dyDescent="0.25">
      <c r="M319" s="81"/>
      <c r="N319" s="81"/>
      <c r="O319" s="81"/>
      <c r="P319" s="81"/>
    </row>
    <row r="320" spans="13:16" x14ac:dyDescent="0.25">
      <c r="M320" s="81"/>
      <c r="N320" s="81"/>
      <c r="O320" s="81"/>
      <c r="P320" s="81"/>
    </row>
    <row r="321" spans="13:16" x14ac:dyDescent="0.25">
      <c r="M321" s="81"/>
      <c r="N321" s="81"/>
      <c r="O321" s="81"/>
      <c r="P321" s="81"/>
    </row>
    <row r="322" spans="13:16" x14ac:dyDescent="0.25">
      <c r="M322" s="81"/>
      <c r="N322" s="81"/>
      <c r="O322" s="81"/>
      <c r="P322" s="81"/>
    </row>
    <row r="323" spans="13:16" x14ac:dyDescent="0.25">
      <c r="M323" s="81"/>
      <c r="N323" s="81"/>
      <c r="O323" s="81"/>
      <c r="P323" s="81"/>
    </row>
    <row r="324" spans="13:16" x14ac:dyDescent="0.25">
      <c r="M324" s="81"/>
      <c r="N324" s="81"/>
      <c r="O324" s="81"/>
      <c r="P324" s="81"/>
    </row>
    <row r="325" spans="13:16" x14ac:dyDescent="0.25">
      <c r="M325" s="81"/>
      <c r="N325" s="81"/>
      <c r="O325" s="81"/>
      <c r="P325" s="81"/>
    </row>
    <row r="326" spans="13:16" x14ac:dyDescent="0.25">
      <c r="M326" s="81"/>
      <c r="N326" s="81"/>
      <c r="O326" s="81"/>
      <c r="P326" s="81"/>
    </row>
    <row r="327" spans="13:16" x14ac:dyDescent="0.25">
      <c r="M327" s="81"/>
      <c r="N327" s="81"/>
      <c r="O327" s="81"/>
      <c r="P327" s="81"/>
    </row>
    <row r="328" spans="13:16" x14ac:dyDescent="0.25">
      <c r="M328" s="81"/>
      <c r="N328" s="81"/>
      <c r="O328" s="81"/>
      <c r="P328" s="81"/>
    </row>
    <row r="329" spans="13:16" x14ac:dyDescent="0.25">
      <c r="M329" s="81"/>
      <c r="N329" s="81"/>
      <c r="O329" s="81"/>
      <c r="P329" s="81"/>
    </row>
    <row r="330" spans="13:16" x14ac:dyDescent="0.25">
      <c r="M330" s="81"/>
      <c r="N330" s="81"/>
      <c r="O330" s="81"/>
      <c r="P330" s="81"/>
    </row>
    <row r="331" spans="13:16" x14ac:dyDescent="0.25">
      <c r="M331" s="81"/>
      <c r="N331" s="81"/>
      <c r="O331" s="81"/>
      <c r="P331" s="81"/>
    </row>
    <row r="332" spans="13:16" x14ac:dyDescent="0.25">
      <c r="M332" s="81"/>
      <c r="N332" s="81"/>
      <c r="O332" s="81"/>
      <c r="P332" s="81"/>
    </row>
    <row r="333" spans="13:16" x14ac:dyDescent="0.25">
      <c r="M333" s="81"/>
      <c r="N333" s="81"/>
      <c r="O333" s="81"/>
      <c r="P333" s="81"/>
    </row>
    <row r="334" spans="13:16" x14ac:dyDescent="0.25">
      <c r="M334" s="81"/>
      <c r="N334" s="81"/>
      <c r="O334" s="81"/>
      <c r="P334" s="81"/>
    </row>
    <row r="335" spans="13:16" x14ac:dyDescent="0.25">
      <c r="M335" s="81"/>
      <c r="N335" s="81"/>
      <c r="O335" s="81"/>
      <c r="P335" s="81"/>
    </row>
    <row r="336" spans="13:16" x14ac:dyDescent="0.25">
      <c r="M336" s="81"/>
      <c r="N336" s="81"/>
      <c r="O336" s="81"/>
      <c r="P336" s="81"/>
    </row>
    <row r="337" spans="13:16" x14ac:dyDescent="0.25">
      <c r="M337" s="81"/>
      <c r="N337" s="81"/>
      <c r="O337" s="81"/>
      <c r="P337" s="81"/>
    </row>
    <row r="338" spans="13:16" x14ac:dyDescent="0.25">
      <c r="M338" s="81"/>
      <c r="N338" s="81"/>
      <c r="O338" s="81"/>
      <c r="P338" s="81"/>
    </row>
    <row r="339" spans="13:16" x14ac:dyDescent="0.25">
      <c r="M339" s="81"/>
      <c r="N339" s="81"/>
      <c r="O339" s="81"/>
      <c r="P339" s="81"/>
    </row>
    <row r="340" spans="13:16" x14ac:dyDescent="0.25">
      <c r="M340" s="81"/>
      <c r="N340" s="81"/>
      <c r="O340" s="81"/>
      <c r="P340" s="81"/>
    </row>
    <row r="341" spans="13:16" x14ac:dyDescent="0.25">
      <c r="M341" s="81"/>
      <c r="N341" s="81"/>
      <c r="O341" s="81"/>
      <c r="P341" s="81"/>
    </row>
    <row r="342" spans="13:16" x14ac:dyDescent="0.25">
      <c r="M342" s="81"/>
      <c r="N342" s="81"/>
      <c r="O342" s="81"/>
      <c r="P342" s="81"/>
    </row>
    <row r="343" spans="13:16" x14ac:dyDescent="0.25">
      <c r="M343" s="81"/>
      <c r="N343" s="81"/>
      <c r="O343" s="81"/>
      <c r="P343" s="81"/>
    </row>
    <row r="344" spans="13:16" x14ac:dyDescent="0.25">
      <c r="M344" s="81"/>
      <c r="N344" s="81"/>
      <c r="O344" s="81"/>
      <c r="P344" s="81"/>
    </row>
    <row r="345" spans="13:16" x14ac:dyDescent="0.25">
      <c r="M345" s="81"/>
      <c r="N345" s="81"/>
      <c r="O345" s="81"/>
      <c r="P345" s="81"/>
    </row>
    <row r="346" spans="13:16" x14ac:dyDescent="0.25">
      <c r="M346" s="81"/>
      <c r="N346" s="81"/>
      <c r="O346" s="81"/>
      <c r="P346" s="81"/>
    </row>
    <row r="347" spans="13:16" x14ac:dyDescent="0.25">
      <c r="M347" s="81"/>
      <c r="N347" s="81"/>
      <c r="O347" s="81"/>
      <c r="P347" s="81"/>
    </row>
    <row r="348" spans="13:16" x14ac:dyDescent="0.25">
      <c r="M348" s="81"/>
      <c r="N348" s="81"/>
      <c r="O348" s="81"/>
      <c r="P348" s="81"/>
    </row>
    <row r="349" spans="13:16" x14ac:dyDescent="0.25">
      <c r="M349" s="81"/>
      <c r="N349" s="81"/>
      <c r="O349" s="81"/>
      <c r="P349" s="81"/>
    </row>
    <row r="350" spans="13:16" x14ac:dyDescent="0.25">
      <c r="M350" s="81"/>
      <c r="N350" s="81"/>
      <c r="O350" s="81"/>
      <c r="P350" s="81"/>
    </row>
    <row r="351" spans="13:16" x14ac:dyDescent="0.25">
      <c r="M351" s="81"/>
      <c r="N351" s="81"/>
      <c r="O351" s="81"/>
      <c r="P351" s="81"/>
    </row>
    <row r="352" spans="13:16" x14ac:dyDescent="0.25">
      <c r="M352" s="81"/>
      <c r="N352" s="81"/>
      <c r="O352" s="81"/>
      <c r="P352" s="81"/>
    </row>
    <row r="353" spans="13:16" x14ac:dyDescent="0.25">
      <c r="M353" s="81"/>
      <c r="N353" s="81"/>
      <c r="O353" s="81"/>
      <c r="P353" s="81"/>
    </row>
    <row r="354" spans="13:16" x14ac:dyDescent="0.25">
      <c r="M354" s="81"/>
      <c r="N354" s="81"/>
      <c r="O354" s="81"/>
      <c r="P354" s="81"/>
    </row>
    <row r="355" spans="13:16" x14ac:dyDescent="0.25">
      <c r="M355" s="81"/>
      <c r="N355" s="81"/>
      <c r="O355" s="81"/>
      <c r="P355" s="81"/>
    </row>
    <row r="356" spans="13:16" x14ac:dyDescent="0.25">
      <c r="M356" s="81"/>
      <c r="N356" s="81"/>
      <c r="O356" s="81"/>
      <c r="P356" s="81"/>
    </row>
    <row r="357" spans="13:16" x14ac:dyDescent="0.25">
      <c r="M357" s="81"/>
      <c r="N357" s="81"/>
      <c r="O357" s="81"/>
      <c r="P357" s="81"/>
    </row>
    <row r="358" spans="13:16" x14ac:dyDescent="0.25">
      <c r="M358" s="81"/>
      <c r="N358" s="81"/>
      <c r="O358" s="81"/>
      <c r="P358" s="81"/>
    </row>
    <row r="359" spans="13:16" x14ac:dyDescent="0.25">
      <c r="M359" s="81"/>
      <c r="N359" s="81"/>
      <c r="O359" s="81"/>
      <c r="P359" s="81"/>
    </row>
    <row r="360" spans="13:16" x14ac:dyDescent="0.25">
      <c r="M360" s="81"/>
      <c r="N360" s="81"/>
      <c r="O360" s="81"/>
      <c r="P360" s="81"/>
    </row>
    <row r="361" spans="13:16" x14ac:dyDescent="0.25">
      <c r="M361" s="81"/>
      <c r="N361" s="81"/>
      <c r="O361" s="81"/>
      <c r="P361" s="81"/>
    </row>
    <row r="362" spans="13:16" x14ac:dyDescent="0.25">
      <c r="M362" s="81"/>
      <c r="N362" s="81"/>
      <c r="O362" s="81"/>
      <c r="P362" s="81"/>
    </row>
    <row r="363" spans="13:16" x14ac:dyDescent="0.25">
      <c r="M363" s="81"/>
      <c r="N363" s="81"/>
      <c r="O363" s="81"/>
      <c r="P363" s="81"/>
    </row>
    <row r="364" spans="13:16" x14ac:dyDescent="0.25">
      <c r="M364" s="81"/>
      <c r="N364" s="81"/>
      <c r="O364" s="81"/>
      <c r="P364" s="81"/>
    </row>
    <row r="365" spans="13:16" x14ac:dyDescent="0.25">
      <c r="M365" s="81"/>
      <c r="N365" s="81"/>
      <c r="O365" s="81"/>
      <c r="P365" s="81"/>
    </row>
    <row r="366" spans="13:16" x14ac:dyDescent="0.25">
      <c r="M366" s="81"/>
      <c r="N366" s="81"/>
      <c r="O366" s="81"/>
      <c r="P366" s="81"/>
    </row>
    <row r="367" spans="13:16" x14ac:dyDescent="0.25">
      <c r="M367" s="81"/>
      <c r="N367" s="81"/>
      <c r="O367" s="81"/>
      <c r="P367" s="81"/>
    </row>
    <row r="368" spans="13:16" x14ac:dyDescent="0.25">
      <c r="M368" s="81"/>
      <c r="N368" s="81"/>
      <c r="O368" s="81"/>
      <c r="P368" s="81"/>
    </row>
    <row r="369" spans="13:16" x14ac:dyDescent="0.25">
      <c r="M369" s="81"/>
      <c r="N369" s="81"/>
      <c r="O369" s="81"/>
      <c r="P369" s="81"/>
    </row>
    <row r="370" spans="13:16" x14ac:dyDescent="0.25">
      <c r="M370" s="81"/>
      <c r="N370" s="81"/>
      <c r="O370" s="81"/>
      <c r="P370" s="81"/>
    </row>
    <row r="371" spans="13:16" x14ac:dyDescent="0.25">
      <c r="M371" s="81"/>
      <c r="N371" s="81"/>
      <c r="O371" s="81"/>
      <c r="P371" s="81"/>
    </row>
    <row r="372" spans="13:16" x14ac:dyDescent="0.25">
      <c r="M372" s="81"/>
      <c r="N372" s="81"/>
      <c r="O372" s="81"/>
      <c r="P372" s="81"/>
    </row>
    <row r="373" spans="13:16" x14ac:dyDescent="0.25">
      <c r="M373" s="81"/>
      <c r="N373" s="81"/>
      <c r="O373" s="81"/>
      <c r="P373" s="81"/>
    </row>
    <row r="374" spans="13:16" x14ac:dyDescent="0.25">
      <c r="M374" s="81"/>
      <c r="N374" s="81"/>
      <c r="O374" s="81"/>
      <c r="P374" s="81"/>
    </row>
    <row r="375" spans="13:16" x14ac:dyDescent="0.25">
      <c r="M375" s="81"/>
      <c r="N375" s="81"/>
      <c r="O375" s="81"/>
      <c r="P375" s="81"/>
    </row>
    <row r="376" spans="13:16" x14ac:dyDescent="0.25">
      <c r="M376" s="81"/>
      <c r="N376" s="81"/>
      <c r="O376" s="81"/>
      <c r="P376" s="81"/>
    </row>
    <row r="377" spans="13:16" x14ac:dyDescent="0.25">
      <c r="M377" s="81"/>
      <c r="N377" s="81"/>
      <c r="O377" s="81"/>
      <c r="P377" s="81"/>
    </row>
    <row r="378" spans="13:16" x14ac:dyDescent="0.25">
      <c r="M378" s="81"/>
      <c r="N378" s="81"/>
      <c r="O378" s="81"/>
      <c r="P378" s="81"/>
    </row>
    <row r="379" spans="13:16" x14ac:dyDescent="0.25">
      <c r="M379" s="81"/>
      <c r="N379" s="81"/>
      <c r="O379" s="81"/>
      <c r="P379" s="81"/>
    </row>
    <row r="380" spans="13:16" x14ac:dyDescent="0.25">
      <c r="M380" s="81"/>
      <c r="N380" s="81"/>
      <c r="O380" s="81"/>
      <c r="P380" s="81"/>
    </row>
    <row r="381" spans="13:16" x14ac:dyDescent="0.25">
      <c r="M381" s="81"/>
      <c r="N381" s="81"/>
      <c r="O381" s="81"/>
      <c r="P381" s="81"/>
    </row>
    <row r="382" spans="13:16" x14ac:dyDescent="0.25">
      <c r="M382" s="81"/>
      <c r="N382" s="81"/>
      <c r="O382" s="81"/>
      <c r="P382" s="81"/>
    </row>
    <row r="383" spans="13:16" x14ac:dyDescent="0.25">
      <c r="M383" s="81"/>
      <c r="N383" s="81"/>
      <c r="O383" s="81"/>
      <c r="P383" s="81"/>
    </row>
    <row r="384" spans="13:16" x14ac:dyDescent="0.25">
      <c r="M384" s="81"/>
      <c r="N384" s="81"/>
      <c r="O384" s="81"/>
      <c r="P384" s="81"/>
    </row>
    <row r="385" spans="13:16" x14ac:dyDescent="0.25">
      <c r="M385" s="81"/>
      <c r="N385" s="81"/>
      <c r="O385" s="81"/>
      <c r="P385" s="81"/>
    </row>
    <row r="386" spans="13:16" x14ac:dyDescent="0.25">
      <c r="M386" s="81"/>
      <c r="N386" s="81"/>
      <c r="O386" s="81"/>
      <c r="P386" s="81"/>
    </row>
    <row r="387" spans="13:16" x14ac:dyDescent="0.25">
      <c r="M387" s="81"/>
      <c r="N387" s="81"/>
      <c r="O387" s="81"/>
      <c r="P387" s="81"/>
    </row>
    <row r="388" spans="13:16" x14ac:dyDescent="0.25">
      <c r="M388" s="81"/>
      <c r="N388" s="81"/>
      <c r="O388" s="81"/>
      <c r="P388" s="81"/>
    </row>
    <row r="389" spans="13:16" x14ac:dyDescent="0.25">
      <c r="M389" s="81"/>
      <c r="N389" s="81"/>
      <c r="O389" s="81"/>
      <c r="P389" s="81"/>
    </row>
    <row r="390" spans="13:16" x14ac:dyDescent="0.25">
      <c r="M390" s="81"/>
      <c r="N390" s="81"/>
      <c r="O390" s="81"/>
      <c r="P390" s="81"/>
    </row>
    <row r="391" spans="13:16" x14ac:dyDescent="0.25">
      <c r="M391" s="81"/>
      <c r="N391" s="81"/>
      <c r="O391" s="81"/>
      <c r="P391" s="81"/>
    </row>
    <row r="392" spans="13:16" x14ac:dyDescent="0.25">
      <c r="M392" s="81"/>
      <c r="N392" s="81"/>
      <c r="O392" s="81"/>
      <c r="P392" s="81"/>
    </row>
  </sheetData>
  <protectedRanges>
    <protectedRange sqref="J68:K68" name="Rozstęp35"/>
    <protectedRange sqref="D66:F67" name="Rozstęp33"/>
    <protectedRange sqref="D62:F63" name="Rozstęp31"/>
    <protectedRange sqref="D54:G54" name="Rozstęp27"/>
    <protectedRange sqref="D44:G44" name="Rozstęp25"/>
    <protectedRange sqref="H32:I32" name="Rozstęp23"/>
    <protectedRange sqref="K30" name="Rozstęp21"/>
    <protectedRange sqref="E29:F29" name="Rozstęp19"/>
    <protectedRange sqref="H28:I28" name="Rozstęp17"/>
    <protectedRange sqref="J26" name="Rozstęp15"/>
    <protectedRange sqref="G26" name="Rozstęp14"/>
    <protectedRange sqref="D25" name="Rozstęp13"/>
    <protectedRange sqref="B2" name="Rozstęp1"/>
    <protectedRange sqref="B4:D4" name="Rozstęp2"/>
    <protectedRange sqref="B6" name="Rozstęp3"/>
    <protectedRange sqref="F2" name="Rozstęp4"/>
    <protectedRange sqref="F4" name="Rozstęp5"/>
    <protectedRange sqref="B12" name="Rozstęp6"/>
    <protectedRange sqref="D21:K24" name="Rozstęp7"/>
    <protectedRange sqref="E27:F27" name="Rozstęp16"/>
    <protectedRange sqref="K28" name="Rozstęp18"/>
    <protectedRange sqref="H30:I30" name="Rozstęp20"/>
    <protectedRange sqref="E31:F31" name="Rozstęp22"/>
    <protectedRange sqref="K32" name="Rozstęp24"/>
    <protectedRange sqref="D47:K48" name="Rozstęp26"/>
    <protectedRange sqref="D57:K61" name="Rozstęp28"/>
    <protectedRange sqref="G64:K67" name="Rozstęp32"/>
    <protectedRange sqref="G68:H68" name="Rozstęp34"/>
    <protectedRange sqref="D83" name="Rozstęp36"/>
    <protectedRange sqref="C89" name="Rozstęp38"/>
  </protectedRanges>
  <mergeCells count="33">
    <mergeCell ref="E91:G91"/>
    <mergeCell ref="C97:D97"/>
    <mergeCell ref="H44:K44"/>
    <mergeCell ref="L44:L45"/>
    <mergeCell ref="B54:B55"/>
    <mergeCell ref="C54:C55"/>
    <mergeCell ref="D54:G54"/>
    <mergeCell ref="H54:K54"/>
    <mergeCell ref="L54:L55"/>
    <mergeCell ref="C72:L72"/>
    <mergeCell ref="C73:L73"/>
    <mergeCell ref="C74:L74"/>
    <mergeCell ref="C75:L75"/>
    <mergeCell ref="C76:L76"/>
    <mergeCell ref="B44:B45"/>
    <mergeCell ref="C44:C45"/>
    <mergeCell ref="D44:G44"/>
    <mergeCell ref="C37:L37"/>
    <mergeCell ref="C38:L38"/>
    <mergeCell ref="C39:L39"/>
    <mergeCell ref="C40:L40"/>
    <mergeCell ref="L18:L19"/>
    <mergeCell ref="B2:D2"/>
    <mergeCell ref="F2:L2"/>
    <mergeCell ref="B4:D4"/>
    <mergeCell ref="F4:J4"/>
    <mergeCell ref="B6:D6"/>
    <mergeCell ref="B9:L9"/>
    <mergeCell ref="B12:F12"/>
    <mergeCell ref="B18:B19"/>
    <mergeCell ref="C18:C19"/>
    <mergeCell ref="D18:G18"/>
    <mergeCell ref="H18:K18"/>
  </mergeCells>
  <dataValidations count="1">
    <dataValidation type="date" operator="greaterThan" allowBlank="1" showInputMessage="1" showErrorMessage="1" sqref="C89" xr:uid="{B958D87F-D866-4C0D-85CE-C376CEEB5AF2}">
      <formula1>44927</formula1>
    </dataValidation>
  </dataValidations>
  <pageMargins left="0.7" right="0.7" top="0.75" bottom="0.75" header="0.3" footer="0.3"/>
  <pageSetup paperSize="9" scale="49"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errorTitle="Uwaga" error="Należy wybrać właściwy z listy rozwijanej" promptTitle="Uwaga" prompt="Należy wybrać właściwy wiersz z listy rozwijanej" xr:uid="{547D699A-11BE-4B57-91C0-C847F372B578}">
          <x14:formula1>
            <xm:f>Arkusz2!$B$1:$B$2</xm:f>
          </x14:formula1>
          <xm:sqref>D18:G18 D44:G44 D54:G54</xm:sqref>
        </x14:dataValidation>
        <x14:dataValidation type="list" allowBlank="1" showInputMessage="1" showErrorMessage="1" errorTitle="Uwaga" error="Wpisz właściwe lub wybierz z listy" promptTitle="Uwaga" prompt="Wybierz z listy rozwijanej" xr:uid="{FF3D8667-059C-49F2-81EC-AB19A2CB1F39}">
          <x14:formula1>
            <xm:f>Arkusz2!$A$1:$A$3</xm:f>
          </x14:formula1>
          <xm:sqref>B12:F12</xm:sqref>
        </x14:dataValidation>
        <x14:dataValidation type="custom" allowBlank="1" showInputMessage="1" showErrorMessage="1" error="Kwota nie może być wyższa od iloczynu liczby uczniów oraz kwoty na ucznia" xr:uid="{0134D775-91D3-426F-B3BE-1E17FCB46FED}">
          <x14:formula1>
            <xm:f>D48&lt;=Arkusz2!C54</xm:f>
          </x14:formula1>
          <xm:sqref>D48:K48</xm:sqref>
        </x14:dataValidation>
        <x14:dataValidation type="custom" allowBlank="1" showInputMessage="1" showErrorMessage="1" error="Kwota nie może być wyższa od iloczynu liczby uczniów oraz kwoty na ucznia" xr:uid="{7487C710-432B-47BB-BF7E-AC9EA82C6B48}">
          <x14:formula1>
            <xm:f>D62&lt;=Arkusz2!C61</xm:f>
          </x14:formula1>
          <xm:sqref>D62:K68</xm:sqref>
        </x14:dataValidation>
        <x14:dataValidation type="custom" allowBlank="1" showInputMessage="1" showErrorMessage="1" error="Kwota nie może być wyższa od iloczynu liczby uczniów oraz kwoty na ucznia" xr:uid="{710B59BB-DB55-45C9-B6D0-B98CF142191E}">
          <x14:formula1>
            <xm:f>D25&lt;=Arkusz2!C44</xm:f>
          </x14:formula1>
          <xm:sqref>D25:K32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4037F-ED69-4E8D-91A3-E3B92A2E7BB3}">
  <dimension ref="A1:T98"/>
  <sheetViews>
    <sheetView workbookViewId="0">
      <selection activeCell="B4" sqref="B4"/>
    </sheetView>
  </sheetViews>
  <sheetFormatPr defaultRowHeight="15" x14ac:dyDescent="0.25"/>
  <cols>
    <col min="1" max="1" width="31.5703125" style="36" customWidth="1"/>
    <col min="2" max="2" width="35.42578125" style="36" customWidth="1"/>
    <col min="3" max="16384" width="9.140625" style="36"/>
  </cols>
  <sheetData>
    <row r="1" spans="1:19" x14ac:dyDescent="0.25">
      <c r="A1" s="36" t="s">
        <v>75</v>
      </c>
      <c r="B1" s="36" t="s">
        <v>12</v>
      </c>
    </row>
    <row r="2" spans="1:19" x14ac:dyDescent="0.25">
      <c r="A2" s="36" t="s">
        <v>76</v>
      </c>
      <c r="B2" s="36" t="s">
        <v>78</v>
      </c>
    </row>
    <row r="3" spans="1:19" x14ac:dyDescent="0.25">
      <c r="A3" s="36" t="s">
        <v>77</v>
      </c>
    </row>
    <row r="6" spans="1:19" x14ac:dyDescent="0.25">
      <c r="B6" s="38" t="s">
        <v>95</v>
      </c>
      <c r="C6" s="47">
        <v>89.1</v>
      </c>
      <c r="D6" s="47">
        <v>89.1</v>
      </c>
      <c r="E6" s="47">
        <v>89.1</v>
      </c>
      <c r="F6" s="47">
        <v>166.32</v>
      </c>
      <c r="G6" s="47">
        <v>213.84</v>
      </c>
      <c r="H6" s="47">
        <v>213.84</v>
      </c>
      <c r="I6" s="47">
        <v>297</v>
      </c>
      <c r="J6" s="47">
        <v>297</v>
      </c>
      <c r="K6" s="48">
        <v>49.5</v>
      </c>
      <c r="L6" s="48">
        <v>49.5</v>
      </c>
      <c r="M6" s="48">
        <v>49.5</v>
      </c>
      <c r="N6" s="48">
        <v>24.75</v>
      </c>
      <c r="O6" s="48">
        <v>24.75</v>
      </c>
      <c r="P6" s="48">
        <v>24.75</v>
      </c>
      <c r="Q6" s="48">
        <v>24.75</v>
      </c>
      <c r="R6" s="48">
        <v>24.75</v>
      </c>
      <c r="S6" s="41">
        <v>24.75</v>
      </c>
    </row>
    <row r="7" spans="1:19" x14ac:dyDescent="0.25">
      <c r="A7" s="37"/>
      <c r="B7" s="38" t="s">
        <v>96</v>
      </c>
      <c r="C7" s="47">
        <v>98.01</v>
      </c>
      <c r="D7" s="47">
        <v>98.01</v>
      </c>
      <c r="E7" s="47">
        <v>98.01</v>
      </c>
      <c r="F7" s="47">
        <v>183.15</v>
      </c>
      <c r="G7" s="47">
        <v>235.62</v>
      </c>
      <c r="H7" s="47">
        <v>235.62</v>
      </c>
      <c r="I7" s="47">
        <v>326.7</v>
      </c>
      <c r="J7" s="47">
        <v>326.7</v>
      </c>
      <c r="K7" s="48">
        <v>54.45</v>
      </c>
      <c r="L7" s="48">
        <v>54.45</v>
      </c>
      <c r="M7" s="48">
        <v>54.45</v>
      </c>
      <c r="N7" s="48">
        <v>27.23</v>
      </c>
      <c r="O7" s="48">
        <v>27.23</v>
      </c>
      <c r="P7" s="48">
        <v>27.23</v>
      </c>
      <c r="Q7" s="48">
        <v>27.23</v>
      </c>
      <c r="R7" s="48">
        <v>27.23</v>
      </c>
      <c r="S7" s="41">
        <v>24.75</v>
      </c>
    </row>
    <row r="8" spans="1:19" ht="36" x14ac:dyDescent="0.25">
      <c r="A8" s="37"/>
      <c r="B8" s="38"/>
      <c r="C8" s="39" t="s">
        <v>14</v>
      </c>
      <c r="D8" s="42" t="s">
        <v>15</v>
      </c>
      <c r="E8" s="42" t="s">
        <v>16</v>
      </c>
      <c r="F8" s="42" t="s">
        <v>17</v>
      </c>
      <c r="G8" s="42" t="s">
        <v>18</v>
      </c>
      <c r="H8" s="42" t="s">
        <v>19</v>
      </c>
      <c r="I8" s="42" t="s">
        <v>20</v>
      </c>
      <c r="J8" s="42" t="s">
        <v>79</v>
      </c>
      <c r="K8" s="40" t="s">
        <v>14</v>
      </c>
      <c r="L8" s="43" t="s">
        <v>15</v>
      </c>
      <c r="M8" s="43" t="s">
        <v>16</v>
      </c>
      <c r="N8" s="43" t="s">
        <v>17</v>
      </c>
      <c r="O8" s="43" t="s">
        <v>18</v>
      </c>
      <c r="P8" s="43" t="s">
        <v>19</v>
      </c>
      <c r="Q8" s="43" t="s">
        <v>20</v>
      </c>
      <c r="R8" s="43" t="s">
        <v>79</v>
      </c>
      <c r="S8" s="44" t="s">
        <v>80</v>
      </c>
    </row>
    <row r="9" spans="1:19" ht="15.75" thickBot="1" x14ac:dyDescent="0.3">
      <c r="A9" s="37"/>
      <c r="B9" s="38"/>
      <c r="C9" s="45" t="s">
        <v>81</v>
      </c>
      <c r="D9" s="45" t="s">
        <v>81</v>
      </c>
      <c r="E9" s="45" t="s">
        <v>81</v>
      </c>
      <c r="F9" s="45" t="s">
        <v>81</v>
      </c>
      <c r="G9" s="45" t="s">
        <v>81</v>
      </c>
      <c r="H9" s="45" t="s">
        <v>81</v>
      </c>
      <c r="I9" s="45" t="s">
        <v>81</v>
      </c>
      <c r="J9" s="45" t="s">
        <v>81</v>
      </c>
      <c r="K9" s="46" t="s">
        <v>82</v>
      </c>
      <c r="L9" s="46" t="s">
        <v>82</v>
      </c>
      <c r="M9" s="46" t="s">
        <v>82</v>
      </c>
      <c r="N9" s="46" t="s">
        <v>82</v>
      </c>
      <c r="O9" s="46" t="s">
        <v>82</v>
      </c>
      <c r="P9" s="46" t="s">
        <v>82</v>
      </c>
      <c r="Q9" s="46" t="s">
        <v>82</v>
      </c>
      <c r="R9" s="46" t="s">
        <v>82</v>
      </c>
      <c r="S9" s="49" t="s">
        <v>92</v>
      </c>
    </row>
    <row r="10" spans="1:19" x14ac:dyDescent="0.25">
      <c r="A10" s="115" t="s">
        <v>93</v>
      </c>
      <c r="B10" s="53" t="s">
        <v>83</v>
      </c>
      <c r="C10" s="66">
        <v>2.8</v>
      </c>
      <c r="D10" s="66">
        <v>2.8</v>
      </c>
      <c r="E10" s="66">
        <v>2.8</v>
      </c>
      <c r="F10" s="66">
        <v>2.1</v>
      </c>
      <c r="G10" s="66">
        <v>2.1</v>
      </c>
      <c r="H10" s="66">
        <v>2.1</v>
      </c>
      <c r="I10" s="66">
        <v>2.1</v>
      </c>
      <c r="J10" s="66">
        <v>2.1</v>
      </c>
      <c r="K10" s="68">
        <v>2.5</v>
      </c>
      <c r="L10" s="68">
        <v>2.5</v>
      </c>
      <c r="M10" s="68">
        <v>2.5</v>
      </c>
      <c r="N10" s="68">
        <v>2.5</v>
      </c>
      <c r="O10" s="68">
        <v>2.5</v>
      </c>
      <c r="P10" s="68">
        <v>2.5</v>
      </c>
      <c r="Q10" s="68">
        <v>2.5</v>
      </c>
      <c r="R10" s="68">
        <v>2.5</v>
      </c>
      <c r="S10" s="54">
        <v>2.1</v>
      </c>
    </row>
    <row r="11" spans="1:19" x14ac:dyDescent="0.25">
      <c r="A11" s="115"/>
      <c r="B11" s="55" t="s">
        <v>84</v>
      </c>
      <c r="C11" s="34">
        <v>2</v>
      </c>
      <c r="D11" s="34">
        <v>2</v>
      </c>
      <c r="E11" s="34">
        <v>2</v>
      </c>
      <c r="F11" s="34">
        <v>2</v>
      </c>
      <c r="G11" s="34">
        <v>2</v>
      </c>
      <c r="H11" s="34">
        <v>2</v>
      </c>
      <c r="I11" s="34">
        <v>2</v>
      </c>
      <c r="J11" s="34">
        <v>2</v>
      </c>
      <c r="K11" s="35">
        <v>2.8</v>
      </c>
      <c r="L11" s="35">
        <v>2.8</v>
      </c>
      <c r="M11" s="35">
        <v>2.8</v>
      </c>
      <c r="N11" s="35">
        <v>2.8</v>
      </c>
      <c r="O11" s="35">
        <v>2.8</v>
      </c>
      <c r="P11" s="35">
        <v>2.8</v>
      </c>
      <c r="Q11" s="35">
        <v>2.8</v>
      </c>
      <c r="R11" s="35">
        <v>2.8</v>
      </c>
      <c r="S11" s="56">
        <v>0</v>
      </c>
    </row>
    <row r="12" spans="1:19" x14ac:dyDescent="0.25">
      <c r="A12" s="115"/>
      <c r="B12" s="55" t="s">
        <v>85</v>
      </c>
      <c r="C12" s="34">
        <v>2.8</v>
      </c>
      <c r="D12" s="34">
        <v>2.8</v>
      </c>
      <c r="E12" s="34">
        <v>2.8</v>
      </c>
      <c r="F12" s="34">
        <v>2.1</v>
      </c>
      <c r="G12" s="34">
        <v>2.1</v>
      </c>
      <c r="H12" s="34">
        <v>2.1</v>
      </c>
      <c r="I12" s="34">
        <v>2.1</v>
      </c>
      <c r="J12" s="34">
        <v>2.1</v>
      </c>
      <c r="K12" s="35">
        <v>2.8</v>
      </c>
      <c r="L12" s="35">
        <v>2.8</v>
      </c>
      <c r="M12" s="35">
        <v>2.8</v>
      </c>
      <c r="N12" s="35">
        <v>2.8</v>
      </c>
      <c r="O12" s="35">
        <v>2.8</v>
      </c>
      <c r="P12" s="35">
        <v>2.8</v>
      </c>
      <c r="Q12" s="35">
        <v>2.8</v>
      </c>
      <c r="R12" s="35">
        <v>2.8</v>
      </c>
      <c r="S12" s="56">
        <v>2.1</v>
      </c>
    </row>
    <row r="13" spans="1:19" x14ac:dyDescent="0.25">
      <c r="A13" s="115"/>
      <c r="B13" s="55" t="s">
        <v>86</v>
      </c>
      <c r="C13" s="34">
        <v>2.8</v>
      </c>
      <c r="D13" s="34">
        <v>2.8</v>
      </c>
      <c r="E13" s="34">
        <v>2.8</v>
      </c>
      <c r="F13" s="34">
        <v>2.1</v>
      </c>
      <c r="G13" s="34">
        <v>2.1</v>
      </c>
      <c r="H13" s="34">
        <v>2.1</v>
      </c>
      <c r="I13" s="34">
        <v>2.1</v>
      </c>
      <c r="J13" s="34">
        <v>2.1</v>
      </c>
      <c r="K13" s="35">
        <v>2.5</v>
      </c>
      <c r="L13" s="35">
        <v>2.5</v>
      </c>
      <c r="M13" s="35">
        <v>2.5</v>
      </c>
      <c r="N13" s="35">
        <v>2.5</v>
      </c>
      <c r="O13" s="35">
        <v>2.5</v>
      </c>
      <c r="P13" s="35">
        <v>2.5</v>
      </c>
      <c r="Q13" s="35">
        <v>2.5</v>
      </c>
      <c r="R13" s="35">
        <v>2.5</v>
      </c>
      <c r="S13" s="56">
        <v>2.1</v>
      </c>
    </row>
    <row r="14" spans="1:19" x14ac:dyDescent="0.25">
      <c r="A14" s="115"/>
      <c r="B14" s="55" t="s">
        <v>87</v>
      </c>
      <c r="C14" s="34">
        <v>2.8</v>
      </c>
      <c r="D14" s="34">
        <v>2.8</v>
      </c>
      <c r="E14" s="34">
        <v>2.8</v>
      </c>
      <c r="F14" s="34">
        <v>2.1</v>
      </c>
      <c r="G14" s="34">
        <v>2.1</v>
      </c>
      <c r="H14" s="34">
        <v>2.1</v>
      </c>
      <c r="I14" s="34">
        <v>2.1</v>
      </c>
      <c r="J14" s="34">
        <v>2.1</v>
      </c>
      <c r="K14" s="35">
        <v>2.6</v>
      </c>
      <c r="L14" s="35">
        <v>2.6</v>
      </c>
      <c r="M14" s="35">
        <v>2.6</v>
      </c>
      <c r="N14" s="35">
        <v>2.6</v>
      </c>
      <c r="O14" s="35">
        <v>2.6</v>
      </c>
      <c r="P14" s="35">
        <v>2.6</v>
      </c>
      <c r="Q14" s="35">
        <v>2.6</v>
      </c>
      <c r="R14" s="35">
        <v>2.6</v>
      </c>
      <c r="S14" s="56">
        <v>2.1</v>
      </c>
    </row>
    <row r="15" spans="1:19" x14ac:dyDescent="0.25">
      <c r="A15" s="115"/>
      <c r="B15" s="55" t="s">
        <v>88</v>
      </c>
      <c r="C15" s="34">
        <v>2.1</v>
      </c>
      <c r="D15" s="34">
        <v>2.1</v>
      </c>
      <c r="E15" s="34">
        <v>2.1</v>
      </c>
      <c r="F15" s="34">
        <v>2.1</v>
      </c>
      <c r="G15" s="34">
        <v>2.1</v>
      </c>
      <c r="H15" s="34">
        <v>2.1</v>
      </c>
      <c r="I15" s="34">
        <v>2.1</v>
      </c>
      <c r="J15" s="34">
        <v>2.1</v>
      </c>
      <c r="K15" s="35">
        <v>2.5</v>
      </c>
      <c r="L15" s="35">
        <v>2.5</v>
      </c>
      <c r="M15" s="35">
        <v>2.5</v>
      </c>
      <c r="N15" s="35">
        <v>2.5</v>
      </c>
      <c r="O15" s="35">
        <v>2.5</v>
      </c>
      <c r="P15" s="35">
        <v>2.5</v>
      </c>
      <c r="Q15" s="35">
        <v>2.5</v>
      </c>
      <c r="R15" s="35">
        <v>2.5</v>
      </c>
      <c r="S15" s="56">
        <v>2.1</v>
      </c>
    </row>
    <row r="16" spans="1:19" x14ac:dyDescent="0.25">
      <c r="A16" s="115"/>
      <c r="B16" s="55" t="s">
        <v>89</v>
      </c>
      <c r="C16" s="34">
        <v>8</v>
      </c>
      <c r="D16" s="34">
        <v>8</v>
      </c>
      <c r="E16" s="34">
        <v>8</v>
      </c>
      <c r="F16" s="34">
        <v>8</v>
      </c>
      <c r="G16" s="34">
        <v>8</v>
      </c>
      <c r="H16" s="34">
        <v>8</v>
      </c>
      <c r="I16" s="34">
        <v>8</v>
      </c>
      <c r="J16" s="34">
        <v>8</v>
      </c>
      <c r="K16" s="35">
        <v>8</v>
      </c>
      <c r="L16" s="35">
        <v>8</v>
      </c>
      <c r="M16" s="35">
        <v>8</v>
      </c>
      <c r="N16" s="35">
        <v>8</v>
      </c>
      <c r="O16" s="35">
        <v>8</v>
      </c>
      <c r="P16" s="35">
        <v>8</v>
      </c>
      <c r="Q16" s="35">
        <v>8</v>
      </c>
      <c r="R16" s="35">
        <v>8</v>
      </c>
      <c r="S16" s="56">
        <v>8</v>
      </c>
    </row>
    <row r="17" spans="1:19" x14ac:dyDescent="0.25">
      <c r="A17" s="115"/>
      <c r="B17" s="55" t="s">
        <v>90</v>
      </c>
      <c r="C17" s="34">
        <v>2.6</v>
      </c>
      <c r="D17" s="34">
        <v>2.6</v>
      </c>
      <c r="E17" s="34">
        <v>2.6</v>
      </c>
      <c r="F17" s="34">
        <v>2.6</v>
      </c>
      <c r="G17" s="34">
        <v>2.6</v>
      </c>
      <c r="H17" s="34">
        <v>2.6</v>
      </c>
      <c r="I17" s="34">
        <v>2.6</v>
      </c>
      <c r="J17" s="34">
        <v>2.6</v>
      </c>
      <c r="K17" s="35">
        <v>2.8</v>
      </c>
      <c r="L17" s="35">
        <v>2.8</v>
      </c>
      <c r="M17" s="35">
        <v>2.8</v>
      </c>
      <c r="N17" s="35">
        <v>2.8</v>
      </c>
      <c r="O17" s="35">
        <v>2.8</v>
      </c>
      <c r="P17" s="35">
        <v>2.8</v>
      </c>
      <c r="Q17" s="35">
        <v>2.8</v>
      </c>
      <c r="R17" s="35">
        <v>2.8</v>
      </c>
      <c r="S17" s="56">
        <v>2.6</v>
      </c>
    </row>
    <row r="18" spans="1:19" ht="15.75" thickBot="1" x14ac:dyDescent="0.3">
      <c r="A18" s="115"/>
      <c r="B18" s="57" t="s">
        <v>91</v>
      </c>
      <c r="C18" s="67">
        <v>20</v>
      </c>
      <c r="D18" s="67">
        <v>20</v>
      </c>
      <c r="E18" s="67">
        <v>20</v>
      </c>
      <c r="F18" s="67">
        <v>20</v>
      </c>
      <c r="G18" s="67">
        <v>20</v>
      </c>
      <c r="H18" s="67">
        <v>20</v>
      </c>
      <c r="I18" s="67">
        <v>20</v>
      </c>
      <c r="J18" s="67">
        <v>20</v>
      </c>
      <c r="K18" s="69">
        <v>20</v>
      </c>
      <c r="L18" s="69">
        <v>20</v>
      </c>
      <c r="M18" s="69">
        <v>20</v>
      </c>
      <c r="N18" s="69">
        <v>20</v>
      </c>
      <c r="O18" s="69">
        <v>20</v>
      </c>
      <c r="P18" s="69">
        <v>20</v>
      </c>
      <c r="Q18" s="69">
        <v>20</v>
      </c>
      <c r="R18" s="69">
        <v>20</v>
      </c>
      <c r="S18" s="58">
        <v>20</v>
      </c>
    </row>
    <row r="19" spans="1:19" x14ac:dyDescent="0.25">
      <c r="A19" s="115" t="s">
        <v>94</v>
      </c>
      <c r="B19" s="50" t="s">
        <v>83</v>
      </c>
      <c r="C19" s="59">
        <f>ROUND(C$7*C10,2)</f>
        <v>274.43</v>
      </c>
      <c r="D19" s="59">
        <f t="shared" ref="D19:S27" si="0">ROUND(D$7*D10,2)</f>
        <v>274.43</v>
      </c>
      <c r="E19" s="59">
        <f t="shared" si="0"/>
        <v>274.43</v>
      </c>
      <c r="F19" s="59">
        <f t="shared" si="0"/>
        <v>384.62</v>
      </c>
      <c r="G19" s="59">
        <f t="shared" si="0"/>
        <v>494.8</v>
      </c>
      <c r="H19" s="59">
        <f t="shared" si="0"/>
        <v>494.8</v>
      </c>
      <c r="I19" s="59">
        <f t="shared" si="0"/>
        <v>686.07</v>
      </c>
      <c r="J19" s="59">
        <f t="shared" si="0"/>
        <v>686.07</v>
      </c>
      <c r="K19" s="60">
        <f t="shared" si="0"/>
        <v>136.13</v>
      </c>
      <c r="L19" s="60">
        <f t="shared" si="0"/>
        <v>136.13</v>
      </c>
      <c r="M19" s="60">
        <f t="shared" si="0"/>
        <v>136.13</v>
      </c>
      <c r="N19" s="60">
        <f t="shared" si="0"/>
        <v>68.08</v>
      </c>
      <c r="O19" s="60">
        <f t="shared" si="0"/>
        <v>68.08</v>
      </c>
      <c r="P19" s="60">
        <f t="shared" si="0"/>
        <v>68.08</v>
      </c>
      <c r="Q19" s="60">
        <f t="shared" si="0"/>
        <v>68.08</v>
      </c>
      <c r="R19" s="60">
        <f t="shared" si="0"/>
        <v>68.08</v>
      </c>
      <c r="S19" s="61">
        <f t="shared" si="0"/>
        <v>51.98</v>
      </c>
    </row>
    <row r="20" spans="1:19" x14ac:dyDescent="0.25">
      <c r="A20" s="115"/>
      <c r="B20" s="51" t="s">
        <v>84</v>
      </c>
      <c r="C20" s="47">
        <f t="shared" ref="C20:R27" si="1">ROUND(C$7*C11,2)</f>
        <v>196.02</v>
      </c>
      <c r="D20" s="47">
        <f t="shared" si="1"/>
        <v>196.02</v>
      </c>
      <c r="E20" s="47">
        <f t="shared" si="1"/>
        <v>196.02</v>
      </c>
      <c r="F20" s="47">
        <f t="shared" si="1"/>
        <v>366.3</v>
      </c>
      <c r="G20" s="47">
        <f t="shared" si="1"/>
        <v>471.24</v>
      </c>
      <c r="H20" s="47">
        <f t="shared" si="1"/>
        <v>471.24</v>
      </c>
      <c r="I20" s="47">
        <f t="shared" si="1"/>
        <v>653.4</v>
      </c>
      <c r="J20" s="47">
        <f t="shared" si="1"/>
        <v>653.4</v>
      </c>
      <c r="K20" s="48">
        <f t="shared" si="1"/>
        <v>152.46</v>
      </c>
      <c r="L20" s="48">
        <f t="shared" si="1"/>
        <v>152.46</v>
      </c>
      <c r="M20" s="48">
        <f t="shared" si="1"/>
        <v>152.46</v>
      </c>
      <c r="N20" s="48">
        <f t="shared" si="1"/>
        <v>76.239999999999995</v>
      </c>
      <c r="O20" s="48">
        <f t="shared" si="1"/>
        <v>76.239999999999995</v>
      </c>
      <c r="P20" s="48">
        <f t="shared" si="1"/>
        <v>76.239999999999995</v>
      </c>
      <c r="Q20" s="48">
        <f t="shared" si="1"/>
        <v>76.239999999999995</v>
      </c>
      <c r="R20" s="48">
        <f t="shared" si="1"/>
        <v>76.239999999999995</v>
      </c>
      <c r="S20" s="62">
        <f t="shared" si="0"/>
        <v>0</v>
      </c>
    </row>
    <row r="21" spans="1:19" x14ac:dyDescent="0.25">
      <c r="A21" s="115"/>
      <c r="B21" s="51" t="s">
        <v>85</v>
      </c>
      <c r="C21" s="47">
        <f t="shared" si="1"/>
        <v>274.43</v>
      </c>
      <c r="D21" s="47">
        <f t="shared" si="0"/>
        <v>274.43</v>
      </c>
      <c r="E21" s="47">
        <f t="shared" si="0"/>
        <v>274.43</v>
      </c>
      <c r="F21" s="47">
        <f t="shared" si="0"/>
        <v>384.62</v>
      </c>
      <c r="G21" s="47">
        <f t="shared" si="0"/>
        <v>494.8</v>
      </c>
      <c r="H21" s="47">
        <f t="shared" si="0"/>
        <v>494.8</v>
      </c>
      <c r="I21" s="47">
        <f t="shared" si="0"/>
        <v>686.07</v>
      </c>
      <c r="J21" s="47">
        <f t="shared" si="0"/>
        <v>686.07</v>
      </c>
      <c r="K21" s="48">
        <f t="shared" si="0"/>
        <v>152.46</v>
      </c>
      <c r="L21" s="48">
        <f t="shared" si="0"/>
        <v>152.46</v>
      </c>
      <c r="M21" s="48">
        <f t="shared" si="0"/>
        <v>152.46</v>
      </c>
      <c r="N21" s="48">
        <f t="shared" si="0"/>
        <v>76.239999999999995</v>
      </c>
      <c r="O21" s="48">
        <f t="shared" si="0"/>
        <v>76.239999999999995</v>
      </c>
      <c r="P21" s="48">
        <f t="shared" si="0"/>
        <v>76.239999999999995</v>
      </c>
      <c r="Q21" s="48">
        <f t="shared" si="0"/>
        <v>76.239999999999995</v>
      </c>
      <c r="R21" s="48">
        <f t="shared" si="0"/>
        <v>76.239999999999995</v>
      </c>
      <c r="S21" s="62">
        <f t="shared" si="0"/>
        <v>51.98</v>
      </c>
    </row>
    <row r="22" spans="1:19" x14ac:dyDescent="0.25">
      <c r="A22" s="115"/>
      <c r="B22" s="51" t="s">
        <v>86</v>
      </c>
      <c r="C22" s="47">
        <f t="shared" si="1"/>
        <v>274.43</v>
      </c>
      <c r="D22" s="47">
        <f t="shared" si="0"/>
        <v>274.43</v>
      </c>
      <c r="E22" s="47">
        <f t="shared" si="0"/>
        <v>274.43</v>
      </c>
      <c r="F22" s="47">
        <f t="shared" si="0"/>
        <v>384.62</v>
      </c>
      <c r="G22" s="47">
        <f t="shared" si="0"/>
        <v>494.8</v>
      </c>
      <c r="H22" s="47">
        <f t="shared" si="0"/>
        <v>494.8</v>
      </c>
      <c r="I22" s="47">
        <f t="shared" si="0"/>
        <v>686.07</v>
      </c>
      <c r="J22" s="47">
        <f t="shared" si="0"/>
        <v>686.07</v>
      </c>
      <c r="K22" s="48">
        <f t="shared" si="0"/>
        <v>136.13</v>
      </c>
      <c r="L22" s="48">
        <f t="shared" si="0"/>
        <v>136.13</v>
      </c>
      <c r="M22" s="48">
        <f t="shared" si="0"/>
        <v>136.13</v>
      </c>
      <c r="N22" s="48">
        <f t="shared" si="0"/>
        <v>68.08</v>
      </c>
      <c r="O22" s="48">
        <f t="shared" si="0"/>
        <v>68.08</v>
      </c>
      <c r="P22" s="48">
        <f t="shared" si="0"/>
        <v>68.08</v>
      </c>
      <c r="Q22" s="48">
        <f t="shared" si="0"/>
        <v>68.08</v>
      </c>
      <c r="R22" s="48">
        <f t="shared" si="0"/>
        <v>68.08</v>
      </c>
      <c r="S22" s="62">
        <f t="shared" si="0"/>
        <v>51.98</v>
      </c>
    </row>
    <row r="23" spans="1:19" x14ac:dyDescent="0.25">
      <c r="A23" s="115"/>
      <c r="B23" s="51" t="s">
        <v>87</v>
      </c>
      <c r="C23" s="47">
        <f t="shared" si="1"/>
        <v>274.43</v>
      </c>
      <c r="D23" s="47">
        <f t="shared" si="0"/>
        <v>274.43</v>
      </c>
      <c r="E23" s="47">
        <f t="shared" si="0"/>
        <v>274.43</v>
      </c>
      <c r="F23" s="47">
        <f t="shared" si="0"/>
        <v>384.62</v>
      </c>
      <c r="G23" s="47">
        <f t="shared" si="0"/>
        <v>494.8</v>
      </c>
      <c r="H23" s="47">
        <f t="shared" si="0"/>
        <v>494.8</v>
      </c>
      <c r="I23" s="47">
        <f t="shared" si="0"/>
        <v>686.07</v>
      </c>
      <c r="J23" s="47">
        <f t="shared" si="0"/>
        <v>686.07</v>
      </c>
      <c r="K23" s="48">
        <f t="shared" si="0"/>
        <v>141.57</v>
      </c>
      <c r="L23" s="48">
        <f t="shared" si="0"/>
        <v>141.57</v>
      </c>
      <c r="M23" s="48">
        <f t="shared" si="0"/>
        <v>141.57</v>
      </c>
      <c r="N23" s="48">
        <f t="shared" si="0"/>
        <v>70.8</v>
      </c>
      <c r="O23" s="48">
        <f t="shared" si="0"/>
        <v>70.8</v>
      </c>
      <c r="P23" s="48">
        <f t="shared" si="0"/>
        <v>70.8</v>
      </c>
      <c r="Q23" s="48">
        <f t="shared" si="0"/>
        <v>70.8</v>
      </c>
      <c r="R23" s="48">
        <f t="shared" si="0"/>
        <v>70.8</v>
      </c>
      <c r="S23" s="62">
        <f t="shared" si="0"/>
        <v>51.98</v>
      </c>
    </row>
    <row r="24" spans="1:19" x14ac:dyDescent="0.25">
      <c r="A24" s="115"/>
      <c r="B24" s="51" t="s">
        <v>88</v>
      </c>
      <c r="C24" s="47">
        <f t="shared" si="1"/>
        <v>205.82</v>
      </c>
      <c r="D24" s="47">
        <f t="shared" si="0"/>
        <v>205.82</v>
      </c>
      <c r="E24" s="47">
        <f t="shared" si="0"/>
        <v>205.82</v>
      </c>
      <c r="F24" s="47">
        <f t="shared" si="0"/>
        <v>384.62</v>
      </c>
      <c r="G24" s="47">
        <f t="shared" si="0"/>
        <v>494.8</v>
      </c>
      <c r="H24" s="47">
        <f t="shared" si="0"/>
        <v>494.8</v>
      </c>
      <c r="I24" s="47">
        <f t="shared" si="0"/>
        <v>686.07</v>
      </c>
      <c r="J24" s="47">
        <f t="shared" si="0"/>
        <v>686.07</v>
      </c>
      <c r="K24" s="48">
        <f t="shared" si="0"/>
        <v>136.13</v>
      </c>
      <c r="L24" s="48">
        <f t="shared" si="0"/>
        <v>136.13</v>
      </c>
      <c r="M24" s="48">
        <f t="shared" si="0"/>
        <v>136.13</v>
      </c>
      <c r="N24" s="48">
        <f t="shared" si="0"/>
        <v>68.08</v>
      </c>
      <c r="O24" s="48">
        <f t="shared" si="0"/>
        <v>68.08</v>
      </c>
      <c r="P24" s="48">
        <f t="shared" si="0"/>
        <v>68.08</v>
      </c>
      <c r="Q24" s="48">
        <f t="shared" si="0"/>
        <v>68.08</v>
      </c>
      <c r="R24" s="48">
        <f t="shared" si="0"/>
        <v>68.08</v>
      </c>
      <c r="S24" s="62">
        <f t="shared" si="0"/>
        <v>51.98</v>
      </c>
    </row>
    <row r="25" spans="1:19" x14ac:dyDescent="0.25">
      <c r="A25" s="115"/>
      <c r="B25" s="51" t="s">
        <v>89</v>
      </c>
      <c r="C25" s="47">
        <f t="shared" si="1"/>
        <v>784.08</v>
      </c>
      <c r="D25" s="47">
        <f t="shared" si="0"/>
        <v>784.08</v>
      </c>
      <c r="E25" s="47">
        <f t="shared" si="0"/>
        <v>784.08</v>
      </c>
      <c r="F25" s="47">
        <f t="shared" si="0"/>
        <v>1465.2</v>
      </c>
      <c r="G25" s="47">
        <f t="shared" si="0"/>
        <v>1884.96</v>
      </c>
      <c r="H25" s="47">
        <f t="shared" si="0"/>
        <v>1884.96</v>
      </c>
      <c r="I25" s="47">
        <f t="shared" si="0"/>
        <v>2613.6</v>
      </c>
      <c r="J25" s="47">
        <f t="shared" si="0"/>
        <v>2613.6</v>
      </c>
      <c r="K25" s="48">
        <f t="shared" si="0"/>
        <v>435.6</v>
      </c>
      <c r="L25" s="48">
        <f t="shared" si="0"/>
        <v>435.6</v>
      </c>
      <c r="M25" s="48">
        <f t="shared" si="0"/>
        <v>435.6</v>
      </c>
      <c r="N25" s="48">
        <f t="shared" si="0"/>
        <v>217.84</v>
      </c>
      <c r="O25" s="48">
        <f t="shared" si="0"/>
        <v>217.84</v>
      </c>
      <c r="P25" s="48">
        <f t="shared" si="0"/>
        <v>217.84</v>
      </c>
      <c r="Q25" s="48">
        <f t="shared" si="0"/>
        <v>217.84</v>
      </c>
      <c r="R25" s="48">
        <f t="shared" si="0"/>
        <v>217.84</v>
      </c>
      <c r="S25" s="62">
        <f t="shared" si="0"/>
        <v>198</v>
      </c>
    </row>
    <row r="26" spans="1:19" x14ac:dyDescent="0.25">
      <c r="A26" s="115"/>
      <c r="B26" s="51" t="s">
        <v>90</v>
      </c>
      <c r="C26" s="47">
        <f t="shared" si="1"/>
        <v>254.83</v>
      </c>
      <c r="D26" s="47">
        <f t="shared" si="0"/>
        <v>254.83</v>
      </c>
      <c r="E26" s="47">
        <f t="shared" si="0"/>
        <v>254.83</v>
      </c>
      <c r="F26" s="47">
        <f t="shared" si="0"/>
        <v>476.19</v>
      </c>
      <c r="G26" s="47">
        <f t="shared" si="0"/>
        <v>612.61</v>
      </c>
      <c r="H26" s="47">
        <f t="shared" si="0"/>
        <v>612.61</v>
      </c>
      <c r="I26" s="47">
        <f t="shared" si="0"/>
        <v>849.42</v>
      </c>
      <c r="J26" s="47">
        <f t="shared" si="0"/>
        <v>849.42</v>
      </c>
      <c r="K26" s="48">
        <f t="shared" si="0"/>
        <v>152.46</v>
      </c>
      <c r="L26" s="48">
        <f t="shared" si="0"/>
        <v>152.46</v>
      </c>
      <c r="M26" s="48">
        <f t="shared" si="0"/>
        <v>152.46</v>
      </c>
      <c r="N26" s="48">
        <f t="shared" si="0"/>
        <v>76.239999999999995</v>
      </c>
      <c r="O26" s="48">
        <f t="shared" si="0"/>
        <v>76.239999999999995</v>
      </c>
      <c r="P26" s="48">
        <f t="shared" si="0"/>
        <v>76.239999999999995</v>
      </c>
      <c r="Q26" s="48">
        <f t="shared" si="0"/>
        <v>76.239999999999995</v>
      </c>
      <c r="R26" s="48">
        <f t="shared" si="0"/>
        <v>76.239999999999995</v>
      </c>
      <c r="S26" s="62">
        <f t="shared" si="0"/>
        <v>64.349999999999994</v>
      </c>
    </row>
    <row r="27" spans="1:19" ht="15.75" thickBot="1" x14ac:dyDescent="0.3">
      <c r="A27" s="115"/>
      <c r="B27" s="52" t="s">
        <v>91</v>
      </c>
      <c r="C27" s="63">
        <f t="shared" si="1"/>
        <v>1960.2</v>
      </c>
      <c r="D27" s="63">
        <f t="shared" si="0"/>
        <v>1960.2</v>
      </c>
      <c r="E27" s="63">
        <f t="shared" si="0"/>
        <v>1960.2</v>
      </c>
      <c r="F27" s="63">
        <f t="shared" si="0"/>
        <v>3663</v>
      </c>
      <c r="G27" s="63">
        <f t="shared" si="0"/>
        <v>4712.3999999999996</v>
      </c>
      <c r="H27" s="63">
        <f t="shared" si="0"/>
        <v>4712.3999999999996</v>
      </c>
      <c r="I27" s="63">
        <f t="shared" si="0"/>
        <v>6534</v>
      </c>
      <c r="J27" s="63">
        <f t="shared" si="0"/>
        <v>6534</v>
      </c>
      <c r="K27" s="64">
        <f t="shared" si="0"/>
        <v>1089</v>
      </c>
      <c r="L27" s="64">
        <f t="shared" si="0"/>
        <v>1089</v>
      </c>
      <c r="M27" s="64">
        <f t="shared" si="0"/>
        <v>1089</v>
      </c>
      <c r="N27" s="64">
        <f t="shared" si="0"/>
        <v>544.6</v>
      </c>
      <c r="O27" s="64">
        <f t="shared" si="0"/>
        <v>544.6</v>
      </c>
      <c r="P27" s="64">
        <f t="shared" si="0"/>
        <v>544.6</v>
      </c>
      <c r="Q27" s="64">
        <f t="shared" si="0"/>
        <v>544.6</v>
      </c>
      <c r="R27" s="64">
        <f t="shared" si="0"/>
        <v>544.6</v>
      </c>
      <c r="S27" s="65">
        <f t="shared" si="0"/>
        <v>495</v>
      </c>
    </row>
    <row r="28" spans="1:19" x14ac:dyDescent="0.25">
      <c r="A28" s="115" t="s">
        <v>94</v>
      </c>
      <c r="B28" s="50" t="s">
        <v>83</v>
      </c>
      <c r="C28" s="59">
        <f>ROUND(C$6*C10,2)</f>
        <v>249.48</v>
      </c>
      <c r="D28" s="59">
        <f t="shared" ref="D28:S28" si="2">ROUND(D$6*D10,2)</f>
        <v>249.48</v>
      </c>
      <c r="E28" s="59">
        <f t="shared" si="2"/>
        <v>249.48</v>
      </c>
      <c r="F28" s="59">
        <f t="shared" si="2"/>
        <v>349.27</v>
      </c>
      <c r="G28" s="59">
        <f t="shared" si="2"/>
        <v>449.06</v>
      </c>
      <c r="H28" s="59">
        <f t="shared" si="2"/>
        <v>449.06</v>
      </c>
      <c r="I28" s="59">
        <f t="shared" si="2"/>
        <v>623.70000000000005</v>
      </c>
      <c r="J28" s="59">
        <f t="shared" si="2"/>
        <v>623.70000000000005</v>
      </c>
      <c r="K28" s="60">
        <f t="shared" si="2"/>
        <v>123.75</v>
      </c>
      <c r="L28" s="60">
        <f t="shared" si="2"/>
        <v>123.75</v>
      </c>
      <c r="M28" s="60">
        <f t="shared" si="2"/>
        <v>123.75</v>
      </c>
      <c r="N28" s="60">
        <f t="shared" si="2"/>
        <v>61.88</v>
      </c>
      <c r="O28" s="60">
        <f t="shared" si="2"/>
        <v>61.88</v>
      </c>
      <c r="P28" s="60">
        <f t="shared" si="2"/>
        <v>61.88</v>
      </c>
      <c r="Q28" s="60">
        <f t="shared" si="2"/>
        <v>61.88</v>
      </c>
      <c r="R28" s="60">
        <f t="shared" si="2"/>
        <v>61.88</v>
      </c>
      <c r="S28" s="61">
        <f t="shared" si="2"/>
        <v>51.98</v>
      </c>
    </row>
    <row r="29" spans="1:19" x14ac:dyDescent="0.25">
      <c r="A29" s="115"/>
      <c r="B29" s="51" t="s">
        <v>84</v>
      </c>
      <c r="C29" s="47">
        <f t="shared" ref="C29:S29" si="3">ROUND(C$6*C11,2)</f>
        <v>178.2</v>
      </c>
      <c r="D29" s="47">
        <f t="shared" si="3"/>
        <v>178.2</v>
      </c>
      <c r="E29" s="47">
        <f t="shared" si="3"/>
        <v>178.2</v>
      </c>
      <c r="F29" s="47">
        <f t="shared" si="3"/>
        <v>332.64</v>
      </c>
      <c r="G29" s="47">
        <f t="shared" si="3"/>
        <v>427.68</v>
      </c>
      <c r="H29" s="47">
        <f t="shared" si="3"/>
        <v>427.68</v>
      </c>
      <c r="I29" s="47">
        <f t="shared" si="3"/>
        <v>594</v>
      </c>
      <c r="J29" s="47">
        <f t="shared" si="3"/>
        <v>594</v>
      </c>
      <c r="K29" s="48">
        <f t="shared" si="3"/>
        <v>138.6</v>
      </c>
      <c r="L29" s="48">
        <f t="shared" si="3"/>
        <v>138.6</v>
      </c>
      <c r="M29" s="48">
        <f t="shared" si="3"/>
        <v>138.6</v>
      </c>
      <c r="N29" s="48">
        <f t="shared" si="3"/>
        <v>69.3</v>
      </c>
      <c r="O29" s="48">
        <f t="shared" si="3"/>
        <v>69.3</v>
      </c>
      <c r="P29" s="48">
        <f t="shared" si="3"/>
        <v>69.3</v>
      </c>
      <c r="Q29" s="48">
        <f t="shared" si="3"/>
        <v>69.3</v>
      </c>
      <c r="R29" s="48">
        <f t="shared" si="3"/>
        <v>69.3</v>
      </c>
      <c r="S29" s="62">
        <f t="shared" si="3"/>
        <v>0</v>
      </c>
    </row>
    <row r="30" spans="1:19" ht="15" customHeight="1" x14ac:dyDescent="0.25">
      <c r="A30" s="115"/>
      <c r="B30" s="51" t="s">
        <v>85</v>
      </c>
      <c r="C30" s="47">
        <f t="shared" ref="C30:S30" si="4">ROUND(C$6*C12,2)</f>
        <v>249.48</v>
      </c>
      <c r="D30" s="47">
        <f t="shared" si="4"/>
        <v>249.48</v>
      </c>
      <c r="E30" s="47">
        <f t="shared" si="4"/>
        <v>249.48</v>
      </c>
      <c r="F30" s="47">
        <f t="shared" si="4"/>
        <v>349.27</v>
      </c>
      <c r="G30" s="47">
        <f t="shared" si="4"/>
        <v>449.06</v>
      </c>
      <c r="H30" s="47">
        <f t="shared" si="4"/>
        <v>449.06</v>
      </c>
      <c r="I30" s="47">
        <f t="shared" si="4"/>
        <v>623.70000000000005</v>
      </c>
      <c r="J30" s="47">
        <f t="shared" si="4"/>
        <v>623.70000000000005</v>
      </c>
      <c r="K30" s="48">
        <f t="shared" si="4"/>
        <v>138.6</v>
      </c>
      <c r="L30" s="48">
        <f t="shared" si="4"/>
        <v>138.6</v>
      </c>
      <c r="M30" s="48">
        <f t="shared" si="4"/>
        <v>138.6</v>
      </c>
      <c r="N30" s="48">
        <f t="shared" si="4"/>
        <v>69.3</v>
      </c>
      <c r="O30" s="48">
        <f t="shared" si="4"/>
        <v>69.3</v>
      </c>
      <c r="P30" s="48">
        <f t="shared" si="4"/>
        <v>69.3</v>
      </c>
      <c r="Q30" s="48">
        <f t="shared" si="4"/>
        <v>69.3</v>
      </c>
      <c r="R30" s="48">
        <f t="shared" si="4"/>
        <v>69.3</v>
      </c>
      <c r="S30" s="62">
        <f t="shared" si="4"/>
        <v>51.98</v>
      </c>
    </row>
    <row r="31" spans="1:19" x14ac:dyDescent="0.25">
      <c r="A31" s="115"/>
      <c r="B31" s="51" t="s">
        <v>86</v>
      </c>
      <c r="C31" s="47">
        <f t="shared" ref="C31:S31" si="5">ROUND(C$6*C13,2)</f>
        <v>249.48</v>
      </c>
      <c r="D31" s="47">
        <f t="shared" si="5"/>
        <v>249.48</v>
      </c>
      <c r="E31" s="47">
        <f t="shared" si="5"/>
        <v>249.48</v>
      </c>
      <c r="F31" s="47">
        <f t="shared" si="5"/>
        <v>349.27</v>
      </c>
      <c r="G31" s="47">
        <f t="shared" si="5"/>
        <v>449.06</v>
      </c>
      <c r="H31" s="47">
        <f t="shared" si="5"/>
        <v>449.06</v>
      </c>
      <c r="I31" s="47">
        <f t="shared" si="5"/>
        <v>623.70000000000005</v>
      </c>
      <c r="J31" s="47">
        <f t="shared" si="5"/>
        <v>623.70000000000005</v>
      </c>
      <c r="K31" s="48">
        <f t="shared" si="5"/>
        <v>123.75</v>
      </c>
      <c r="L31" s="48">
        <f t="shared" si="5"/>
        <v>123.75</v>
      </c>
      <c r="M31" s="48">
        <f t="shared" si="5"/>
        <v>123.75</v>
      </c>
      <c r="N31" s="48">
        <f t="shared" si="5"/>
        <v>61.88</v>
      </c>
      <c r="O31" s="48">
        <f t="shared" si="5"/>
        <v>61.88</v>
      </c>
      <c r="P31" s="48">
        <f t="shared" si="5"/>
        <v>61.88</v>
      </c>
      <c r="Q31" s="48">
        <f t="shared" si="5"/>
        <v>61.88</v>
      </c>
      <c r="R31" s="48">
        <f t="shared" si="5"/>
        <v>61.88</v>
      </c>
      <c r="S31" s="62">
        <f t="shared" si="5"/>
        <v>51.98</v>
      </c>
    </row>
    <row r="32" spans="1:19" x14ac:dyDescent="0.25">
      <c r="A32" s="115"/>
      <c r="B32" s="51" t="s">
        <v>87</v>
      </c>
      <c r="C32" s="47">
        <f t="shared" ref="C32:S32" si="6">ROUND(C$6*C14,2)</f>
        <v>249.48</v>
      </c>
      <c r="D32" s="47">
        <f t="shared" si="6"/>
        <v>249.48</v>
      </c>
      <c r="E32" s="47">
        <f t="shared" si="6"/>
        <v>249.48</v>
      </c>
      <c r="F32" s="47">
        <f t="shared" si="6"/>
        <v>349.27</v>
      </c>
      <c r="G32" s="47">
        <f t="shared" si="6"/>
        <v>449.06</v>
      </c>
      <c r="H32" s="47">
        <f t="shared" si="6"/>
        <v>449.06</v>
      </c>
      <c r="I32" s="47">
        <f t="shared" si="6"/>
        <v>623.70000000000005</v>
      </c>
      <c r="J32" s="47">
        <f t="shared" si="6"/>
        <v>623.70000000000005</v>
      </c>
      <c r="K32" s="48">
        <f t="shared" si="6"/>
        <v>128.69999999999999</v>
      </c>
      <c r="L32" s="48">
        <f t="shared" si="6"/>
        <v>128.69999999999999</v>
      </c>
      <c r="M32" s="48">
        <f t="shared" si="6"/>
        <v>128.69999999999999</v>
      </c>
      <c r="N32" s="48">
        <f t="shared" si="6"/>
        <v>64.349999999999994</v>
      </c>
      <c r="O32" s="48">
        <f t="shared" si="6"/>
        <v>64.349999999999994</v>
      </c>
      <c r="P32" s="48">
        <f t="shared" si="6"/>
        <v>64.349999999999994</v>
      </c>
      <c r="Q32" s="48">
        <f t="shared" si="6"/>
        <v>64.349999999999994</v>
      </c>
      <c r="R32" s="48">
        <f t="shared" si="6"/>
        <v>64.349999999999994</v>
      </c>
      <c r="S32" s="62">
        <f t="shared" si="6"/>
        <v>51.98</v>
      </c>
    </row>
    <row r="33" spans="1:20" x14ac:dyDescent="0.25">
      <c r="A33" s="115"/>
      <c r="B33" s="51" t="s">
        <v>88</v>
      </c>
      <c r="C33" s="47">
        <f t="shared" ref="C33:S33" si="7">ROUND(C$6*C15,2)</f>
        <v>187.11</v>
      </c>
      <c r="D33" s="47">
        <f t="shared" si="7"/>
        <v>187.11</v>
      </c>
      <c r="E33" s="47">
        <f t="shared" si="7"/>
        <v>187.11</v>
      </c>
      <c r="F33" s="47">
        <f t="shared" si="7"/>
        <v>349.27</v>
      </c>
      <c r="G33" s="47">
        <f t="shared" si="7"/>
        <v>449.06</v>
      </c>
      <c r="H33" s="47">
        <f t="shared" si="7"/>
        <v>449.06</v>
      </c>
      <c r="I33" s="47">
        <f t="shared" si="7"/>
        <v>623.70000000000005</v>
      </c>
      <c r="J33" s="47">
        <f t="shared" si="7"/>
        <v>623.70000000000005</v>
      </c>
      <c r="K33" s="48">
        <f t="shared" si="7"/>
        <v>123.75</v>
      </c>
      <c r="L33" s="48">
        <f t="shared" si="7"/>
        <v>123.75</v>
      </c>
      <c r="M33" s="48">
        <f t="shared" si="7"/>
        <v>123.75</v>
      </c>
      <c r="N33" s="48">
        <f t="shared" si="7"/>
        <v>61.88</v>
      </c>
      <c r="O33" s="48">
        <f t="shared" si="7"/>
        <v>61.88</v>
      </c>
      <c r="P33" s="48">
        <f t="shared" si="7"/>
        <v>61.88</v>
      </c>
      <c r="Q33" s="48">
        <f t="shared" si="7"/>
        <v>61.88</v>
      </c>
      <c r="R33" s="48">
        <f t="shared" si="7"/>
        <v>61.88</v>
      </c>
      <c r="S33" s="62">
        <f t="shared" si="7"/>
        <v>51.98</v>
      </c>
    </row>
    <row r="34" spans="1:20" x14ac:dyDescent="0.25">
      <c r="A34" s="115"/>
      <c r="B34" s="51" t="s">
        <v>89</v>
      </c>
      <c r="C34" s="47">
        <f t="shared" ref="C34:S34" si="8">ROUND(C$6*C16,2)</f>
        <v>712.8</v>
      </c>
      <c r="D34" s="47">
        <f t="shared" si="8"/>
        <v>712.8</v>
      </c>
      <c r="E34" s="47">
        <f t="shared" si="8"/>
        <v>712.8</v>
      </c>
      <c r="F34" s="47">
        <f t="shared" si="8"/>
        <v>1330.56</v>
      </c>
      <c r="G34" s="47">
        <f t="shared" si="8"/>
        <v>1710.72</v>
      </c>
      <c r="H34" s="47">
        <f t="shared" si="8"/>
        <v>1710.72</v>
      </c>
      <c r="I34" s="47">
        <f t="shared" si="8"/>
        <v>2376</v>
      </c>
      <c r="J34" s="47">
        <f t="shared" si="8"/>
        <v>2376</v>
      </c>
      <c r="K34" s="48">
        <f t="shared" si="8"/>
        <v>396</v>
      </c>
      <c r="L34" s="48">
        <f t="shared" si="8"/>
        <v>396</v>
      </c>
      <c r="M34" s="48">
        <f t="shared" si="8"/>
        <v>396</v>
      </c>
      <c r="N34" s="48">
        <f t="shared" si="8"/>
        <v>198</v>
      </c>
      <c r="O34" s="48">
        <f t="shared" si="8"/>
        <v>198</v>
      </c>
      <c r="P34" s="48">
        <f t="shared" si="8"/>
        <v>198</v>
      </c>
      <c r="Q34" s="48">
        <f t="shared" si="8"/>
        <v>198</v>
      </c>
      <c r="R34" s="48">
        <f t="shared" si="8"/>
        <v>198</v>
      </c>
      <c r="S34" s="62">
        <f t="shared" si="8"/>
        <v>198</v>
      </c>
    </row>
    <row r="35" spans="1:20" x14ac:dyDescent="0.25">
      <c r="A35" s="115"/>
      <c r="B35" s="51" t="s">
        <v>90</v>
      </c>
      <c r="C35" s="47">
        <f t="shared" ref="C35:S35" si="9">ROUND(C$6*C17,2)</f>
        <v>231.66</v>
      </c>
      <c r="D35" s="47">
        <f t="shared" si="9"/>
        <v>231.66</v>
      </c>
      <c r="E35" s="47">
        <f t="shared" si="9"/>
        <v>231.66</v>
      </c>
      <c r="F35" s="47">
        <f t="shared" si="9"/>
        <v>432.43</v>
      </c>
      <c r="G35" s="47">
        <f t="shared" si="9"/>
        <v>555.98</v>
      </c>
      <c r="H35" s="47">
        <f t="shared" si="9"/>
        <v>555.98</v>
      </c>
      <c r="I35" s="47">
        <f t="shared" si="9"/>
        <v>772.2</v>
      </c>
      <c r="J35" s="47">
        <f t="shared" si="9"/>
        <v>772.2</v>
      </c>
      <c r="K35" s="48">
        <f t="shared" si="9"/>
        <v>138.6</v>
      </c>
      <c r="L35" s="48">
        <f t="shared" si="9"/>
        <v>138.6</v>
      </c>
      <c r="M35" s="48">
        <f t="shared" si="9"/>
        <v>138.6</v>
      </c>
      <c r="N35" s="48">
        <f t="shared" si="9"/>
        <v>69.3</v>
      </c>
      <c r="O35" s="48">
        <f t="shared" si="9"/>
        <v>69.3</v>
      </c>
      <c r="P35" s="48">
        <f t="shared" si="9"/>
        <v>69.3</v>
      </c>
      <c r="Q35" s="48">
        <f t="shared" si="9"/>
        <v>69.3</v>
      </c>
      <c r="R35" s="48">
        <f t="shared" si="9"/>
        <v>69.3</v>
      </c>
      <c r="S35" s="62">
        <f t="shared" si="9"/>
        <v>64.349999999999994</v>
      </c>
    </row>
    <row r="36" spans="1:20" ht="15.75" thickBot="1" x14ac:dyDescent="0.3">
      <c r="A36" s="115"/>
      <c r="B36" s="52" t="s">
        <v>91</v>
      </c>
      <c r="C36" s="63">
        <f t="shared" ref="C36:S36" si="10">ROUND(C$6*C18,2)</f>
        <v>1782</v>
      </c>
      <c r="D36" s="63">
        <f t="shared" si="10"/>
        <v>1782</v>
      </c>
      <c r="E36" s="63">
        <f t="shared" si="10"/>
        <v>1782</v>
      </c>
      <c r="F36" s="63">
        <f t="shared" si="10"/>
        <v>3326.4</v>
      </c>
      <c r="G36" s="63">
        <f t="shared" si="10"/>
        <v>4276.8</v>
      </c>
      <c r="H36" s="63">
        <f t="shared" si="10"/>
        <v>4276.8</v>
      </c>
      <c r="I36" s="63">
        <f t="shared" si="10"/>
        <v>5940</v>
      </c>
      <c r="J36" s="63">
        <f t="shared" si="10"/>
        <v>5940</v>
      </c>
      <c r="K36" s="64">
        <f t="shared" si="10"/>
        <v>990</v>
      </c>
      <c r="L36" s="64">
        <f t="shared" si="10"/>
        <v>990</v>
      </c>
      <c r="M36" s="64">
        <f t="shared" si="10"/>
        <v>990</v>
      </c>
      <c r="N36" s="64">
        <f t="shared" si="10"/>
        <v>495</v>
      </c>
      <c r="O36" s="64">
        <f t="shared" si="10"/>
        <v>495</v>
      </c>
      <c r="P36" s="64">
        <f t="shared" si="10"/>
        <v>495</v>
      </c>
      <c r="Q36" s="64">
        <f t="shared" si="10"/>
        <v>495</v>
      </c>
      <c r="R36" s="64">
        <f t="shared" si="10"/>
        <v>495</v>
      </c>
      <c r="S36" s="65">
        <f t="shared" si="10"/>
        <v>495</v>
      </c>
    </row>
    <row r="38" spans="1:20" x14ac:dyDescent="0.25">
      <c r="K38"/>
      <c r="L38"/>
      <c r="M38"/>
      <c r="N38"/>
      <c r="O38"/>
      <c r="P38"/>
      <c r="Q38"/>
      <c r="R38"/>
      <c r="S38"/>
      <c r="T38"/>
    </row>
    <row r="39" spans="1:20" x14ac:dyDescent="0.25">
      <c r="K39"/>
      <c r="L39"/>
      <c r="M39"/>
      <c r="N39"/>
      <c r="O39"/>
      <c r="P39"/>
      <c r="Q39"/>
      <c r="R39"/>
      <c r="S39"/>
      <c r="T39"/>
    </row>
    <row r="40" spans="1:20" ht="15.75" thickBot="1" x14ac:dyDescent="0.3">
      <c r="C40" s="8">
        <f>Arkusz1!D21</f>
        <v>0</v>
      </c>
      <c r="D40" s="9"/>
      <c r="E40" s="9"/>
      <c r="F40" s="10">
        <f>Arkusz1!G21</f>
        <v>0</v>
      </c>
      <c r="G40" s="9"/>
      <c r="H40" s="9"/>
      <c r="I40" s="10">
        <f>Arkusz1!J21</f>
        <v>0</v>
      </c>
      <c r="J40" s="9"/>
      <c r="K40"/>
      <c r="L40"/>
      <c r="M40"/>
      <c r="N40"/>
      <c r="O40"/>
      <c r="P40"/>
      <c r="Q40"/>
      <c r="R40"/>
      <c r="S40"/>
      <c r="T40"/>
    </row>
    <row r="41" spans="1:20" ht="15.75" thickBot="1" x14ac:dyDescent="0.3">
      <c r="C41" s="11"/>
      <c r="D41" s="12">
        <f>Arkusz1!E22</f>
        <v>0</v>
      </c>
      <c r="E41" s="12">
        <f>Arkusz1!F22</f>
        <v>0</v>
      </c>
      <c r="F41" s="11"/>
      <c r="G41" s="12">
        <f>Arkusz1!H22</f>
        <v>0</v>
      </c>
      <c r="H41" s="12">
        <f>Arkusz1!I22</f>
        <v>0</v>
      </c>
      <c r="I41" s="11"/>
      <c r="J41" s="12">
        <f>Arkusz1!K22</f>
        <v>0</v>
      </c>
      <c r="K41"/>
      <c r="L41"/>
      <c r="M41"/>
      <c r="N41"/>
      <c r="O41"/>
      <c r="P41"/>
      <c r="Q41"/>
      <c r="R41"/>
      <c r="S41"/>
      <c r="T41"/>
    </row>
    <row r="42" spans="1:20" ht="15.75" thickBot="1" x14ac:dyDescent="0.3">
      <c r="C42" s="13"/>
      <c r="D42" s="14">
        <f>Arkusz1!E23</f>
        <v>0</v>
      </c>
      <c r="E42" s="14">
        <f>Arkusz1!F23</f>
        <v>0</v>
      </c>
      <c r="F42" s="13"/>
      <c r="G42" s="14">
        <f>Arkusz1!H23</f>
        <v>0</v>
      </c>
      <c r="H42" s="14">
        <f>Arkusz1!I23</f>
        <v>0</v>
      </c>
      <c r="I42" s="13"/>
      <c r="J42" s="14">
        <f>Arkusz1!K23</f>
        <v>0</v>
      </c>
      <c r="K42"/>
      <c r="L42"/>
      <c r="M42"/>
      <c r="N42"/>
      <c r="O42"/>
      <c r="P42"/>
      <c r="Q42"/>
      <c r="R42"/>
      <c r="S42"/>
      <c r="T42"/>
    </row>
    <row r="43" spans="1:20" ht="15.75" thickBot="1" x14ac:dyDescent="0.3">
      <c r="C43" s="15"/>
      <c r="D43" s="16">
        <f>Arkusz1!E24</f>
        <v>0</v>
      </c>
      <c r="E43" s="16">
        <f>Arkusz1!F24</f>
        <v>0</v>
      </c>
      <c r="F43" s="17"/>
      <c r="G43" s="16">
        <f>Arkusz1!H24</f>
        <v>0</v>
      </c>
      <c r="H43" s="16">
        <f>Arkusz1!I24</f>
        <v>0</v>
      </c>
      <c r="I43" s="17"/>
      <c r="J43" s="16">
        <f>Arkusz1!K24</f>
        <v>0</v>
      </c>
      <c r="K43"/>
      <c r="L43"/>
      <c r="M43"/>
      <c r="N43"/>
      <c r="O43"/>
      <c r="P43"/>
      <c r="Q43"/>
      <c r="R43"/>
      <c r="S43"/>
      <c r="T43"/>
    </row>
    <row r="44" spans="1:20" ht="15.75" thickBot="1" x14ac:dyDescent="0.3">
      <c r="C44" s="18">
        <f>C$7*C40</f>
        <v>0</v>
      </c>
      <c r="D44" s="11"/>
      <c r="E44" s="11"/>
      <c r="F44" s="11"/>
      <c r="G44" s="11"/>
      <c r="H44" s="11"/>
      <c r="I44" s="11"/>
      <c r="J44" s="11"/>
      <c r="K44"/>
      <c r="L44"/>
      <c r="M44"/>
      <c r="N44"/>
      <c r="O44"/>
      <c r="P44"/>
      <c r="Q44"/>
      <c r="R44"/>
      <c r="S44"/>
      <c r="T44"/>
    </row>
    <row r="45" spans="1:20" ht="15.75" thickBot="1" x14ac:dyDescent="0.3">
      <c r="C45" s="11"/>
      <c r="D45" s="19"/>
      <c r="E45" s="19"/>
      <c r="F45" s="18">
        <f>F$7*F40</f>
        <v>0</v>
      </c>
      <c r="G45" s="11"/>
      <c r="H45" s="11"/>
      <c r="I45" s="18">
        <f>I$7*I40</f>
        <v>0</v>
      </c>
      <c r="J45" s="11"/>
      <c r="K45"/>
      <c r="L45"/>
      <c r="M45"/>
      <c r="N45"/>
      <c r="O45"/>
      <c r="P45"/>
      <c r="Q45"/>
      <c r="R45"/>
      <c r="S45"/>
      <c r="T45"/>
    </row>
    <row r="46" spans="1:20" ht="15.75" thickBot="1" x14ac:dyDescent="0.3">
      <c r="C46" s="11"/>
      <c r="D46" s="18">
        <f>D$7*D41</f>
        <v>0</v>
      </c>
      <c r="E46" s="18">
        <f>E$7*E41</f>
        <v>0</v>
      </c>
      <c r="F46" s="11"/>
      <c r="G46" s="11"/>
      <c r="H46" s="11"/>
      <c r="I46" s="11"/>
      <c r="J46" s="19"/>
      <c r="K46"/>
      <c r="L46"/>
      <c r="M46"/>
      <c r="N46"/>
      <c r="O46"/>
      <c r="P46"/>
      <c r="Q46"/>
      <c r="R46"/>
      <c r="S46"/>
      <c r="T46"/>
    </row>
    <row r="47" spans="1:20" ht="15.75" thickBot="1" x14ac:dyDescent="0.3">
      <c r="C47" s="19"/>
      <c r="D47" s="19"/>
      <c r="E47" s="19"/>
      <c r="F47" s="19"/>
      <c r="G47" s="18">
        <f>G$7*G41</f>
        <v>0</v>
      </c>
      <c r="H47" s="18">
        <f>H$7*H41</f>
        <v>0</v>
      </c>
      <c r="I47" s="19"/>
      <c r="J47" s="18">
        <f>J$7*J41</f>
        <v>0</v>
      </c>
      <c r="K47"/>
      <c r="L47"/>
      <c r="M47"/>
      <c r="N47"/>
      <c r="O47"/>
      <c r="P47"/>
      <c r="Q47"/>
      <c r="R47"/>
      <c r="S47"/>
      <c r="T47"/>
    </row>
    <row r="48" spans="1:20" ht="15.75" thickBot="1" x14ac:dyDescent="0.3">
      <c r="C48" s="17"/>
      <c r="D48" s="18">
        <f>D$7*D42</f>
        <v>0</v>
      </c>
      <c r="E48" s="18">
        <f>E$7*E42</f>
        <v>0</v>
      </c>
      <c r="F48" s="17"/>
      <c r="G48" s="19"/>
      <c r="H48" s="19"/>
      <c r="I48" s="17"/>
      <c r="J48" s="11"/>
      <c r="K48"/>
      <c r="L48"/>
      <c r="M48"/>
      <c r="N48"/>
      <c r="O48"/>
      <c r="P48"/>
      <c r="Q48"/>
      <c r="R48"/>
      <c r="S48"/>
      <c r="T48"/>
    </row>
    <row r="49" spans="3:20" ht="15.75" thickBot="1" x14ac:dyDescent="0.3">
      <c r="C49" s="11"/>
      <c r="D49" s="19"/>
      <c r="E49" s="19"/>
      <c r="F49" s="11"/>
      <c r="G49" s="18">
        <f>G$7*G42</f>
        <v>0</v>
      </c>
      <c r="H49" s="18">
        <f>H$7*H42</f>
        <v>0</v>
      </c>
      <c r="I49" s="11"/>
      <c r="J49" s="18">
        <f>J$7*J42</f>
        <v>0</v>
      </c>
      <c r="K49"/>
      <c r="L49"/>
      <c r="M49"/>
      <c r="N49"/>
      <c r="O49"/>
      <c r="P49"/>
      <c r="Q49"/>
      <c r="R49"/>
      <c r="S49"/>
      <c r="T49"/>
    </row>
    <row r="50" spans="3:20" ht="15.75" thickBot="1" x14ac:dyDescent="0.3">
      <c r="C50" s="11"/>
      <c r="D50" s="18">
        <f>D$7*D43</f>
        <v>0</v>
      </c>
      <c r="E50" s="18">
        <f>E$7*E43</f>
        <v>0</v>
      </c>
      <c r="F50" s="11"/>
      <c r="G50" s="11"/>
      <c r="H50" s="11"/>
      <c r="I50" s="11"/>
      <c r="J50" s="11"/>
      <c r="K50"/>
      <c r="L50"/>
      <c r="M50"/>
      <c r="N50"/>
      <c r="O50"/>
      <c r="P50"/>
      <c r="Q50"/>
      <c r="R50"/>
      <c r="S50"/>
      <c r="T50"/>
    </row>
    <row r="51" spans="3:20" ht="15.75" thickBot="1" x14ac:dyDescent="0.3">
      <c r="C51" s="19"/>
      <c r="D51" s="19"/>
      <c r="E51" s="19"/>
      <c r="F51" s="19"/>
      <c r="G51" s="18">
        <f>G$7*G43</f>
        <v>0</v>
      </c>
      <c r="H51" s="18">
        <f>H$7*H43</f>
        <v>0</v>
      </c>
      <c r="I51" s="19"/>
      <c r="J51" s="18">
        <f>J$7*J43</f>
        <v>0</v>
      </c>
      <c r="K51"/>
      <c r="L51"/>
      <c r="M51"/>
      <c r="N51"/>
      <c r="O51"/>
      <c r="P51"/>
      <c r="Q51"/>
      <c r="R51"/>
      <c r="S51"/>
      <c r="T51"/>
    </row>
    <row r="52" spans="3:20" x14ac:dyDescent="0.25">
      <c r="K52"/>
      <c r="L52"/>
      <c r="M52"/>
      <c r="N52"/>
      <c r="O52"/>
      <c r="P52"/>
      <c r="Q52"/>
      <c r="R52"/>
      <c r="S52"/>
      <c r="T52"/>
    </row>
    <row r="53" spans="3:20" ht="15.75" thickBot="1" x14ac:dyDescent="0.3">
      <c r="C53" s="8">
        <f>Arkusz1!D47</f>
        <v>0</v>
      </c>
      <c r="D53" s="8">
        <f>Arkusz1!E47</f>
        <v>0</v>
      </c>
      <c r="E53" s="8">
        <f>Arkusz1!F47</f>
        <v>0</v>
      </c>
      <c r="F53" s="8">
        <f>Arkusz1!G47</f>
        <v>0</v>
      </c>
      <c r="G53" s="8">
        <f>Arkusz1!H47</f>
        <v>0</v>
      </c>
      <c r="H53" s="8">
        <f>Arkusz1!I47</f>
        <v>0</v>
      </c>
      <c r="I53" s="8">
        <f>Arkusz1!J47</f>
        <v>0</v>
      </c>
      <c r="J53" s="8">
        <f>Arkusz1!K47</f>
        <v>0</v>
      </c>
      <c r="K53"/>
      <c r="L53"/>
      <c r="M53"/>
      <c r="N53"/>
      <c r="O53"/>
      <c r="P53"/>
      <c r="Q53"/>
      <c r="R53"/>
      <c r="S53"/>
      <c r="T53"/>
    </row>
    <row r="54" spans="3:20" ht="15.75" thickBot="1" x14ac:dyDescent="0.3">
      <c r="C54" s="18">
        <f>K$7*C53</f>
        <v>0</v>
      </c>
      <c r="D54" s="18">
        <f t="shared" ref="D54:J54" si="11">L$7*D53</f>
        <v>0</v>
      </c>
      <c r="E54" s="18">
        <f t="shared" si="11"/>
        <v>0</v>
      </c>
      <c r="F54" s="18">
        <f t="shared" si="11"/>
        <v>0</v>
      </c>
      <c r="G54" s="18">
        <f t="shared" si="11"/>
        <v>0</v>
      </c>
      <c r="H54" s="18">
        <f t="shared" si="11"/>
        <v>0</v>
      </c>
      <c r="I54" s="18">
        <f t="shared" si="11"/>
        <v>0</v>
      </c>
      <c r="J54" s="18">
        <f t="shared" si="11"/>
        <v>0</v>
      </c>
      <c r="K54"/>
      <c r="L54"/>
      <c r="M54"/>
      <c r="N54"/>
      <c r="O54"/>
      <c r="P54"/>
      <c r="Q54"/>
      <c r="R54"/>
      <c r="S54"/>
      <c r="T54"/>
    </row>
    <row r="55" spans="3:20" ht="15.75" thickBot="1" x14ac:dyDescent="0.3">
      <c r="K55"/>
      <c r="L55"/>
      <c r="M55"/>
      <c r="N55"/>
      <c r="O55"/>
      <c r="P55"/>
      <c r="Q55"/>
      <c r="R55"/>
      <c r="S55"/>
      <c r="T55"/>
    </row>
    <row r="56" spans="3:20" ht="15.75" thickBot="1" x14ac:dyDescent="0.3">
      <c r="C56" s="12">
        <f>Arkusz1!D57</f>
        <v>0</v>
      </c>
      <c r="D56" s="12">
        <f>Arkusz1!E57</f>
        <v>0</v>
      </c>
      <c r="E56" s="12">
        <f>Arkusz1!F57</f>
        <v>0</v>
      </c>
      <c r="F56" s="12">
        <f>Arkusz1!G57</f>
        <v>0</v>
      </c>
      <c r="G56" s="12">
        <f>Arkusz1!H57</f>
        <v>0</v>
      </c>
      <c r="H56" s="12">
        <f>Arkusz1!I57</f>
        <v>0</v>
      </c>
      <c r="I56" s="12">
        <f>Arkusz1!J57</f>
        <v>0</v>
      </c>
      <c r="J56" s="12">
        <f>Arkusz1!K57</f>
        <v>0</v>
      </c>
      <c r="K56"/>
      <c r="L56"/>
      <c r="M56"/>
      <c r="N56"/>
      <c r="O56"/>
      <c r="P56"/>
      <c r="Q56"/>
      <c r="R56"/>
      <c r="S56"/>
      <c r="T56"/>
    </row>
    <row r="57" spans="3:20" ht="15.75" thickBot="1" x14ac:dyDescent="0.3">
      <c r="C57" s="26">
        <f>Arkusz1!D58</f>
        <v>0</v>
      </c>
      <c r="D57" s="26">
        <f>Arkusz1!E58</f>
        <v>0</v>
      </c>
      <c r="E57" s="26">
        <f>Arkusz1!F58</f>
        <v>0</v>
      </c>
      <c r="F57" s="26">
        <f>Arkusz1!G58</f>
        <v>0</v>
      </c>
      <c r="G57" s="26">
        <f>Arkusz1!H58</f>
        <v>0</v>
      </c>
      <c r="H57" s="26">
        <f>Arkusz1!I58</f>
        <v>0</v>
      </c>
      <c r="I57" s="26">
        <f>Arkusz1!J58</f>
        <v>0</v>
      </c>
      <c r="J57" s="26">
        <f>Arkusz1!K58</f>
        <v>0</v>
      </c>
      <c r="K57"/>
      <c r="L57"/>
      <c r="M57"/>
      <c r="N57"/>
      <c r="O57"/>
      <c r="P57"/>
      <c r="Q57"/>
      <c r="R57"/>
      <c r="S57"/>
      <c r="T57"/>
    </row>
    <row r="58" spans="3:20" ht="15.75" thickBot="1" x14ac:dyDescent="0.3">
      <c r="C58" s="8">
        <f>Arkusz1!D59</f>
        <v>0</v>
      </c>
      <c r="D58" s="8">
        <f>Arkusz1!E59</f>
        <v>0</v>
      </c>
      <c r="E58" s="8">
        <f>Arkusz1!F59</f>
        <v>0</v>
      </c>
      <c r="F58" s="8">
        <f>Arkusz1!G59</f>
        <v>0</v>
      </c>
      <c r="G58" s="8">
        <f>Arkusz1!H59</f>
        <v>0</v>
      </c>
      <c r="H58" s="8">
        <f>Arkusz1!I59</f>
        <v>0</v>
      </c>
      <c r="I58" s="8">
        <f>Arkusz1!J59</f>
        <v>0</v>
      </c>
      <c r="J58" s="8">
        <f>Arkusz1!K59</f>
        <v>0</v>
      </c>
      <c r="K58"/>
      <c r="L58"/>
      <c r="M58"/>
      <c r="N58"/>
      <c r="O58"/>
      <c r="P58"/>
      <c r="Q58"/>
      <c r="R58"/>
      <c r="S58"/>
      <c r="T58"/>
    </row>
    <row r="59" spans="3:20" ht="15.75" thickBot="1" x14ac:dyDescent="0.3">
      <c r="C59" s="8">
        <f>Arkusz1!D60</f>
        <v>0</v>
      </c>
      <c r="D59" s="8">
        <f>Arkusz1!E60</f>
        <v>0</v>
      </c>
      <c r="E59" s="8">
        <f>Arkusz1!F60</f>
        <v>0</v>
      </c>
      <c r="F59" s="8">
        <f>Arkusz1!G60</f>
        <v>0</v>
      </c>
      <c r="G59" s="8">
        <f>Arkusz1!H60</f>
        <v>0</v>
      </c>
      <c r="H59" s="8">
        <f>Arkusz1!I60</f>
        <v>0</v>
      </c>
      <c r="I59" s="8">
        <f>Arkusz1!J60</f>
        <v>0</v>
      </c>
      <c r="J59" s="8">
        <f>Arkusz1!K60</f>
        <v>0</v>
      </c>
      <c r="K59"/>
      <c r="L59"/>
      <c r="M59"/>
      <c r="N59"/>
      <c r="O59"/>
      <c r="P59"/>
      <c r="Q59"/>
      <c r="R59"/>
      <c r="S59"/>
      <c r="T59"/>
    </row>
    <row r="60" spans="3:20" ht="15.75" thickBot="1" x14ac:dyDescent="0.3">
      <c r="C60" s="9"/>
      <c r="D60" s="9"/>
      <c r="E60" s="9"/>
      <c r="F60" s="8">
        <f>Arkusz1!G61</f>
        <v>0</v>
      </c>
      <c r="G60" s="8">
        <f>Arkusz1!H61</f>
        <v>0</v>
      </c>
      <c r="H60" s="9"/>
      <c r="I60" s="8">
        <f>Arkusz1!J61</f>
        <v>0</v>
      </c>
      <c r="J60" s="8">
        <f>Arkusz1!K61</f>
        <v>0</v>
      </c>
      <c r="K60"/>
      <c r="L60"/>
      <c r="M60"/>
      <c r="N60"/>
      <c r="O60"/>
      <c r="P60"/>
      <c r="Q60"/>
      <c r="R60"/>
      <c r="S60"/>
      <c r="T60"/>
    </row>
    <row r="61" spans="3:20" ht="15.75" thickBot="1" x14ac:dyDescent="0.3">
      <c r="C61" s="27">
        <f>C$6*C56</f>
        <v>0</v>
      </c>
      <c r="D61" s="27">
        <f>D$6*D56</f>
        <v>0</v>
      </c>
      <c r="E61" s="27">
        <f>E$6*E56</f>
        <v>0</v>
      </c>
      <c r="F61" s="11"/>
      <c r="G61" s="11"/>
      <c r="H61" s="11"/>
      <c r="I61" s="11"/>
      <c r="J61" s="11"/>
      <c r="K61"/>
      <c r="L61"/>
      <c r="M61"/>
      <c r="N61"/>
      <c r="O61"/>
      <c r="P61"/>
      <c r="Q61"/>
      <c r="R61"/>
      <c r="S61"/>
      <c r="T61"/>
    </row>
    <row r="62" spans="3:20" ht="15.75" thickBot="1" x14ac:dyDescent="0.3">
      <c r="C62" s="27">
        <f>C$7*C57</f>
        <v>0</v>
      </c>
      <c r="D62" s="27">
        <f>D$7*D57</f>
        <v>0</v>
      </c>
      <c r="E62" s="27">
        <f>E$7*E57</f>
        <v>0</v>
      </c>
      <c r="F62" s="11"/>
      <c r="G62" s="11"/>
      <c r="H62" s="11"/>
      <c r="I62" s="11"/>
      <c r="J62" s="11"/>
      <c r="K62"/>
      <c r="L62"/>
      <c r="M62"/>
      <c r="N62"/>
      <c r="O62"/>
      <c r="P62"/>
      <c r="Q62"/>
      <c r="R62"/>
      <c r="S62"/>
      <c r="T62"/>
    </row>
    <row r="63" spans="3:20" ht="15.75" thickBot="1" x14ac:dyDescent="0.3">
      <c r="C63" s="11"/>
      <c r="D63" s="11"/>
      <c r="E63" s="11"/>
      <c r="F63" s="27">
        <f>F$6*F56</f>
        <v>0</v>
      </c>
      <c r="G63" s="27">
        <f>G$6*G56</f>
        <v>0</v>
      </c>
      <c r="H63" s="27">
        <f>H$6*H56</f>
        <v>0</v>
      </c>
      <c r="I63" s="27">
        <f>I$6*I56</f>
        <v>0</v>
      </c>
      <c r="J63" s="27">
        <f>J$6*J56</f>
        <v>0</v>
      </c>
      <c r="K63"/>
      <c r="L63"/>
      <c r="M63"/>
      <c r="N63"/>
      <c r="O63"/>
      <c r="P63"/>
      <c r="Q63"/>
      <c r="R63"/>
      <c r="S63"/>
      <c r="T63"/>
    </row>
    <row r="64" spans="3:20" ht="15.75" thickBot="1" x14ac:dyDescent="0.3">
      <c r="C64" s="11"/>
      <c r="D64" s="11"/>
      <c r="E64" s="11"/>
      <c r="F64" s="27">
        <f>F$7*F57</f>
        <v>0</v>
      </c>
      <c r="G64" s="27">
        <f>G$7*G57</f>
        <v>0</v>
      </c>
      <c r="H64" s="27">
        <f>H$7*H57</f>
        <v>0</v>
      </c>
      <c r="I64" s="27">
        <f>I$7*I57</f>
        <v>0</v>
      </c>
      <c r="J64" s="27">
        <f>J$7*J57</f>
        <v>0</v>
      </c>
      <c r="K64"/>
      <c r="L64"/>
      <c r="M64"/>
      <c r="N64"/>
      <c r="O64"/>
      <c r="P64"/>
      <c r="Q64"/>
      <c r="R64"/>
      <c r="S64"/>
      <c r="T64"/>
    </row>
    <row r="65" spans="3:20" ht="15.75" thickBot="1" x14ac:dyDescent="0.3">
      <c r="C65" s="27">
        <f t="shared" ref="C65:J65" si="12">K$6*C58</f>
        <v>0</v>
      </c>
      <c r="D65" s="27">
        <f t="shared" si="12"/>
        <v>0</v>
      </c>
      <c r="E65" s="27">
        <f t="shared" si="12"/>
        <v>0</v>
      </c>
      <c r="F65" s="27">
        <f t="shared" si="12"/>
        <v>0</v>
      </c>
      <c r="G65" s="27">
        <f t="shared" si="12"/>
        <v>0</v>
      </c>
      <c r="H65" s="27">
        <f t="shared" si="12"/>
        <v>0</v>
      </c>
      <c r="I65" s="27">
        <f t="shared" si="12"/>
        <v>0</v>
      </c>
      <c r="J65" s="27">
        <f t="shared" si="12"/>
        <v>0</v>
      </c>
      <c r="K65"/>
      <c r="L65"/>
      <c r="M65"/>
      <c r="N65"/>
      <c r="O65"/>
      <c r="P65"/>
      <c r="Q65"/>
      <c r="R65"/>
      <c r="S65"/>
      <c r="T65"/>
    </row>
    <row r="66" spans="3:20" ht="15.75" thickBot="1" x14ac:dyDescent="0.3">
      <c r="C66" s="27">
        <f t="shared" ref="C66:J66" si="13">K$7*C59</f>
        <v>0</v>
      </c>
      <c r="D66" s="27">
        <f t="shared" si="13"/>
        <v>0</v>
      </c>
      <c r="E66" s="27">
        <f t="shared" si="13"/>
        <v>0</v>
      </c>
      <c r="F66" s="27">
        <f t="shared" si="13"/>
        <v>0</v>
      </c>
      <c r="G66" s="27">
        <f t="shared" si="13"/>
        <v>0</v>
      </c>
      <c r="H66" s="27">
        <f t="shared" si="13"/>
        <v>0</v>
      </c>
      <c r="I66" s="27">
        <f t="shared" si="13"/>
        <v>0</v>
      </c>
      <c r="J66" s="27">
        <f t="shared" si="13"/>
        <v>0</v>
      </c>
      <c r="K66"/>
      <c r="L66"/>
      <c r="M66"/>
      <c r="N66"/>
      <c r="O66"/>
      <c r="P66"/>
      <c r="Q66"/>
      <c r="R66"/>
      <c r="S66"/>
      <c r="T66"/>
    </row>
    <row r="67" spans="3:20" ht="15.75" thickBot="1" x14ac:dyDescent="0.3">
      <c r="C67" s="13"/>
      <c r="D67" s="13"/>
      <c r="E67" s="13"/>
      <c r="F67" s="27">
        <f>$S$7*F60</f>
        <v>0</v>
      </c>
      <c r="G67" s="27">
        <f>$S$7*G60</f>
        <v>0</v>
      </c>
      <c r="H67" s="13"/>
      <c r="I67" s="27">
        <f>$S$7*I60</f>
        <v>0</v>
      </c>
      <c r="J67" s="27">
        <f>$S$7*J60</f>
        <v>0</v>
      </c>
      <c r="K67"/>
      <c r="L67"/>
      <c r="M67"/>
      <c r="N67"/>
      <c r="O67"/>
      <c r="P67"/>
      <c r="Q67"/>
      <c r="R67"/>
      <c r="S67"/>
      <c r="T67"/>
    </row>
    <row r="68" spans="3:20" x14ac:dyDescent="0.25">
      <c r="K68"/>
      <c r="L68"/>
      <c r="M68"/>
      <c r="N68"/>
      <c r="O68"/>
      <c r="P68"/>
      <c r="Q68"/>
      <c r="R68"/>
      <c r="S68"/>
      <c r="T68"/>
    </row>
    <row r="71" spans="3:20" ht="15.75" thickBot="1" x14ac:dyDescent="0.3">
      <c r="C71" s="8" t="s">
        <v>111</v>
      </c>
      <c r="D71" s="9"/>
      <c r="E71" s="9"/>
      <c r="F71" s="10" t="s">
        <v>112</v>
      </c>
      <c r="G71" s="9"/>
      <c r="H71" s="9"/>
      <c r="I71" s="10" t="s">
        <v>113</v>
      </c>
      <c r="J71" s="9"/>
    </row>
    <row r="72" spans="3:20" ht="15.75" thickBot="1" x14ac:dyDescent="0.3">
      <c r="C72" s="11"/>
      <c r="D72" s="12" t="s">
        <v>127</v>
      </c>
      <c r="E72" s="12" t="s">
        <v>128</v>
      </c>
      <c r="F72" s="11"/>
      <c r="G72" s="12" t="s">
        <v>114</v>
      </c>
      <c r="H72" s="12" t="s">
        <v>115</v>
      </c>
      <c r="I72" s="11"/>
      <c r="J72" s="12" t="s">
        <v>116</v>
      </c>
    </row>
    <row r="73" spans="3:20" ht="15.75" thickBot="1" x14ac:dyDescent="0.3">
      <c r="C73" s="13"/>
      <c r="D73" s="14" t="s">
        <v>117</v>
      </c>
      <c r="E73" s="14" t="s">
        <v>118</v>
      </c>
      <c r="F73" s="13"/>
      <c r="G73" s="14" t="s">
        <v>119</v>
      </c>
      <c r="H73" s="14" t="s">
        <v>120</v>
      </c>
      <c r="I73" s="13"/>
      <c r="J73" s="14" t="s">
        <v>121</v>
      </c>
    </row>
    <row r="74" spans="3:20" ht="15.75" thickBot="1" x14ac:dyDescent="0.3">
      <c r="C74" s="15"/>
      <c r="D74" s="16" t="s">
        <v>122</v>
      </c>
      <c r="E74" s="16" t="s">
        <v>123</v>
      </c>
      <c r="F74" s="17"/>
      <c r="G74" s="16" t="s">
        <v>124</v>
      </c>
      <c r="H74" s="16" t="s">
        <v>125</v>
      </c>
      <c r="I74" s="17"/>
      <c r="J74" s="16" t="s">
        <v>126</v>
      </c>
    </row>
    <row r="75" spans="3:20" ht="22.5" customHeight="1" thickBot="1" x14ac:dyDescent="0.3">
      <c r="C75" s="18" t="str">
        <f>"="&amp;C71&amp;"*"&amp;C$7</f>
        <v>=$D$21*98,01</v>
      </c>
      <c r="D75" s="11"/>
      <c r="E75" s="11"/>
      <c r="F75" s="11"/>
      <c r="G75" s="11"/>
      <c r="H75" s="11"/>
      <c r="I75" s="11"/>
      <c r="J75" s="11"/>
    </row>
    <row r="76" spans="3:20" ht="36.75" thickBot="1" x14ac:dyDescent="0.3">
      <c r="C76" s="11"/>
      <c r="D76" s="19"/>
      <c r="E76" s="19"/>
      <c r="F76" s="18" t="str">
        <f>"="&amp;F71&amp;"*"&amp;F$7</f>
        <v>=$G$21*183,15</v>
      </c>
      <c r="G76" s="11"/>
      <c r="H76" s="11"/>
      <c r="I76" s="18" t="str">
        <f>"="&amp;I71&amp;"*"&amp;I$7</f>
        <v>=$J$21*326,7</v>
      </c>
      <c r="J76" s="11"/>
    </row>
    <row r="77" spans="3:20" ht="36.75" thickBot="1" x14ac:dyDescent="0.3">
      <c r="C77" s="11"/>
      <c r="D77" s="18" t="str">
        <f>"="&amp;D72&amp;"*"&amp;D$7</f>
        <v>=$E$22*98,01</v>
      </c>
      <c r="E77" s="18" t="str">
        <f>"="&amp;E72&amp;"*"&amp;E$7</f>
        <v>=$F$22*98,01</v>
      </c>
      <c r="F77" s="11"/>
      <c r="G77" s="11"/>
      <c r="H77" s="11"/>
      <c r="I77" s="11"/>
      <c r="J77" s="19"/>
    </row>
    <row r="78" spans="3:20" ht="36.75" thickBot="1" x14ac:dyDescent="0.3">
      <c r="C78" s="19"/>
      <c r="D78" s="19"/>
      <c r="E78" s="19"/>
      <c r="F78" s="19"/>
      <c r="G78" s="18" t="str">
        <f>"="&amp;G72&amp;"*"&amp;G$7</f>
        <v>=$H$22*235,62</v>
      </c>
      <c r="H78" s="18" t="str">
        <f>"="&amp;H72&amp;"*"&amp;H$7</f>
        <v>=$I$22*235,62</v>
      </c>
      <c r="I78" s="19"/>
      <c r="J78" s="18" t="str">
        <f>"="&amp;J72&amp;"*"&amp;J$7</f>
        <v>=$K$22*326,7</v>
      </c>
    </row>
    <row r="79" spans="3:20" ht="36.75" thickBot="1" x14ac:dyDescent="0.3">
      <c r="C79" s="17"/>
      <c r="D79" s="18" t="str">
        <f>"="&amp;D73&amp;"*"&amp;D$7</f>
        <v>=$E$23*98,01</v>
      </c>
      <c r="E79" s="18" t="str">
        <f>"="&amp;E73&amp;"*"&amp;E$7</f>
        <v>=$F$23*98,01</v>
      </c>
      <c r="F79" s="17"/>
      <c r="G79" s="19"/>
      <c r="H79" s="19"/>
      <c r="I79" s="17"/>
      <c r="J79" s="11"/>
    </row>
    <row r="80" spans="3:20" ht="36.75" thickBot="1" x14ac:dyDescent="0.3">
      <c r="C80" s="11"/>
      <c r="D80" s="19"/>
      <c r="E80" s="19"/>
      <c r="F80" s="11"/>
      <c r="G80" s="18" t="str">
        <f>"="&amp;G73&amp;"*"&amp;G$7</f>
        <v>=$H$23*235,62</v>
      </c>
      <c r="H80" s="18" t="str">
        <f>"="&amp;H73&amp;"*"&amp;H$7</f>
        <v>=$I$23*235,62</v>
      </c>
      <c r="I80" s="11"/>
      <c r="J80" s="18" t="str">
        <f>"="&amp;J73&amp;"*"&amp;J$7</f>
        <v>=$K$23*326,7</v>
      </c>
    </row>
    <row r="81" spans="3:10" ht="36.75" thickBot="1" x14ac:dyDescent="0.3">
      <c r="C81" s="11"/>
      <c r="D81" s="18" t="str">
        <f>"="&amp;D74&amp;"*"&amp;D$7</f>
        <v>=$E$24*98,01</v>
      </c>
      <c r="E81" s="18" t="str">
        <f>"="&amp;E74&amp;"*"&amp;E$7</f>
        <v>=$F$24*98,01</v>
      </c>
      <c r="F81" s="11"/>
      <c r="G81" s="11"/>
      <c r="H81" s="11"/>
      <c r="I81" s="11"/>
      <c r="J81" s="11"/>
    </row>
    <row r="82" spans="3:10" ht="36.75" thickBot="1" x14ac:dyDescent="0.3">
      <c r="C82" s="19"/>
      <c r="D82" s="19"/>
      <c r="E82" s="19"/>
      <c r="F82" s="19"/>
      <c r="G82" s="18" t="str">
        <f>"="&amp;G74&amp;"*"&amp;G$7</f>
        <v>=$H$24*235,62</v>
      </c>
      <c r="H82" s="18" t="str">
        <f>"="&amp;H74&amp;"*"&amp;H$7</f>
        <v>=$I$24*235,62</v>
      </c>
      <c r="I82" s="19"/>
      <c r="J82" s="18" t="str">
        <f>"="&amp;J74&amp;"*"&amp;J$7</f>
        <v>=$K$24*326,7</v>
      </c>
    </row>
    <row r="84" spans="3:10" ht="15.75" thickBot="1" x14ac:dyDescent="0.3">
      <c r="C84" s="90" t="s">
        <v>129</v>
      </c>
      <c r="D84" s="90" t="s">
        <v>130</v>
      </c>
      <c r="E84" s="90" t="s">
        <v>131</v>
      </c>
      <c r="F84" s="90" t="s">
        <v>132</v>
      </c>
      <c r="G84" s="90" t="s">
        <v>133</v>
      </c>
      <c r="H84" s="90" t="s">
        <v>134</v>
      </c>
      <c r="I84" s="90" t="s">
        <v>135</v>
      </c>
      <c r="J84" s="90" t="s">
        <v>136</v>
      </c>
    </row>
    <row r="85" spans="3:10" ht="36.75" thickBot="1" x14ac:dyDescent="0.3">
      <c r="C85" s="18" t="str">
        <f>"="&amp;C84&amp;"*"&amp;K$7</f>
        <v>=$D$47*54,45</v>
      </c>
      <c r="D85" s="18" t="str">
        <f t="shared" ref="D85:I85" si="14">"="&amp;D84&amp;"*"&amp;L$7</f>
        <v>=$E$47*54,45</v>
      </c>
      <c r="E85" s="18" t="str">
        <f t="shared" si="14"/>
        <v>=$F$47*54,45</v>
      </c>
      <c r="F85" s="18" t="str">
        <f t="shared" si="14"/>
        <v>=$G$47*27,23</v>
      </c>
      <c r="G85" s="18" t="str">
        <f t="shared" si="14"/>
        <v>=$H$47*27,23</v>
      </c>
      <c r="H85" s="18" t="str">
        <f t="shared" si="14"/>
        <v>=$I$47*27,23</v>
      </c>
      <c r="I85" s="18" t="str">
        <f t="shared" si="14"/>
        <v>=$J$47*27,23</v>
      </c>
      <c r="J85" s="18" t="str">
        <f>"="&amp;J84&amp;"*"&amp;R$7</f>
        <v>=$K$47*27,23</v>
      </c>
    </row>
    <row r="86" spans="3:10" ht="15.75" thickBot="1" x14ac:dyDescent="0.3"/>
    <row r="87" spans="3:10" ht="15.75" thickBot="1" x14ac:dyDescent="0.3">
      <c r="C87" s="12" t="s">
        <v>137</v>
      </c>
      <c r="D87" s="12" t="s">
        <v>138</v>
      </c>
      <c r="E87" s="12" t="s">
        <v>139</v>
      </c>
      <c r="F87" s="12" t="s">
        <v>140</v>
      </c>
      <c r="G87" s="12" t="s">
        <v>141</v>
      </c>
      <c r="H87" s="12" t="s">
        <v>142</v>
      </c>
      <c r="I87" s="12" t="s">
        <v>143</v>
      </c>
      <c r="J87" s="12" t="s">
        <v>144</v>
      </c>
    </row>
    <row r="88" spans="3:10" ht="15.75" thickBot="1" x14ac:dyDescent="0.3">
      <c r="C88" s="26" t="s">
        <v>145</v>
      </c>
      <c r="D88" s="26" t="s">
        <v>146</v>
      </c>
      <c r="E88" s="26" t="s">
        <v>147</v>
      </c>
      <c r="F88" s="26" t="s">
        <v>148</v>
      </c>
      <c r="G88" s="26" t="s">
        <v>149</v>
      </c>
      <c r="H88" s="26" t="s">
        <v>150</v>
      </c>
      <c r="I88" s="26" t="s">
        <v>151</v>
      </c>
      <c r="J88" s="26" t="s">
        <v>152</v>
      </c>
    </row>
    <row r="89" spans="3:10" ht="15.75" thickBot="1" x14ac:dyDescent="0.3">
      <c r="C89" s="8" t="s">
        <v>153</v>
      </c>
      <c r="D89" s="8" t="s">
        <v>154</v>
      </c>
      <c r="E89" s="8" t="s">
        <v>155</v>
      </c>
      <c r="F89" s="8" t="s">
        <v>156</v>
      </c>
      <c r="G89" s="8" t="s">
        <v>157</v>
      </c>
      <c r="H89" s="8" t="s">
        <v>158</v>
      </c>
      <c r="I89" s="8" t="s">
        <v>159</v>
      </c>
      <c r="J89" s="8" t="s">
        <v>160</v>
      </c>
    </row>
    <row r="90" spans="3:10" ht="15.75" thickBot="1" x14ac:dyDescent="0.3">
      <c r="C90" s="8" t="s">
        <v>161</v>
      </c>
      <c r="D90" s="8" t="s">
        <v>162</v>
      </c>
      <c r="E90" s="8" t="s">
        <v>163</v>
      </c>
      <c r="F90" s="8" t="s">
        <v>164</v>
      </c>
      <c r="G90" s="8" t="s">
        <v>165</v>
      </c>
      <c r="H90" s="8" t="s">
        <v>166</v>
      </c>
      <c r="I90" s="8" t="s">
        <v>167</v>
      </c>
      <c r="J90" s="8" t="s">
        <v>168</v>
      </c>
    </row>
    <row r="91" spans="3:10" ht="15.75" thickBot="1" x14ac:dyDescent="0.3">
      <c r="C91" s="9"/>
      <c r="D91" s="9"/>
      <c r="E91" s="9"/>
      <c r="F91" s="8" t="s">
        <v>169</v>
      </c>
      <c r="G91" s="8" t="s">
        <v>170</v>
      </c>
      <c r="H91" s="9"/>
      <c r="I91" s="8" t="s">
        <v>171</v>
      </c>
      <c r="J91" s="8" t="s">
        <v>172</v>
      </c>
    </row>
    <row r="92" spans="3:10" ht="36.75" thickBot="1" x14ac:dyDescent="0.3">
      <c r="C92" s="18" t="str">
        <f>"="&amp;C87&amp;"*"&amp;C$6</f>
        <v>=$D$57*89,1</v>
      </c>
      <c r="D92" s="18" t="str">
        <f>"="&amp;D87&amp;"*"&amp;D$6</f>
        <v>=$E$57*89,1</v>
      </c>
      <c r="E92" s="18" t="str">
        <f>"="&amp;E87&amp;"*"&amp;E$6</f>
        <v>=$F$57*89,1</v>
      </c>
      <c r="F92" s="11"/>
      <c r="G92" s="11"/>
      <c r="H92" s="11"/>
      <c r="I92" s="11"/>
      <c r="J92" s="11"/>
    </row>
    <row r="93" spans="3:10" ht="36.75" thickBot="1" x14ac:dyDescent="0.3">
      <c r="C93" s="18" t="str">
        <f>"="&amp;C88&amp;"*"&amp;C$7</f>
        <v>=$D$58*98,01</v>
      </c>
      <c r="D93" s="18" t="str">
        <f>"="&amp;D88&amp;"*"&amp;D$7</f>
        <v>=$E$58*98,01</v>
      </c>
      <c r="E93" s="18" t="str">
        <f>"="&amp;E88&amp;"*"&amp;E$7</f>
        <v>=$F$58*98,01</v>
      </c>
      <c r="F93" s="11"/>
      <c r="G93" s="11"/>
      <c r="H93" s="11"/>
      <c r="I93" s="11"/>
      <c r="J93" s="11"/>
    </row>
    <row r="94" spans="3:10" ht="36.75" thickBot="1" x14ac:dyDescent="0.3">
      <c r="C94" s="11"/>
      <c r="D94" s="11"/>
      <c r="E94" s="11"/>
      <c r="F94" s="18" t="str">
        <f>"="&amp;F87&amp;"*"&amp;F$6</f>
        <v>=$G$57*166,32</v>
      </c>
      <c r="G94" s="18" t="str">
        <f>"="&amp;G87&amp;"*"&amp;G$6</f>
        <v>=$H$57*213,84</v>
      </c>
      <c r="H94" s="18" t="str">
        <f>"="&amp;H87&amp;"*"&amp;H$6</f>
        <v>=$I$57*213,84</v>
      </c>
      <c r="I94" s="18" t="str">
        <f>"="&amp;I87&amp;"*"&amp;I$6</f>
        <v>=$J$57*297</v>
      </c>
      <c r="J94" s="18" t="str">
        <f>"="&amp;J87&amp;"*"&amp;J$6</f>
        <v>=$K$57*297</v>
      </c>
    </row>
    <row r="95" spans="3:10" ht="36.75" thickBot="1" x14ac:dyDescent="0.3">
      <c r="C95" s="11"/>
      <c r="D95" s="11"/>
      <c r="E95" s="11"/>
      <c r="F95" s="18" t="str">
        <f>"="&amp;F88&amp;"*"&amp;F$7</f>
        <v>=$G$58*183,15</v>
      </c>
      <c r="G95" s="18" t="str">
        <f>"="&amp;G88&amp;"*"&amp;G$7</f>
        <v>=$H$58*235,62</v>
      </c>
      <c r="H95" s="18" t="str">
        <f>"="&amp;H88&amp;"*"&amp;H$7</f>
        <v>=$I$58*235,62</v>
      </c>
      <c r="I95" s="18" t="str">
        <f>"="&amp;I88&amp;"*"&amp;I$7</f>
        <v>=$J$58*326,7</v>
      </c>
      <c r="J95" s="18" t="str">
        <f>"="&amp;J88&amp;"*"&amp;J$7</f>
        <v>=$K$58*326,7</v>
      </c>
    </row>
    <row r="96" spans="3:10" ht="36.75" thickBot="1" x14ac:dyDescent="0.3">
      <c r="C96" s="18" t="str">
        <f t="shared" ref="C96:J96" si="15">"="&amp;C89&amp;"*"&amp;K$6</f>
        <v>=$D$59*49,5</v>
      </c>
      <c r="D96" s="18" t="str">
        <f t="shared" si="15"/>
        <v>=$E$59*49,5</v>
      </c>
      <c r="E96" s="18" t="str">
        <f t="shared" si="15"/>
        <v>=$F$59*49,5</v>
      </c>
      <c r="F96" s="18" t="str">
        <f t="shared" si="15"/>
        <v>=$G$59*24,75</v>
      </c>
      <c r="G96" s="18" t="str">
        <f t="shared" si="15"/>
        <v>=$H$59*24,75</v>
      </c>
      <c r="H96" s="18" t="str">
        <f t="shared" si="15"/>
        <v>=$I$59*24,75</v>
      </c>
      <c r="I96" s="18" t="str">
        <f t="shared" si="15"/>
        <v>=$J$59*24,75</v>
      </c>
      <c r="J96" s="18" t="str">
        <f t="shared" si="15"/>
        <v>=$K$59*24,75</v>
      </c>
    </row>
    <row r="97" spans="3:10" ht="36.75" thickBot="1" x14ac:dyDescent="0.3">
      <c r="C97" s="18" t="str">
        <f t="shared" ref="C97:J97" si="16">"="&amp;C90&amp;"*"&amp;K$7</f>
        <v>=$D$60*54,45</v>
      </c>
      <c r="D97" s="18" t="str">
        <f t="shared" si="16"/>
        <v>=$E$60*54,45</v>
      </c>
      <c r="E97" s="18" t="str">
        <f t="shared" si="16"/>
        <v>=$F$60*54,45</v>
      </c>
      <c r="F97" s="18" t="str">
        <f t="shared" si="16"/>
        <v>=$G$60*27,23</v>
      </c>
      <c r="G97" s="18" t="str">
        <f t="shared" si="16"/>
        <v>=$H$60*27,23</v>
      </c>
      <c r="H97" s="18" t="str">
        <f t="shared" si="16"/>
        <v>=$I$60*27,23</v>
      </c>
      <c r="I97" s="18" t="str">
        <f t="shared" si="16"/>
        <v>=$J$60*27,23</v>
      </c>
      <c r="J97" s="18" t="str">
        <f t="shared" si="16"/>
        <v>=$K$60*27,23</v>
      </c>
    </row>
    <row r="98" spans="3:10" ht="36.75" thickBot="1" x14ac:dyDescent="0.3">
      <c r="C98" s="13"/>
      <c r="D98" s="13"/>
      <c r="E98" s="13"/>
      <c r="F98" s="18" t="str">
        <f>"="&amp;F91&amp;"*"&amp;$S$7</f>
        <v>=$G$61*24,75</v>
      </c>
      <c r="G98" s="18" t="str">
        <f>"="&amp;G91&amp;"*"&amp;$S$7</f>
        <v>=$H$61*24,75</v>
      </c>
      <c r="H98" s="13"/>
      <c r="I98" s="18" t="str">
        <f>"="&amp;I91&amp;"*"&amp;$S$7</f>
        <v>=$J$61*24,75</v>
      </c>
      <c r="J98" s="18" t="str">
        <f>"="&amp;J91&amp;"*"&amp;$S$7</f>
        <v>=$K$61*24,75</v>
      </c>
    </row>
  </sheetData>
  <protectedRanges>
    <protectedRange sqref="C44 D46:E46 D48:E48 D50:E50 F45 G47:H47 J47 G49:H49 J49 G51:H51 J51 I45 L44 M46:N46 M48:N48 M50:N50 O45 P47:Q47 S47 P49:Q49 S49 P51:Q51 S51 R45 C75 D77:E77 F76 I76 G78:H78 J78 D79:E79 G80:H80 J80 D81:E81 G82:H82 J82 C85:J85 C92:E93 F94:J95 C96:J97 F98:G98 I98:J98" name="Rozstęp13_1"/>
    <protectedRange sqref="C40:J43 L40:S43 C71:J74" name="Rozstęp7_1"/>
    <protectedRange sqref="C53:J54 L53:S54" name="Rozstęp26_1"/>
    <protectedRange sqref="C61:E62 C65:J66 F67:G67 I67:J67 F63:J64 L61:N62 L65:S66 O67:P67 R67:S67 O63:S64" name="Rozstęp31"/>
    <protectedRange sqref="C56:J60 L56:S60 C87:J91" name="Rozstęp28"/>
    <protectedRange sqref="C84:J84" name="Rozstęp26"/>
  </protectedRanges>
  <mergeCells count="3">
    <mergeCell ref="A10:A18"/>
    <mergeCell ref="A19:A27"/>
    <mergeCell ref="A28:A36"/>
  </mergeCells>
  <dataValidations count="4">
    <dataValidation allowBlank="1" showErrorMessage="1" sqref="B7:S18 B19:B36 S6" xr:uid="{D5747806-8F82-4E78-AF15-D1608D65B69F}"/>
    <dataValidation type="whole" allowBlank="1" showInputMessage="1" showErrorMessage="1" sqref="C40:J43 C71:J74" xr:uid="{54DD8DB9-FBC4-4B98-AD01-A6A5BE2B84C9}">
      <formula1>1</formula1>
      <formula2>1000000</formula2>
    </dataValidation>
    <dataValidation type="whole" operator="lessThanOrEqual" allowBlank="1" showInputMessage="1" showErrorMessage="1" sqref="C53:J53" xr:uid="{ED4B5EED-B420-4F51-A319-448766C95BE4}">
      <formula1>10000000000</formula1>
    </dataValidation>
    <dataValidation type="whole" allowBlank="1" showInputMessage="1" showErrorMessage="1" sqref="C56:J60 C87:J91" xr:uid="{56770083-FF97-469B-AD40-2DABE7DE4C95}">
      <formula1>1</formula1>
      <formula2>90000000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Pracownik</dc:creator>
  <cp:lastModifiedBy>Pracownik</cp:lastModifiedBy>
  <cp:lastPrinted>2023-05-16T10:03:22Z</cp:lastPrinted>
  <dcterms:created xsi:type="dcterms:W3CDTF">2023-05-16T06:53:22Z</dcterms:created>
  <dcterms:modified xsi:type="dcterms:W3CDTF">2023-05-16T13:06:55Z</dcterms:modified>
</cp:coreProperties>
</file>