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/>
  </bookViews>
  <sheets>
    <sheet name="podmioty niepubliczne" sheetId="4" r:id="rId1"/>
    <sheet name="GMINY" sheetId="1" r:id="rId2"/>
    <sheet name="POWIATY" sheetId="2" r:id="rId3"/>
    <sheet name="SAMORZĄD WOJEWÓDZTWA" sheetId="3" r:id="rId4"/>
  </sheets>
  <externalReferences>
    <externalReference r:id="rId5"/>
    <externalReference r:id="rId6"/>
  </externalReferences>
  <definedNames>
    <definedName name="Banie">#REF!</definedName>
    <definedName name="Excel_BuiltIn_Print_Area_4">#REF!</definedName>
    <definedName name="_xlnm.Print_Area" localSheetId="1">GMINY!$A$1:$BM$129</definedName>
    <definedName name="_xlnm.Print_Area" localSheetId="2">POWIATY!$A$1:$AC$35</definedName>
    <definedName name="piotr">#REF!</definedName>
  </definedNames>
  <calcPr calcId="145621"/>
</workbook>
</file>

<file path=xl/calcChain.xml><?xml version="1.0" encoding="utf-8"?>
<calcChain xmlns="http://schemas.openxmlformats.org/spreadsheetml/2006/main">
  <c r="BE138" i="1" l="1"/>
  <c r="BE137" i="1"/>
  <c r="BE136" i="1"/>
  <c r="BE135" i="1"/>
  <c r="BE134" i="1"/>
  <c r="BF134" i="1"/>
  <c r="BE133" i="1"/>
  <c r="BF136" i="1"/>
  <c r="BF137" i="1"/>
  <c r="BF138" i="1"/>
  <c r="BF132" i="1"/>
  <c r="BE132" i="1"/>
  <c r="AB35" i="2"/>
  <c r="AA35" i="2"/>
  <c r="BJ131" i="1"/>
  <c r="BJ130" i="1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1" i="2"/>
  <c r="W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11" i="2"/>
  <c r="L11" i="2"/>
  <c r="AV9" i="1"/>
  <c r="AR9" i="1"/>
  <c r="AM9" i="1"/>
  <c r="AG9" i="1"/>
  <c r="AE9" i="1"/>
  <c r="Z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9" i="1"/>
  <c r="R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9" i="1"/>
  <c r="K9" i="1"/>
  <c r="G9" i="1"/>
  <c r="Y125" i="1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11" i="2"/>
  <c r="E125" i="1"/>
  <c r="F125" i="1"/>
  <c r="H125" i="1"/>
  <c r="I125" i="1"/>
  <c r="J125" i="1"/>
  <c r="L125" i="1"/>
  <c r="M125" i="1"/>
  <c r="O125" i="1"/>
  <c r="P125" i="1"/>
  <c r="Q125" i="1"/>
  <c r="S125" i="1"/>
  <c r="T125" i="1"/>
  <c r="V125" i="1"/>
  <c r="W125" i="1"/>
  <c r="X125" i="1"/>
  <c r="AA125" i="1"/>
  <c r="AB125" i="1"/>
  <c r="AD125" i="1"/>
  <c r="AF125" i="1"/>
  <c r="AH125" i="1"/>
  <c r="AI125" i="1"/>
  <c r="AK125" i="1"/>
  <c r="AL125" i="1"/>
  <c r="AN125" i="1"/>
  <c r="AO125" i="1"/>
  <c r="AQ125" i="1"/>
  <c r="AS125" i="1"/>
  <c r="AT125" i="1"/>
  <c r="AU125" i="1"/>
  <c r="AW125" i="1"/>
  <c r="AX125" i="1"/>
  <c r="AY125" i="1"/>
  <c r="BA125" i="1"/>
  <c r="BC125" i="1"/>
  <c r="BD125" i="1"/>
  <c r="BF125" i="1"/>
  <c r="BH125" i="1"/>
  <c r="BJ125" i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P32" i="2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9" i="1"/>
  <c r="BB125" i="1" s="1"/>
  <c r="V32" i="2"/>
  <c r="T32" i="2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9" i="1"/>
  <c r="H26" i="4"/>
  <c r="G26" i="4"/>
  <c r="F26" i="4"/>
  <c r="E26" i="4"/>
  <c r="D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26" i="4" s="1"/>
  <c r="D32" i="2"/>
  <c r="F32" i="2"/>
  <c r="G32" i="2"/>
  <c r="I32" i="2"/>
  <c r="K32" i="2"/>
  <c r="L32" i="2"/>
  <c r="M32" i="2"/>
  <c r="N32" i="2"/>
  <c r="O32" i="2"/>
  <c r="Q32" i="2"/>
  <c r="R32" i="2"/>
  <c r="S32" i="2"/>
  <c r="X32" i="2"/>
  <c r="Y32" i="2"/>
  <c r="Z32" i="2"/>
  <c r="AB32" i="2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BF135" i="1" l="1"/>
  <c r="BF133" i="1"/>
  <c r="N125" i="1"/>
  <c r="U125" i="1"/>
  <c r="BG125" i="1"/>
  <c r="K125" i="1"/>
  <c r="BE125" i="1"/>
  <c r="BI125" i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11" i="2"/>
  <c r="H32" i="2" l="1"/>
  <c r="J32" i="2"/>
  <c r="C32" i="2"/>
  <c r="U32" i="2" l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9" i="1"/>
  <c r="AZ125" i="1" s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 l="1"/>
  <c r="AP125" i="1"/>
  <c r="AA32" i="2"/>
  <c r="AV10" i="1"/>
  <c r="AV125" i="1" s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9" i="1"/>
  <c r="AE10" i="1" l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 l="1"/>
  <c r="AE125" i="1"/>
  <c r="D125" i="1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 l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J125" i="1" l="1"/>
  <c r="AG125" i="1"/>
  <c r="AR125" i="1"/>
  <c r="G11" i="3"/>
  <c r="H11" i="3"/>
  <c r="I11" i="3"/>
  <c r="F11" i="3"/>
  <c r="J7" i="3"/>
  <c r="J8" i="3"/>
  <c r="J9" i="3"/>
  <c r="J10" i="3"/>
  <c r="J6" i="3"/>
  <c r="J11" i="3" l="1"/>
  <c r="AM10" i="1" l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9" i="1"/>
  <c r="AC125" i="1" l="1"/>
  <c r="BK9" i="1"/>
  <c r="AM125" i="1"/>
  <c r="R10" i="1" l="1"/>
  <c r="BK10" i="1" s="1"/>
  <c r="R11" i="1"/>
  <c r="BK11" i="1" s="1"/>
  <c r="R12" i="1"/>
  <c r="BK12" i="1" s="1"/>
  <c r="R13" i="1"/>
  <c r="BK13" i="1" s="1"/>
  <c r="R14" i="1"/>
  <c r="BK14" i="1" s="1"/>
  <c r="R15" i="1"/>
  <c r="BK15" i="1" s="1"/>
  <c r="R16" i="1"/>
  <c r="BK16" i="1" s="1"/>
  <c r="R17" i="1"/>
  <c r="BK17" i="1" s="1"/>
  <c r="R18" i="1"/>
  <c r="BK18" i="1" s="1"/>
  <c r="R19" i="1"/>
  <c r="BK19" i="1" s="1"/>
  <c r="R20" i="1"/>
  <c r="BK20" i="1" s="1"/>
  <c r="R21" i="1"/>
  <c r="BK21" i="1" s="1"/>
  <c r="R22" i="1"/>
  <c r="BK22" i="1" s="1"/>
  <c r="R23" i="1"/>
  <c r="BK23" i="1" s="1"/>
  <c r="R24" i="1"/>
  <c r="BK24" i="1" s="1"/>
  <c r="R25" i="1"/>
  <c r="BK25" i="1" s="1"/>
  <c r="R26" i="1"/>
  <c r="BK26" i="1" s="1"/>
  <c r="R27" i="1"/>
  <c r="BK27" i="1" s="1"/>
  <c r="R28" i="1"/>
  <c r="BK28" i="1" s="1"/>
  <c r="R29" i="1"/>
  <c r="BK29" i="1" s="1"/>
  <c r="R30" i="1"/>
  <c r="BK30" i="1" s="1"/>
  <c r="R31" i="1"/>
  <c r="BK31" i="1" s="1"/>
  <c r="R32" i="1"/>
  <c r="BK32" i="1" s="1"/>
  <c r="R33" i="1"/>
  <c r="BK33" i="1" s="1"/>
  <c r="R34" i="1"/>
  <c r="BK34" i="1" s="1"/>
  <c r="R35" i="1"/>
  <c r="BK35" i="1" s="1"/>
  <c r="R36" i="1"/>
  <c r="BK36" i="1" s="1"/>
  <c r="R37" i="1"/>
  <c r="BK37" i="1" s="1"/>
  <c r="R38" i="1"/>
  <c r="BK38" i="1" s="1"/>
  <c r="R39" i="1"/>
  <c r="BK39" i="1" s="1"/>
  <c r="R40" i="1"/>
  <c r="BK40" i="1" s="1"/>
  <c r="R41" i="1"/>
  <c r="BK41" i="1" s="1"/>
  <c r="R42" i="1"/>
  <c r="BK42" i="1" s="1"/>
  <c r="R43" i="1"/>
  <c r="BK43" i="1" s="1"/>
  <c r="R44" i="1"/>
  <c r="BK44" i="1" s="1"/>
  <c r="R45" i="1"/>
  <c r="BK45" i="1" s="1"/>
  <c r="R46" i="1"/>
  <c r="BK46" i="1" s="1"/>
  <c r="R47" i="1"/>
  <c r="BK47" i="1" s="1"/>
  <c r="R48" i="1"/>
  <c r="BK48" i="1" s="1"/>
  <c r="R49" i="1"/>
  <c r="BK49" i="1" s="1"/>
  <c r="R50" i="1"/>
  <c r="BK50" i="1" s="1"/>
  <c r="R51" i="1"/>
  <c r="BK51" i="1" s="1"/>
  <c r="R52" i="1"/>
  <c r="BK52" i="1" s="1"/>
  <c r="R53" i="1"/>
  <c r="BK53" i="1" s="1"/>
  <c r="R54" i="1"/>
  <c r="BK54" i="1" s="1"/>
  <c r="R55" i="1"/>
  <c r="BK55" i="1" s="1"/>
  <c r="R56" i="1"/>
  <c r="BK56" i="1" s="1"/>
  <c r="R57" i="1"/>
  <c r="BK57" i="1" s="1"/>
  <c r="R58" i="1"/>
  <c r="BK58" i="1" s="1"/>
  <c r="R59" i="1"/>
  <c r="BK59" i="1" s="1"/>
  <c r="R60" i="1"/>
  <c r="BK60" i="1" s="1"/>
  <c r="R61" i="1"/>
  <c r="BK61" i="1" s="1"/>
  <c r="R62" i="1"/>
  <c r="BK62" i="1" s="1"/>
  <c r="R63" i="1"/>
  <c r="BK63" i="1" s="1"/>
  <c r="R64" i="1"/>
  <c r="BK64" i="1" s="1"/>
  <c r="R65" i="1"/>
  <c r="BK65" i="1" s="1"/>
  <c r="R66" i="1"/>
  <c r="BK66" i="1" s="1"/>
  <c r="R67" i="1"/>
  <c r="BK67" i="1" s="1"/>
  <c r="R68" i="1"/>
  <c r="BK68" i="1" s="1"/>
  <c r="R69" i="1"/>
  <c r="BK69" i="1" s="1"/>
  <c r="R70" i="1"/>
  <c r="BK70" i="1" s="1"/>
  <c r="R71" i="1"/>
  <c r="BK71" i="1" s="1"/>
  <c r="R72" i="1"/>
  <c r="BK72" i="1" s="1"/>
  <c r="R73" i="1"/>
  <c r="BK73" i="1" s="1"/>
  <c r="R74" i="1"/>
  <c r="BK74" i="1" s="1"/>
  <c r="R75" i="1"/>
  <c r="BK75" i="1" s="1"/>
  <c r="R76" i="1"/>
  <c r="BK76" i="1" s="1"/>
  <c r="R77" i="1"/>
  <c r="BK77" i="1" s="1"/>
  <c r="R78" i="1"/>
  <c r="BK78" i="1" s="1"/>
  <c r="R79" i="1"/>
  <c r="BK79" i="1" s="1"/>
  <c r="R80" i="1"/>
  <c r="BK80" i="1" s="1"/>
  <c r="R81" i="1"/>
  <c r="BK81" i="1" s="1"/>
  <c r="R82" i="1"/>
  <c r="BK82" i="1" s="1"/>
  <c r="R83" i="1"/>
  <c r="BK83" i="1" s="1"/>
  <c r="R84" i="1"/>
  <c r="BK84" i="1" s="1"/>
  <c r="R85" i="1"/>
  <c r="BK85" i="1" s="1"/>
  <c r="R86" i="1"/>
  <c r="BK86" i="1" s="1"/>
  <c r="R87" i="1"/>
  <c r="BK87" i="1" s="1"/>
  <c r="R88" i="1"/>
  <c r="BK88" i="1" s="1"/>
  <c r="R89" i="1"/>
  <c r="BK89" i="1" s="1"/>
  <c r="R90" i="1"/>
  <c r="BK90" i="1" s="1"/>
  <c r="R91" i="1"/>
  <c r="BK91" i="1" s="1"/>
  <c r="R92" i="1"/>
  <c r="BK92" i="1" s="1"/>
  <c r="R93" i="1"/>
  <c r="BK93" i="1" s="1"/>
  <c r="R94" i="1"/>
  <c r="BK94" i="1" s="1"/>
  <c r="R95" i="1"/>
  <c r="BK95" i="1" s="1"/>
  <c r="R96" i="1"/>
  <c r="BK96" i="1" s="1"/>
  <c r="R97" i="1"/>
  <c r="BK97" i="1" s="1"/>
  <c r="R98" i="1"/>
  <c r="BK98" i="1" s="1"/>
  <c r="R99" i="1"/>
  <c r="BK99" i="1" s="1"/>
  <c r="R100" i="1"/>
  <c r="BK100" i="1" s="1"/>
  <c r="R101" i="1"/>
  <c r="BK101" i="1" s="1"/>
  <c r="R102" i="1"/>
  <c r="BK102" i="1" s="1"/>
  <c r="R103" i="1"/>
  <c r="BK103" i="1" s="1"/>
  <c r="R104" i="1"/>
  <c r="BK104" i="1" s="1"/>
  <c r="R105" i="1"/>
  <c r="BK105" i="1" s="1"/>
  <c r="R106" i="1"/>
  <c r="BK106" i="1" s="1"/>
  <c r="R107" i="1"/>
  <c r="BK107" i="1" s="1"/>
  <c r="R108" i="1"/>
  <c r="BK108" i="1" s="1"/>
  <c r="R109" i="1"/>
  <c r="BK109" i="1" s="1"/>
  <c r="R110" i="1"/>
  <c r="BK110" i="1" s="1"/>
  <c r="R111" i="1"/>
  <c r="BK111" i="1" s="1"/>
  <c r="R112" i="1"/>
  <c r="BK112" i="1" s="1"/>
  <c r="R113" i="1"/>
  <c r="BK113" i="1" s="1"/>
  <c r="R114" i="1"/>
  <c r="BK114" i="1" s="1"/>
  <c r="R115" i="1"/>
  <c r="BK115" i="1" s="1"/>
  <c r="R116" i="1"/>
  <c r="BK116" i="1" s="1"/>
  <c r="R117" i="1"/>
  <c r="BK117" i="1" s="1"/>
  <c r="R118" i="1"/>
  <c r="BK118" i="1" s="1"/>
  <c r="R119" i="1"/>
  <c r="BK119" i="1" s="1"/>
  <c r="R120" i="1"/>
  <c r="BK120" i="1" s="1"/>
  <c r="R121" i="1"/>
  <c r="BK121" i="1" s="1"/>
  <c r="R122" i="1"/>
  <c r="BK122" i="1" s="1"/>
  <c r="R123" i="1"/>
  <c r="BK123" i="1" s="1"/>
  <c r="R124" i="1"/>
  <c r="BK124" i="1" s="1"/>
  <c r="R125" i="1" l="1"/>
  <c r="BK125" i="1" l="1"/>
  <c r="E32" i="2" l="1"/>
  <c r="AC32" i="2" l="1"/>
</calcChain>
</file>

<file path=xl/sharedStrings.xml><?xml version="1.0" encoding="utf-8"?>
<sst xmlns="http://schemas.openxmlformats.org/spreadsheetml/2006/main" count="693" uniqueCount="391">
  <si>
    <t>Lp</t>
  </si>
  <si>
    <t>Rozdzaj jednostki</t>
  </si>
  <si>
    <t>Jednostka Samorządu Terytorialnego</t>
  </si>
  <si>
    <t>Rodział 
85215 § 2010</t>
  </si>
  <si>
    <t xml:space="preserve">Razem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</si>
  <si>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</si>
  <si>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</si>
  <si>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</si>
  <si>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</si>
  <si>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</si>
  <si>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</si>
  <si>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</si>
  <si>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</si>
  <si>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</si>
  <si>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</si>
  <si>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</si>
  <si>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</si>
  <si>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</si>
  <si>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</si>
  <si>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</si>
  <si>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</si>
  <si>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</si>
  <si>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</si>
  <si>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</si>
  <si>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</si>
  <si>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</si>
  <si>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</si>
  <si>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</si>
  <si>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</si>
  <si>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</si>
  <si>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</si>
  <si>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</si>
  <si>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</si>
  <si>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</si>
  <si>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</si>
  <si>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</si>
  <si>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</si>
  <si>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Urząd Miasta</t>
  </si>
  <si>
    <t>Barczewo</t>
  </si>
  <si>
    <t>Bartoszyce</t>
  </si>
  <si>
    <t>Biała Piska</t>
  </si>
  <si>
    <t>Biskupiec</t>
  </si>
  <si>
    <t>Bisztynek</t>
  </si>
  <si>
    <t>Braniewo</t>
  </si>
  <si>
    <t>Dobre Miasto</t>
  </si>
  <si>
    <t>Działdowo</t>
  </si>
  <si>
    <t>Elbląg</t>
  </si>
  <si>
    <t>Ełk</t>
  </si>
  <si>
    <t>Frombork</t>
  </si>
  <si>
    <t>Giżycko</t>
  </si>
  <si>
    <t>Gołdap</t>
  </si>
  <si>
    <t>Górowo Ilaw.</t>
  </si>
  <si>
    <t>Iława</t>
  </si>
  <si>
    <t>Jeziorany</t>
  </si>
  <si>
    <t>Kętrzyn</t>
  </si>
  <si>
    <t>Kisielice</t>
  </si>
  <si>
    <t>Korsze</t>
  </si>
  <si>
    <t>Lidzbark Warm.</t>
  </si>
  <si>
    <t>Lidzbark Welski</t>
  </si>
  <si>
    <t>Lubawa</t>
  </si>
  <si>
    <t>Mikołajki</t>
  </si>
  <si>
    <t>Miłakowo</t>
  </si>
  <si>
    <t>Miłomłyn</t>
  </si>
  <si>
    <t>Młynary</t>
  </si>
  <si>
    <t>Morąg</t>
  </si>
  <si>
    <t>Mrągowo</t>
  </si>
  <si>
    <t>Nidzica</t>
  </si>
  <si>
    <t>Nowe Miasto Lub.</t>
  </si>
  <si>
    <t>Olecko</t>
  </si>
  <si>
    <t>Olsztyn</t>
  </si>
  <si>
    <t>33.</t>
  </si>
  <si>
    <t>Olsztynek</t>
  </si>
  <si>
    <t>34.</t>
  </si>
  <si>
    <t>Orneta</t>
  </si>
  <si>
    <t>35.</t>
  </si>
  <si>
    <t>Orzysz</t>
  </si>
  <si>
    <t>36.</t>
  </si>
  <si>
    <t>Ostróda</t>
  </si>
  <si>
    <t>37.</t>
  </si>
  <si>
    <t>Pasłęk</t>
  </si>
  <si>
    <t>38.</t>
  </si>
  <si>
    <t>Pasym</t>
  </si>
  <si>
    <t>39.</t>
  </si>
  <si>
    <t>Pieniężno</t>
  </si>
  <si>
    <t>40.</t>
  </si>
  <si>
    <t>Pisz</t>
  </si>
  <si>
    <t>41.</t>
  </si>
  <si>
    <t>Reszel</t>
  </si>
  <si>
    <t>42.</t>
  </si>
  <si>
    <t>Ruciane Nida</t>
  </si>
  <si>
    <t>43.</t>
  </si>
  <si>
    <t>Ryn</t>
  </si>
  <si>
    <t>44.</t>
  </si>
  <si>
    <t>Sępopol</t>
  </si>
  <si>
    <t>45.</t>
  </si>
  <si>
    <t xml:space="preserve">Susz </t>
  </si>
  <si>
    <t>46.</t>
  </si>
  <si>
    <t>Szczytno</t>
  </si>
  <si>
    <t>47.</t>
  </si>
  <si>
    <t>Tolkmicko</t>
  </si>
  <si>
    <t>48.</t>
  </si>
  <si>
    <t>Węgorzewo</t>
  </si>
  <si>
    <t>49.</t>
  </si>
  <si>
    <t>Zalewo</t>
  </si>
  <si>
    <t>50.</t>
  </si>
  <si>
    <t>Urząd Gminy</t>
  </si>
  <si>
    <t>Banie Mazurskie</t>
  </si>
  <si>
    <t>51.</t>
  </si>
  <si>
    <t>Barciany</t>
  </si>
  <si>
    <t>52.</t>
  </si>
  <si>
    <t>53.</t>
  </si>
  <si>
    <t>Biskupiec Pom.</t>
  </si>
  <si>
    <t>54.</t>
  </si>
  <si>
    <t>55.</t>
  </si>
  <si>
    <t>Budry</t>
  </si>
  <si>
    <t>56.</t>
  </si>
  <si>
    <t>Dąbrówno</t>
  </si>
  <si>
    <t>57.</t>
  </si>
  <si>
    <t>Dubeninki</t>
  </si>
  <si>
    <t>58.</t>
  </si>
  <si>
    <t>Dywity</t>
  </si>
  <si>
    <t>59.</t>
  </si>
  <si>
    <t>60.</t>
  </si>
  <si>
    <t>Dżwierzuty</t>
  </si>
  <si>
    <t>61.</t>
  </si>
  <si>
    <t>62.</t>
  </si>
  <si>
    <t>63.</t>
  </si>
  <si>
    <t>Gietrzwałd</t>
  </si>
  <si>
    <t>64.</t>
  </si>
  <si>
    <t>65.</t>
  </si>
  <si>
    <t>Godkowo</t>
  </si>
  <si>
    <t>66.</t>
  </si>
  <si>
    <t>Górowo Iław.</t>
  </si>
  <si>
    <t>67.</t>
  </si>
  <si>
    <t>Grodziczno</t>
  </si>
  <si>
    <t>68.</t>
  </si>
  <si>
    <t>Gronowo Elb.</t>
  </si>
  <si>
    <t>69.</t>
  </si>
  <si>
    <t>Grunwald</t>
  </si>
  <si>
    <t>70.</t>
  </si>
  <si>
    <t>71.</t>
  </si>
  <si>
    <t>Iłowo Osada</t>
  </si>
  <si>
    <t>72.</t>
  </si>
  <si>
    <t>Janowiec Kośc.</t>
  </si>
  <si>
    <t>73.</t>
  </si>
  <si>
    <t>Janowo</t>
  </si>
  <si>
    <t>74.</t>
  </si>
  <si>
    <t>Jedwabno</t>
  </si>
  <si>
    <t>75.</t>
  </si>
  <si>
    <t>Jonkowo</t>
  </si>
  <si>
    <t>76.</t>
  </si>
  <si>
    <t>Kalinowo</t>
  </si>
  <si>
    <t>77.</t>
  </si>
  <si>
    <t>78.</t>
  </si>
  <si>
    <t>Kiwity</t>
  </si>
  <si>
    <t>79.</t>
  </si>
  <si>
    <t>Kolno</t>
  </si>
  <si>
    <t>80.</t>
  </si>
  <si>
    <t>Kowale Oleckie</t>
  </si>
  <si>
    <t>81.</t>
  </si>
  <si>
    <t>Kozłowo</t>
  </si>
  <si>
    <t>82.</t>
  </si>
  <si>
    <t>Kruklanki</t>
  </si>
  <si>
    <t>83.</t>
  </si>
  <si>
    <t>Kurzętnik</t>
  </si>
  <si>
    <t>84.</t>
  </si>
  <si>
    <t>Lelkowo</t>
  </si>
  <si>
    <t>85.</t>
  </si>
  <si>
    <t>86.</t>
  </si>
  <si>
    <t>87.</t>
  </si>
  <si>
    <t>Lubomino</t>
  </si>
  <si>
    <t>88.</t>
  </si>
  <si>
    <t>Łukta</t>
  </si>
  <si>
    <t>89.</t>
  </si>
  <si>
    <t>Małdyty</t>
  </si>
  <si>
    <t>90.</t>
  </si>
  <si>
    <t>Markusy</t>
  </si>
  <si>
    <t>91.</t>
  </si>
  <si>
    <t>Milejewo</t>
  </si>
  <si>
    <t>92.</t>
  </si>
  <si>
    <t>Miłki</t>
  </si>
  <si>
    <t>93.</t>
  </si>
  <si>
    <t>94.</t>
  </si>
  <si>
    <t>95.</t>
  </si>
  <si>
    <t>96.</t>
  </si>
  <si>
    <t>Piecki</t>
  </si>
  <si>
    <t>97.</t>
  </si>
  <si>
    <t>Płoskinia</t>
  </si>
  <si>
    <t>98.</t>
  </si>
  <si>
    <t>Płośnica</t>
  </si>
  <si>
    <t>99.</t>
  </si>
  <si>
    <t>Pozezdrze</t>
  </si>
  <si>
    <t>100.</t>
  </si>
  <si>
    <t>Prostki</t>
  </si>
  <si>
    <t>101.</t>
  </si>
  <si>
    <t>Purda</t>
  </si>
  <si>
    <t>102.</t>
  </si>
  <si>
    <t>Rozogi</t>
  </si>
  <si>
    <t>103.</t>
  </si>
  <si>
    <t>Rybno</t>
  </si>
  <si>
    <t>104.</t>
  </si>
  <si>
    <t>Rychliki</t>
  </si>
  <si>
    <t>105.</t>
  </si>
  <si>
    <t>Sorkwity</t>
  </si>
  <si>
    <t>106.</t>
  </si>
  <si>
    <t>Srokowo</t>
  </si>
  <si>
    <t>107.</t>
  </si>
  <si>
    <t>Stare Juchy</t>
  </si>
  <si>
    <t>108.</t>
  </si>
  <si>
    <t>Stawiguda</t>
  </si>
  <si>
    <t>109.</t>
  </si>
  <si>
    <t>110.</t>
  </si>
  <si>
    <t>Świątki</t>
  </si>
  <si>
    <t>111.</t>
  </si>
  <si>
    <t>Świętajno Szcz.</t>
  </si>
  <si>
    <t>112.</t>
  </si>
  <si>
    <t>Świętajno Oleckie</t>
  </si>
  <si>
    <t>113.</t>
  </si>
  <si>
    <t>Wielbark</t>
  </si>
  <si>
    <t>114.</t>
  </si>
  <si>
    <t>Wieliczki</t>
  </si>
  <si>
    <t>115.</t>
  </si>
  <si>
    <t>Wilczęta</t>
  </si>
  <si>
    <t>116.</t>
  </si>
  <si>
    <t>Wydminy</t>
  </si>
  <si>
    <t>Ogółem Urzędy Miast i Gmin</t>
  </si>
  <si>
    <t>Lp.</t>
  </si>
  <si>
    <t>Powiat</t>
  </si>
  <si>
    <t>Rozdział
 85156 § 2110</t>
  </si>
  <si>
    <t>Rozdział 
85202 § 2130</t>
  </si>
  <si>
    <t>Rozdział 
85205 § 2110</t>
  </si>
  <si>
    <t>Rozdział
 85321 § 2110</t>
  </si>
  <si>
    <t>Razem</t>
  </si>
  <si>
    <t>specjalistyczne ośrodki wsparcia</t>
  </si>
  <si>
    <t>programy korekcyjno - edukacyjne</t>
  </si>
  <si>
    <t xml:space="preserve">1. </t>
  </si>
  <si>
    <t xml:space="preserve">2. </t>
  </si>
  <si>
    <t xml:space="preserve">3. </t>
  </si>
  <si>
    <t xml:space="preserve">4. </t>
  </si>
  <si>
    <t xml:space="preserve">10. </t>
  </si>
  <si>
    <t xml:space="preserve">11. </t>
  </si>
  <si>
    <t xml:space="preserve">13. </t>
  </si>
  <si>
    <t>m. Elbląg</t>
  </si>
  <si>
    <t>m. Olsztyn</t>
  </si>
  <si>
    <t>Rozdział</t>
  </si>
  <si>
    <t>§</t>
  </si>
  <si>
    <t>Wydatek w układzie zadaniowym</t>
  </si>
  <si>
    <t>RAZEM</t>
  </si>
  <si>
    <t>OGÓŁEM</t>
  </si>
  <si>
    <t>13.1.1.2                                                                  Wspieranie osób z zaburzeniami psychicznymi</t>
  </si>
  <si>
    <t xml:space="preserve">5. </t>
  </si>
  <si>
    <t xml:space="preserve">6. </t>
  </si>
  <si>
    <t xml:space="preserve">14. </t>
  </si>
  <si>
    <t>Rozdział                                                                                                                                                                                                        85203 § 2010</t>
  </si>
  <si>
    <t xml:space="preserve">13.1.2.2
Wspieranie osób z zaburzeniami psychicznymi </t>
  </si>
  <si>
    <t>13.1.2.1.Wsparcie finansowe zadań i programów realizacji zadań pomocy społecznej</t>
  </si>
  <si>
    <t>Rodział 
85216 § 2030</t>
  </si>
  <si>
    <t>Rozdział 
85219 § 2010</t>
  </si>
  <si>
    <t>Rozdział 
85230 § 2030</t>
  </si>
  <si>
    <t>13.1.2.6. Pomoc państwa w zakresie dożywiania oraz pomoc żywnościowa dla najuboższych</t>
  </si>
  <si>
    <t>Rozdział 
85231 § 2010</t>
  </si>
  <si>
    <t>Rozdział 
85501 § 2060</t>
  </si>
  <si>
    <t>13.4.1.5 
Pomoc państwa w wychowywaniu dzieci</t>
  </si>
  <si>
    <t>Rozdział 
85508 § 2160</t>
  </si>
  <si>
    <t>13.4.1.5
 Pomoc państwa w wychowywaniu dzieci</t>
  </si>
  <si>
    <t xml:space="preserve">15. </t>
  </si>
  <si>
    <t>Rozdział 
85510 § 2160</t>
  </si>
  <si>
    <t xml:space="preserve">16. </t>
  </si>
  <si>
    <t>Rozdział 
75515 § 2110</t>
  </si>
  <si>
    <t>13.4.1.4. Wsparcie rodzin wielodzietnych</t>
  </si>
  <si>
    <t>Rozdział
 85502 § 2010</t>
  </si>
  <si>
    <t>13.4.1.1                                                                                                                                                                                           Świadczenia rodzinne, świadczenia z funduszu alimentacyjnego i zasiłki dla opiekunów</t>
  </si>
  <si>
    <t>Rozdział 
85213 § 2010</t>
  </si>
  <si>
    <t>Rodział 
85213 § 2030</t>
  </si>
  <si>
    <t>Rozdział 
85214 § 2030</t>
  </si>
  <si>
    <t>Rozdział 
85195 § 2010</t>
  </si>
  <si>
    <t>20.1.4.3  Świadczenia opieki zdrowotnej dla osób nieobjętych obowiązkiem ubezpieczenia zdrowotnego oraz cudzoziemcom w Polsce i Polakom za granicą</t>
  </si>
  <si>
    <t xml:space="preserve"> 20.1.3.1 
Opłacanie i refundacja składek na ubezpiecze
nie zdrowotne z budżetu państwa za osoby uprawnione</t>
  </si>
  <si>
    <t xml:space="preserve"> 20.1.3.1 
Opłacanie i refundacja składek na ubezpieczenie zdrowotne z budżetu państwa za osoby uprawnione</t>
  </si>
  <si>
    <t>13.1.2.1 
Wsparcie finansowe zadań i programów realizacji zadań pomocy społecznej</t>
  </si>
  <si>
    <t xml:space="preserve"> 13.1.2.1 
Wsparcie finansowe zadań i programów realizacji zadań pomocy społecznej</t>
  </si>
  <si>
    <t xml:space="preserve"> 13.1.2.1 Wsparcie finansowe zadań i programów realizacji zadań pomocy społecznej</t>
  </si>
  <si>
    <t>Rozdział 
85219 § 2030</t>
  </si>
  <si>
    <t xml:space="preserve"> 20.1.1.9
Opłacanie składki na ubezpieczenie zdrowotne z budżetu państwa za osoby uprawnione </t>
  </si>
  <si>
    <t xml:space="preserve"> 18.7.2.8 
Nieodpłatna pomoc prawna oraz edukacja prawna</t>
  </si>
  <si>
    <t>Rozdział  
85203 § 2110</t>
  </si>
  <si>
    <t xml:space="preserve">Rozdział 
85508 § 2110  </t>
  </si>
  <si>
    <t xml:space="preserve"> 13.1.2.5 
Przeciwdzialanie przemocy w rodzinie</t>
  </si>
  <si>
    <t xml:space="preserve">13.1.3.3 
Prowadzenie nadzoru  i wykonywanie funkcji kontrolnych nad orzekaniem o niepełnosprawności  i stopniu niepełnosprawności  </t>
  </si>
  <si>
    <t>13.4.2.2 
Finansowanie pobytu dzieci cudzoziemców umieszczonych 
w pieczy zastępczej</t>
  </si>
  <si>
    <t>Rozdział 
71035 § 2020</t>
  </si>
  <si>
    <t xml:space="preserve"> 9.1.1.7 
Sprawowanie opieki nad miejscami walk i męczeństwa oraz grobami i cmentarzami wojennymi</t>
  </si>
  <si>
    <t>Rozdział 
85228 § 2010</t>
  </si>
  <si>
    <t>Rozdział 
85503 § 2010 KDR</t>
  </si>
  <si>
    <t>13.1.1.1 
Wsparcie finansowe jednostek samorządu terytorialnego w realizacji zadań pomocy społecznej</t>
  </si>
  <si>
    <t>x</t>
  </si>
  <si>
    <t xml:space="preserve">7. </t>
  </si>
  <si>
    <t xml:space="preserve">9. </t>
  </si>
  <si>
    <t xml:space="preserve">12. </t>
  </si>
  <si>
    <t xml:space="preserve">17. 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</si>
  <si>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</si>
  <si>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</si>
  <si>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</si>
  <si>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</si>
  <si>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</si>
  <si>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</si>
  <si>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</si>
  <si>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28. </t>
  </si>
  <si>
    <t>14.3.1.2 
Współpraca z partnerami społecznymi na rzecz wzmocnienia instytucji dialogu społecznego oraz kształtowanie form dialogu i rozwiązań w zakresie zbiorowego prawa pracy</t>
  </si>
  <si>
    <t>20.1.3.1 
Opłacanie i refundacja składek na ubezpieczenie zdrowotne z budżetu państwa za osoby uprawnione</t>
  </si>
  <si>
    <t>13.4.1.1                                                                                                                                                                                        Świadczenia rodzinne, świadczenia z funduszu alimentacyjnego i zasiłki dla opiekunów</t>
  </si>
  <si>
    <t xml:space="preserve"> 13.4.2.4 Finansowanie, monitorowanie oraz kontrola realizacji zadań w obszarze wspierania rodziny i systemu pieczy zastępczej
</t>
  </si>
  <si>
    <t>13.4.1.5                                                                                                                                                                                          Pomoc państwa w wychowywaniu dzieci</t>
  </si>
  <si>
    <t>Lokalizacja środków dla gmin na miesiąc MAJ 2017 r.</t>
  </si>
  <si>
    <t>Lokalizacja środków dla powiatów na miesiąc MAJ 2017 r.</t>
  </si>
  <si>
    <t>Lokalizacja  środków  dotacji celowych na realizację zadan samorządu województwa na miesiąc MAJ 2017r.</t>
  </si>
  <si>
    <t>Przkazane 04.05</t>
  </si>
  <si>
    <t>Przekazane
04.05</t>
  </si>
  <si>
    <t>Przekazane 04.05</t>
  </si>
  <si>
    <t>Przekazane 
04.05</t>
  </si>
  <si>
    <t>Przekazane 08.05</t>
  </si>
  <si>
    <t>Podmiot</t>
  </si>
  <si>
    <t>Nr rachunku bankowego</t>
  </si>
  <si>
    <t>85505 § 2830</t>
  </si>
  <si>
    <t>85505 § 2810</t>
  </si>
  <si>
    <t>85506 § 2820</t>
  </si>
  <si>
    <t>85506 § 2830</t>
  </si>
  <si>
    <t>85507 § 2810</t>
  </si>
  <si>
    <t>Katarzyna Krynicka Żłobek "Puchatek" w Ełku</t>
  </si>
  <si>
    <t>05 1140 2004 0000 3402 7513 5824</t>
  </si>
  <si>
    <t>Olsztyńska Grupa Edukacji Dziecięcej EDU Sp. z o.o. w Olsztynie</t>
  </si>
  <si>
    <t>11 2030 0045 1110 0000 0388 9510</t>
  </si>
  <si>
    <t>Ewa Topolska Żłobek Niepubliczny "BĄCZEK" w Ełku</t>
  </si>
  <si>
    <t>80 1020 4724 0000 3002 0109 1636</t>
  </si>
  <si>
    <t>Agnieszka Paradowska Złobek "Nasze Pociechy" w Mrągowie</t>
  </si>
  <si>
    <t>52 1020 3639 0000 8402 0124 2221</t>
  </si>
  <si>
    <t>Danuta Wojciechowska Żłobek "URWIS" w Olsztynie</t>
  </si>
  <si>
    <t>78 1160 2202 0000 0001 9844 6656</t>
  </si>
  <si>
    <t>Mirosława Niska Żłobek "MALUSZEK" w Braniewie</t>
  </si>
  <si>
    <t>52 2030 0045 1110 0000 0421 8960</t>
  </si>
  <si>
    <t>Katarzyna Kamińska-Siepsiak Niepubliczny Żłobek "Bajkowy Świat Malucha" w Nidzicy</t>
  </si>
  <si>
    <t>76 1090 2590 0000 0001 3046 7703</t>
  </si>
  <si>
    <t>Ewelina Gotówko Klub Malucha "SMOCZEK" w Morągu</t>
  </si>
  <si>
    <t>68 1160 2202 0000 0003 2023 4507</t>
  </si>
  <si>
    <t>POYEL Sp. z o.o. w Olsztynie</t>
  </si>
  <si>
    <t>26 2490 0005 0000 4520 4456 9596</t>
  </si>
  <si>
    <t>Fundacja Rozwoju Warmii i Mazur w Iławie</t>
  </si>
  <si>
    <t>53 1020 3583 0000 3602 0079 4164</t>
  </si>
  <si>
    <t>Stowarzyszenie Oświata-Wychowanie-Aktywizacja "SOWA" w Olsztynie</t>
  </si>
  <si>
    <t>59 1140 2004 0000 3402 7602 4633</t>
  </si>
  <si>
    <t>Danuta Skomorowska-Leźnicka "Akademia Malucha" w Olsztynie</t>
  </si>
  <si>
    <t>20 1020 3541 0000 5502 0045 6640</t>
  </si>
  <si>
    <t>Elżbieta Cydzik Klub Dziecięcy "AKADEMIA SMYKA" w Olsztynie</t>
  </si>
  <si>
    <t>37 1950 0001 2006 0002 0345 0001</t>
  </si>
  <si>
    <t>Magdalena Chrząszcz Domowa Akademia "SMYK" w Ornecie</t>
  </si>
  <si>
    <t>62 1950 0001 2006 2983 0766 0002</t>
  </si>
  <si>
    <t>Sandra Szyca Klub Rozwoju Malucha "U Tygryska" w Elblągu</t>
  </si>
  <si>
    <t>26 1320 1537 2191 9134 3000 0001</t>
  </si>
  <si>
    <t>Joanna Stachewicz Klub dziecięcy "Krasnoludek" w Działdowie</t>
  </si>
  <si>
    <t>16 1020 3583 0000 3902 0134 0017</t>
  </si>
  <si>
    <t>Alina Sitek Klub Dziecięcy "Bajkowy Zakątek" w Ostródzie</t>
  </si>
  <si>
    <t>40 1140 2004 0000 3302 7414 2836</t>
  </si>
  <si>
    <t>Karolina Czyżykowska Klub Dziecięcy LISEK w Olsztynie</t>
  </si>
  <si>
    <t>65 1320 1537 2961 9797 2000 0001</t>
  </si>
  <si>
    <t>Monika Michniewicz Klub Dziecięcy "Krasnal" Opieka Dzienna Nad Dziećmi w Olsztynie</t>
  </si>
  <si>
    <t>37 1050 1764 1000 0092 2637 1087</t>
  </si>
  <si>
    <t>Centrum Rozwoju Dziecka OSTOJA w Idzbarku</t>
  </si>
  <si>
    <t>02 2030 0045 1110 0000 0228 4710</t>
  </si>
  <si>
    <t>Fundacja PRO-EKO-FEMINA w Olsztynie</t>
  </si>
  <si>
    <t>59 1440 1390 0000 0000 1652 3526</t>
  </si>
  <si>
    <t>Sporządziła: Anna Soboczyńska wew. 404</t>
  </si>
  <si>
    <t>Środki przekazane 10.05.2017 r.</t>
  </si>
  <si>
    <t>Przekazane
10.05</t>
  </si>
  <si>
    <t>Przekazane 10.05</t>
  </si>
  <si>
    <t xml:space="preserve"> 13.4.1.2 
Rozwój instytucji opieki nad dziećmi w wieku do lat 3</t>
  </si>
  <si>
    <t>Rozdział                        85507 § 2030</t>
  </si>
  <si>
    <t>Rozdział                
85505 § 2030</t>
  </si>
  <si>
    <t>Rozdział                
85505 § 6330</t>
  </si>
  <si>
    <t>Przekazane 12.05</t>
  </si>
  <si>
    <t>Sporządziła: Anna Soboczyńska wew.404</t>
  </si>
  <si>
    <t>Olsztyn dnia 01.06.2017r.</t>
  </si>
  <si>
    <t>Przekazane
12.05</t>
  </si>
  <si>
    <t>Rozdział      
85595 § 2010</t>
  </si>
  <si>
    <t xml:space="preserve"> 13.4.1.6. Wsparcie kobiet w ciąży i rodzin w zakresie dostępu do instrumentów polityki na rzecz rodziny</t>
  </si>
  <si>
    <t>Przekazane
23.05</t>
  </si>
  <si>
    <t>Przekazane 23.05</t>
  </si>
  <si>
    <t>Przekazane 25.05</t>
  </si>
  <si>
    <t>Przekazane
31.05</t>
  </si>
  <si>
    <t xml:space="preserve">Olsztyn dnia 01.06.2017r. </t>
  </si>
  <si>
    <t>Sporządziła: Anna Soboczyńska</t>
  </si>
  <si>
    <t>Olsztyn, dnia 01.06.2017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</si>
</sst>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 CE"/>
      <charset val="238"/>
    </font>
    <font>
      <b/>
      <sz val="18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charset val="238"/>
    </font>
    <font>
      <b/>
      <sz val="12"/>
      <name val="Garamond"/>
      <family val="1"/>
      <charset val="238"/>
    </font>
    <font>
      <b/>
      <sz val="12"/>
      <name val="Times New Roman"/>
      <family val="1"/>
      <charset val="238"/>
    </font>
    <font>
      <sz val="12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Garamond"/>
      <family val="2"/>
      <charset val="238"/>
    </font>
    <font>
      <sz val="10"/>
      <name val="Arial"/>
      <family val="2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2"/>
      <name val="Bookman Old Style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Garamond"/>
      <family val="1"/>
      <charset val="238"/>
    </font>
    <font>
      <i/>
      <sz val="12"/>
      <name val="Garamond"/>
      <family val="1"/>
      <charset val="238"/>
    </font>
    <font>
      <i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name val="Garamond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9"/>
      <name val="Arial PL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color theme="1"/>
      <name val="Garamond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35"/>
      </patternFill>
    </fill>
    <fill>
      <patternFill patternType="solid">
        <fgColor indexed="31"/>
        <bgColor indexed="5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5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5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5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1"/>
      </patternFill>
    </fill>
    <fill>
      <patternFill patternType="solid">
        <fgColor indexed="26"/>
        <bgColor indexed="41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3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6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0" fontId="15" fillId="0" borderId="0"/>
    <xf numFmtId="0" fontId="17" fillId="0" borderId="0"/>
    <xf numFmtId="0" fontId="12" fillId="0" borderId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15" fillId="0" borderId="0"/>
    <xf numFmtId="0" fontId="15" fillId="0" borderId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15" fillId="0" borderId="0"/>
    <xf numFmtId="0" fontId="15" fillId="0" borderId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15" fillId="0" borderId="0"/>
    <xf numFmtId="0" fontId="15" fillId="0" borderId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15" fillId="0" borderId="0"/>
    <xf numFmtId="0" fontId="15" fillId="0" borderId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5" fillId="0" borderId="0"/>
    <xf numFmtId="0" fontId="15" fillId="0" borderId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5" fillId="0" borderId="0"/>
    <xf numFmtId="0" fontId="15" fillId="0" borderId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5" fillId="0" borderId="0"/>
    <xf numFmtId="0" fontId="15" fillId="0" borderId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15" fillId="0" borderId="0"/>
    <xf numFmtId="0" fontId="15" fillId="0" borderId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5" fillId="0" borderId="0"/>
    <xf numFmtId="0" fontId="15" fillId="0" borderId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15" fillId="0" borderId="0"/>
    <xf numFmtId="0" fontId="15" fillId="0" borderId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5" fillId="0" borderId="0"/>
    <xf numFmtId="0" fontId="15" fillId="0" borderId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15" fillId="0" borderId="0"/>
    <xf numFmtId="0" fontId="15" fillId="0" borderId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15" fillId="0" borderId="0"/>
    <xf numFmtId="0" fontId="15" fillId="0" borderId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15" fillId="0" borderId="0"/>
    <xf numFmtId="0" fontId="15" fillId="0" borderId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15" fillId="0" borderId="0"/>
    <xf numFmtId="0" fontId="15" fillId="0" borderId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15" fillId="0" borderId="0"/>
    <xf numFmtId="0" fontId="15" fillId="0" borderId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15" fillId="0" borderId="0"/>
    <xf numFmtId="0" fontId="15" fillId="0" borderId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15" fillId="0" borderId="0"/>
    <xf numFmtId="0" fontId="15" fillId="0" borderId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15" fillId="0" borderId="0"/>
    <xf numFmtId="0" fontId="15" fillId="0" borderId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29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15" fillId="0" borderId="0"/>
    <xf numFmtId="0" fontId="15" fillId="0" borderId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50" fillId="0" borderId="3">
      <alignment horizontal="left" vertical="top"/>
    </xf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6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15" fillId="0" borderId="0"/>
    <xf numFmtId="0" fontId="15" fillId="0" borderId="0"/>
    <xf numFmtId="0" fontId="15" fillId="0" borderId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1" fillId="15" borderId="14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5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15" fillId="0" borderId="0"/>
    <xf numFmtId="0" fontId="15" fillId="0" borderId="0"/>
    <xf numFmtId="0" fontId="15" fillId="0" borderId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2" fillId="34" borderId="15" applyNumberFormat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43" fontId="4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48" fillId="0" borderId="0"/>
    <xf numFmtId="0" fontId="15" fillId="0" borderId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15" fillId="0" borderId="0"/>
    <xf numFmtId="0" fontId="15" fillId="0" borderId="0"/>
    <xf numFmtId="0" fontId="15" fillId="0" borderId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5" fillId="36" borderId="17" applyNumberFormat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12" fillId="0" borderId="0"/>
    <xf numFmtId="0" fontId="15" fillId="0" borderId="0"/>
    <xf numFmtId="0" fontId="6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4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4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2" fillId="0" borderId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5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15" fillId="0" borderId="0"/>
    <xf numFmtId="0" fontId="15" fillId="0" borderId="0"/>
    <xf numFmtId="0" fontId="15" fillId="0" borderId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0" fontId="61" fillId="34" borderId="14" applyNumberFormat="0" applyAlignment="0" applyProtection="0"/>
    <xf numFmtId="9" fontId="48" fillId="0" borderId="0" applyFont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0" fontId="15" fillId="0" borderId="0"/>
    <xf numFmtId="0" fontId="15" fillId="0" borderId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48" fillId="39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15" fillId="38" borderId="22" applyNumberFormat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</cellStyleXfs>
  <cellXfs count="233">
    <xf numFmtId="0" fontId="0" fillId="0" borderId="0" xfId="0"/>
    <xf numFmtId="4" fontId="5" fillId="2" borderId="0" xfId="2" applyNumberFormat="1" applyFont="1" applyFill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7" applyFont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13" fillId="0" borderId="0" xfId="7" applyFont="1" applyFill="1" applyAlignment="1">
      <alignment horizontal="center" vertical="center" wrapText="1"/>
    </xf>
    <xf numFmtId="0" fontId="13" fillId="2" borderId="0" xfId="7" applyFont="1" applyFill="1" applyAlignment="1">
      <alignment horizontal="center" vertical="center" wrapText="1"/>
    </xf>
    <xf numFmtId="0" fontId="9" fillId="2" borderId="8" xfId="7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4" fontId="9" fillId="0" borderId="3" xfId="7" applyNumberFormat="1" applyFont="1" applyBorder="1" applyAlignment="1">
      <alignment horizontal="center" vertical="center"/>
    </xf>
    <xf numFmtId="0" fontId="5" fillId="2" borderId="0" xfId="7" applyFont="1" applyFill="1" applyAlignment="1">
      <alignment horizontal="center" vertical="center" wrapText="1"/>
    </xf>
    <xf numFmtId="4" fontId="7" fillId="2" borderId="13" xfId="7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0" fontId="13" fillId="2" borderId="0" xfId="7" applyFont="1" applyFill="1" applyBorder="1" applyAlignment="1">
      <alignment horizontal="center" vertical="center" wrapText="1"/>
    </xf>
    <xf numFmtId="164" fontId="13" fillId="2" borderId="0" xfId="7" applyNumberFormat="1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/>
    </xf>
    <xf numFmtId="0" fontId="14" fillId="2" borderId="0" xfId="9" applyFont="1" applyFill="1" applyAlignment="1">
      <alignment horizontal="left" vertical="center"/>
    </xf>
    <xf numFmtId="0" fontId="14" fillId="2" borderId="0" xfId="9" applyFont="1" applyFill="1" applyBorder="1" applyAlignment="1">
      <alignment horizontal="left" vertical="center"/>
    </xf>
    <xf numFmtId="0" fontId="14" fillId="2" borderId="0" xfId="9" applyFont="1" applyFill="1" applyAlignment="1">
      <alignment horizontal="left" vertical="center"/>
    </xf>
    <xf numFmtId="0" fontId="14" fillId="2" borderId="0" xfId="9" applyFont="1" applyFill="1" applyBorder="1" applyAlignment="1">
      <alignment horizontal="left" vertical="center"/>
    </xf>
    <xf numFmtId="4" fontId="16" fillId="3" borderId="2" xfId="3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6" fillId="2" borderId="3" xfId="5" applyFont="1" applyFill="1" applyBorder="1" applyAlignment="1">
      <alignment horizontal="center" vertical="center"/>
    </xf>
    <xf numFmtId="0" fontId="26" fillId="4" borderId="3" xfId="5" applyFont="1" applyFill="1" applyBorder="1" applyAlignment="1">
      <alignment horizontal="center" vertical="center"/>
    </xf>
    <xf numFmtId="0" fontId="27" fillId="4" borderId="3" xfId="5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/>
    </xf>
    <xf numFmtId="0" fontId="29" fillId="2" borderId="3" xfId="5" applyFont="1" applyFill="1" applyBorder="1" applyAlignment="1">
      <alignment wrapText="1"/>
    </xf>
    <xf numFmtId="4" fontId="29" fillId="0" borderId="3" xfId="6" applyNumberFormat="1" applyFont="1" applyFill="1" applyBorder="1"/>
    <xf numFmtId="0" fontId="29" fillId="2" borderId="0" xfId="5" applyFont="1" applyFill="1"/>
    <xf numFmtId="0" fontId="29" fillId="0" borderId="0" xfId="5" applyFont="1" applyFill="1"/>
    <xf numFmtId="4" fontId="29" fillId="0" borderId="0" xfId="6" applyNumberFormat="1" applyFont="1" applyFill="1"/>
    <xf numFmtId="0" fontId="31" fillId="2" borderId="0" xfId="5" applyFont="1" applyFill="1"/>
    <xf numFmtId="0" fontId="27" fillId="2" borderId="0" xfId="5" applyFont="1" applyFill="1" applyAlignment="1"/>
    <xf numFmtId="0" fontId="27" fillId="0" borderId="0" xfId="5" applyFont="1" applyFill="1" applyAlignment="1"/>
    <xf numFmtId="0" fontId="27" fillId="0" borderId="0" xfId="5" applyFont="1" applyFill="1"/>
    <xf numFmtId="0" fontId="29" fillId="0" borderId="0" xfId="6" applyFont="1" applyFill="1"/>
    <xf numFmtId="0" fontId="27" fillId="2" borderId="0" xfId="5" applyFont="1" applyFill="1" applyAlignment="1">
      <alignment horizontal="left"/>
    </xf>
    <xf numFmtId="0" fontId="34" fillId="0" borderId="0" xfId="0" applyFont="1"/>
    <xf numFmtId="0" fontId="33" fillId="2" borderId="0" xfId="0" applyFont="1" applyFill="1"/>
    <xf numFmtId="0" fontId="0" fillId="2" borderId="0" xfId="0" applyFill="1"/>
    <xf numFmtId="1" fontId="23" fillId="2" borderId="3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horizontal="center" vertical="center" wrapText="1"/>
    </xf>
    <xf numFmtId="4" fontId="8" fillId="2" borderId="3" xfId="3" applyNumberFormat="1" applyFont="1" applyFill="1" applyBorder="1" applyAlignment="1">
      <alignment vertical="center" wrapText="1"/>
    </xf>
    <xf numFmtId="4" fontId="23" fillId="2" borderId="3" xfId="3" applyNumberFormat="1" applyFont="1" applyFill="1" applyBorder="1" applyAlignment="1">
      <alignment vertical="center" wrapText="1"/>
    </xf>
    <xf numFmtId="4" fontId="24" fillId="2" borderId="3" xfId="0" applyNumberFormat="1" applyFont="1" applyFill="1" applyBorder="1"/>
    <xf numFmtId="4" fontId="23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4" fontId="18" fillId="2" borderId="0" xfId="2" applyNumberFormat="1" applyFont="1" applyFill="1" applyBorder="1" applyAlignment="1">
      <alignment horizontal="center" wrapText="1"/>
    </xf>
    <xf numFmtId="0" fontId="0" fillId="5" borderId="0" xfId="0" applyFont="1" applyFill="1"/>
    <xf numFmtId="0" fontId="27" fillId="4" borderId="3" xfId="5" applyFont="1" applyFill="1" applyBorder="1" applyAlignment="1">
      <alignment horizontal="center" vertical="center" wrapText="1"/>
    </xf>
    <xf numFmtId="0" fontId="37" fillId="0" borderId="0" xfId="0" applyFont="1"/>
    <xf numFmtId="0" fontId="21" fillId="0" borderId="0" xfId="0" applyFont="1"/>
    <xf numFmtId="14" fontId="18" fillId="2" borderId="0" xfId="2" applyNumberFormat="1" applyFont="1" applyFill="1" applyBorder="1" applyAlignment="1">
      <alignment horizontal="center" wrapText="1"/>
    </xf>
    <xf numFmtId="4" fontId="23" fillId="2" borderId="3" xfId="3" applyNumberFormat="1" applyFont="1" applyFill="1" applyBorder="1" applyAlignment="1">
      <alignment horizontal="right" vertical="center" wrapText="1"/>
    </xf>
    <xf numFmtId="4" fontId="0" fillId="0" borderId="0" xfId="0" applyNumberFormat="1" applyFill="1"/>
    <xf numFmtId="0" fontId="24" fillId="2" borderId="0" xfId="0" applyFont="1" applyFill="1" applyAlignment="1">
      <alignment horizontal="center" vertical="center"/>
    </xf>
    <xf numFmtId="4" fontId="38" fillId="2" borderId="0" xfId="2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center" vertical="center"/>
    </xf>
    <xf numFmtId="14" fontId="39" fillId="2" borderId="0" xfId="0" applyNumberFormat="1" applyFont="1" applyFill="1" applyAlignment="1">
      <alignment horizontal="center" vertical="center"/>
    </xf>
    <xf numFmtId="4" fontId="39" fillId="2" borderId="0" xfId="0" applyNumberFormat="1" applyFont="1" applyFill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4" fontId="7" fillId="2" borderId="3" xfId="7" applyNumberFormat="1" applyFont="1" applyFill="1" applyBorder="1" applyAlignment="1">
      <alignment horizontal="center" vertical="center"/>
    </xf>
    <xf numFmtId="4" fontId="9" fillId="2" borderId="3" xfId="7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4" fontId="0" fillId="0" borderId="0" xfId="0" applyNumberFormat="1"/>
    <xf numFmtId="4" fontId="40" fillId="2" borderId="0" xfId="0" applyNumberFormat="1" applyFont="1" applyFill="1"/>
    <xf numFmtId="4" fontId="23" fillId="5" borderId="3" xfId="3" applyNumberFormat="1" applyFont="1" applyFill="1" applyBorder="1" applyAlignment="1">
      <alignment vertical="center" wrapText="1"/>
    </xf>
    <xf numFmtId="4" fontId="23" fillId="5" borderId="3" xfId="2" applyNumberFormat="1" applyFont="1" applyFill="1" applyBorder="1" applyAlignment="1">
      <alignment horizontal="right" vertical="center"/>
    </xf>
    <xf numFmtId="4" fontId="24" fillId="5" borderId="3" xfId="0" applyNumberFormat="1" applyFont="1" applyFill="1" applyBorder="1"/>
    <xf numFmtId="4" fontId="24" fillId="0" borderId="0" xfId="0" applyNumberFormat="1" applyFont="1"/>
    <xf numFmtId="0" fontId="27" fillId="2" borderId="0" xfId="5" applyFont="1" applyFill="1" applyAlignment="1">
      <alignment horizontal="left"/>
    </xf>
    <xf numFmtId="4" fontId="8" fillId="5" borderId="8" xfId="3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4" fontId="23" fillId="5" borderId="8" xfId="3" applyNumberFormat="1" applyFont="1" applyFill="1" applyBorder="1" applyAlignment="1">
      <alignment horizontal="center" vertical="center" wrapText="1"/>
    </xf>
    <xf numFmtId="4" fontId="23" fillId="5" borderId="3" xfId="3" applyNumberFormat="1" applyFont="1" applyFill="1" applyBorder="1" applyAlignment="1">
      <alignment horizontal="center" vertical="center" wrapText="1"/>
    </xf>
    <xf numFmtId="4" fontId="8" fillId="5" borderId="3" xfId="3" applyNumberFormat="1" applyFont="1" applyFill="1" applyBorder="1" applyAlignment="1">
      <alignment horizontal="center" vertical="center" wrapText="1"/>
    </xf>
    <xf numFmtId="4" fontId="30" fillId="6" borderId="3" xfId="5" applyNumberFormat="1" applyFont="1" applyFill="1" applyBorder="1" applyAlignment="1">
      <alignment horizontal="right" vertical="center" wrapText="1"/>
    </xf>
    <xf numFmtId="4" fontId="40" fillId="0" borderId="0" xfId="0" applyNumberFormat="1" applyFont="1"/>
    <xf numFmtId="0" fontId="22" fillId="2" borderId="8" xfId="15" applyFont="1" applyFill="1" applyBorder="1" applyAlignment="1">
      <alignment horizontal="center" vertical="center" wrapText="1"/>
    </xf>
    <xf numFmtId="3" fontId="41" fillId="2" borderId="3" xfId="7" applyNumberFormat="1" applyFont="1" applyFill="1" applyBorder="1" applyAlignment="1">
      <alignment horizontal="center" vertical="center" wrapText="1"/>
    </xf>
    <xf numFmtId="3" fontId="42" fillId="2" borderId="3" xfId="7" applyNumberFormat="1" applyFont="1" applyFill="1" applyBorder="1" applyAlignment="1">
      <alignment horizontal="center" vertical="center" wrapText="1"/>
    </xf>
    <xf numFmtId="0" fontId="43" fillId="2" borderId="8" xfId="7" applyFont="1" applyFill="1" applyBorder="1" applyAlignment="1">
      <alignment horizontal="center" vertical="center" wrapText="1"/>
    </xf>
    <xf numFmtId="0" fontId="42" fillId="2" borderId="8" xfId="7" applyFont="1" applyFill="1" applyBorder="1" applyAlignment="1">
      <alignment horizontal="center" vertical="center" wrapText="1"/>
    </xf>
    <xf numFmtId="0" fontId="41" fillId="2" borderId="3" xfId="7" applyFont="1" applyFill="1" applyBorder="1" applyAlignment="1">
      <alignment horizontal="center" vertical="center" wrapText="1"/>
    </xf>
    <xf numFmtId="0" fontId="41" fillId="2" borderId="3" xfId="7" applyFont="1" applyFill="1" applyBorder="1" applyAlignment="1">
      <alignment horizontal="center" vertical="center"/>
    </xf>
    <xf numFmtId="4" fontId="44" fillId="0" borderId="0" xfId="6" applyNumberFormat="1" applyFont="1" applyFill="1"/>
    <xf numFmtId="4" fontId="0" fillId="0" borderId="0" xfId="0" applyNumberFormat="1" applyFont="1"/>
    <xf numFmtId="4" fontId="18" fillId="2" borderId="0" xfId="2" applyNumberFormat="1" applyFont="1" applyFill="1" applyBorder="1" applyAlignment="1">
      <alignment horizontal="left" wrapText="1"/>
    </xf>
    <xf numFmtId="4" fontId="32" fillId="2" borderId="0" xfId="2" applyNumberFormat="1" applyFont="1" applyFill="1" applyBorder="1" applyAlignment="1">
      <alignment horizontal="left" vertical="center" wrapText="1"/>
    </xf>
    <xf numFmtId="4" fontId="18" fillId="2" borderId="0" xfId="2" applyNumberFormat="1" applyFont="1" applyFill="1" applyBorder="1" applyAlignment="1">
      <alignment horizontal="left" wrapText="1"/>
    </xf>
    <xf numFmtId="4" fontId="32" fillId="2" borderId="11" xfId="2" applyNumberFormat="1" applyFont="1" applyFill="1" applyBorder="1" applyAlignment="1">
      <alignment horizontal="left" vertical="center" wrapText="1"/>
    </xf>
    <xf numFmtId="4" fontId="20" fillId="2" borderId="10" xfId="3" applyNumberFormat="1" applyFont="1" applyFill="1" applyBorder="1" applyAlignment="1">
      <alignment horizontal="center" vertical="center" wrapText="1"/>
    </xf>
    <xf numFmtId="4" fontId="20" fillId="2" borderId="11" xfId="3" applyNumberFormat="1" applyFont="1" applyFill="1" applyBorder="1" applyAlignment="1">
      <alignment horizontal="center" vertical="center" wrapText="1"/>
    </xf>
    <xf numFmtId="4" fontId="20" fillId="2" borderId="12" xfId="3" applyNumberFormat="1" applyFont="1" applyFill="1" applyBorder="1" applyAlignment="1">
      <alignment horizontal="center" vertical="center" wrapText="1"/>
    </xf>
    <xf numFmtId="4" fontId="20" fillId="2" borderId="7" xfId="3" applyNumberFormat="1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 wrapText="1"/>
    </xf>
    <xf numFmtId="4" fontId="20" fillId="2" borderId="13" xfId="3" applyNumberFormat="1" applyFont="1" applyFill="1" applyBorder="1" applyAlignment="1">
      <alignment horizontal="center" vertical="center" wrapText="1"/>
    </xf>
    <xf numFmtId="4" fontId="20" fillId="2" borderId="3" xfId="3" applyNumberFormat="1" applyFont="1" applyFill="1" applyBorder="1" applyAlignment="1">
      <alignment horizontal="center" vertical="center" wrapText="1"/>
    </xf>
    <xf numFmtId="2" fontId="20" fillId="2" borderId="10" xfId="4" applyNumberFormat="1" applyFont="1" applyFill="1" applyBorder="1" applyAlignment="1">
      <alignment horizontal="center" vertical="center" wrapText="1"/>
    </xf>
    <xf numFmtId="2" fontId="20" fillId="2" borderId="11" xfId="4" applyNumberFormat="1" applyFont="1" applyFill="1" applyBorder="1" applyAlignment="1">
      <alignment horizontal="center" vertical="center" wrapText="1"/>
    </xf>
    <xf numFmtId="2" fontId="20" fillId="2" borderId="7" xfId="4" applyNumberFormat="1" applyFont="1" applyFill="1" applyBorder="1" applyAlignment="1">
      <alignment horizontal="center" vertical="center" wrapText="1"/>
    </xf>
    <xf numFmtId="2" fontId="20" fillId="2" borderId="1" xfId="4" applyNumberFormat="1" applyFont="1" applyFill="1" applyBorder="1" applyAlignment="1">
      <alignment horizontal="center" vertical="center" wrapText="1"/>
    </xf>
    <xf numFmtId="4" fontId="18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Alignment="1">
      <alignment horizontal="center" vertical="center" wrapText="1"/>
    </xf>
    <xf numFmtId="3" fontId="20" fillId="2" borderId="2" xfId="3" applyNumberFormat="1" applyFont="1" applyFill="1" applyBorder="1" applyAlignment="1">
      <alignment horizontal="center" vertical="center" wrapText="1"/>
    </xf>
    <xf numFmtId="3" fontId="20" fillId="2" borderId="9" xfId="3" applyNumberFormat="1" applyFont="1" applyFill="1" applyBorder="1" applyAlignment="1">
      <alignment horizontal="center" vertical="center" wrapText="1"/>
    </xf>
    <xf numFmtId="3" fontId="20" fillId="2" borderId="8" xfId="3" applyNumberFormat="1" applyFont="1" applyFill="1" applyBorder="1" applyAlignment="1">
      <alignment horizontal="center" vertical="center" wrapText="1"/>
    </xf>
    <xf numFmtId="4" fontId="20" fillId="2" borderId="2" xfId="3" applyNumberFormat="1" applyFont="1" applyFill="1" applyBorder="1" applyAlignment="1">
      <alignment horizontal="center" vertical="center" wrapText="1"/>
    </xf>
    <xf numFmtId="4" fontId="20" fillId="2" borderId="9" xfId="3" applyNumberFormat="1" applyFont="1" applyFill="1" applyBorder="1" applyAlignment="1">
      <alignment horizontal="center" vertical="center" wrapText="1"/>
    </xf>
    <xf numFmtId="4" fontId="20" fillId="2" borderId="8" xfId="3" applyNumberFormat="1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4" fontId="8" fillId="2" borderId="9" xfId="2" applyNumberFormat="1" applyFont="1" applyFill="1" applyBorder="1" applyAlignment="1">
      <alignment horizontal="center" vertical="center" wrapText="1"/>
    </xf>
    <xf numFmtId="4" fontId="8" fillId="2" borderId="8" xfId="2" applyNumberFormat="1" applyFont="1" applyFill="1" applyBorder="1" applyAlignment="1">
      <alignment horizontal="center" vertical="center" wrapText="1"/>
    </xf>
    <xf numFmtId="4" fontId="20" fillId="2" borderId="4" xfId="2" applyNumberFormat="1" applyFont="1" applyFill="1" applyBorder="1" applyAlignment="1">
      <alignment horizontal="center" vertical="center" wrapText="1"/>
    </xf>
    <xf numFmtId="4" fontId="20" fillId="2" borderId="5" xfId="2" applyNumberFormat="1" applyFont="1" applyFill="1" applyBorder="1" applyAlignment="1">
      <alignment horizontal="center" vertical="center" wrapText="1"/>
    </xf>
    <xf numFmtId="4" fontId="20" fillId="2" borderId="4" xfId="3" applyNumberFormat="1" applyFont="1" applyFill="1" applyBorder="1" applyAlignment="1">
      <alignment horizontal="center" vertical="center" wrapText="1"/>
    </xf>
    <xf numFmtId="4" fontId="20" fillId="2" borderId="5" xfId="3" applyNumberFormat="1" applyFont="1" applyFill="1" applyBorder="1" applyAlignment="1">
      <alignment horizontal="center" vertical="center" wrapText="1"/>
    </xf>
    <xf numFmtId="4" fontId="20" fillId="2" borderId="6" xfId="3" applyNumberFormat="1" applyFont="1" applyFill="1" applyBorder="1" applyAlignment="1">
      <alignment horizontal="center" vertical="center" wrapText="1"/>
    </xf>
    <xf numFmtId="4" fontId="20" fillId="2" borderId="10" xfId="2" applyNumberFormat="1" applyFont="1" applyFill="1" applyBorder="1" applyAlignment="1">
      <alignment horizontal="center" vertical="center" wrapText="1"/>
    </xf>
    <xf numFmtId="4" fontId="20" fillId="2" borderId="11" xfId="2" applyNumberFormat="1" applyFont="1" applyFill="1" applyBorder="1" applyAlignment="1">
      <alignment horizontal="center" vertical="center" wrapText="1"/>
    </xf>
    <xf numFmtId="4" fontId="20" fillId="2" borderId="7" xfId="2" applyNumberFormat="1" applyFont="1" applyFill="1" applyBorder="1" applyAlignment="1">
      <alignment horizontal="center" vertical="center" wrapText="1"/>
    </xf>
    <xf numFmtId="4" fontId="20" fillId="2" borderId="1" xfId="2" applyNumberFormat="1" applyFont="1" applyFill="1" applyBorder="1" applyAlignment="1">
      <alignment horizontal="center" vertical="center" wrapText="1"/>
    </xf>
    <xf numFmtId="4" fontId="20" fillId="2" borderId="6" xfId="2" applyNumberFormat="1" applyFont="1" applyFill="1" applyBorder="1" applyAlignment="1">
      <alignment horizontal="center" vertical="center" wrapText="1"/>
    </xf>
    <xf numFmtId="4" fontId="20" fillId="2" borderId="12" xfId="2" applyNumberFormat="1" applyFont="1" applyFill="1" applyBorder="1" applyAlignment="1">
      <alignment horizontal="center" vertical="center" wrapText="1"/>
    </xf>
    <xf numFmtId="4" fontId="20" fillId="2" borderId="13" xfId="2" applyNumberFormat="1" applyFont="1" applyFill="1" applyBorder="1" applyAlignment="1">
      <alignment horizontal="center" vertical="center" wrapText="1"/>
    </xf>
    <xf numFmtId="0" fontId="19" fillId="2" borderId="10" xfId="5" applyFont="1" applyFill="1" applyBorder="1" applyAlignment="1">
      <alignment horizontal="center" vertical="center" wrapTex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7" xfId="5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22" fillId="0" borderId="3" xfId="5" applyFont="1" applyFill="1" applyBorder="1" applyAlignment="1">
      <alignment horizontal="center" vertical="center" wrapText="1"/>
    </xf>
    <xf numFmtId="0" fontId="36" fillId="0" borderId="4" xfId="5" applyFont="1" applyFill="1" applyBorder="1" applyAlignment="1">
      <alignment horizontal="center" vertical="center" wrapText="1"/>
    </xf>
    <xf numFmtId="0" fontId="36" fillId="0" borderId="6" xfId="5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center" vertical="center" wrapText="1"/>
    </xf>
    <xf numFmtId="4" fontId="21" fillId="0" borderId="7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19" fillId="0" borderId="4" xfId="14" applyFont="1" applyFill="1" applyBorder="1" applyAlignment="1">
      <alignment horizontal="center" vertical="center" wrapText="1"/>
    </xf>
    <xf numFmtId="0" fontId="19" fillId="0" borderId="6" xfId="14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12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center" vertical="center" wrapText="1"/>
    </xf>
    <xf numFmtId="0" fontId="22" fillId="0" borderId="13" xfId="5" applyFont="1" applyFill="1" applyBorder="1" applyAlignment="1">
      <alignment horizontal="center" vertical="center" wrapText="1"/>
    </xf>
    <xf numFmtId="0" fontId="19" fillId="0" borderId="3" xfId="14" applyFont="1" applyFill="1" applyBorder="1" applyAlignment="1">
      <alignment horizontal="center" vertical="center" wrapText="1"/>
    </xf>
    <xf numFmtId="0" fontId="27" fillId="2" borderId="0" xfId="5" applyFont="1" applyFill="1" applyAlignment="1">
      <alignment horizontal="left"/>
    </xf>
    <xf numFmtId="4" fontId="21" fillId="0" borderId="1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18" fillId="2" borderId="2" xfId="5" applyFont="1" applyFill="1" applyBorder="1" applyAlignment="1">
      <alignment horizontal="center" vertical="center" wrapText="1"/>
    </xf>
    <xf numFmtId="0" fontId="18" fillId="2" borderId="9" xfId="5" applyFont="1" applyFill="1" applyBorder="1" applyAlignment="1">
      <alignment horizontal="center" vertical="center" wrapText="1"/>
    </xf>
    <xf numFmtId="0" fontId="18" fillId="2" borderId="2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/>
    </xf>
    <xf numFmtId="0" fontId="18" fillId="0" borderId="9" xfId="6" applyFont="1" applyFill="1" applyBorder="1" applyAlignment="1">
      <alignment horizontal="center" vertical="center"/>
    </xf>
    <xf numFmtId="0" fontId="36" fillId="0" borderId="3" xfId="5" applyFont="1" applyFill="1" applyBorder="1" applyAlignment="1">
      <alignment horizontal="center" vertical="center" wrapText="1"/>
    </xf>
    <xf numFmtId="4" fontId="20" fillId="0" borderId="4" xfId="3" applyNumberFormat="1" applyFont="1" applyFill="1" applyBorder="1" applyAlignment="1">
      <alignment horizontal="center" vertical="center" wrapText="1"/>
    </xf>
    <xf numFmtId="4" fontId="20" fillId="0" borderId="5" xfId="3" applyNumberFormat="1" applyFont="1" applyFill="1" applyBorder="1" applyAlignment="1">
      <alignment horizontal="center" vertical="center" wrapText="1"/>
    </xf>
    <xf numFmtId="4" fontId="35" fillId="0" borderId="10" xfId="3" applyNumberFormat="1" applyFont="1" applyFill="1" applyBorder="1" applyAlignment="1">
      <alignment horizontal="center" vertical="center" wrapText="1"/>
    </xf>
    <xf numFmtId="4" fontId="35" fillId="0" borderId="11" xfId="3" applyNumberFormat="1" applyFont="1" applyFill="1" applyBorder="1" applyAlignment="1">
      <alignment horizontal="center" vertical="center" wrapText="1"/>
    </xf>
    <xf numFmtId="4" fontId="35" fillId="0" borderId="7" xfId="3" applyNumberFormat="1" applyFont="1" applyFill="1" applyBorder="1" applyAlignment="1">
      <alignment horizontal="center" vertical="center" wrapText="1"/>
    </xf>
    <xf numFmtId="4" fontId="35" fillId="0" borderId="1" xfId="3" applyNumberFormat="1" applyFont="1" applyFill="1" applyBorder="1" applyAlignment="1">
      <alignment horizontal="center" vertical="center" wrapText="1"/>
    </xf>
    <xf numFmtId="4" fontId="35" fillId="0" borderId="3" xfId="3" applyNumberFormat="1" applyFont="1" applyFill="1" applyBorder="1" applyAlignment="1">
      <alignment horizontal="center" vertical="center" wrapText="1"/>
    </xf>
    <xf numFmtId="0" fontId="22" fillId="0" borderId="11" xfId="5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horizontal="center" vertical="center" wrapText="1"/>
    </xf>
    <xf numFmtId="3" fontId="30" fillId="2" borderId="3" xfId="5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6" fillId="0" borderId="5" xfId="5" applyFont="1" applyFill="1" applyBorder="1" applyAlignment="1">
      <alignment horizontal="center" vertical="center" wrapText="1"/>
    </xf>
    <xf numFmtId="4" fontId="20" fillId="0" borderId="6" xfId="3" applyNumberFormat="1" applyFont="1" applyFill="1" applyBorder="1" applyAlignment="1">
      <alignment horizontal="center" vertical="center" wrapText="1"/>
    </xf>
    <xf numFmtId="0" fontId="41" fillId="2" borderId="4" xfId="7" applyFont="1" applyFill="1" applyBorder="1" applyAlignment="1">
      <alignment horizontal="center" vertical="center" wrapText="1"/>
    </xf>
    <xf numFmtId="0" fontId="41" fillId="2" borderId="5" xfId="7" applyFont="1" applyFill="1" applyBorder="1" applyAlignment="1">
      <alignment horizontal="center" vertical="center" wrapText="1"/>
    </xf>
    <xf numFmtId="0" fontId="41" fillId="2" borderId="6" xfId="7" applyFont="1" applyFill="1" applyBorder="1" applyAlignment="1">
      <alignment horizontal="center" vertical="center" wrapText="1"/>
    </xf>
    <xf numFmtId="4" fontId="7" fillId="2" borderId="4" xfId="7" applyNumberFormat="1" applyFont="1" applyFill="1" applyBorder="1" applyAlignment="1">
      <alignment horizontal="center" vertical="center" wrapText="1"/>
    </xf>
    <xf numFmtId="4" fontId="7" fillId="2" borderId="5" xfId="7" applyNumberFormat="1" applyFont="1" applyFill="1" applyBorder="1" applyAlignment="1">
      <alignment horizontal="center" vertical="center" wrapText="1"/>
    </xf>
    <xf numFmtId="4" fontId="7" fillId="2" borderId="6" xfId="7" applyNumberFormat="1" applyFont="1" applyFill="1" applyBorder="1" applyAlignment="1">
      <alignment horizontal="center" vertical="center" wrapText="1"/>
    </xf>
    <xf numFmtId="0" fontId="45" fillId="2" borderId="0" xfId="9" applyFont="1" applyFill="1" applyAlignment="1">
      <alignment horizontal="left" vertical="center"/>
    </xf>
    <xf numFmtId="0" fontId="45" fillId="2" borderId="0" xfId="9" applyFont="1" applyFill="1" applyBorder="1" applyAlignment="1">
      <alignment horizontal="left" vertical="center"/>
    </xf>
    <xf numFmtId="4" fontId="29" fillId="6" borderId="3" xfId="5" applyNumberFormat="1" applyFont="1" applyFill="1" applyBorder="1" applyAlignment="1">
      <alignment wrapText="1"/>
    </xf>
    <xf numFmtId="4" fontId="29" fillId="2" borderId="3" xfId="5" applyNumberFormat="1" applyFont="1" applyFill="1" applyBorder="1" applyAlignment="1">
      <alignment wrapText="1"/>
    </xf>
    <xf numFmtId="4" fontId="29" fillId="0" borderId="3" xfId="5" applyNumberFormat="1" applyFont="1" applyFill="1" applyBorder="1"/>
    <xf numFmtId="4" fontId="29" fillId="6" borderId="3" xfId="5" applyNumberFormat="1" applyFont="1" applyFill="1" applyBorder="1"/>
    <xf numFmtId="4" fontId="29" fillId="6" borderId="3" xfId="6" applyNumberFormat="1" applyFont="1" applyFill="1" applyBorder="1"/>
    <xf numFmtId="4" fontId="23" fillId="0" borderId="8" xfId="7" applyNumberFormat="1" applyFont="1" applyFill="1" applyBorder="1" applyAlignment="1">
      <alignment horizontal="center" vertical="center" wrapText="1"/>
    </xf>
    <xf numFmtId="2" fontId="35" fillId="0" borderId="3" xfId="4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4" fillId="0" borderId="0" xfId="14" applyFont="1"/>
    <xf numFmtId="0" fontId="46" fillId="0" borderId="0" xfId="14" applyFont="1" applyAlignment="1">
      <alignment horizontal="center"/>
    </xf>
    <xf numFmtId="4" fontId="39" fillId="7" borderId="3" xfId="14" applyNumberFormat="1" applyFont="1" applyFill="1" applyBorder="1" applyAlignment="1">
      <alignment horizontal="center" vertical="center"/>
    </xf>
    <xf numFmtId="4" fontId="39" fillId="7" borderId="3" xfId="14" applyNumberFormat="1" applyFont="1" applyFill="1" applyBorder="1" applyAlignment="1">
      <alignment horizontal="center" vertical="center" wrapText="1"/>
    </xf>
    <xf numFmtId="4" fontId="24" fillId="0" borderId="3" xfId="14" applyNumberFormat="1" applyFont="1" applyFill="1" applyBorder="1" applyAlignment="1">
      <alignment horizontal="center" vertical="center"/>
    </xf>
    <xf numFmtId="4" fontId="39" fillId="0" borderId="3" xfId="14" applyNumberFormat="1" applyFont="1" applyFill="1" applyBorder="1" applyAlignment="1">
      <alignment horizontal="center" vertical="center" wrapText="1"/>
    </xf>
    <xf numFmtId="49" fontId="39" fillId="0" borderId="3" xfId="14" applyNumberFormat="1" applyFont="1" applyFill="1" applyBorder="1" applyAlignment="1">
      <alignment horizontal="center" vertical="center" wrapText="1"/>
    </xf>
    <xf numFmtId="4" fontId="24" fillId="0" borderId="3" xfId="14" applyNumberFormat="1" applyFont="1" applyFill="1" applyBorder="1" applyAlignment="1">
      <alignment horizontal="center" vertical="center" wrapText="1"/>
    </xf>
    <xf numFmtId="4" fontId="39" fillId="8" borderId="3" xfId="14" applyNumberFormat="1" applyFont="1" applyFill="1" applyBorder="1" applyAlignment="1">
      <alignment horizontal="center" vertical="center" wrapText="1"/>
    </xf>
    <xf numFmtId="4" fontId="24" fillId="0" borderId="9" xfId="14" applyNumberFormat="1" applyFont="1" applyFill="1" applyBorder="1" applyAlignment="1">
      <alignment horizontal="center" vertical="center" wrapText="1"/>
    </xf>
    <xf numFmtId="4" fontId="24" fillId="0" borderId="3" xfId="14" applyNumberFormat="1" applyFont="1" applyBorder="1" applyAlignment="1">
      <alignment horizontal="center" vertical="center"/>
    </xf>
    <xf numFmtId="4" fontId="39" fillId="0" borderId="3" xfId="14" applyNumberFormat="1" applyFont="1" applyBorder="1" applyAlignment="1">
      <alignment horizontal="center" vertical="center" wrapText="1"/>
    </xf>
    <xf numFmtId="0" fontId="39" fillId="0" borderId="0" xfId="14" applyFont="1"/>
    <xf numFmtId="0" fontId="47" fillId="0" borderId="0" xfId="14" applyFont="1" applyAlignment="1">
      <alignment horizontal="center" vertical="center" wrapText="1"/>
    </xf>
    <xf numFmtId="4" fontId="8" fillId="0" borderId="4" xfId="3" applyNumberFormat="1" applyFont="1" applyFill="1" applyBorder="1" applyAlignment="1">
      <alignment horizontal="center" vertical="center" wrapText="1"/>
    </xf>
    <xf numFmtId="4" fontId="8" fillId="0" borderId="6" xfId="3" applyNumberFormat="1" applyFont="1" applyFill="1" applyBorder="1" applyAlignment="1">
      <alignment horizontal="center" vertical="center" wrapText="1"/>
    </xf>
    <xf numFmtId="4" fontId="8" fillId="0" borderId="4" xfId="1300" applyNumberFormat="1" applyFont="1" applyBorder="1" applyAlignment="1">
      <alignment horizontal="center" vertical="center" wrapText="1"/>
    </xf>
    <xf numFmtId="4" fontId="8" fillId="0" borderId="6" xfId="130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3" fontId="23" fillId="0" borderId="8" xfId="7" applyNumberFormat="1" applyFont="1" applyFill="1" applyBorder="1" applyAlignment="1">
      <alignment horizontal="center" vertical="center" wrapText="1"/>
    </xf>
    <xf numFmtId="4" fontId="8" fillId="5" borderId="9" xfId="3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5" xfId="3" applyNumberFormat="1" applyFont="1" applyFill="1" applyBorder="1" applyAlignment="1">
      <alignment horizontal="center" vertical="center" wrapText="1"/>
    </xf>
    <xf numFmtId="4" fontId="25" fillId="2" borderId="6" xfId="3" applyNumberFormat="1" applyFont="1" applyFill="1" applyBorder="1" applyAlignment="1">
      <alignment horizontal="center" vertical="center" wrapText="1"/>
    </xf>
    <xf numFmtId="4" fontId="25" fillId="5" borderId="6" xfId="3" applyNumberFormat="1" applyFont="1" applyFill="1" applyBorder="1" applyAlignment="1">
      <alignment horizontal="center" vertical="center" wrapText="1"/>
    </xf>
    <xf numFmtId="4" fontId="25" fillId="2" borderId="6" xfId="3" applyNumberFormat="1" applyFont="1" applyFill="1" applyBorder="1" applyAlignment="1">
      <alignment horizontal="center" vertical="center" wrapText="1"/>
    </xf>
    <xf numFmtId="0" fontId="67" fillId="2" borderId="0" xfId="0" applyFont="1" applyFill="1"/>
    <xf numFmtId="4" fontId="67" fillId="2" borderId="0" xfId="0" applyNumberFormat="1" applyFont="1" applyFill="1"/>
    <xf numFmtId="1" fontId="23" fillId="0" borderId="3" xfId="3" applyNumberFormat="1" applyFont="1" applyFill="1" applyBorder="1" applyAlignment="1">
      <alignment horizontal="center" vertical="center" wrapText="1"/>
    </xf>
    <xf numFmtId="4" fontId="30" fillId="0" borderId="3" xfId="6" applyNumberFormat="1" applyFont="1" applyFill="1" applyBorder="1"/>
    <xf numFmtId="16" fontId="0" fillId="2" borderId="0" xfId="0" applyNumberFormat="1" applyFill="1"/>
    <xf numFmtId="3" fontId="0" fillId="2" borderId="0" xfId="0" applyNumberFormat="1" applyFill="1"/>
  </cellXfs>
  <cellStyles count="1633">
    <cellStyle name="20% - akcent 1 1" xfId="16"/>
    <cellStyle name="20% - akcent 1 10" xfId="17"/>
    <cellStyle name="20% - akcent 1 11" xfId="18"/>
    <cellStyle name="20% - akcent 1 12" xfId="19"/>
    <cellStyle name="20% - akcent 1 13" xfId="20"/>
    <cellStyle name="20% - akcent 1 14" xfId="21"/>
    <cellStyle name="20% - akcent 1 15" xfId="22"/>
    <cellStyle name="20% - akcent 1 16" xfId="23"/>
    <cellStyle name="20% - akcent 1 17" xfId="24"/>
    <cellStyle name="20% - akcent 1 18" xfId="25"/>
    <cellStyle name="20% - akcent 1 19" xfId="26"/>
    <cellStyle name="20% - akcent 1 2" xfId="27"/>
    <cellStyle name="20% - akcent 1 2 2" xfId="28"/>
    <cellStyle name="20% - akcent 1 20" xfId="29"/>
    <cellStyle name="20% - akcent 1 21" xfId="30"/>
    <cellStyle name="20% - akcent 1 22" xfId="31"/>
    <cellStyle name="20% - akcent 1 23" xfId="32"/>
    <cellStyle name="20% - akcent 1 24" xfId="33"/>
    <cellStyle name="20% - akcent 1 25" xfId="34"/>
    <cellStyle name="20% - akcent 1 26" xfId="35"/>
    <cellStyle name="20% - akcent 1 27" xfId="36"/>
    <cellStyle name="20% - akcent 1 28" xfId="37"/>
    <cellStyle name="20% - akcent 1 29" xfId="38"/>
    <cellStyle name="20% - akcent 1 3" xfId="39"/>
    <cellStyle name="20% - akcent 1 30" xfId="40"/>
    <cellStyle name="20% - akcent 1 31" xfId="41"/>
    <cellStyle name="20% - akcent 1 32" xfId="42"/>
    <cellStyle name="20% - akcent 1 33" xfId="43"/>
    <cellStyle name="20% - akcent 1 34" xfId="44"/>
    <cellStyle name="20% - akcent 1 35" xfId="45"/>
    <cellStyle name="20% - akcent 1 36" xfId="46"/>
    <cellStyle name="20% - akcent 1 37" xfId="47"/>
    <cellStyle name="20% - akcent 1 4" xfId="48"/>
    <cellStyle name="20% - akcent 1 5" xfId="49"/>
    <cellStyle name="20% - akcent 1 6" xfId="50"/>
    <cellStyle name="20% - akcent 1 7" xfId="51"/>
    <cellStyle name="20% - akcent 1 8" xfId="52"/>
    <cellStyle name="20% - akcent 1 9" xfId="53"/>
    <cellStyle name="20% - akcent 2 1" xfId="54"/>
    <cellStyle name="20% - akcent 2 10" xfId="55"/>
    <cellStyle name="20% - akcent 2 11" xfId="56"/>
    <cellStyle name="20% - akcent 2 12" xfId="57"/>
    <cellStyle name="20% - akcent 2 13" xfId="58"/>
    <cellStyle name="20% - akcent 2 14" xfId="59"/>
    <cellStyle name="20% - akcent 2 15" xfId="60"/>
    <cellStyle name="20% - akcent 2 16" xfId="61"/>
    <cellStyle name="20% - akcent 2 17" xfId="62"/>
    <cellStyle name="20% - akcent 2 18" xfId="63"/>
    <cellStyle name="20% - akcent 2 19" xfId="64"/>
    <cellStyle name="20% - akcent 2 2" xfId="65"/>
    <cellStyle name="20% - akcent 2 20" xfId="66"/>
    <cellStyle name="20% - akcent 2 21" xfId="67"/>
    <cellStyle name="20% - akcent 2 22" xfId="68"/>
    <cellStyle name="20% - akcent 2 23" xfId="69"/>
    <cellStyle name="20% - akcent 2 24" xfId="70"/>
    <cellStyle name="20% - akcent 2 25" xfId="71"/>
    <cellStyle name="20% - akcent 2 26" xfId="72"/>
    <cellStyle name="20% - akcent 2 27" xfId="73"/>
    <cellStyle name="20% - akcent 2 28" xfId="74"/>
    <cellStyle name="20% - akcent 2 29" xfId="75"/>
    <cellStyle name="20% - akcent 2 3" xfId="76"/>
    <cellStyle name="20% - akcent 2 30" xfId="77"/>
    <cellStyle name="20% - akcent 2 31" xfId="78"/>
    <cellStyle name="20% - akcent 2 32" xfId="79"/>
    <cellStyle name="20% - akcent 2 33" xfId="80"/>
    <cellStyle name="20% - akcent 2 34" xfId="81"/>
    <cellStyle name="20% - akcent 2 35" xfId="82"/>
    <cellStyle name="20% - akcent 2 36" xfId="83"/>
    <cellStyle name="20% - akcent 2 37" xfId="84"/>
    <cellStyle name="20% - akcent 2 4" xfId="85"/>
    <cellStyle name="20% - akcent 2 5" xfId="86"/>
    <cellStyle name="20% - akcent 2 6" xfId="87"/>
    <cellStyle name="20% - akcent 2 7" xfId="88"/>
    <cellStyle name="20% - akcent 2 8" xfId="89"/>
    <cellStyle name="20% - akcent 2 9" xfId="90"/>
    <cellStyle name="20% - akcent 3 1" xfId="91"/>
    <cellStyle name="20% - akcent 3 10" xfId="92"/>
    <cellStyle name="20% - akcent 3 11" xfId="93"/>
    <cellStyle name="20% - akcent 3 12" xfId="94"/>
    <cellStyle name="20% - akcent 3 13" xfId="95"/>
    <cellStyle name="20% - akcent 3 14" xfId="96"/>
    <cellStyle name="20% - akcent 3 15" xfId="97"/>
    <cellStyle name="20% - akcent 3 16" xfId="98"/>
    <cellStyle name="20% - akcent 3 17" xfId="99"/>
    <cellStyle name="20% - akcent 3 18" xfId="100"/>
    <cellStyle name="20% - akcent 3 19" xfId="101"/>
    <cellStyle name="20% - akcent 3 2" xfId="102"/>
    <cellStyle name="20% - akcent 3 20" xfId="103"/>
    <cellStyle name="20% - akcent 3 21" xfId="104"/>
    <cellStyle name="20% - akcent 3 22" xfId="105"/>
    <cellStyle name="20% - akcent 3 23" xfId="106"/>
    <cellStyle name="20% - akcent 3 24" xfId="107"/>
    <cellStyle name="20% - akcent 3 25" xfId="108"/>
    <cellStyle name="20% - akcent 3 26" xfId="109"/>
    <cellStyle name="20% - akcent 3 27" xfId="110"/>
    <cellStyle name="20% - akcent 3 28" xfId="111"/>
    <cellStyle name="20% - akcent 3 29" xfId="112"/>
    <cellStyle name="20% - akcent 3 3" xfId="113"/>
    <cellStyle name="20% - akcent 3 30" xfId="114"/>
    <cellStyle name="20% - akcent 3 31" xfId="115"/>
    <cellStyle name="20% - akcent 3 32" xfId="116"/>
    <cellStyle name="20% - akcent 3 33" xfId="117"/>
    <cellStyle name="20% - akcent 3 34" xfId="118"/>
    <cellStyle name="20% - akcent 3 35" xfId="119"/>
    <cellStyle name="20% - akcent 3 36" xfId="120"/>
    <cellStyle name="20% - akcent 3 37" xfId="121"/>
    <cellStyle name="20% - akcent 3 4" xfId="122"/>
    <cellStyle name="20% - akcent 3 5" xfId="123"/>
    <cellStyle name="20% - akcent 3 6" xfId="124"/>
    <cellStyle name="20% - akcent 3 7" xfId="125"/>
    <cellStyle name="20% - akcent 3 8" xfId="126"/>
    <cellStyle name="20% - akcent 3 9" xfId="127"/>
    <cellStyle name="20% - akcent 4 1" xfId="128"/>
    <cellStyle name="20% - akcent 4 10" xfId="129"/>
    <cellStyle name="20% - akcent 4 11" xfId="130"/>
    <cellStyle name="20% - akcent 4 12" xfId="131"/>
    <cellStyle name="20% - akcent 4 13" xfId="132"/>
    <cellStyle name="20% - akcent 4 14" xfId="133"/>
    <cellStyle name="20% - akcent 4 15" xfId="134"/>
    <cellStyle name="20% - akcent 4 16" xfId="135"/>
    <cellStyle name="20% - akcent 4 17" xfId="136"/>
    <cellStyle name="20% - akcent 4 18" xfId="137"/>
    <cellStyle name="20% - akcent 4 19" xfId="138"/>
    <cellStyle name="20% - akcent 4 2" xfId="139"/>
    <cellStyle name="20% - akcent 4 20" xfId="140"/>
    <cellStyle name="20% - akcent 4 21" xfId="141"/>
    <cellStyle name="20% - akcent 4 22" xfId="142"/>
    <cellStyle name="20% - akcent 4 23" xfId="143"/>
    <cellStyle name="20% - akcent 4 24" xfId="144"/>
    <cellStyle name="20% - akcent 4 25" xfId="145"/>
    <cellStyle name="20% - akcent 4 26" xfId="146"/>
    <cellStyle name="20% - akcent 4 27" xfId="147"/>
    <cellStyle name="20% - akcent 4 28" xfId="148"/>
    <cellStyle name="20% - akcent 4 29" xfId="149"/>
    <cellStyle name="20% - akcent 4 3" xfId="150"/>
    <cellStyle name="20% - akcent 4 30" xfId="151"/>
    <cellStyle name="20% - akcent 4 31" xfId="152"/>
    <cellStyle name="20% - akcent 4 32" xfId="153"/>
    <cellStyle name="20% - akcent 4 33" xfId="154"/>
    <cellStyle name="20% - akcent 4 34" xfId="155"/>
    <cellStyle name="20% - akcent 4 35" xfId="156"/>
    <cellStyle name="20% - akcent 4 36" xfId="157"/>
    <cellStyle name="20% - akcent 4 37" xfId="158"/>
    <cellStyle name="20% - akcent 4 4" xfId="159"/>
    <cellStyle name="20% - akcent 4 5" xfId="160"/>
    <cellStyle name="20% - akcent 4 6" xfId="161"/>
    <cellStyle name="20% - akcent 4 7" xfId="162"/>
    <cellStyle name="20% - akcent 4 8" xfId="163"/>
    <cellStyle name="20% - akcent 4 9" xfId="164"/>
    <cellStyle name="20% - akcent 5 1" xfId="165"/>
    <cellStyle name="20% - akcent 5 10" xfId="166"/>
    <cellStyle name="20% - akcent 5 11" xfId="167"/>
    <cellStyle name="20% - akcent 5 12" xfId="168"/>
    <cellStyle name="20% - akcent 5 13" xfId="169"/>
    <cellStyle name="20% - akcent 5 14" xfId="170"/>
    <cellStyle name="20% - akcent 5 15" xfId="171"/>
    <cellStyle name="20% - akcent 5 16" xfId="172"/>
    <cellStyle name="20% - akcent 5 17" xfId="173"/>
    <cellStyle name="20% - akcent 5 18" xfId="174"/>
    <cellStyle name="20% - akcent 5 19" xfId="175"/>
    <cellStyle name="20% - akcent 5 2" xfId="176"/>
    <cellStyle name="20% - akcent 5 20" xfId="177"/>
    <cellStyle name="20% - akcent 5 21" xfId="178"/>
    <cellStyle name="20% - akcent 5 22" xfId="179"/>
    <cellStyle name="20% - akcent 5 23" xfId="180"/>
    <cellStyle name="20% - akcent 5 24" xfId="181"/>
    <cellStyle name="20% - akcent 5 25" xfId="182"/>
    <cellStyle name="20% - akcent 5 26" xfId="183"/>
    <cellStyle name="20% - akcent 5 27" xfId="184"/>
    <cellStyle name="20% - akcent 5 28" xfId="185"/>
    <cellStyle name="20% - akcent 5 29" xfId="186"/>
    <cellStyle name="20% - akcent 5 3" xfId="187"/>
    <cellStyle name="20% - akcent 5 30" xfId="188"/>
    <cellStyle name="20% - akcent 5 31" xfId="189"/>
    <cellStyle name="20% - akcent 5 32" xfId="190"/>
    <cellStyle name="20% - akcent 5 33" xfId="191"/>
    <cellStyle name="20% - akcent 5 34" xfId="192"/>
    <cellStyle name="20% - akcent 5 35" xfId="193"/>
    <cellStyle name="20% - akcent 5 36" xfId="194"/>
    <cellStyle name="20% - akcent 5 37" xfId="195"/>
    <cellStyle name="20% - akcent 5 4" xfId="196"/>
    <cellStyle name="20% - akcent 5 5" xfId="197"/>
    <cellStyle name="20% - akcent 5 6" xfId="198"/>
    <cellStyle name="20% - akcent 5 7" xfId="199"/>
    <cellStyle name="20% - akcent 5 8" xfId="200"/>
    <cellStyle name="20% - akcent 5 9" xfId="201"/>
    <cellStyle name="20% - akcent 6 1" xfId="202"/>
    <cellStyle name="20% - akcent 6 10" xfId="203"/>
    <cellStyle name="20% - akcent 6 11" xfId="204"/>
    <cellStyle name="20% - akcent 6 12" xfId="205"/>
    <cellStyle name="20% - akcent 6 13" xfId="206"/>
    <cellStyle name="20% - akcent 6 14" xfId="207"/>
    <cellStyle name="20% - akcent 6 15" xfId="208"/>
    <cellStyle name="20% - akcent 6 16" xfId="209"/>
    <cellStyle name="20% - akcent 6 17" xfId="210"/>
    <cellStyle name="20% - akcent 6 18" xfId="211"/>
    <cellStyle name="20% - akcent 6 19" xfId="212"/>
    <cellStyle name="20% - akcent 6 2" xfId="213"/>
    <cellStyle name="20% - akcent 6 2 2" xfId="214"/>
    <cellStyle name="20% - akcent 6 20" xfId="215"/>
    <cellStyle name="20% - akcent 6 21" xfId="216"/>
    <cellStyle name="20% - akcent 6 22" xfId="217"/>
    <cellStyle name="20% - akcent 6 23" xfId="218"/>
    <cellStyle name="20% - akcent 6 24" xfId="219"/>
    <cellStyle name="20% - akcent 6 25" xfId="220"/>
    <cellStyle name="20% - akcent 6 26" xfId="221"/>
    <cellStyle name="20% - akcent 6 27" xfId="222"/>
    <cellStyle name="20% - akcent 6 28" xfId="223"/>
    <cellStyle name="20% - akcent 6 29" xfId="224"/>
    <cellStyle name="20% - akcent 6 3" xfId="225"/>
    <cellStyle name="20% - akcent 6 30" xfId="226"/>
    <cellStyle name="20% - akcent 6 31" xfId="227"/>
    <cellStyle name="20% - akcent 6 32" xfId="228"/>
    <cellStyle name="20% - akcent 6 33" xfId="229"/>
    <cellStyle name="20% - akcent 6 34" xfId="230"/>
    <cellStyle name="20% - akcent 6 35" xfId="231"/>
    <cellStyle name="20% - akcent 6 36" xfId="232"/>
    <cellStyle name="20% - akcent 6 37" xfId="233"/>
    <cellStyle name="20% - akcent 6 4" xfId="234"/>
    <cellStyle name="20% - akcent 6 5" xfId="235"/>
    <cellStyle name="20% - akcent 6 6" xfId="236"/>
    <cellStyle name="20% - akcent 6 7" xfId="237"/>
    <cellStyle name="20% - akcent 6 8" xfId="238"/>
    <cellStyle name="20% - akcent 6 9" xfId="239"/>
    <cellStyle name="40% - akcent 1 1" xfId="240"/>
    <cellStyle name="40% - akcent 1 10" xfId="241"/>
    <cellStyle name="40% - akcent 1 11" xfId="242"/>
    <cellStyle name="40% - akcent 1 12" xfId="243"/>
    <cellStyle name="40% - akcent 1 13" xfId="244"/>
    <cellStyle name="40% - akcent 1 14" xfId="245"/>
    <cellStyle name="40% - akcent 1 15" xfId="246"/>
    <cellStyle name="40% - akcent 1 16" xfId="247"/>
    <cellStyle name="40% - akcent 1 17" xfId="248"/>
    <cellStyle name="40% - akcent 1 18" xfId="249"/>
    <cellStyle name="40% - akcent 1 19" xfId="250"/>
    <cellStyle name="40% - akcent 1 2" xfId="251"/>
    <cellStyle name="40% - akcent 1 2 2" xfId="252"/>
    <cellStyle name="40% - akcent 1 20" xfId="253"/>
    <cellStyle name="40% - akcent 1 21" xfId="254"/>
    <cellStyle name="40% - akcent 1 22" xfId="255"/>
    <cellStyle name="40% - akcent 1 23" xfId="256"/>
    <cellStyle name="40% - akcent 1 24" xfId="257"/>
    <cellStyle name="40% - akcent 1 25" xfId="258"/>
    <cellStyle name="40% - akcent 1 26" xfId="259"/>
    <cellStyle name="40% - akcent 1 27" xfId="260"/>
    <cellStyle name="40% - akcent 1 28" xfId="261"/>
    <cellStyle name="40% - akcent 1 29" xfId="262"/>
    <cellStyle name="40% - akcent 1 3" xfId="263"/>
    <cellStyle name="40% - akcent 1 30" xfId="264"/>
    <cellStyle name="40% - akcent 1 31" xfId="265"/>
    <cellStyle name="40% - akcent 1 32" xfId="266"/>
    <cellStyle name="40% - akcent 1 33" xfId="267"/>
    <cellStyle name="40% - akcent 1 34" xfId="268"/>
    <cellStyle name="40% - akcent 1 35" xfId="269"/>
    <cellStyle name="40% - akcent 1 36" xfId="270"/>
    <cellStyle name="40% - akcent 1 37" xfId="271"/>
    <cellStyle name="40% - akcent 1 4" xfId="272"/>
    <cellStyle name="40% - akcent 1 5" xfId="273"/>
    <cellStyle name="40% - akcent 1 6" xfId="274"/>
    <cellStyle name="40% - akcent 1 7" xfId="275"/>
    <cellStyle name="40% - akcent 1 8" xfId="276"/>
    <cellStyle name="40% - akcent 1 9" xfId="277"/>
    <cellStyle name="40% - akcent 2 1" xfId="278"/>
    <cellStyle name="40% - akcent 2 10" xfId="279"/>
    <cellStyle name="40% - akcent 2 11" xfId="280"/>
    <cellStyle name="40% - akcent 2 12" xfId="281"/>
    <cellStyle name="40% - akcent 2 13" xfId="282"/>
    <cellStyle name="40% - akcent 2 14" xfId="283"/>
    <cellStyle name="40% - akcent 2 15" xfId="284"/>
    <cellStyle name="40% - akcent 2 16" xfId="285"/>
    <cellStyle name="40% - akcent 2 17" xfId="286"/>
    <cellStyle name="40% - akcent 2 18" xfId="287"/>
    <cellStyle name="40% - akcent 2 19" xfId="288"/>
    <cellStyle name="40% - akcent 2 2" xfId="289"/>
    <cellStyle name="40% - akcent 2 20" xfId="290"/>
    <cellStyle name="40% - akcent 2 21" xfId="291"/>
    <cellStyle name="40% - akcent 2 22" xfId="292"/>
    <cellStyle name="40% - akcent 2 23" xfId="293"/>
    <cellStyle name="40% - akcent 2 24" xfId="294"/>
    <cellStyle name="40% - akcent 2 25" xfId="295"/>
    <cellStyle name="40% - akcent 2 26" xfId="296"/>
    <cellStyle name="40% - akcent 2 27" xfId="297"/>
    <cellStyle name="40% - akcent 2 28" xfId="298"/>
    <cellStyle name="40% - akcent 2 29" xfId="299"/>
    <cellStyle name="40% - akcent 2 3" xfId="300"/>
    <cellStyle name="40% - akcent 2 30" xfId="301"/>
    <cellStyle name="40% - akcent 2 31" xfId="302"/>
    <cellStyle name="40% - akcent 2 32" xfId="303"/>
    <cellStyle name="40% - akcent 2 33" xfId="304"/>
    <cellStyle name="40% - akcent 2 34" xfId="305"/>
    <cellStyle name="40% - akcent 2 35" xfId="306"/>
    <cellStyle name="40% - akcent 2 36" xfId="307"/>
    <cellStyle name="40% - akcent 2 37" xfId="308"/>
    <cellStyle name="40% - akcent 2 4" xfId="309"/>
    <cellStyle name="40% - akcent 2 5" xfId="310"/>
    <cellStyle name="40% - akcent 2 6" xfId="311"/>
    <cellStyle name="40% - akcent 2 7" xfId="312"/>
    <cellStyle name="40% - akcent 2 8" xfId="313"/>
    <cellStyle name="40% - akcent 2 9" xfId="314"/>
    <cellStyle name="40% - akcent 3 1" xfId="315"/>
    <cellStyle name="40% - akcent 3 10" xfId="316"/>
    <cellStyle name="40% - akcent 3 11" xfId="317"/>
    <cellStyle name="40% - akcent 3 12" xfId="318"/>
    <cellStyle name="40% - akcent 3 13" xfId="319"/>
    <cellStyle name="40% - akcent 3 14" xfId="320"/>
    <cellStyle name="40% - akcent 3 15" xfId="321"/>
    <cellStyle name="40% - akcent 3 16" xfId="322"/>
    <cellStyle name="40% - akcent 3 17" xfId="323"/>
    <cellStyle name="40% - akcent 3 18" xfId="324"/>
    <cellStyle name="40% - akcent 3 19" xfId="325"/>
    <cellStyle name="40% - akcent 3 2" xfId="326"/>
    <cellStyle name="40% - akcent 3 20" xfId="327"/>
    <cellStyle name="40% - akcent 3 21" xfId="328"/>
    <cellStyle name="40% - akcent 3 22" xfId="329"/>
    <cellStyle name="40% - akcent 3 23" xfId="330"/>
    <cellStyle name="40% - akcent 3 24" xfId="331"/>
    <cellStyle name="40% - akcent 3 25" xfId="332"/>
    <cellStyle name="40% - akcent 3 26" xfId="333"/>
    <cellStyle name="40% - akcent 3 27" xfId="334"/>
    <cellStyle name="40% - akcent 3 28" xfId="335"/>
    <cellStyle name="40% - akcent 3 29" xfId="336"/>
    <cellStyle name="40% - akcent 3 3" xfId="337"/>
    <cellStyle name="40% - akcent 3 30" xfId="338"/>
    <cellStyle name="40% - akcent 3 31" xfId="339"/>
    <cellStyle name="40% - akcent 3 32" xfId="340"/>
    <cellStyle name="40% - akcent 3 33" xfId="341"/>
    <cellStyle name="40% - akcent 3 34" xfId="342"/>
    <cellStyle name="40% - akcent 3 35" xfId="343"/>
    <cellStyle name="40% - akcent 3 36" xfId="344"/>
    <cellStyle name="40% - akcent 3 37" xfId="345"/>
    <cellStyle name="40% - akcent 3 4" xfId="346"/>
    <cellStyle name="40% - akcent 3 5" xfId="347"/>
    <cellStyle name="40% - akcent 3 6" xfId="348"/>
    <cellStyle name="40% - akcent 3 7" xfId="349"/>
    <cellStyle name="40% - akcent 3 8" xfId="350"/>
    <cellStyle name="40% - akcent 3 9" xfId="351"/>
    <cellStyle name="40% - akcent 4 1" xfId="352"/>
    <cellStyle name="40% - akcent 4 10" xfId="353"/>
    <cellStyle name="40% - akcent 4 11" xfId="354"/>
    <cellStyle name="40% - akcent 4 12" xfId="355"/>
    <cellStyle name="40% - akcent 4 13" xfId="356"/>
    <cellStyle name="40% - akcent 4 14" xfId="357"/>
    <cellStyle name="40% - akcent 4 15" xfId="358"/>
    <cellStyle name="40% - akcent 4 16" xfId="359"/>
    <cellStyle name="40% - akcent 4 17" xfId="360"/>
    <cellStyle name="40% - akcent 4 18" xfId="361"/>
    <cellStyle name="40% - akcent 4 19" xfId="362"/>
    <cellStyle name="40% - akcent 4 2" xfId="363"/>
    <cellStyle name="40% - akcent 4 20" xfId="364"/>
    <cellStyle name="40% - akcent 4 21" xfId="365"/>
    <cellStyle name="40% - akcent 4 22" xfId="366"/>
    <cellStyle name="40% - akcent 4 23" xfId="367"/>
    <cellStyle name="40% - akcent 4 24" xfId="368"/>
    <cellStyle name="40% - akcent 4 25" xfId="369"/>
    <cellStyle name="40% - akcent 4 26" xfId="370"/>
    <cellStyle name="40% - akcent 4 27" xfId="371"/>
    <cellStyle name="40% - akcent 4 28" xfId="372"/>
    <cellStyle name="40% - akcent 4 29" xfId="373"/>
    <cellStyle name="40% - akcent 4 3" xfId="374"/>
    <cellStyle name="40% - akcent 4 30" xfId="375"/>
    <cellStyle name="40% - akcent 4 31" xfId="376"/>
    <cellStyle name="40% - akcent 4 32" xfId="377"/>
    <cellStyle name="40% - akcent 4 33" xfId="378"/>
    <cellStyle name="40% - akcent 4 34" xfId="379"/>
    <cellStyle name="40% - akcent 4 35" xfId="380"/>
    <cellStyle name="40% - akcent 4 36" xfId="381"/>
    <cellStyle name="40% - akcent 4 37" xfId="382"/>
    <cellStyle name="40% - akcent 4 4" xfId="383"/>
    <cellStyle name="40% - akcent 4 5" xfId="384"/>
    <cellStyle name="40% - akcent 4 6" xfId="385"/>
    <cellStyle name="40% - akcent 4 7" xfId="386"/>
    <cellStyle name="40% - akcent 4 8" xfId="387"/>
    <cellStyle name="40% - akcent 4 9" xfId="388"/>
    <cellStyle name="40% - akcent 5 1" xfId="389"/>
    <cellStyle name="40% - akcent 5 10" xfId="390"/>
    <cellStyle name="40% - akcent 5 11" xfId="391"/>
    <cellStyle name="40% - akcent 5 12" xfId="392"/>
    <cellStyle name="40% - akcent 5 13" xfId="393"/>
    <cellStyle name="40% - akcent 5 14" xfId="394"/>
    <cellStyle name="40% - akcent 5 15" xfId="395"/>
    <cellStyle name="40% - akcent 5 16" xfId="396"/>
    <cellStyle name="40% - akcent 5 17" xfId="397"/>
    <cellStyle name="40% - akcent 5 18" xfId="398"/>
    <cellStyle name="40% - akcent 5 19" xfId="399"/>
    <cellStyle name="40% - akcent 5 2" xfId="400"/>
    <cellStyle name="40% - akcent 5 2 2" xfId="401"/>
    <cellStyle name="40% - akcent 5 20" xfId="402"/>
    <cellStyle name="40% - akcent 5 21" xfId="403"/>
    <cellStyle name="40% - akcent 5 22" xfId="404"/>
    <cellStyle name="40% - akcent 5 23" xfId="405"/>
    <cellStyle name="40% - akcent 5 24" xfId="406"/>
    <cellStyle name="40% - akcent 5 25" xfId="407"/>
    <cellStyle name="40% - akcent 5 26" xfId="408"/>
    <cellStyle name="40% - akcent 5 27" xfId="409"/>
    <cellStyle name="40% - akcent 5 28" xfId="410"/>
    <cellStyle name="40% - akcent 5 29" xfId="411"/>
    <cellStyle name="40% - akcent 5 3" xfId="412"/>
    <cellStyle name="40% - akcent 5 30" xfId="413"/>
    <cellStyle name="40% - akcent 5 31" xfId="414"/>
    <cellStyle name="40% - akcent 5 32" xfId="415"/>
    <cellStyle name="40% - akcent 5 33" xfId="416"/>
    <cellStyle name="40% - akcent 5 34" xfId="417"/>
    <cellStyle name="40% - akcent 5 35" xfId="418"/>
    <cellStyle name="40% - akcent 5 36" xfId="419"/>
    <cellStyle name="40% - akcent 5 37" xfId="420"/>
    <cellStyle name="40% - akcent 5 4" xfId="421"/>
    <cellStyle name="40% - akcent 5 5" xfId="422"/>
    <cellStyle name="40% - akcent 5 6" xfId="423"/>
    <cellStyle name="40% - akcent 5 7" xfId="424"/>
    <cellStyle name="40% - akcent 5 8" xfId="425"/>
    <cellStyle name="40% - akcent 5 9" xfId="426"/>
    <cellStyle name="40% - akcent 6 1" xfId="427"/>
    <cellStyle name="40% - akcent 6 10" xfId="428"/>
    <cellStyle name="40% - akcent 6 11" xfId="429"/>
    <cellStyle name="40% - akcent 6 12" xfId="430"/>
    <cellStyle name="40% - akcent 6 13" xfId="431"/>
    <cellStyle name="40% - akcent 6 14" xfId="432"/>
    <cellStyle name="40% - akcent 6 15" xfId="433"/>
    <cellStyle name="40% - akcent 6 16" xfId="434"/>
    <cellStyle name="40% - akcent 6 17" xfId="435"/>
    <cellStyle name="40% - akcent 6 18" xfId="436"/>
    <cellStyle name="40% - akcent 6 19" xfId="437"/>
    <cellStyle name="40% - akcent 6 2" xfId="438"/>
    <cellStyle name="40% - akcent 6 2 2" xfId="439"/>
    <cellStyle name="40% - akcent 6 20" xfId="440"/>
    <cellStyle name="40% - akcent 6 21" xfId="441"/>
    <cellStyle name="40% - akcent 6 22" xfId="442"/>
    <cellStyle name="40% - akcent 6 23" xfId="443"/>
    <cellStyle name="40% - akcent 6 24" xfId="444"/>
    <cellStyle name="40% - akcent 6 25" xfId="445"/>
    <cellStyle name="40% - akcent 6 26" xfId="446"/>
    <cellStyle name="40% - akcent 6 27" xfId="447"/>
    <cellStyle name="40% - akcent 6 28" xfId="448"/>
    <cellStyle name="40% - akcent 6 29" xfId="449"/>
    <cellStyle name="40% - akcent 6 3" xfId="450"/>
    <cellStyle name="40% - akcent 6 30" xfId="451"/>
    <cellStyle name="40% - akcent 6 31" xfId="452"/>
    <cellStyle name="40% - akcent 6 32" xfId="453"/>
    <cellStyle name="40% - akcent 6 33" xfId="454"/>
    <cellStyle name="40% - akcent 6 34" xfId="455"/>
    <cellStyle name="40% - akcent 6 35" xfId="456"/>
    <cellStyle name="40% - akcent 6 36" xfId="457"/>
    <cellStyle name="40% - akcent 6 37" xfId="458"/>
    <cellStyle name="40% - akcent 6 4" xfId="459"/>
    <cellStyle name="40% - akcent 6 5" xfId="460"/>
    <cellStyle name="40% - akcent 6 6" xfId="461"/>
    <cellStyle name="40% - akcent 6 7" xfId="462"/>
    <cellStyle name="40% - akcent 6 8" xfId="463"/>
    <cellStyle name="40% - akcent 6 9" xfId="464"/>
    <cellStyle name="60% - akcent 1 1" xfId="465"/>
    <cellStyle name="60% - akcent 1 10" xfId="466"/>
    <cellStyle name="60% - akcent 1 11" xfId="467"/>
    <cellStyle name="60% - akcent 1 12" xfId="468"/>
    <cellStyle name="60% - akcent 1 13" xfId="469"/>
    <cellStyle name="60% - akcent 1 14" xfId="470"/>
    <cellStyle name="60% - akcent 1 15" xfId="471"/>
    <cellStyle name="60% - akcent 1 16" xfId="472"/>
    <cellStyle name="60% - akcent 1 17" xfId="473"/>
    <cellStyle name="60% - akcent 1 18" xfId="474"/>
    <cellStyle name="60% - akcent 1 19" xfId="475"/>
    <cellStyle name="60% - akcent 1 2" xfId="476"/>
    <cellStyle name="60% - akcent 1 2 2" xfId="477"/>
    <cellStyle name="60% - akcent 1 20" xfId="478"/>
    <cellStyle name="60% - akcent 1 21" xfId="479"/>
    <cellStyle name="60% - akcent 1 22" xfId="480"/>
    <cellStyle name="60% - akcent 1 23" xfId="481"/>
    <cellStyle name="60% - akcent 1 24" xfId="482"/>
    <cellStyle name="60% - akcent 1 25" xfId="483"/>
    <cellStyle name="60% - akcent 1 26" xfId="484"/>
    <cellStyle name="60% - akcent 1 27" xfId="485"/>
    <cellStyle name="60% - akcent 1 28" xfId="486"/>
    <cellStyle name="60% - akcent 1 29" xfId="487"/>
    <cellStyle name="60% - akcent 1 3" xfId="488"/>
    <cellStyle name="60% - akcent 1 30" xfId="489"/>
    <cellStyle name="60% - akcent 1 31" xfId="490"/>
    <cellStyle name="60% - akcent 1 32" xfId="491"/>
    <cellStyle name="60% - akcent 1 33" xfId="492"/>
    <cellStyle name="60% - akcent 1 34" xfId="493"/>
    <cellStyle name="60% - akcent 1 35" xfId="494"/>
    <cellStyle name="60% - akcent 1 36" xfId="495"/>
    <cellStyle name="60% - akcent 1 37" xfId="496"/>
    <cellStyle name="60% - akcent 1 4" xfId="497"/>
    <cellStyle name="60% - akcent 1 5" xfId="498"/>
    <cellStyle name="60% - akcent 1 6" xfId="499"/>
    <cellStyle name="60% - akcent 1 7" xfId="500"/>
    <cellStyle name="60% - akcent 1 8" xfId="501"/>
    <cellStyle name="60% - akcent 1 9" xfId="502"/>
    <cellStyle name="60% - akcent 2 1" xfId="503"/>
    <cellStyle name="60% - akcent 2 10" xfId="504"/>
    <cellStyle name="60% - akcent 2 11" xfId="505"/>
    <cellStyle name="60% - akcent 2 12" xfId="506"/>
    <cellStyle name="60% - akcent 2 13" xfId="507"/>
    <cellStyle name="60% - akcent 2 14" xfId="508"/>
    <cellStyle name="60% - akcent 2 15" xfId="509"/>
    <cellStyle name="60% - akcent 2 16" xfId="510"/>
    <cellStyle name="60% - akcent 2 17" xfId="511"/>
    <cellStyle name="60% - akcent 2 18" xfId="512"/>
    <cellStyle name="60% - akcent 2 19" xfId="513"/>
    <cellStyle name="60% - akcent 2 2" xfId="514"/>
    <cellStyle name="60% - akcent 2 20" xfId="515"/>
    <cellStyle name="60% - akcent 2 21" xfId="516"/>
    <cellStyle name="60% - akcent 2 22" xfId="517"/>
    <cellStyle name="60% - akcent 2 23" xfId="518"/>
    <cellStyle name="60% - akcent 2 24" xfId="519"/>
    <cellStyle name="60% - akcent 2 25" xfId="520"/>
    <cellStyle name="60% - akcent 2 26" xfId="521"/>
    <cellStyle name="60% - akcent 2 27" xfId="522"/>
    <cellStyle name="60% - akcent 2 28" xfId="523"/>
    <cellStyle name="60% - akcent 2 29" xfId="524"/>
    <cellStyle name="60% - akcent 2 3" xfId="525"/>
    <cellStyle name="60% - akcent 2 30" xfId="526"/>
    <cellStyle name="60% - akcent 2 31" xfId="527"/>
    <cellStyle name="60% - akcent 2 32" xfId="528"/>
    <cellStyle name="60% - akcent 2 33" xfId="529"/>
    <cellStyle name="60% - akcent 2 34" xfId="530"/>
    <cellStyle name="60% - akcent 2 35" xfId="531"/>
    <cellStyle name="60% - akcent 2 36" xfId="532"/>
    <cellStyle name="60% - akcent 2 37" xfId="533"/>
    <cellStyle name="60% - akcent 2 4" xfId="534"/>
    <cellStyle name="60% - akcent 2 5" xfId="535"/>
    <cellStyle name="60% - akcent 2 6" xfId="536"/>
    <cellStyle name="60% - akcent 2 7" xfId="537"/>
    <cellStyle name="60% - akcent 2 8" xfId="538"/>
    <cellStyle name="60% - akcent 2 9" xfId="539"/>
    <cellStyle name="60% - akcent 3 1" xfId="540"/>
    <cellStyle name="60% - akcent 3 10" xfId="541"/>
    <cellStyle name="60% - akcent 3 11" xfId="542"/>
    <cellStyle name="60% - akcent 3 12" xfId="543"/>
    <cellStyle name="60% - akcent 3 13" xfId="544"/>
    <cellStyle name="60% - akcent 3 14" xfId="545"/>
    <cellStyle name="60% - akcent 3 15" xfId="546"/>
    <cellStyle name="60% - akcent 3 16" xfId="547"/>
    <cellStyle name="60% - akcent 3 17" xfId="548"/>
    <cellStyle name="60% - akcent 3 18" xfId="549"/>
    <cellStyle name="60% - akcent 3 19" xfId="550"/>
    <cellStyle name="60% - akcent 3 2" xfId="551"/>
    <cellStyle name="60% - akcent 3 20" xfId="552"/>
    <cellStyle name="60% - akcent 3 21" xfId="553"/>
    <cellStyle name="60% - akcent 3 22" xfId="554"/>
    <cellStyle name="60% - akcent 3 23" xfId="555"/>
    <cellStyle name="60% - akcent 3 24" xfId="556"/>
    <cellStyle name="60% - akcent 3 25" xfId="557"/>
    <cellStyle name="60% - akcent 3 26" xfId="558"/>
    <cellStyle name="60% - akcent 3 27" xfId="559"/>
    <cellStyle name="60% - akcent 3 28" xfId="560"/>
    <cellStyle name="60% - akcent 3 29" xfId="561"/>
    <cellStyle name="60% - akcent 3 3" xfId="562"/>
    <cellStyle name="60% - akcent 3 30" xfId="563"/>
    <cellStyle name="60% - akcent 3 31" xfId="564"/>
    <cellStyle name="60% - akcent 3 32" xfId="565"/>
    <cellStyle name="60% - akcent 3 33" xfId="566"/>
    <cellStyle name="60% - akcent 3 34" xfId="567"/>
    <cellStyle name="60% - akcent 3 35" xfId="568"/>
    <cellStyle name="60% - akcent 3 36" xfId="569"/>
    <cellStyle name="60% - akcent 3 37" xfId="570"/>
    <cellStyle name="60% - akcent 3 4" xfId="571"/>
    <cellStyle name="60% - akcent 3 5" xfId="572"/>
    <cellStyle name="60% - akcent 3 6" xfId="573"/>
    <cellStyle name="60% - akcent 3 7" xfId="574"/>
    <cellStyle name="60% - akcent 3 8" xfId="575"/>
    <cellStyle name="60% - akcent 3 9" xfId="576"/>
    <cellStyle name="60% - akcent 4 1" xfId="577"/>
    <cellStyle name="60% - akcent 4 10" xfId="578"/>
    <cellStyle name="60% - akcent 4 11" xfId="579"/>
    <cellStyle name="60% - akcent 4 12" xfId="580"/>
    <cellStyle name="60% - akcent 4 13" xfId="581"/>
    <cellStyle name="60% - akcent 4 14" xfId="582"/>
    <cellStyle name="60% - akcent 4 15" xfId="583"/>
    <cellStyle name="60% - akcent 4 16" xfId="584"/>
    <cellStyle name="60% - akcent 4 17" xfId="585"/>
    <cellStyle name="60% - akcent 4 18" xfId="586"/>
    <cellStyle name="60% - akcent 4 19" xfId="587"/>
    <cellStyle name="60% - akcent 4 2" xfId="588"/>
    <cellStyle name="60% - akcent 4 20" xfId="589"/>
    <cellStyle name="60% - akcent 4 21" xfId="590"/>
    <cellStyle name="60% - akcent 4 22" xfId="591"/>
    <cellStyle name="60% - akcent 4 23" xfId="592"/>
    <cellStyle name="60% - akcent 4 24" xfId="593"/>
    <cellStyle name="60% - akcent 4 25" xfId="594"/>
    <cellStyle name="60% - akcent 4 26" xfId="595"/>
    <cellStyle name="60% - akcent 4 27" xfId="596"/>
    <cellStyle name="60% - akcent 4 28" xfId="597"/>
    <cellStyle name="60% - akcent 4 29" xfId="598"/>
    <cellStyle name="60% - akcent 4 3" xfId="599"/>
    <cellStyle name="60% - akcent 4 30" xfId="600"/>
    <cellStyle name="60% - akcent 4 31" xfId="601"/>
    <cellStyle name="60% - akcent 4 32" xfId="602"/>
    <cellStyle name="60% - akcent 4 33" xfId="603"/>
    <cellStyle name="60% - akcent 4 34" xfId="604"/>
    <cellStyle name="60% - akcent 4 35" xfId="605"/>
    <cellStyle name="60% - akcent 4 36" xfId="606"/>
    <cellStyle name="60% - akcent 4 37" xfId="607"/>
    <cellStyle name="60% - akcent 4 4" xfId="608"/>
    <cellStyle name="60% - akcent 4 5" xfId="609"/>
    <cellStyle name="60% - akcent 4 6" xfId="610"/>
    <cellStyle name="60% - akcent 4 7" xfId="611"/>
    <cellStyle name="60% - akcent 4 8" xfId="612"/>
    <cellStyle name="60% - akcent 4 9" xfId="613"/>
    <cellStyle name="60% - akcent 5 1" xfId="614"/>
    <cellStyle name="60% - akcent 5 10" xfId="615"/>
    <cellStyle name="60% - akcent 5 11" xfId="616"/>
    <cellStyle name="60% - akcent 5 12" xfId="617"/>
    <cellStyle name="60% - akcent 5 13" xfId="618"/>
    <cellStyle name="60% - akcent 5 14" xfId="619"/>
    <cellStyle name="60% - akcent 5 15" xfId="620"/>
    <cellStyle name="60% - akcent 5 16" xfId="621"/>
    <cellStyle name="60% - akcent 5 17" xfId="622"/>
    <cellStyle name="60% - akcent 5 18" xfId="623"/>
    <cellStyle name="60% - akcent 5 19" xfId="624"/>
    <cellStyle name="60% - akcent 5 2" xfId="625"/>
    <cellStyle name="60% - akcent 5 2 2" xfId="626"/>
    <cellStyle name="60% - akcent 5 20" xfId="627"/>
    <cellStyle name="60% - akcent 5 21" xfId="628"/>
    <cellStyle name="60% - akcent 5 22" xfId="629"/>
    <cellStyle name="60% - akcent 5 23" xfId="630"/>
    <cellStyle name="60% - akcent 5 24" xfId="631"/>
    <cellStyle name="60% - akcent 5 25" xfId="632"/>
    <cellStyle name="60% - akcent 5 26" xfId="633"/>
    <cellStyle name="60% - akcent 5 27" xfId="634"/>
    <cellStyle name="60% - akcent 5 28" xfId="635"/>
    <cellStyle name="60% - akcent 5 29" xfId="636"/>
    <cellStyle name="60% - akcent 5 3" xfId="637"/>
    <cellStyle name="60% - akcent 5 30" xfId="638"/>
    <cellStyle name="60% - akcent 5 31" xfId="639"/>
    <cellStyle name="60% - akcent 5 32" xfId="640"/>
    <cellStyle name="60% - akcent 5 33" xfId="641"/>
    <cellStyle name="60% - akcent 5 34" xfId="642"/>
    <cellStyle name="60% - akcent 5 35" xfId="643"/>
    <cellStyle name="60% - akcent 5 36" xfId="644"/>
    <cellStyle name="60% - akcent 5 37" xfId="645"/>
    <cellStyle name="60% - akcent 5 4" xfId="646"/>
    <cellStyle name="60% - akcent 5 5" xfId="647"/>
    <cellStyle name="60% - akcent 5 6" xfId="648"/>
    <cellStyle name="60% - akcent 5 7" xfId="649"/>
    <cellStyle name="60% - akcent 5 8" xfId="650"/>
    <cellStyle name="60% - akcent 5 9" xfId="651"/>
    <cellStyle name="60% - akcent 6 1" xfId="652"/>
    <cellStyle name="60% - akcent 6 10" xfId="653"/>
    <cellStyle name="60% - akcent 6 11" xfId="654"/>
    <cellStyle name="60% - akcent 6 12" xfId="655"/>
    <cellStyle name="60% - akcent 6 13" xfId="656"/>
    <cellStyle name="60% - akcent 6 14" xfId="657"/>
    <cellStyle name="60% - akcent 6 15" xfId="658"/>
    <cellStyle name="60% - akcent 6 16" xfId="659"/>
    <cellStyle name="60% - akcent 6 17" xfId="660"/>
    <cellStyle name="60% - akcent 6 18" xfId="661"/>
    <cellStyle name="60% - akcent 6 19" xfId="662"/>
    <cellStyle name="60% - akcent 6 2" xfId="663"/>
    <cellStyle name="60% - akcent 6 20" xfId="664"/>
    <cellStyle name="60% - akcent 6 21" xfId="665"/>
    <cellStyle name="60% - akcent 6 22" xfId="666"/>
    <cellStyle name="60% - akcent 6 23" xfId="667"/>
    <cellStyle name="60% - akcent 6 24" xfId="668"/>
    <cellStyle name="60% - akcent 6 25" xfId="669"/>
    <cellStyle name="60% - akcent 6 26" xfId="670"/>
    <cellStyle name="60% - akcent 6 27" xfId="671"/>
    <cellStyle name="60% - akcent 6 28" xfId="672"/>
    <cellStyle name="60% - akcent 6 29" xfId="673"/>
    <cellStyle name="60% - akcent 6 3" xfId="674"/>
    <cellStyle name="60% - akcent 6 30" xfId="675"/>
    <cellStyle name="60% - akcent 6 31" xfId="676"/>
    <cellStyle name="60% - akcent 6 32" xfId="677"/>
    <cellStyle name="60% - akcent 6 33" xfId="678"/>
    <cellStyle name="60% - akcent 6 34" xfId="679"/>
    <cellStyle name="60% - akcent 6 35" xfId="680"/>
    <cellStyle name="60% - akcent 6 36" xfId="681"/>
    <cellStyle name="60% - akcent 6 37" xfId="682"/>
    <cellStyle name="60% - akcent 6 4" xfId="683"/>
    <cellStyle name="60% - akcent 6 5" xfId="684"/>
    <cellStyle name="60% - akcent 6 6" xfId="685"/>
    <cellStyle name="60% - akcent 6 7" xfId="686"/>
    <cellStyle name="60% - akcent 6 8" xfId="687"/>
    <cellStyle name="60% - akcent 6 9" xfId="688"/>
    <cellStyle name="Akcent 1 1" xfId="689"/>
    <cellStyle name="Akcent 1 10" xfId="690"/>
    <cellStyle name="Akcent 1 11" xfId="691"/>
    <cellStyle name="Akcent 1 12" xfId="692"/>
    <cellStyle name="Akcent 1 13" xfId="693"/>
    <cellStyle name="Akcent 1 14" xfId="694"/>
    <cellStyle name="Akcent 1 15" xfId="695"/>
    <cellStyle name="Akcent 1 16" xfId="696"/>
    <cellStyle name="Akcent 1 17" xfId="697"/>
    <cellStyle name="Akcent 1 18" xfId="698"/>
    <cellStyle name="Akcent 1 19" xfId="699"/>
    <cellStyle name="Akcent 1 2" xfId="700"/>
    <cellStyle name="Akcent 1 2 2" xfId="701"/>
    <cellStyle name="Akcent 1 20" xfId="702"/>
    <cellStyle name="Akcent 1 21" xfId="703"/>
    <cellStyle name="Akcent 1 22" xfId="704"/>
    <cellStyle name="Akcent 1 23" xfId="705"/>
    <cellStyle name="Akcent 1 24" xfId="706"/>
    <cellStyle name="Akcent 1 25" xfId="707"/>
    <cellStyle name="Akcent 1 26" xfId="708"/>
    <cellStyle name="Akcent 1 27" xfId="709"/>
    <cellStyle name="Akcent 1 28" xfId="710"/>
    <cellStyle name="Akcent 1 29" xfId="711"/>
    <cellStyle name="Akcent 1 3" xfId="712"/>
    <cellStyle name="Akcent 1 30" xfId="713"/>
    <cellStyle name="Akcent 1 31" xfId="714"/>
    <cellStyle name="Akcent 1 32" xfId="715"/>
    <cellStyle name="Akcent 1 33" xfId="716"/>
    <cellStyle name="Akcent 1 34" xfId="717"/>
    <cellStyle name="Akcent 1 35" xfId="718"/>
    <cellStyle name="Akcent 1 36" xfId="719"/>
    <cellStyle name="Akcent 1 37" xfId="720"/>
    <cellStyle name="Akcent 1 4" xfId="721"/>
    <cellStyle name="Akcent 1 5" xfId="722"/>
    <cellStyle name="Akcent 1 6" xfId="723"/>
    <cellStyle name="Akcent 1 7" xfId="724"/>
    <cellStyle name="Akcent 1 8" xfId="725"/>
    <cellStyle name="Akcent 1 9" xfId="726"/>
    <cellStyle name="Akcent 2 1" xfId="727"/>
    <cellStyle name="Akcent 2 10" xfId="728"/>
    <cellStyle name="Akcent 2 11" xfId="729"/>
    <cellStyle name="Akcent 2 12" xfId="730"/>
    <cellStyle name="Akcent 2 13" xfId="731"/>
    <cellStyle name="Akcent 2 14" xfId="732"/>
    <cellStyle name="Akcent 2 15" xfId="733"/>
    <cellStyle name="Akcent 2 16" xfId="734"/>
    <cellStyle name="Akcent 2 17" xfId="735"/>
    <cellStyle name="Akcent 2 18" xfId="736"/>
    <cellStyle name="Akcent 2 19" xfId="737"/>
    <cellStyle name="Akcent 2 2" xfId="738"/>
    <cellStyle name="Akcent 2 20" xfId="739"/>
    <cellStyle name="Akcent 2 21" xfId="740"/>
    <cellStyle name="Akcent 2 22" xfId="741"/>
    <cellStyle name="Akcent 2 23" xfId="742"/>
    <cellStyle name="Akcent 2 24" xfId="743"/>
    <cellStyle name="Akcent 2 25" xfId="744"/>
    <cellStyle name="Akcent 2 26" xfId="745"/>
    <cellStyle name="Akcent 2 27" xfId="746"/>
    <cellStyle name="Akcent 2 28" xfId="747"/>
    <cellStyle name="Akcent 2 29" xfId="748"/>
    <cellStyle name="Akcent 2 3" xfId="749"/>
    <cellStyle name="Akcent 2 30" xfId="750"/>
    <cellStyle name="Akcent 2 31" xfId="751"/>
    <cellStyle name="Akcent 2 32" xfId="752"/>
    <cellStyle name="Akcent 2 33" xfId="753"/>
    <cellStyle name="Akcent 2 34" xfId="754"/>
    <cellStyle name="Akcent 2 35" xfId="13"/>
    <cellStyle name="Akcent 2 36" xfId="755"/>
    <cellStyle name="Akcent 2 37" xfId="756"/>
    <cellStyle name="Akcent 2 4" xfId="757"/>
    <cellStyle name="Akcent 2 5" xfId="758"/>
    <cellStyle name="Akcent 2 6" xfId="759"/>
    <cellStyle name="Akcent 2 7" xfId="760"/>
    <cellStyle name="Akcent 2 8" xfId="761"/>
    <cellStyle name="Akcent 2 9" xfId="762"/>
    <cellStyle name="Akcent 3 1" xfId="763"/>
    <cellStyle name="Akcent 3 10" xfId="764"/>
    <cellStyle name="Akcent 3 11" xfId="765"/>
    <cellStyle name="Akcent 3 12" xfId="766"/>
    <cellStyle name="Akcent 3 13" xfId="767"/>
    <cellStyle name="Akcent 3 14" xfId="768"/>
    <cellStyle name="Akcent 3 15" xfId="769"/>
    <cellStyle name="Akcent 3 16" xfId="770"/>
    <cellStyle name="Akcent 3 17" xfId="771"/>
    <cellStyle name="Akcent 3 18" xfId="772"/>
    <cellStyle name="Akcent 3 19" xfId="773"/>
    <cellStyle name="Akcent 3 2" xfId="774"/>
    <cellStyle name="Akcent 3 20" xfId="775"/>
    <cellStyle name="Akcent 3 21" xfId="776"/>
    <cellStyle name="Akcent 3 22" xfId="777"/>
    <cellStyle name="Akcent 3 23" xfId="778"/>
    <cellStyle name="Akcent 3 24" xfId="779"/>
    <cellStyle name="Akcent 3 25" xfId="780"/>
    <cellStyle name="Akcent 3 26" xfId="781"/>
    <cellStyle name="Akcent 3 27" xfId="782"/>
    <cellStyle name="Akcent 3 28" xfId="783"/>
    <cellStyle name="Akcent 3 29" xfId="784"/>
    <cellStyle name="Akcent 3 3" xfId="785"/>
    <cellStyle name="Akcent 3 30" xfId="786"/>
    <cellStyle name="Akcent 3 31" xfId="787"/>
    <cellStyle name="Akcent 3 32" xfId="788"/>
    <cellStyle name="Akcent 3 33" xfId="789"/>
    <cellStyle name="Akcent 3 34" xfId="790"/>
    <cellStyle name="Akcent 3 35" xfId="791"/>
    <cellStyle name="Akcent 3 36" xfId="792"/>
    <cellStyle name="Akcent 3 37" xfId="793"/>
    <cellStyle name="Akcent 3 4" xfId="794"/>
    <cellStyle name="Akcent 3 5" xfId="795"/>
    <cellStyle name="Akcent 3 6" xfId="796"/>
    <cellStyle name="Akcent 3 7" xfId="797"/>
    <cellStyle name="Akcent 3 8" xfId="798"/>
    <cellStyle name="Akcent 3 9" xfId="799"/>
    <cellStyle name="Akcent 4 1" xfId="800"/>
    <cellStyle name="Akcent 4 10" xfId="801"/>
    <cellStyle name="Akcent 4 11" xfId="802"/>
    <cellStyle name="Akcent 4 12" xfId="803"/>
    <cellStyle name="Akcent 4 13" xfId="804"/>
    <cellStyle name="Akcent 4 14" xfId="805"/>
    <cellStyle name="Akcent 4 15" xfId="806"/>
    <cellStyle name="Akcent 4 16" xfId="807"/>
    <cellStyle name="Akcent 4 17" xfId="808"/>
    <cellStyle name="Akcent 4 18" xfId="809"/>
    <cellStyle name="Akcent 4 19" xfId="810"/>
    <cellStyle name="Akcent 4 2" xfId="811"/>
    <cellStyle name="Akcent 4 20" xfId="812"/>
    <cellStyle name="Akcent 4 21" xfId="813"/>
    <cellStyle name="Akcent 4 22" xfId="814"/>
    <cellStyle name="Akcent 4 23" xfId="815"/>
    <cellStyle name="Akcent 4 24" xfId="816"/>
    <cellStyle name="Akcent 4 25" xfId="817"/>
    <cellStyle name="Akcent 4 26" xfId="818"/>
    <cellStyle name="Akcent 4 27" xfId="819"/>
    <cellStyle name="Akcent 4 28" xfId="820"/>
    <cellStyle name="Akcent 4 29" xfId="821"/>
    <cellStyle name="Akcent 4 3" xfId="822"/>
    <cellStyle name="Akcent 4 30" xfId="823"/>
    <cellStyle name="Akcent 4 31" xfId="824"/>
    <cellStyle name="Akcent 4 32" xfId="825"/>
    <cellStyle name="Akcent 4 33" xfId="826"/>
    <cellStyle name="Akcent 4 34" xfId="827"/>
    <cellStyle name="Akcent 4 35" xfId="828"/>
    <cellStyle name="Akcent 4 36" xfId="829"/>
    <cellStyle name="Akcent 4 37" xfId="830"/>
    <cellStyle name="Akcent 4 4" xfId="831"/>
    <cellStyle name="Akcent 4 5" xfId="832"/>
    <cellStyle name="Akcent 4 6" xfId="833"/>
    <cellStyle name="Akcent 4 7" xfId="834"/>
    <cellStyle name="Akcent 4 8" xfId="835"/>
    <cellStyle name="Akcent 4 9" xfId="836"/>
    <cellStyle name="Akcent 5 1" xfId="837"/>
    <cellStyle name="Akcent 5 10" xfId="838"/>
    <cellStyle name="Akcent 5 11" xfId="839"/>
    <cellStyle name="Akcent 5 12" xfId="840"/>
    <cellStyle name="Akcent 5 13" xfId="841"/>
    <cellStyle name="Akcent 5 14" xfId="842"/>
    <cellStyle name="Akcent 5 15" xfId="843"/>
    <cellStyle name="Akcent 5 16" xfId="844"/>
    <cellStyle name="Akcent 5 17" xfId="845"/>
    <cellStyle name="Akcent 5 18" xfId="846"/>
    <cellStyle name="Akcent 5 19" xfId="847"/>
    <cellStyle name="Akcent 5 2" xfId="848"/>
    <cellStyle name="Akcent 5 2 2" xfId="849"/>
    <cellStyle name="Akcent 5 20" xfId="850"/>
    <cellStyle name="Akcent 5 21" xfId="851"/>
    <cellStyle name="Akcent 5 22" xfId="852"/>
    <cellStyle name="Akcent 5 23" xfId="853"/>
    <cellStyle name="Akcent 5 24" xfId="854"/>
    <cellStyle name="Akcent 5 25" xfId="855"/>
    <cellStyle name="Akcent 5 26" xfId="856"/>
    <cellStyle name="Akcent 5 27" xfId="857"/>
    <cellStyle name="Akcent 5 28" xfId="858"/>
    <cellStyle name="Akcent 5 29" xfId="859"/>
    <cellStyle name="Akcent 5 3" xfId="860"/>
    <cellStyle name="Akcent 5 30" xfId="861"/>
    <cellStyle name="Akcent 5 31" xfId="862"/>
    <cellStyle name="Akcent 5 32" xfId="863"/>
    <cellStyle name="Akcent 5 33" xfId="864"/>
    <cellStyle name="Akcent 5 34" xfId="865"/>
    <cellStyle name="Akcent 5 35" xfId="866"/>
    <cellStyle name="Akcent 5 36" xfId="867"/>
    <cellStyle name="Akcent 5 37" xfId="868"/>
    <cellStyle name="Akcent 5 4" xfId="869"/>
    <cellStyle name="Akcent 5 5" xfId="870"/>
    <cellStyle name="Akcent 5 6" xfId="871"/>
    <cellStyle name="Akcent 5 7" xfId="872"/>
    <cellStyle name="Akcent 5 8" xfId="873"/>
    <cellStyle name="Akcent 5 9" xfId="874"/>
    <cellStyle name="Akcent 6 1" xfId="875"/>
    <cellStyle name="Akcent 6 10" xfId="876"/>
    <cellStyle name="Akcent 6 11" xfId="877"/>
    <cellStyle name="Akcent 6 12" xfId="878"/>
    <cellStyle name="Akcent 6 13" xfId="879"/>
    <cellStyle name="Akcent 6 14" xfId="880"/>
    <cellStyle name="Akcent 6 15" xfId="881"/>
    <cellStyle name="Akcent 6 16" xfId="882"/>
    <cellStyle name="Akcent 6 17" xfId="883"/>
    <cellStyle name="Akcent 6 18" xfId="884"/>
    <cellStyle name="Akcent 6 19" xfId="885"/>
    <cellStyle name="Akcent 6 2" xfId="886"/>
    <cellStyle name="Akcent 6 20" xfId="887"/>
    <cellStyle name="Akcent 6 21" xfId="888"/>
    <cellStyle name="Akcent 6 22" xfId="889"/>
    <cellStyle name="Akcent 6 23" xfId="890"/>
    <cellStyle name="Akcent 6 24" xfId="891"/>
    <cellStyle name="Akcent 6 25" xfId="892"/>
    <cellStyle name="Akcent 6 26" xfId="893"/>
    <cellStyle name="Akcent 6 27" xfId="894"/>
    <cellStyle name="Akcent 6 28" xfId="895"/>
    <cellStyle name="Akcent 6 29" xfId="896"/>
    <cellStyle name="Akcent 6 3" xfId="897"/>
    <cellStyle name="Akcent 6 30" xfId="898"/>
    <cellStyle name="Akcent 6 31" xfId="899"/>
    <cellStyle name="Akcent 6 32" xfId="900"/>
    <cellStyle name="Akcent 6 33" xfId="901"/>
    <cellStyle name="Akcent 6 34" xfId="902"/>
    <cellStyle name="Akcent 6 35" xfId="903"/>
    <cellStyle name="Akcent 6 36" xfId="904"/>
    <cellStyle name="Akcent 6 37" xfId="905"/>
    <cellStyle name="Akcent 6 4" xfId="906"/>
    <cellStyle name="Akcent 6 5" xfId="907"/>
    <cellStyle name="Akcent 6 6" xfId="908"/>
    <cellStyle name="Akcent 6 7" xfId="909"/>
    <cellStyle name="Akcent 6 8" xfId="910"/>
    <cellStyle name="Akcent 6 9" xfId="911"/>
    <cellStyle name="BZ3" xfId="912"/>
    <cellStyle name="Dane wejściowe 1" xfId="913"/>
    <cellStyle name="Dane wejściowe 10" xfId="914"/>
    <cellStyle name="Dane wejściowe 11" xfId="915"/>
    <cellStyle name="Dane wejściowe 12" xfId="916"/>
    <cellStyle name="Dane wejściowe 13" xfId="917"/>
    <cellStyle name="Dane wejściowe 14" xfId="918"/>
    <cellStyle name="Dane wejściowe 15" xfId="919"/>
    <cellStyle name="Dane wejściowe 16" xfId="920"/>
    <cellStyle name="Dane wejściowe 17" xfId="921"/>
    <cellStyle name="Dane wejściowe 18" xfId="922"/>
    <cellStyle name="Dane wejściowe 19" xfId="923"/>
    <cellStyle name="Dane wejściowe 2" xfId="924"/>
    <cellStyle name="Dane wejściowe 2 2" xfId="925"/>
    <cellStyle name="Dane wejściowe 20" xfId="926"/>
    <cellStyle name="Dane wejściowe 21" xfId="927"/>
    <cellStyle name="Dane wejściowe 22" xfId="928"/>
    <cellStyle name="Dane wejściowe 23" xfId="929"/>
    <cellStyle name="Dane wejściowe 24" xfId="930"/>
    <cellStyle name="Dane wejściowe 25" xfId="931"/>
    <cellStyle name="Dane wejściowe 26" xfId="932"/>
    <cellStyle name="Dane wejściowe 27" xfId="933"/>
    <cellStyle name="Dane wejściowe 28" xfId="934"/>
    <cellStyle name="Dane wejściowe 29" xfId="935"/>
    <cellStyle name="Dane wejściowe 3" xfId="936"/>
    <cellStyle name="Dane wejściowe 30" xfId="937"/>
    <cellStyle name="Dane wejściowe 31" xfId="938"/>
    <cellStyle name="Dane wejściowe 32" xfId="939"/>
    <cellStyle name="Dane wejściowe 33" xfId="940"/>
    <cellStyle name="Dane wejściowe 34" xfId="941"/>
    <cellStyle name="Dane wejściowe 35" xfId="942"/>
    <cellStyle name="Dane wejściowe 36" xfId="943"/>
    <cellStyle name="Dane wejściowe 37" xfId="944"/>
    <cellStyle name="Dane wejściowe 4" xfId="945"/>
    <cellStyle name="Dane wejściowe 5" xfId="946"/>
    <cellStyle name="Dane wejściowe 6" xfId="947"/>
    <cellStyle name="Dane wejściowe 7" xfId="948"/>
    <cellStyle name="Dane wejściowe 8" xfId="949"/>
    <cellStyle name="Dane wejściowe 9" xfId="950"/>
    <cellStyle name="Dane wyjściowe 1" xfId="951"/>
    <cellStyle name="Dane wyjściowe 10" xfId="952"/>
    <cellStyle name="Dane wyjściowe 11" xfId="953"/>
    <cellStyle name="Dane wyjściowe 12" xfId="954"/>
    <cellStyle name="Dane wyjściowe 13" xfId="955"/>
    <cellStyle name="Dane wyjściowe 14" xfId="956"/>
    <cellStyle name="Dane wyjściowe 15" xfId="957"/>
    <cellStyle name="Dane wyjściowe 16" xfId="958"/>
    <cellStyle name="Dane wyjściowe 17" xfId="959"/>
    <cellStyle name="Dane wyjściowe 18" xfId="960"/>
    <cellStyle name="Dane wyjściowe 19" xfId="961"/>
    <cellStyle name="Dane wyjściowe 2" xfId="962"/>
    <cellStyle name="Dane wyjściowe 2 2" xfId="963"/>
    <cellStyle name="Dane wyjściowe 20" xfId="964"/>
    <cellStyle name="Dane wyjściowe 21" xfId="965"/>
    <cellStyle name="Dane wyjściowe 22" xfId="966"/>
    <cellStyle name="Dane wyjściowe 23" xfId="967"/>
    <cellStyle name="Dane wyjściowe 24" xfId="968"/>
    <cellStyle name="Dane wyjściowe 25" xfId="969"/>
    <cellStyle name="Dane wyjściowe 26" xfId="970"/>
    <cellStyle name="Dane wyjściowe 27" xfId="971"/>
    <cellStyle name="Dane wyjściowe 28" xfId="972"/>
    <cellStyle name="Dane wyjściowe 29" xfId="973"/>
    <cellStyle name="Dane wyjściowe 3" xfId="974"/>
    <cellStyle name="Dane wyjściowe 30" xfId="975"/>
    <cellStyle name="Dane wyjściowe 31" xfId="976"/>
    <cellStyle name="Dane wyjściowe 32" xfId="977"/>
    <cellStyle name="Dane wyjściowe 33" xfId="978"/>
    <cellStyle name="Dane wyjściowe 34" xfId="979"/>
    <cellStyle name="Dane wyjściowe 35" xfId="980"/>
    <cellStyle name="Dane wyjściowe 36" xfId="981"/>
    <cellStyle name="Dane wyjściowe 37" xfId="982"/>
    <cellStyle name="Dane wyjściowe 4" xfId="983"/>
    <cellStyle name="Dane wyjściowe 5" xfId="984"/>
    <cellStyle name="Dane wyjściowe 6" xfId="985"/>
    <cellStyle name="Dane wyjściowe 7" xfId="986"/>
    <cellStyle name="Dane wyjściowe 8" xfId="987"/>
    <cellStyle name="Dane wyjściowe 9" xfId="988"/>
    <cellStyle name="Dobre 1" xfId="989"/>
    <cellStyle name="Dobre 10" xfId="990"/>
    <cellStyle name="Dobre 11" xfId="991"/>
    <cellStyle name="Dobre 12" xfId="992"/>
    <cellStyle name="Dobre 13" xfId="993"/>
    <cellStyle name="Dobre 14" xfId="994"/>
    <cellStyle name="Dobre 15" xfId="995"/>
    <cellStyle name="Dobre 16" xfId="996"/>
    <cellStyle name="Dobre 17" xfId="997"/>
    <cellStyle name="Dobre 18" xfId="998"/>
    <cellStyle name="Dobre 19" xfId="999"/>
    <cellStyle name="Dobre 2" xfId="1000"/>
    <cellStyle name="Dobre 20" xfId="1001"/>
    <cellStyle name="Dobre 21" xfId="1002"/>
    <cellStyle name="Dobre 22" xfId="1003"/>
    <cellStyle name="Dobre 23" xfId="1004"/>
    <cellStyle name="Dobre 24" xfId="1005"/>
    <cellStyle name="Dobre 25" xfId="1006"/>
    <cellStyle name="Dobre 26" xfId="1007"/>
    <cellStyle name="Dobre 27" xfId="1008"/>
    <cellStyle name="Dobre 28" xfId="1009"/>
    <cellStyle name="Dobre 29" xfId="1010"/>
    <cellStyle name="Dobre 3" xfId="1011"/>
    <cellStyle name="Dobre 30" xfId="1012"/>
    <cellStyle name="Dobre 31" xfId="1013"/>
    <cellStyle name="Dobre 32" xfId="1014"/>
    <cellStyle name="Dobre 33" xfId="1015"/>
    <cellStyle name="Dobre 34" xfId="1016"/>
    <cellStyle name="Dobre 35" xfId="1017"/>
    <cellStyle name="Dobre 36" xfId="1018"/>
    <cellStyle name="Dobre 37" xfId="1019"/>
    <cellStyle name="Dobre 4" xfId="1020"/>
    <cellStyle name="Dobre 5" xfId="1021"/>
    <cellStyle name="Dobre 6" xfId="1022"/>
    <cellStyle name="Dobre 7" xfId="1023"/>
    <cellStyle name="Dobre 8" xfId="1024"/>
    <cellStyle name="Dobre 9" xfId="1025"/>
    <cellStyle name="Dziesiętny" xfId="1" builtinId="3"/>
    <cellStyle name="Dziesiętny 2" xfId="1026"/>
    <cellStyle name="Dziesiętny 2 1" xfId="1027"/>
    <cellStyle name="Dziesiętny 2 2" xfId="1028"/>
    <cellStyle name="Dziesiętny 2 3" xfId="12"/>
    <cellStyle name="Dziesiętny 3" xfId="1029"/>
    <cellStyle name="Dziesiętny 3 1" xfId="1030"/>
    <cellStyle name="Dziesiętny 4" xfId="1031"/>
    <cellStyle name="Dziesiętny 4 1" xfId="1032"/>
    <cellStyle name="Dziesiętny 5" xfId="1033"/>
    <cellStyle name="Dziesiętny 5 1" xfId="1034"/>
    <cellStyle name="Dziesiętny 6" xfId="1035"/>
    <cellStyle name="Excel Built-in Normal" xfId="1036"/>
    <cellStyle name="Excel_BuiltIn_Comma 1" xfId="1037"/>
    <cellStyle name="Komórka połączona 1" xfId="1038"/>
    <cellStyle name="Komórka połączona 10" xfId="1039"/>
    <cellStyle name="Komórka połączona 11" xfId="1040"/>
    <cellStyle name="Komórka połączona 12" xfId="1041"/>
    <cellStyle name="Komórka połączona 13" xfId="1042"/>
    <cellStyle name="Komórka połączona 14" xfId="1043"/>
    <cellStyle name="Komórka połączona 15" xfId="1044"/>
    <cellStyle name="Komórka połączona 16" xfId="1045"/>
    <cellStyle name="Komórka połączona 17" xfId="1046"/>
    <cellStyle name="Komórka połączona 18" xfId="1047"/>
    <cellStyle name="Komórka połączona 19" xfId="1048"/>
    <cellStyle name="Komórka połączona 2" xfId="1049"/>
    <cellStyle name="Komórka połączona 20" xfId="1050"/>
    <cellStyle name="Komórka połączona 21" xfId="1051"/>
    <cellStyle name="Komórka połączona 22" xfId="1052"/>
    <cellStyle name="Komórka połączona 23" xfId="1053"/>
    <cellStyle name="Komórka połączona 24" xfId="1054"/>
    <cellStyle name="Komórka połączona 25" xfId="1055"/>
    <cellStyle name="Komórka połączona 26" xfId="1056"/>
    <cellStyle name="Komórka połączona 27" xfId="1057"/>
    <cellStyle name="Komórka połączona 28" xfId="1058"/>
    <cellStyle name="Komórka połączona 29" xfId="1059"/>
    <cellStyle name="Komórka połączona 3" xfId="1060"/>
    <cellStyle name="Komórka połączona 30" xfId="1061"/>
    <cellStyle name="Komórka połączona 31" xfId="1062"/>
    <cellStyle name="Komórka połączona 32" xfId="1063"/>
    <cellStyle name="Komórka połączona 33" xfId="1064"/>
    <cellStyle name="Komórka połączona 34" xfId="1065"/>
    <cellStyle name="Komórka połączona 35" xfId="1066"/>
    <cellStyle name="Komórka połączona 36" xfId="1067"/>
    <cellStyle name="Komórka połączona 37" xfId="1068"/>
    <cellStyle name="Komórka połączona 4" xfId="1069"/>
    <cellStyle name="Komórka połączona 5" xfId="1070"/>
    <cellStyle name="Komórka połączona 6" xfId="1071"/>
    <cellStyle name="Komórka połączona 7" xfId="1072"/>
    <cellStyle name="Komórka połączona 8" xfId="1073"/>
    <cellStyle name="Komórka połączona 9" xfId="1074"/>
    <cellStyle name="Komórka zaznaczona 1" xfId="1075"/>
    <cellStyle name="Komórka zaznaczona 10" xfId="1076"/>
    <cellStyle name="Komórka zaznaczona 11" xfId="1077"/>
    <cellStyle name="Komórka zaznaczona 12" xfId="1078"/>
    <cellStyle name="Komórka zaznaczona 13" xfId="1079"/>
    <cellStyle name="Komórka zaznaczona 14" xfId="1080"/>
    <cellStyle name="Komórka zaznaczona 15" xfId="1081"/>
    <cellStyle name="Komórka zaznaczona 16" xfId="1082"/>
    <cellStyle name="Komórka zaznaczona 17" xfId="1083"/>
    <cellStyle name="Komórka zaznaczona 18" xfId="1084"/>
    <cellStyle name="Komórka zaznaczona 19" xfId="1085"/>
    <cellStyle name="Komórka zaznaczona 2" xfId="1086"/>
    <cellStyle name="Komórka zaznaczona 20" xfId="1087"/>
    <cellStyle name="Komórka zaznaczona 21" xfId="1088"/>
    <cellStyle name="Komórka zaznaczona 22" xfId="1089"/>
    <cellStyle name="Komórka zaznaczona 23" xfId="1090"/>
    <cellStyle name="Komórka zaznaczona 24" xfId="1091"/>
    <cellStyle name="Komórka zaznaczona 25" xfId="1092"/>
    <cellStyle name="Komórka zaznaczona 26" xfId="1093"/>
    <cellStyle name="Komórka zaznaczona 27" xfId="1094"/>
    <cellStyle name="Komórka zaznaczona 28" xfId="1095"/>
    <cellStyle name="Komórka zaznaczona 29" xfId="1096"/>
    <cellStyle name="Komórka zaznaczona 3" xfId="1097"/>
    <cellStyle name="Komórka zaznaczona 30" xfId="1098"/>
    <cellStyle name="Komórka zaznaczona 31" xfId="1099"/>
    <cellStyle name="Komórka zaznaczona 32" xfId="1100"/>
    <cellStyle name="Komórka zaznaczona 33" xfId="1101"/>
    <cellStyle name="Komórka zaznaczona 34" xfId="1102"/>
    <cellStyle name="Komórka zaznaczona 35" xfId="1103"/>
    <cellStyle name="Komórka zaznaczona 36" xfId="1104"/>
    <cellStyle name="Komórka zaznaczona 37" xfId="1105"/>
    <cellStyle name="Komórka zaznaczona 4" xfId="1106"/>
    <cellStyle name="Komórka zaznaczona 5" xfId="1107"/>
    <cellStyle name="Komórka zaznaczona 6" xfId="1108"/>
    <cellStyle name="Komórka zaznaczona 7" xfId="1109"/>
    <cellStyle name="Komórka zaznaczona 8" xfId="1110"/>
    <cellStyle name="Komórka zaznaczona 9" xfId="1111"/>
    <cellStyle name="Nagłówek 1 1" xfId="1112"/>
    <cellStyle name="Nagłówek 1 10" xfId="1113"/>
    <cellStyle name="Nagłówek 1 11" xfId="1114"/>
    <cellStyle name="Nagłówek 1 12" xfId="1115"/>
    <cellStyle name="Nagłówek 1 13" xfId="1116"/>
    <cellStyle name="Nagłówek 1 14" xfId="1117"/>
    <cellStyle name="Nagłówek 1 15" xfId="1118"/>
    <cellStyle name="Nagłówek 1 16" xfId="1119"/>
    <cellStyle name="Nagłówek 1 17" xfId="1120"/>
    <cellStyle name="Nagłówek 1 18" xfId="1121"/>
    <cellStyle name="Nagłówek 1 19" xfId="1122"/>
    <cellStyle name="Nagłówek 1 2" xfId="1123"/>
    <cellStyle name="Nagłówek 1 20" xfId="1124"/>
    <cellStyle name="Nagłówek 1 21" xfId="1125"/>
    <cellStyle name="Nagłówek 1 22" xfId="1126"/>
    <cellStyle name="Nagłówek 1 23" xfId="1127"/>
    <cellStyle name="Nagłówek 1 24" xfId="1128"/>
    <cellStyle name="Nagłówek 1 25" xfId="1129"/>
    <cellStyle name="Nagłówek 1 26" xfId="1130"/>
    <cellStyle name="Nagłówek 1 27" xfId="1131"/>
    <cellStyle name="Nagłówek 1 28" xfId="1132"/>
    <cellStyle name="Nagłówek 1 29" xfId="1133"/>
    <cellStyle name="Nagłówek 1 3" xfId="1134"/>
    <cellStyle name="Nagłówek 1 30" xfId="1135"/>
    <cellStyle name="Nagłówek 1 31" xfId="1136"/>
    <cellStyle name="Nagłówek 1 32" xfId="1137"/>
    <cellStyle name="Nagłówek 1 33" xfId="1138"/>
    <cellStyle name="Nagłówek 1 34" xfId="1139"/>
    <cellStyle name="Nagłówek 1 35" xfId="1140"/>
    <cellStyle name="Nagłówek 1 36" xfId="1141"/>
    <cellStyle name="Nagłówek 1 37" xfId="1142"/>
    <cellStyle name="Nagłówek 1 4" xfId="1143"/>
    <cellStyle name="Nagłówek 1 5" xfId="1144"/>
    <cellStyle name="Nagłówek 1 6" xfId="1145"/>
    <cellStyle name="Nagłówek 1 7" xfId="1146"/>
    <cellStyle name="Nagłówek 1 8" xfId="1147"/>
    <cellStyle name="Nagłówek 1 9" xfId="1148"/>
    <cellStyle name="Nagłówek 2 1" xfId="1149"/>
    <cellStyle name="Nagłówek 2 10" xfId="1150"/>
    <cellStyle name="Nagłówek 2 11" xfId="1151"/>
    <cellStyle name="Nagłówek 2 12" xfId="1152"/>
    <cellStyle name="Nagłówek 2 13" xfId="1153"/>
    <cellStyle name="Nagłówek 2 14" xfId="1154"/>
    <cellStyle name="Nagłówek 2 15" xfId="1155"/>
    <cellStyle name="Nagłówek 2 16" xfId="1156"/>
    <cellStyle name="Nagłówek 2 17" xfId="1157"/>
    <cellStyle name="Nagłówek 2 18" xfId="1158"/>
    <cellStyle name="Nagłówek 2 19" xfId="1159"/>
    <cellStyle name="Nagłówek 2 2" xfId="1160"/>
    <cellStyle name="Nagłówek 2 20" xfId="1161"/>
    <cellStyle name="Nagłówek 2 21" xfId="1162"/>
    <cellStyle name="Nagłówek 2 22" xfId="1163"/>
    <cellStyle name="Nagłówek 2 23" xfId="1164"/>
    <cellStyle name="Nagłówek 2 24" xfId="1165"/>
    <cellStyle name="Nagłówek 2 25" xfId="1166"/>
    <cellStyle name="Nagłówek 2 26" xfId="1167"/>
    <cellStyle name="Nagłówek 2 27" xfId="1168"/>
    <cellStyle name="Nagłówek 2 28" xfId="1169"/>
    <cellStyle name="Nagłówek 2 29" xfId="1170"/>
    <cellStyle name="Nagłówek 2 3" xfId="1171"/>
    <cellStyle name="Nagłówek 2 30" xfId="1172"/>
    <cellStyle name="Nagłówek 2 31" xfId="1173"/>
    <cellStyle name="Nagłówek 2 32" xfId="1174"/>
    <cellStyle name="Nagłówek 2 33" xfId="1175"/>
    <cellStyle name="Nagłówek 2 34" xfId="1176"/>
    <cellStyle name="Nagłówek 2 35" xfId="1177"/>
    <cellStyle name="Nagłówek 2 36" xfId="1178"/>
    <cellStyle name="Nagłówek 2 37" xfId="1179"/>
    <cellStyle name="Nagłówek 2 4" xfId="1180"/>
    <cellStyle name="Nagłówek 2 5" xfId="1181"/>
    <cellStyle name="Nagłówek 2 6" xfId="1182"/>
    <cellStyle name="Nagłówek 2 7" xfId="1183"/>
    <cellStyle name="Nagłówek 2 8" xfId="1184"/>
    <cellStyle name="Nagłówek 2 9" xfId="1185"/>
    <cellStyle name="Nagłówek 3 1" xfId="1186"/>
    <cellStyle name="Nagłówek 3 10" xfId="1187"/>
    <cellStyle name="Nagłówek 3 11" xfId="1188"/>
    <cellStyle name="Nagłówek 3 12" xfId="1189"/>
    <cellStyle name="Nagłówek 3 13" xfId="1190"/>
    <cellStyle name="Nagłówek 3 14" xfId="1191"/>
    <cellStyle name="Nagłówek 3 15" xfId="1192"/>
    <cellStyle name="Nagłówek 3 16" xfId="1193"/>
    <cellStyle name="Nagłówek 3 17" xfId="1194"/>
    <cellStyle name="Nagłówek 3 18" xfId="1195"/>
    <cellStyle name="Nagłówek 3 19" xfId="1196"/>
    <cellStyle name="Nagłówek 3 2" xfId="1197"/>
    <cellStyle name="Nagłówek 3 20" xfId="1198"/>
    <cellStyle name="Nagłówek 3 21" xfId="1199"/>
    <cellStyle name="Nagłówek 3 22" xfId="1200"/>
    <cellStyle name="Nagłówek 3 23" xfId="1201"/>
    <cellStyle name="Nagłówek 3 24" xfId="1202"/>
    <cellStyle name="Nagłówek 3 25" xfId="1203"/>
    <cellStyle name="Nagłówek 3 26" xfId="1204"/>
    <cellStyle name="Nagłówek 3 27" xfId="1205"/>
    <cellStyle name="Nagłówek 3 28" xfId="1206"/>
    <cellStyle name="Nagłówek 3 29" xfId="1207"/>
    <cellStyle name="Nagłówek 3 3" xfId="1208"/>
    <cellStyle name="Nagłówek 3 30" xfId="1209"/>
    <cellStyle name="Nagłówek 3 31" xfId="1210"/>
    <cellStyle name="Nagłówek 3 32" xfId="1211"/>
    <cellStyle name="Nagłówek 3 33" xfId="1212"/>
    <cellStyle name="Nagłówek 3 34" xfId="1213"/>
    <cellStyle name="Nagłówek 3 35" xfId="1214"/>
    <cellStyle name="Nagłówek 3 36" xfId="1215"/>
    <cellStyle name="Nagłówek 3 37" xfId="1216"/>
    <cellStyle name="Nagłówek 3 4" xfId="1217"/>
    <cellStyle name="Nagłówek 3 5" xfId="1218"/>
    <cellStyle name="Nagłówek 3 6" xfId="1219"/>
    <cellStyle name="Nagłówek 3 7" xfId="1220"/>
    <cellStyle name="Nagłówek 3 8" xfId="1221"/>
    <cellStyle name="Nagłówek 3 9" xfId="1222"/>
    <cellStyle name="Nagłówek 4 1" xfId="1223"/>
    <cellStyle name="Nagłówek 4 10" xfId="1224"/>
    <cellStyle name="Nagłówek 4 11" xfId="1225"/>
    <cellStyle name="Nagłówek 4 12" xfId="1226"/>
    <cellStyle name="Nagłówek 4 13" xfId="1227"/>
    <cellStyle name="Nagłówek 4 14" xfId="1228"/>
    <cellStyle name="Nagłówek 4 15" xfId="1229"/>
    <cellStyle name="Nagłówek 4 16" xfId="1230"/>
    <cellStyle name="Nagłówek 4 17" xfId="1231"/>
    <cellStyle name="Nagłówek 4 18" xfId="1232"/>
    <cellStyle name="Nagłówek 4 19" xfId="1233"/>
    <cellStyle name="Nagłówek 4 2" xfId="1234"/>
    <cellStyle name="Nagłówek 4 20" xfId="1235"/>
    <cellStyle name="Nagłówek 4 21" xfId="1236"/>
    <cellStyle name="Nagłówek 4 22" xfId="1237"/>
    <cellStyle name="Nagłówek 4 23" xfId="1238"/>
    <cellStyle name="Nagłówek 4 24" xfId="1239"/>
    <cellStyle name="Nagłówek 4 25" xfId="1240"/>
    <cellStyle name="Nagłówek 4 26" xfId="1241"/>
    <cellStyle name="Nagłówek 4 27" xfId="1242"/>
    <cellStyle name="Nagłówek 4 28" xfId="1243"/>
    <cellStyle name="Nagłówek 4 29" xfId="1244"/>
    <cellStyle name="Nagłówek 4 3" xfId="1245"/>
    <cellStyle name="Nagłówek 4 30" xfId="1246"/>
    <cellStyle name="Nagłówek 4 31" xfId="1247"/>
    <cellStyle name="Nagłówek 4 32" xfId="1248"/>
    <cellStyle name="Nagłówek 4 33" xfId="1249"/>
    <cellStyle name="Nagłówek 4 34" xfId="1250"/>
    <cellStyle name="Nagłówek 4 35" xfId="1251"/>
    <cellStyle name="Nagłówek 4 36" xfId="1252"/>
    <cellStyle name="Nagłówek 4 37" xfId="1253"/>
    <cellStyle name="Nagłówek 4 4" xfId="1254"/>
    <cellStyle name="Nagłówek 4 5" xfId="1255"/>
    <cellStyle name="Nagłówek 4 6" xfId="1256"/>
    <cellStyle name="Nagłówek 4 7" xfId="1257"/>
    <cellStyle name="Nagłówek 4 8" xfId="1258"/>
    <cellStyle name="Nagłówek 4 9" xfId="1259"/>
    <cellStyle name="Neutralne 1" xfId="1260"/>
    <cellStyle name="Neutralne 10" xfId="1261"/>
    <cellStyle name="Neutralne 11" xfId="1262"/>
    <cellStyle name="Neutralne 12" xfId="1263"/>
    <cellStyle name="Neutralne 13" xfId="1264"/>
    <cellStyle name="Neutralne 14" xfId="1265"/>
    <cellStyle name="Neutralne 15" xfId="1266"/>
    <cellStyle name="Neutralne 16" xfId="1267"/>
    <cellStyle name="Neutralne 17" xfId="1268"/>
    <cellStyle name="Neutralne 18" xfId="1269"/>
    <cellStyle name="Neutralne 19" xfId="1270"/>
    <cellStyle name="Neutralne 2" xfId="1271"/>
    <cellStyle name="Neutralne 20" xfId="1272"/>
    <cellStyle name="Neutralne 21" xfId="1273"/>
    <cellStyle name="Neutralne 22" xfId="1274"/>
    <cellStyle name="Neutralne 23" xfId="1275"/>
    <cellStyle name="Neutralne 24" xfId="1276"/>
    <cellStyle name="Neutralne 25" xfId="1277"/>
    <cellStyle name="Neutralne 26" xfId="1278"/>
    <cellStyle name="Neutralne 27" xfId="1279"/>
    <cellStyle name="Neutralne 28" xfId="1280"/>
    <cellStyle name="Neutralne 29" xfId="1281"/>
    <cellStyle name="Neutralne 3" xfId="1282"/>
    <cellStyle name="Neutralne 30" xfId="1283"/>
    <cellStyle name="Neutralne 31" xfId="1284"/>
    <cellStyle name="Neutralne 32" xfId="1285"/>
    <cellStyle name="Neutralne 33" xfId="1286"/>
    <cellStyle name="Neutralne 34" xfId="1287"/>
    <cellStyle name="Neutralne 35" xfId="1288"/>
    <cellStyle name="Neutralne 36" xfId="1289"/>
    <cellStyle name="Neutralne 37" xfId="1290"/>
    <cellStyle name="Neutralne 4" xfId="1291"/>
    <cellStyle name="Neutralne 5" xfId="1292"/>
    <cellStyle name="Neutralne 6" xfId="1293"/>
    <cellStyle name="Neutralne 7" xfId="1294"/>
    <cellStyle name="Neutralne 8" xfId="1295"/>
    <cellStyle name="Neutralne 9" xfId="1296"/>
    <cellStyle name="Normalny" xfId="0" builtinId="0"/>
    <cellStyle name="Normalny 10" xfId="14"/>
    <cellStyle name="Normalny 10 2" xfId="1297"/>
    <cellStyle name="Normalny 11" xfId="1298"/>
    <cellStyle name="Normalny 12" xfId="1299"/>
    <cellStyle name="Normalny 13" xfId="1300"/>
    <cellStyle name="Normalny 2" xfId="11"/>
    <cellStyle name="Normalny 2 1" xfId="10"/>
    <cellStyle name="Normalny 2 10" xfId="1301"/>
    <cellStyle name="Normalny 2 11" xfId="1302"/>
    <cellStyle name="Normalny 2 12" xfId="1303"/>
    <cellStyle name="Normalny 2 13" xfId="1304"/>
    <cellStyle name="Normalny 2 14" xfId="1305"/>
    <cellStyle name="Normalny 2 15" xfId="1306"/>
    <cellStyle name="Normalny 2 16" xfId="1307"/>
    <cellStyle name="Normalny 2 17" xfId="1308"/>
    <cellStyle name="Normalny 2 18" xfId="1309"/>
    <cellStyle name="Normalny 2 19" xfId="1310"/>
    <cellStyle name="Normalny 2 2" xfId="1311"/>
    <cellStyle name="Normalny 2 2 2" xfId="1312"/>
    <cellStyle name="Normalny 2 2 3" xfId="1313"/>
    <cellStyle name="Normalny 2 20" xfId="1314"/>
    <cellStyle name="Normalny 2 21" xfId="1315"/>
    <cellStyle name="Normalny 2 22" xfId="1316"/>
    <cellStyle name="Normalny 2 23" xfId="1317"/>
    <cellStyle name="Normalny 2 24" xfId="1318"/>
    <cellStyle name="Normalny 2 25" xfId="1319"/>
    <cellStyle name="Normalny 2 26" xfId="1320"/>
    <cellStyle name="Normalny 2 3" xfId="8"/>
    <cellStyle name="Normalny 2 3 2" xfId="15"/>
    <cellStyle name="Normalny 2 4" xfId="1321"/>
    <cellStyle name="Normalny 2 4 2" xfId="1322"/>
    <cellStyle name="Normalny 2 5" xfId="1323"/>
    <cellStyle name="Normalny 2 6" xfId="1324"/>
    <cellStyle name="Normalny 2 7" xfId="1325"/>
    <cellStyle name="Normalny 2 8" xfId="1326"/>
    <cellStyle name="Normalny 2 9" xfId="1327"/>
    <cellStyle name="Normalny 3" xfId="1328"/>
    <cellStyle name="Normalny 3 2" xfId="1329"/>
    <cellStyle name="Normalny 3 3" xfId="1330"/>
    <cellStyle name="Normalny 4" xfId="1331"/>
    <cellStyle name="Normalny 5" xfId="1332"/>
    <cellStyle name="Normalny 6" xfId="1333"/>
    <cellStyle name="Normalny 6 2" xfId="1334"/>
    <cellStyle name="Normalny 7" xfId="1335"/>
    <cellStyle name="Normalny 8" xfId="5"/>
    <cellStyle name="Normalny 8 2" xfId="1336"/>
    <cellStyle name="Normalny 9" xfId="6"/>
    <cellStyle name="Normalny 9 2" xfId="1337"/>
    <cellStyle name="Normalny_do finansowego maj-poprawiona" xfId="9"/>
    <cellStyle name="Normalny_i zmiany w planie-ze ŚR na zasiłki" xfId="2"/>
    <cellStyle name="Normalny_lok. luty" xfId="3"/>
    <cellStyle name="Normalny_lok. luty 2" xfId="4"/>
    <cellStyle name="Normalny_lokalizacja styczeń 2009" xfId="7"/>
    <cellStyle name="Obliczenia 1" xfId="1338"/>
    <cellStyle name="Obliczenia 10" xfId="1339"/>
    <cellStyle name="Obliczenia 11" xfId="1340"/>
    <cellStyle name="Obliczenia 12" xfId="1341"/>
    <cellStyle name="Obliczenia 13" xfId="1342"/>
    <cellStyle name="Obliczenia 14" xfId="1343"/>
    <cellStyle name="Obliczenia 15" xfId="1344"/>
    <cellStyle name="Obliczenia 16" xfId="1345"/>
    <cellStyle name="Obliczenia 17" xfId="1346"/>
    <cellStyle name="Obliczenia 18" xfId="1347"/>
    <cellStyle name="Obliczenia 19" xfId="1348"/>
    <cellStyle name="Obliczenia 2" xfId="1349"/>
    <cellStyle name="Obliczenia 2 2" xfId="1350"/>
    <cellStyle name="Obliczenia 20" xfId="1351"/>
    <cellStyle name="Obliczenia 21" xfId="1352"/>
    <cellStyle name="Obliczenia 22" xfId="1353"/>
    <cellStyle name="Obliczenia 23" xfId="1354"/>
    <cellStyle name="Obliczenia 24" xfId="1355"/>
    <cellStyle name="Obliczenia 25" xfId="1356"/>
    <cellStyle name="Obliczenia 26" xfId="1357"/>
    <cellStyle name="Obliczenia 27" xfId="1358"/>
    <cellStyle name="Obliczenia 28" xfId="1359"/>
    <cellStyle name="Obliczenia 29" xfId="1360"/>
    <cellStyle name="Obliczenia 3" xfId="1361"/>
    <cellStyle name="Obliczenia 30" xfId="1362"/>
    <cellStyle name="Obliczenia 31" xfId="1363"/>
    <cellStyle name="Obliczenia 32" xfId="1364"/>
    <cellStyle name="Obliczenia 33" xfId="1365"/>
    <cellStyle name="Obliczenia 34" xfId="1366"/>
    <cellStyle name="Obliczenia 35" xfId="1367"/>
    <cellStyle name="Obliczenia 36" xfId="1368"/>
    <cellStyle name="Obliczenia 37" xfId="1369"/>
    <cellStyle name="Obliczenia 4" xfId="1370"/>
    <cellStyle name="Obliczenia 5" xfId="1371"/>
    <cellStyle name="Obliczenia 6" xfId="1372"/>
    <cellStyle name="Obliczenia 7" xfId="1373"/>
    <cellStyle name="Obliczenia 8" xfId="1374"/>
    <cellStyle name="Obliczenia 9" xfId="1375"/>
    <cellStyle name="Procentowy 2" xfId="1376"/>
    <cellStyle name="Procentowy 2 1" xfId="1377"/>
    <cellStyle name="Procentowy 2 10" xfId="1378"/>
    <cellStyle name="Procentowy 2 11" xfId="1379"/>
    <cellStyle name="Procentowy 2 12" xfId="1380"/>
    <cellStyle name="Procentowy 2 13" xfId="1381"/>
    <cellStyle name="Procentowy 2 14" xfId="1382"/>
    <cellStyle name="Procentowy 2 15" xfId="1383"/>
    <cellStyle name="Procentowy 2 16" xfId="1384"/>
    <cellStyle name="Procentowy 2 17" xfId="1385"/>
    <cellStyle name="Procentowy 2 18" xfId="1386"/>
    <cellStyle name="Procentowy 2 19" xfId="1387"/>
    <cellStyle name="Procentowy 2 2" xfId="1388"/>
    <cellStyle name="Procentowy 2 20" xfId="1389"/>
    <cellStyle name="Procentowy 2 21" xfId="1390"/>
    <cellStyle name="Procentowy 2 22" xfId="1391"/>
    <cellStyle name="Procentowy 2 23" xfId="1392"/>
    <cellStyle name="Procentowy 2 24" xfId="1393"/>
    <cellStyle name="Procentowy 2 25" xfId="1394"/>
    <cellStyle name="Procentowy 2 26" xfId="1395"/>
    <cellStyle name="Procentowy 2 3" xfId="1396"/>
    <cellStyle name="Procentowy 2 4" xfId="1397"/>
    <cellStyle name="Procentowy 2 5" xfId="1398"/>
    <cellStyle name="Procentowy 2 6" xfId="1399"/>
    <cellStyle name="Procentowy 2 7" xfId="1400"/>
    <cellStyle name="Procentowy 2 8" xfId="1401"/>
    <cellStyle name="Procentowy 2 9" xfId="1402"/>
    <cellStyle name="Procentowy 3" xfId="1403"/>
    <cellStyle name="Procentowy 3 1" xfId="1404"/>
    <cellStyle name="Procentowy 4" xfId="1405"/>
    <cellStyle name="Procentowy 4 1" xfId="1406"/>
    <cellStyle name="Procentowy 5" xfId="1407"/>
    <cellStyle name="Procentowy 5 1" xfId="1408"/>
    <cellStyle name="Procentowy 6" xfId="1409"/>
    <cellStyle name="Suma 1" xfId="1410"/>
    <cellStyle name="Suma 10" xfId="1411"/>
    <cellStyle name="Suma 11" xfId="1412"/>
    <cellStyle name="Suma 12" xfId="1413"/>
    <cellStyle name="Suma 13" xfId="1414"/>
    <cellStyle name="Suma 14" xfId="1415"/>
    <cellStyle name="Suma 15" xfId="1416"/>
    <cellStyle name="Suma 16" xfId="1417"/>
    <cellStyle name="Suma 17" xfId="1418"/>
    <cellStyle name="Suma 18" xfId="1419"/>
    <cellStyle name="Suma 19" xfId="1420"/>
    <cellStyle name="Suma 2" xfId="1421"/>
    <cellStyle name="Suma 20" xfId="1422"/>
    <cellStyle name="Suma 21" xfId="1423"/>
    <cellStyle name="Suma 22" xfId="1424"/>
    <cellStyle name="Suma 23" xfId="1425"/>
    <cellStyle name="Suma 24" xfId="1426"/>
    <cellStyle name="Suma 25" xfId="1427"/>
    <cellStyle name="Suma 26" xfId="1428"/>
    <cellStyle name="Suma 27" xfId="1429"/>
    <cellStyle name="Suma 28" xfId="1430"/>
    <cellStyle name="Suma 29" xfId="1431"/>
    <cellStyle name="Suma 3" xfId="1432"/>
    <cellStyle name="Suma 30" xfId="1433"/>
    <cellStyle name="Suma 31" xfId="1434"/>
    <cellStyle name="Suma 32" xfId="1435"/>
    <cellStyle name="Suma 33" xfId="1436"/>
    <cellStyle name="Suma 34" xfId="1437"/>
    <cellStyle name="Suma 35" xfId="1438"/>
    <cellStyle name="Suma 36" xfId="1439"/>
    <cellStyle name="Suma 37" xfId="1440"/>
    <cellStyle name="Suma 4" xfId="1441"/>
    <cellStyle name="Suma 5" xfId="1442"/>
    <cellStyle name="Suma 6" xfId="1443"/>
    <cellStyle name="Suma 7" xfId="1444"/>
    <cellStyle name="Suma 8" xfId="1445"/>
    <cellStyle name="Suma 9" xfId="1446"/>
    <cellStyle name="Tekst objaśnienia 1" xfId="1447"/>
    <cellStyle name="Tekst objaśnienia 10" xfId="1448"/>
    <cellStyle name="Tekst objaśnienia 11" xfId="1449"/>
    <cellStyle name="Tekst objaśnienia 12" xfId="1450"/>
    <cellStyle name="Tekst objaśnienia 13" xfId="1451"/>
    <cellStyle name="Tekst objaśnienia 14" xfId="1452"/>
    <cellStyle name="Tekst objaśnienia 15" xfId="1453"/>
    <cellStyle name="Tekst objaśnienia 16" xfId="1454"/>
    <cellStyle name="Tekst objaśnienia 17" xfId="1455"/>
    <cellStyle name="Tekst objaśnienia 18" xfId="1456"/>
    <cellStyle name="Tekst objaśnienia 19" xfId="1457"/>
    <cellStyle name="Tekst objaśnienia 2" xfId="1458"/>
    <cellStyle name="Tekst objaśnienia 20" xfId="1459"/>
    <cellStyle name="Tekst objaśnienia 21" xfId="1460"/>
    <cellStyle name="Tekst objaśnienia 22" xfId="1461"/>
    <cellStyle name="Tekst objaśnienia 23" xfId="1462"/>
    <cellStyle name="Tekst objaśnienia 24" xfId="1463"/>
    <cellStyle name="Tekst objaśnienia 25" xfId="1464"/>
    <cellStyle name="Tekst objaśnienia 26" xfId="1465"/>
    <cellStyle name="Tekst objaśnienia 27" xfId="1466"/>
    <cellStyle name="Tekst objaśnienia 28" xfId="1467"/>
    <cellStyle name="Tekst objaśnienia 29" xfId="1468"/>
    <cellStyle name="Tekst objaśnienia 3" xfId="1469"/>
    <cellStyle name="Tekst objaśnienia 30" xfId="1470"/>
    <cellStyle name="Tekst objaśnienia 31" xfId="1471"/>
    <cellStyle name="Tekst objaśnienia 32" xfId="1472"/>
    <cellStyle name="Tekst objaśnienia 33" xfId="1473"/>
    <cellStyle name="Tekst objaśnienia 34" xfId="1474"/>
    <cellStyle name="Tekst objaśnienia 35" xfId="1475"/>
    <cellStyle name="Tekst objaśnienia 36" xfId="1476"/>
    <cellStyle name="Tekst objaśnienia 37" xfId="1477"/>
    <cellStyle name="Tekst objaśnienia 4" xfId="1478"/>
    <cellStyle name="Tekst objaśnienia 5" xfId="1479"/>
    <cellStyle name="Tekst objaśnienia 6" xfId="1480"/>
    <cellStyle name="Tekst objaśnienia 7" xfId="1481"/>
    <cellStyle name="Tekst objaśnienia 8" xfId="1482"/>
    <cellStyle name="Tekst objaśnienia 9" xfId="1483"/>
    <cellStyle name="Tekst ostrzeżenia 1" xfId="1484"/>
    <cellStyle name="Tekst ostrzeżenia 10" xfId="1485"/>
    <cellStyle name="Tekst ostrzeżenia 11" xfId="1486"/>
    <cellStyle name="Tekst ostrzeżenia 12" xfId="1487"/>
    <cellStyle name="Tekst ostrzeżenia 13" xfId="1488"/>
    <cellStyle name="Tekst ostrzeżenia 14" xfId="1489"/>
    <cellStyle name="Tekst ostrzeżenia 15" xfId="1490"/>
    <cellStyle name="Tekst ostrzeżenia 16" xfId="1491"/>
    <cellStyle name="Tekst ostrzeżenia 17" xfId="1492"/>
    <cellStyle name="Tekst ostrzeżenia 18" xfId="1493"/>
    <cellStyle name="Tekst ostrzeżenia 19" xfId="1494"/>
    <cellStyle name="Tekst ostrzeżenia 2" xfId="1495"/>
    <cellStyle name="Tekst ostrzeżenia 20" xfId="1496"/>
    <cellStyle name="Tekst ostrzeżenia 21" xfId="1497"/>
    <cellStyle name="Tekst ostrzeżenia 22" xfId="1498"/>
    <cellStyle name="Tekst ostrzeżenia 23" xfId="1499"/>
    <cellStyle name="Tekst ostrzeżenia 24" xfId="1500"/>
    <cellStyle name="Tekst ostrzeżenia 25" xfId="1501"/>
    <cellStyle name="Tekst ostrzeżenia 26" xfId="1502"/>
    <cellStyle name="Tekst ostrzeżenia 27" xfId="1503"/>
    <cellStyle name="Tekst ostrzeżenia 28" xfId="1504"/>
    <cellStyle name="Tekst ostrzeżenia 29" xfId="1505"/>
    <cellStyle name="Tekst ostrzeżenia 3" xfId="1506"/>
    <cellStyle name="Tekst ostrzeżenia 30" xfId="1507"/>
    <cellStyle name="Tekst ostrzeżenia 31" xfId="1508"/>
    <cellStyle name="Tekst ostrzeżenia 32" xfId="1509"/>
    <cellStyle name="Tekst ostrzeżenia 33" xfId="1510"/>
    <cellStyle name="Tekst ostrzeżenia 34" xfId="1511"/>
    <cellStyle name="Tekst ostrzeżenia 35" xfId="1512"/>
    <cellStyle name="Tekst ostrzeżenia 36" xfId="1513"/>
    <cellStyle name="Tekst ostrzeżenia 37" xfId="1514"/>
    <cellStyle name="Tekst ostrzeżenia 4" xfId="1515"/>
    <cellStyle name="Tekst ostrzeżenia 5" xfId="1516"/>
    <cellStyle name="Tekst ostrzeżenia 6" xfId="1517"/>
    <cellStyle name="Tekst ostrzeżenia 7" xfId="1518"/>
    <cellStyle name="Tekst ostrzeżenia 8" xfId="1519"/>
    <cellStyle name="Tekst ostrzeżenia 9" xfId="1520"/>
    <cellStyle name="Tytuł 1" xfId="1521"/>
    <cellStyle name="Tytuł 10" xfId="1522"/>
    <cellStyle name="Tytuł 11" xfId="1523"/>
    <cellStyle name="Tytuł 12" xfId="1524"/>
    <cellStyle name="Tytuł 13" xfId="1525"/>
    <cellStyle name="Tytuł 14" xfId="1526"/>
    <cellStyle name="Tytuł 15" xfId="1527"/>
    <cellStyle name="Tytuł 16" xfId="1528"/>
    <cellStyle name="Tytuł 17" xfId="1529"/>
    <cellStyle name="Tytuł 18" xfId="1530"/>
    <cellStyle name="Tytuł 19" xfId="1531"/>
    <cellStyle name="Tytuł 2" xfId="1532"/>
    <cellStyle name="Tytuł 20" xfId="1533"/>
    <cellStyle name="Tytuł 21" xfId="1534"/>
    <cellStyle name="Tytuł 22" xfId="1535"/>
    <cellStyle name="Tytuł 23" xfId="1536"/>
    <cellStyle name="Tytuł 24" xfId="1537"/>
    <cellStyle name="Tytuł 25" xfId="1538"/>
    <cellStyle name="Tytuł 26" xfId="1539"/>
    <cellStyle name="Tytuł 27" xfId="1540"/>
    <cellStyle name="Tytuł 28" xfId="1541"/>
    <cellStyle name="Tytuł 29" xfId="1542"/>
    <cellStyle name="Tytuł 3" xfId="1543"/>
    <cellStyle name="Tytuł 30" xfId="1544"/>
    <cellStyle name="Tytuł 31" xfId="1545"/>
    <cellStyle name="Tytuł 32" xfId="1546"/>
    <cellStyle name="Tytuł 33" xfId="1547"/>
    <cellStyle name="Tytuł 34" xfId="1548"/>
    <cellStyle name="Tytuł 35" xfId="1549"/>
    <cellStyle name="Tytuł 36" xfId="1550"/>
    <cellStyle name="Tytuł 37" xfId="1551"/>
    <cellStyle name="Tytuł 4" xfId="1552"/>
    <cellStyle name="Tytuł 5" xfId="1553"/>
    <cellStyle name="Tytuł 6" xfId="1554"/>
    <cellStyle name="Tytuł 7" xfId="1555"/>
    <cellStyle name="Tytuł 8" xfId="1556"/>
    <cellStyle name="Tytuł 9" xfId="1557"/>
    <cellStyle name="Uwaga 1" xfId="1558"/>
    <cellStyle name="Uwaga 10" xfId="1559"/>
    <cellStyle name="Uwaga 11" xfId="1560"/>
    <cellStyle name="Uwaga 12" xfId="1561"/>
    <cellStyle name="Uwaga 13" xfId="1562"/>
    <cellStyle name="Uwaga 14" xfId="1563"/>
    <cellStyle name="Uwaga 15" xfId="1564"/>
    <cellStyle name="Uwaga 16" xfId="1565"/>
    <cellStyle name="Uwaga 17" xfId="1566"/>
    <cellStyle name="Uwaga 18" xfId="1567"/>
    <cellStyle name="Uwaga 19" xfId="1568"/>
    <cellStyle name="Uwaga 2" xfId="1569"/>
    <cellStyle name="Uwaga 2 2" xfId="1570"/>
    <cellStyle name="Uwaga 20" xfId="1571"/>
    <cellStyle name="Uwaga 21" xfId="1572"/>
    <cellStyle name="Uwaga 22" xfId="1573"/>
    <cellStyle name="Uwaga 23" xfId="1574"/>
    <cellStyle name="Uwaga 24" xfId="1575"/>
    <cellStyle name="Uwaga 25" xfId="1576"/>
    <cellStyle name="Uwaga 26" xfId="1577"/>
    <cellStyle name="Uwaga 27" xfId="1578"/>
    <cellStyle name="Uwaga 28" xfId="1579"/>
    <cellStyle name="Uwaga 29" xfId="1580"/>
    <cellStyle name="Uwaga 3" xfId="1581"/>
    <cellStyle name="Uwaga 30" xfId="1582"/>
    <cellStyle name="Uwaga 31" xfId="1583"/>
    <cellStyle name="Uwaga 32" xfId="1584"/>
    <cellStyle name="Uwaga 33" xfId="1585"/>
    <cellStyle name="Uwaga 34" xfId="1586"/>
    <cellStyle name="Uwaga 35" xfId="1587"/>
    <cellStyle name="Uwaga 36" xfId="1588"/>
    <cellStyle name="Uwaga 37" xfId="1589"/>
    <cellStyle name="Uwaga 4" xfId="1590"/>
    <cellStyle name="Uwaga 5" xfId="1591"/>
    <cellStyle name="Uwaga 6" xfId="1592"/>
    <cellStyle name="Uwaga 7" xfId="1593"/>
    <cellStyle name="Uwaga 8" xfId="1594"/>
    <cellStyle name="Uwaga 9" xfId="1595"/>
    <cellStyle name="Złe 1" xfId="1596"/>
    <cellStyle name="Złe 10" xfId="1597"/>
    <cellStyle name="Złe 11" xfId="1598"/>
    <cellStyle name="Złe 12" xfId="1599"/>
    <cellStyle name="Złe 13" xfId="1600"/>
    <cellStyle name="Złe 14" xfId="1601"/>
    <cellStyle name="Złe 15" xfId="1602"/>
    <cellStyle name="Złe 16" xfId="1603"/>
    <cellStyle name="Złe 17" xfId="1604"/>
    <cellStyle name="Złe 18" xfId="1605"/>
    <cellStyle name="Złe 19" xfId="1606"/>
    <cellStyle name="Złe 2" xfId="1607"/>
    <cellStyle name="Złe 20" xfId="1608"/>
    <cellStyle name="Złe 21" xfId="1609"/>
    <cellStyle name="Złe 22" xfId="1610"/>
    <cellStyle name="Złe 23" xfId="1611"/>
    <cellStyle name="Złe 24" xfId="1612"/>
    <cellStyle name="Złe 25" xfId="1613"/>
    <cellStyle name="Złe 26" xfId="1614"/>
    <cellStyle name="Złe 27" xfId="1615"/>
    <cellStyle name="Złe 28" xfId="1616"/>
    <cellStyle name="Złe 29" xfId="1617"/>
    <cellStyle name="Złe 3" xfId="1618"/>
    <cellStyle name="Złe 30" xfId="1619"/>
    <cellStyle name="Złe 31" xfId="1620"/>
    <cellStyle name="Złe 32" xfId="1621"/>
    <cellStyle name="Złe 33" xfId="1622"/>
    <cellStyle name="Złe 34" xfId="1623"/>
    <cellStyle name="Złe 35" xfId="1624"/>
    <cellStyle name="Złe 36" xfId="1625"/>
    <cellStyle name="Złe 37" xfId="1626"/>
    <cellStyle name="Złe 4" xfId="1627"/>
    <cellStyle name="Złe 5" xfId="1628"/>
    <cellStyle name="Złe 6" xfId="1629"/>
    <cellStyle name="Złe 7" xfId="1630"/>
    <cellStyle name="Złe 8" xfId="1631"/>
    <cellStyle name="Złe 9" xfId="16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ruchel/Ustawienia%20lokalne/Temporary%20Internet%20Files/Content.IE5/RXHET7AN/Duza+lokalizacja+12+czerwiec%5b1%5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gant1\psdoc\Documents%20and%20Settings\etruchel\Ustawienia%20lokalne\Temporary%20Internet%20Files\Content.IE5\LUALX1GR\02.01.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].xls].xls].xls].xls].xls].xls].xls].xls].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.01.201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view="pageBreakPreview" topLeftCell="A13" zoomScale="80" zoomScaleNormal="100" zoomScaleSheetLayoutView="80" workbookViewId="0">
      <selection activeCell="C30" sqref="C30"/>
    </sheetView>
  </sheetViews>
  <sheetFormatPr defaultRowHeight="15"/>
  <cols>
    <col min="1" max="1" width="4.85546875" style="200" customWidth="1"/>
    <col min="2" max="2" width="21.5703125" style="200" customWidth="1"/>
    <col min="3" max="3" width="38.28515625" style="200" customWidth="1"/>
    <col min="4" max="4" width="15.5703125" style="200" customWidth="1"/>
    <col min="5" max="5" width="14.28515625" style="200" customWidth="1"/>
    <col min="6" max="6" width="14.85546875" style="200" customWidth="1"/>
    <col min="7" max="7" width="14.42578125" style="200" customWidth="1"/>
    <col min="8" max="8" width="15.140625" style="200" customWidth="1"/>
    <col min="9" max="9" width="14" style="200" customWidth="1"/>
    <col min="10" max="256" width="9.140625" style="200"/>
    <col min="257" max="257" width="4.85546875" style="200" customWidth="1"/>
    <col min="258" max="258" width="21.5703125" style="200" customWidth="1"/>
    <col min="259" max="259" width="38.28515625" style="200" customWidth="1"/>
    <col min="260" max="260" width="15.5703125" style="200" customWidth="1"/>
    <col min="261" max="261" width="14.28515625" style="200" customWidth="1"/>
    <col min="262" max="262" width="14.85546875" style="200" customWidth="1"/>
    <col min="263" max="263" width="14.42578125" style="200" customWidth="1"/>
    <col min="264" max="264" width="15.140625" style="200" customWidth="1"/>
    <col min="265" max="265" width="14" style="200" customWidth="1"/>
    <col min="266" max="512" width="9.140625" style="200"/>
    <col min="513" max="513" width="4.85546875" style="200" customWidth="1"/>
    <col min="514" max="514" width="21.5703125" style="200" customWidth="1"/>
    <col min="515" max="515" width="38.28515625" style="200" customWidth="1"/>
    <col min="516" max="516" width="15.5703125" style="200" customWidth="1"/>
    <col min="517" max="517" width="14.28515625" style="200" customWidth="1"/>
    <col min="518" max="518" width="14.85546875" style="200" customWidth="1"/>
    <col min="519" max="519" width="14.42578125" style="200" customWidth="1"/>
    <col min="520" max="520" width="15.140625" style="200" customWidth="1"/>
    <col min="521" max="521" width="14" style="200" customWidth="1"/>
    <col min="522" max="768" width="9.140625" style="200"/>
    <col min="769" max="769" width="4.85546875" style="200" customWidth="1"/>
    <col min="770" max="770" width="21.5703125" style="200" customWidth="1"/>
    <col min="771" max="771" width="38.28515625" style="200" customWidth="1"/>
    <col min="772" max="772" width="15.5703125" style="200" customWidth="1"/>
    <col min="773" max="773" width="14.28515625" style="200" customWidth="1"/>
    <col min="774" max="774" width="14.85546875" style="200" customWidth="1"/>
    <col min="775" max="775" width="14.42578125" style="200" customWidth="1"/>
    <col min="776" max="776" width="15.140625" style="200" customWidth="1"/>
    <col min="777" max="777" width="14" style="200" customWidth="1"/>
    <col min="778" max="1024" width="9.140625" style="200"/>
    <col min="1025" max="1025" width="4.85546875" style="200" customWidth="1"/>
    <col min="1026" max="1026" width="21.5703125" style="200" customWidth="1"/>
    <col min="1027" max="1027" width="38.28515625" style="200" customWidth="1"/>
    <col min="1028" max="1028" width="15.5703125" style="200" customWidth="1"/>
    <col min="1029" max="1029" width="14.28515625" style="200" customWidth="1"/>
    <col min="1030" max="1030" width="14.85546875" style="200" customWidth="1"/>
    <col min="1031" max="1031" width="14.42578125" style="200" customWidth="1"/>
    <col min="1032" max="1032" width="15.140625" style="200" customWidth="1"/>
    <col min="1033" max="1033" width="14" style="200" customWidth="1"/>
    <col min="1034" max="1280" width="9.140625" style="200"/>
    <col min="1281" max="1281" width="4.85546875" style="200" customWidth="1"/>
    <col min="1282" max="1282" width="21.5703125" style="200" customWidth="1"/>
    <col min="1283" max="1283" width="38.28515625" style="200" customWidth="1"/>
    <col min="1284" max="1284" width="15.5703125" style="200" customWidth="1"/>
    <col min="1285" max="1285" width="14.28515625" style="200" customWidth="1"/>
    <col min="1286" max="1286" width="14.85546875" style="200" customWidth="1"/>
    <col min="1287" max="1287" width="14.42578125" style="200" customWidth="1"/>
    <col min="1288" max="1288" width="15.140625" style="200" customWidth="1"/>
    <col min="1289" max="1289" width="14" style="200" customWidth="1"/>
    <col min="1290" max="1536" width="9.140625" style="200"/>
    <col min="1537" max="1537" width="4.85546875" style="200" customWidth="1"/>
    <col min="1538" max="1538" width="21.5703125" style="200" customWidth="1"/>
    <col min="1539" max="1539" width="38.28515625" style="200" customWidth="1"/>
    <col min="1540" max="1540" width="15.5703125" style="200" customWidth="1"/>
    <col min="1541" max="1541" width="14.28515625" style="200" customWidth="1"/>
    <col min="1542" max="1542" width="14.85546875" style="200" customWidth="1"/>
    <col min="1543" max="1543" width="14.42578125" style="200" customWidth="1"/>
    <col min="1544" max="1544" width="15.140625" style="200" customWidth="1"/>
    <col min="1545" max="1545" width="14" style="200" customWidth="1"/>
    <col min="1546" max="1792" width="9.140625" style="200"/>
    <col min="1793" max="1793" width="4.85546875" style="200" customWidth="1"/>
    <col min="1794" max="1794" width="21.5703125" style="200" customWidth="1"/>
    <col min="1795" max="1795" width="38.28515625" style="200" customWidth="1"/>
    <col min="1796" max="1796" width="15.5703125" style="200" customWidth="1"/>
    <col min="1797" max="1797" width="14.28515625" style="200" customWidth="1"/>
    <col min="1798" max="1798" width="14.85546875" style="200" customWidth="1"/>
    <col min="1799" max="1799" width="14.42578125" style="200" customWidth="1"/>
    <col min="1800" max="1800" width="15.140625" style="200" customWidth="1"/>
    <col min="1801" max="1801" width="14" style="200" customWidth="1"/>
    <col min="1802" max="2048" width="9.140625" style="200"/>
    <col min="2049" max="2049" width="4.85546875" style="200" customWidth="1"/>
    <col min="2050" max="2050" width="21.5703125" style="200" customWidth="1"/>
    <col min="2051" max="2051" width="38.28515625" style="200" customWidth="1"/>
    <col min="2052" max="2052" width="15.5703125" style="200" customWidth="1"/>
    <col min="2053" max="2053" width="14.28515625" style="200" customWidth="1"/>
    <col min="2054" max="2054" width="14.85546875" style="200" customWidth="1"/>
    <col min="2055" max="2055" width="14.42578125" style="200" customWidth="1"/>
    <col min="2056" max="2056" width="15.140625" style="200" customWidth="1"/>
    <col min="2057" max="2057" width="14" style="200" customWidth="1"/>
    <col min="2058" max="2304" width="9.140625" style="200"/>
    <col min="2305" max="2305" width="4.85546875" style="200" customWidth="1"/>
    <col min="2306" max="2306" width="21.5703125" style="200" customWidth="1"/>
    <col min="2307" max="2307" width="38.28515625" style="200" customWidth="1"/>
    <col min="2308" max="2308" width="15.5703125" style="200" customWidth="1"/>
    <col min="2309" max="2309" width="14.28515625" style="200" customWidth="1"/>
    <col min="2310" max="2310" width="14.85546875" style="200" customWidth="1"/>
    <col min="2311" max="2311" width="14.42578125" style="200" customWidth="1"/>
    <col min="2312" max="2312" width="15.140625" style="200" customWidth="1"/>
    <col min="2313" max="2313" width="14" style="200" customWidth="1"/>
    <col min="2314" max="2560" width="9.140625" style="200"/>
    <col min="2561" max="2561" width="4.85546875" style="200" customWidth="1"/>
    <col min="2562" max="2562" width="21.5703125" style="200" customWidth="1"/>
    <col min="2563" max="2563" width="38.28515625" style="200" customWidth="1"/>
    <col min="2564" max="2564" width="15.5703125" style="200" customWidth="1"/>
    <col min="2565" max="2565" width="14.28515625" style="200" customWidth="1"/>
    <col min="2566" max="2566" width="14.85546875" style="200" customWidth="1"/>
    <col min="2567" max="2567" width="14.42578125" style="200" customWidth="1"/>
    <col min="2568" max="2568" width="15.140625" style="200" customWidth="1"/>
    <col min="2569" max="2569" width="14" style="200" customWidth="1"/>
    <col min="2570" max="2816" width="9.140625" style="200"/>
    <col min="2817" max="2817" width="4.85546875" style="200" customWidth="1"/>
    <col min="2818" max="2818" width="21.5703125" style="200" customWidth="1"/>
    <col min="2819" max="2819" width="38.28515625" style="200" customWidth="1"/>
    <col min="2820" max="2820" width="15.5703125" style="200" customWidth="1"/>
    <col min="2821" max="2821" width="14.28515625" style="200" customWidth="1"/>
    <col min="2822" max="2822" width="14.85546875" style="200" customWidth="1"/>
    <col min="2823" max="2823" width="14.42578125" style="200" customWidth="1"/>
    <col min="2824" max="2824" width="15.140625" style="200" customWidth="1"/>
    <col min="2825" max="2825" width="14" style="200" customWidth="1"/>
    <col min="2826" max="3072" width="9.140625" style="200"/>
    <col min="3073" max="3073" width="4.85546875" style="200" customWidth="1"/>
    <col min="3074" max="3074" width="21.5703125" style="200" customWidth="1"/>
    <col min="3075" max="3075" width="38.28515625" style="200" customWidth="1"/>
    <col min="3076" max="3076" width="15.5703125" style="200" customWidth="1"/>
    <col min="3077" max="3077" width="14.28515625" style="200" customWidth="1"/>
    <col min="3078" max="3078" width="14.85546875" style="200" customWidth="1"/>
    <col min="3079" max="3079" width="14.42578125" style="200" customWidth="1"/>
    <col min="3080" max="3080" width="15.140625" style="200" customWidth="1"/>
    <col min="3081" max="3081" width="14" style="200" customWidth="1"/>
    <col min="3082" max="3328" width="9.140625" style="200"/>
    <col min="3329" max="3329" width="4.85546875" style="200" customWidth="1"/>
    <col min="3330" max="3330" width="21.5703125" style="200" customWidth="1"/>
    <col min="3331" max="3331" width="38.28515625" style="200" customWidth="1"/>
    <col min="3332" max="3332" width="15.5703125" style="200" customWidth="1"/>
    <col min="3333" max="3333" width="14.28515625" style="200" customWidth="1"/>
    <col min="3334" max="3334" width="14.85546875" style="200" customWidth="1"/>
    <col min="3335" max="3335" width="14.42578125" style="200" customWidth="1"/>
    <col min="3336" max="3336" width="15.140625" style="200" customWidth="1"/>
    <col min="3337" max="3337" width="14" style="200" customWidth="1"/>
    <col min="3338" max="3584" width="9.140625" style="200"/>
    <col min="3585" max="3585" width="4.85546875" style="200" customWidth="1"/>
    <col min="3586" max="3586" width="21.5703125" style="200" customWidth="1"/>
    <col min="3587" max="3587" width="38.28515625" style="200" customWidth="1"/>
    <col min="3588" max="3588" width="15.5703125" style="200" customWidth="1"/>
    <col min="3589" max="3589" width="14.28515625" style="200" customWidth="1"/>
    <col min="3590" max="3590" width="14.85546875" style="200" customWidth="1"/>
    <col min="3591" max="3591" width="14.42578125" style="200" customWidth="1"/>
    <col min="3592" max="3592" width="15.140625" style="200" customWidth="1"/>
    <col min="3593" max="3593" width="14" style="200" customWidth="1"/>
    <col min="3594" max="3840" width="9.140625" style="200"/>
    <col min="3841" max="3841" width="4.85546875" style="200" customWidth="1"/>
    <col min="3842" max="3842" width="21.5703125" style="200" customWidth="1"/>
    <col min="3843" max="3843" width="38.28515625" style="200" customWidth="1"/>
    <col min="3844" max="3844" width="15.5703125" style="200" customWidth="1"/>
    <col min="3845" max="3845" width="14.28515625" style="200" customWidth="1"/>
    <col min="3846" max="3846" width="14.85546875" style="200" customWidth="1"/>
    <col min="3847" max="3847" width="14.42578125" style="200" customWidth="1"/>
    <col min="3848" max="3848" width="15.140625" style="200" customWidth="1"/>
    <col min="3849" max="3849" width="14" style="200" customWidth="1"/>
    <col min="3850" max="4096" width="9.140625" style="200"/>
    <col min="4097" max="4097" width="4.85546875" style="200" customWidth="1"/>
    <col min="4098" max="4098" width="21.5703125" style="200" customWidth="1"/>
    <col min="4099" max="4099" width="38.28515625" style="200" customWidth="1"/>
    <col min="4100" max="4100" width="15.5703125" style="200" customWidth="1"/>
    <col min="4101" max="4101" width="14.28515625" style="200" customWidth="1"/>
    <col min="4102" max="4102" width="14.85546875" style="200" customWidth="1"/>
    <col min="4103" max="4103" width="14.42578125" style="200" customWidth="1"/>
    <col min="4104" max="4104" width="15.140625" style="200" customWidth="1"/>
    <col min="4105" max="4105" width="14" style="200" customWidth="1"/>
    <col min="4106" max="4352" width="9.140625" style="200"/>
    <col min="4353" max="4353" width="4.85546875" style="200" customWidth="1"/>
    <col min="4354" max="4354" width="21.5703125" style="200" customWidth="1"/>
    <col min="4355" max="4355" width="38.28515625" style="200" customWidth="1"/>
    <col min="4356" max="4356" width="15.5703125" style="200" customWidth="1"/>
    <col min="4357" max="4357" width="14.28515625" style="200" customWidth="1"/>
    <col min="4358" max="4358" width="14.85546875" style="200" customWidth="1"/>
    <col min="4359" max="4359" width="14.42578125" style="200" customWidth="1"/>
    <col min="4360" max="4360" width="15.140625" style="200" customWidth="1"/>
    <col min="4361" max="4361" width="14" style="200" customWidth="1"/>
    <col min="4362" max="4608" width="9.140625" style="200"/>
    <col min="4609" max="4609" width="4.85546875" style="200" customWidth="1"/>
    <col min="4610" max="4610" width="21.5703125" style="200" customWidth="1"/>
    <col min="4611" max="4611" width="38.28515625" style="200" customWidth="1"/>
    <col min="4612" max="4612" width="15.5703125" style="200" customWidth="1"/>
    <col min="4613" max="4613" width="14.28515625" style="200" customWidth="1"/>
    <col min="4614" max="4614" width="14.85546875" style="200" customWidth="1"/>
    <col min="4615" max="4615" width="14.42578125" style="200" customWidth="1"/>
    <col min="4616" max="4616" width="15.140625" style="200" customWidth="1"/>
    <col min="4617" max="4617" width="14" style="200" customWidth="1"/>
    <col min="4618" max="4864" width="9.140625" style="200"/>
    <col min="4865" max="4865" width="4.85546875" style="200" customWidth="1"/>
    <col min="4866" max="4866" width="21.5703125" style="200" customWidth="1"/>
    <col min="4867" max="4867" width="38.28515625" style="200" customWidth="1"/>
    <col min="4868" max="4868" width="15.5703125" style="200" customWidth="1"/>
    <col min="4869" max="4869" width="14.28515625" style="200" customWidth="1"/>
    <col min="4870" max="4870" width="14.85546875" style="200" customWidth="1"/>
    <col min="4871" max="4871" width="14.42578125" style="200" customWidth="1"/>
    <col min="4872" max="4872" width="15.140625" style="200" customWidth="1"/>
    <col min="4873" max="4873" width="14" style="200" customWidth="1"/>
    <col min="4874" max="5120" width="9.140625" style="200"/>
    <col min="5121" max="5121" width="4.85546875" style="200" customWidth="1"/>
    <col min="5122" max="5122" width="21.5703125" style="200" customWidth="1"/>
    <col min="5123" max="5123" width="38.28515625" style="200" customWidth="1"/>
    <col min="5124" max="5124" width="15.5703125" style="200" customWidth="1"/>
    <col min="5125" max="5125" width="14.28515625" style="200" customWidth="1"/>
    <col min="5126" max="5126" width="14.85546875" style="200" customWidth="1"/>
    <col min="5127" max="5127" width="14.42578125" style="200" customWidth="1"/>
    <col min="5128" max="5128" width="15.140625" style="200" customWidth="1"/>
    <col min="5129" max="5129" width="14" style="200" customWidth="1"/>
    <col min="5130" max="5376" width="9.140625" style="200"/>
    <col min="5377" max="5377" width="4.85546875" style="200" customWidth="1"/>
    <col min="5378" max="5378" width="21.5703125" style="200" customWidth="1"/>
    <col min="5379" max="5379" width="38.28515625" style="200" customWidth="1"/>
    <col min="5380" max="5380" width="15.5703125" style="200" customWidth="1"/>
    <col min="5381" max="5381" width="14.28515625" style="200" customWidth="1"/>
    <col min="5382" max="5382" width="14.85546875" style="200" customWidth="1"/>
    <col min="5383" max="5383" width="14.42578125" style="200" customWidth="1"/>
    <col min="5384" max="5384" width="15.140625" style="200" customWidth="1"/>
    <col min="5385" max="5385" width="14" style="200" customWidth="1"/>
    <col min="5386" max="5632" width="9.140625" style="200"/>
    <col min="5633" max="5633" width="4.85546875" style="200" customWidth="1"/>
    <col min="5634" max="5634" width="21.5703125" style="200" customWidth="1"/>
    <col min="5635" max="5635" width="38.28515625" style="200" customWidth="1"/>
    <col min="5636" max="5636" width="15.5703125" style="200" customWidth="1"/>
    <col min="5637" max="5637" width="14.28515625" style="200" customWidth="1"/>
    <col min="5638" max="5638" width="14.85546875" style="200" customWidth="1"/>
    <col min="5639" max="5639" width="14.42578125" style="200" customWidth="1"/>
    <col min="5640" max="5640" width="15.140625" style="200" customWidth="1"/>
    <col min="5641" max="5641" width="14" style="200" customWidth="1"/>
    <col min="5642" max="5888" width="9.140625" style="200"/>
    <col min="5889" max="5889" width="4.85546875" style="200" customWidth="1"/>
    <col min="5890" max="5890" width="21.5703125" style="200" customWidth="1"/>
    <col min="5891" max="5891" width="38.28515625" style="200" customWidth="1"/>
    <col min="5892" max="5892" width="15.5703125" style="200" customWidth="1"/>
    <col min="5893" max="5893" width="14.28515625" style="200" customWidth="1"/>
    <col min="5894" max="5894" width="14.85546875" style="200" customWidth="1"/>
    <col min="5895" max="5895" width="14.42578125" style="200" customWidth="1"/>
    <col min="5896" max="5896" width="15.140625" style="200" customWidth="1"/>
    <col min="5897" max="5897" width="14" style="200" customWidth="1"/>
    <col min="5898" max="6144" width="9.140625" style="200"/>
    <col min="6145" max="6145" width="4.85546875" style="200" customWidth="1"/>
    <col min="6146" max="6146" width="21.5703125" style="200" customWidth="1"/>
    <col min="6147" max="6147" width="38.28515625" style="200" customWidth="1"/>
    <col min="6148" max="6148" width="15.5703125" style="200" customWidth="1"/>
    <col min="6149" max="6149" width="14.28515625" style="200" customWidth="1"/>
    <col min="6150" max="6150" width="14.85546875" style="200" customWidth="1"/>
    <col min="6151" max="6151" width="14.42578125" style="200" customWidth="1"/>
    <col min="6152" max="6152" width="15.140625" style="200" customWidth="1"/>
    <col min="6153" max="6153" width="14" style="200" customWidth="1"/>
    <col min="6154" max="6400" width="9.140625" style="200"/>
    <col min="6401" max="6401" width="4.85546875" style="200" customWidth="1"/>
    <col min="6402" max="6402" width="21.5703125" style="200" customWidth="1"/>
    <col min="6403" max="6403" width="38.28515625" style="200" customWidth="1"/>
    <col min="6404" max="6404" width="15.5703125" style="200" customWidth="1"/>
    <col min="6405" max="6405" width="14.28515625" style="200" customWidth="1"/>
    <col min="6406" max="6406" width="14.85546875" style="200" customWidth="1"/>
    <col min="6407" max="6407" width="14.42578125" style="200" customWidth="1"/>
    <col min="6408" max="6408" width="15.140625" style="200" customWidth="1"/>
    <col min="6409" max="6409" width="14" style="200" customWidth="1"/>
    <col min="6410" max="6656" width="9.140625" style="200"/>
    <col min="6657" max="6657" width="4.85546875" style="200" customWidth="1"/>
    <col min="6658" max="6658" width="21.5703125" style="200" customWidth="1"/>
    <col min="6659" max="6659" width="38.28515625" style="200" customWidth="1"/>
    <col min="6660" max="6660" width="15.5703125" style="200" customWidth="1"/>
    <col min="6661" max="6661" width="14.28515625" style="200" customWidth="1"/>
    <col min="6662" max="6662" width="14.85546875" style="200" customWidth="1"/>
    <col min="6663" max="6663" width="14.42578125" style="200" customWidth="1"/>
    <col min="6664" max="6664" width="15.140625" style="200" customWidth="1"/>
    <col min="6665" max="6665" width="14" style="200" customWidth="1"/>
    <col min="6666" max="6912" width="9.140625" style="200"/>
    <col min="6913" max="6913" width="4.85546875" style="200" customWidth="1"/>
    <col min="6914" max="6914" width="21.5703125" style="200" customWidth="1"/>
    <col min="6915" max="6915" width="38.28515625" style="200" customWidth="1"/>
    <col min="6916" max="6916" width="15.5703125" style="200" customWidth="1"/>
    <col min="6917" max="6917" width="14.28515625" style="200" customWidth="1"/>
    <col min="6918" max="6918" width="14.85546875" style="200" customWidth="1"/>
    <col min="6919" max="6919" width="14.42578125" style="200" customWidth="1"/>
    <col min="6920" max="6920" width="15.140625" style="200" customWidth="1"/>
    <col min="6921" max="6921" width="14" style="200" customWidth="1"/>
    <col min="6922" max="7168" width="9.140625" style="200"/>
    <col min="7169" max="7169" width="4.85546875" style="200" customWidth="1"/>
    <col min="7170" max="7170" width="21.5703125" style="200" customWidth="1"/>
    <col min="7171" max="7171" width="38.28515625" style="200" customWidth="1"/>
    <col min="7172" max="7172" width="15.5703125" style="200" customWidth="1"/>
    <col min="7173" max="7173" width="14.28515625" style="200" customWidth="1"/>
    <col min="7174" max="7174" width="14.85546875" style="200" customWidth="1"/>
    <col min="7175" max="7175" width="14.42578125" style="200" customWidth="1"/>
    <col min="7176" max="7176" width="15.140625" style="200" customWidth="1"/>
    <col min="7177" max="7177" width="14" style="200" customWidth="1"/>
    <col min="7178" max="7424" width="9.140625" style="200"/>
    <col min="7425" max="7425" width="4.85546875" style="200" customWidth="1"/>
    <col min="7426" max="7426" width="21.5703125" style="200" customWidth="1"/>
    <col min="7427" max="7427" width="38.28515625" style="200" customWidth="1"/>
    <col min="7428" max="7428" width="15.5703125" style="200" customWidth="1"/>
    <col min="7429" max="7429" width="14.28515625" style="200" customWidth="1"/>
    <col min="7430" max="7430" width="14.85546875" style="200" customWidth="1"/>
    <col min="7431" max="7431" width="14.42578125" style="200" customWidth="1"/>
    <col min="7432" max="7432" width="15.140625" style="200" customWidth="1"/>
    <col min="7433" max="7433" width="14" style="200" customWidth="1"/>
    <col min="7434" max="7680" width="9.140625" style="200"/>
    <col min="7681" max="7681" width="4.85546875" style="200" customWidth="1"/>
    <col min="7682" max="7682" width="21.5703125" style="200" customWidth="1"/>
    <col min="7683" max="7683" width="38.28515625" style="200" customWidth="1"/>
    <col min="7684" max="7684" width="15.5703125" style="200" customWidth="1"/>
    <col min="7685" max="7685" width="14.28515625" style="200" customWidth="1"/>
    <col min="7686" max="7686" width="14.85546875" style="200" customWidth="1"/>
    <col min="7687" max="7687" width="14.42578125" style="200" customWidth="1"/>
    <col min="7688" max="7688" width="15.140625" style="200" customWidth="1"/>
    <col min="7689" max="7689" width="14" style="200" customWidth="1"/>
    <col min="7690" max="7936" width="9.140625" style="200"/>
    <col min="7937" max="7937" width="4.85546875" style="200" customWidth="1"/>
    <col min="7938" max="7938" width="21.5703125" style="200" customWidth="1"/>
    <col min="7939" max="7939" width="38.28515625" style="200" customWidth="1"/>
    <col min="7940" max="7940" width="15.5703125" style="200" customWidth="1"/>
    <col min="7941" max="7941" width="14.28515625" style="200" customWidth="1"/>
    <col min="7942" max="7942" width="14.85546875" style="200" customWidth="1"/>
    <col min="7943" max="7943" width="14.42578125" style="200" customWidth="1"/>
    <col min="7944" max="7944" width="15.140625" style="200" customWidth="1"/>
    <col min="7945" max="7945" width="14" style="200" customWidth="1"/>
    <col min="7946" max="8192" width="9.140625" style="200"/>
    <col min="8193" max="8193" width="4.85546875" style="200" customWidth="1"/>
    <col min="8194" max="8194" width="21.5703125" style="200" customWidth="1"/>
    <col min="8195" max="8195" width="38.28515625" style="200" customWidth="1"/>
    <col min="8196" max="8196" width="15.5703125" style="200" customWidth="1"/>
    <col min="8197" max="8197" width="14.28515625" style="200" customWidth="1"/>
    <col min="8198" max="8198" width="14.85546875" style="200" customWidth="1"/>
    <col min="8199" max="8199" width="14.42578125" style="200" customWidth="1"/>
    <col min="8200" max="8200" width="15.140625" style="200" customWidth="1"/>
    <col min="8201" max="8201" width="14" style="200" customWidth="1"/>
    <col min="8202" max="8448" width="9.140625" style="200"/>
    <col min="8449" max="8449" width="4.85546875" style="200" customWidth="1"/>
    <col min="8450" max="8450" width="21.5703125" style="200" customWidth="1"/>
    <col min="8451" max="8451" width="38.28515625" style="200" customWidth="1"/>
    <col min="8452" max="8452" width="15.5703125" style="200" customWidth="1"/>
    <col min="8453" max="8453" width="14.28515625" style="200" customWidth="1"/>
    <col min="8454" max="8454" width="14.85546875" style="200" customWidth="1"/>
    <col min="8455" max="8455" width="14.42578125" style="200" customWidth="1"/>
    <col min="8456" max="8456" width="15.140625" style="200" customWidth="1"/>
    <col min="8457" max="8457" width="14" style="200" customWidth="1"/>
    <col min="8458" max="8704" width="9.140625" style="200"/>
    <col min="8705" max="8705" width="4.85546875" style="200" customWidth="1"/>
    <col min="8706" max="8706" width="21.5703125" style="200" customWidth="1"/>
    <col min="8707" max="8707" width="38.28515625" style="200" customWidth="1"/>
    <col min="8708" max="8708" width="15.5703125" style="200" customWidth="1"/>
    <col min="8709" max="8709" width="14.28515625" style="200" customWidth="1"/>
    <col min="8710" max="8710" width="14.85546875" style="200" customWidth="1"/>
    <col min="8711" max="8711" width="14.42578125" style="200" customWidth="1"/>
    <col min="8712" max="8712" width="15.140625" style="200" customWidth="1"/>
    <col min="8713" max="8713" width="14" style="200" customWidth="1"/>
    <col min="8714" max="8960" width="9.140625" style="200"/>
    <col min="8961" max="8961" width="4.85546875" style="200" customWidth="1"/>
    <col min="8962" max="8962" width="21.5703125" style="200" customWidth="1"/>
    <col min="8963" max="8963" width="38.28515625" style="200" customWidth="1"/>
    <col min="8964" max="8964" width="15.5703125" style="200" customWidth="1"/>
    <col min="8965" max="8965" width="14.28515625" style="200" customWidth="1"/>
    <col min="8966" max="8966" width="14.85546875" style="200" customWidth="1"/>
    <col min="8967" max="8967" width="14.42578125" style="200" customWidth="1"/>
    <col min="8968" max="8968" width="15.140625" style="200" customWidth="1"/>
    <col min="8969" max="8969" width="14" style="200" customWidth="1"/>
    <col min="8970" max="9216" width="9.140625" style="200"/>
    <col min="9217" max="9217" width="4.85546875" style="200" customWidth="1"/>
    <col min="9218" max="9218" width="21.5703125" style="200" customWidth="1"/>
    <col min="9219" max="9219" width="38.28515625" style="200" customWidth="1"/>
    <col min="9220" max="9220" width="15.5703125" style="200" customWidth="1"/>
    <col min="9221" max="9221" width="14.28515625" style="200" customWidth="1"/>
    <col min="9222" max="9222" width="14.85546875" style="200" customWidth="1"/>
    <col min="9223" max="9223" width="14.42578125" style="200" customWidth="1"/>
    <col min="9224" max="9224" width="15.140625" style="200" customWidth="1"/>
    <col min="9225" max="9225" width="14" style="200" customWidth="1"/>
    <col min="9226" max="9472" width="9.140625" style="200"/>
    <col min="9473" max="9473" width="4.85546875" style="200" customWidth="1"/>
    <col min="9474" max="9474" width="21.5703125" style="200" customWidth="1"/>
    <col min="9475" max="9475" width="38.28515625" style="200" customWidth="1"/>
    <col min="9476" max="9476" width="15.5703125" style="200" customWidth="1"/>
    <col min="9477" max="9477" width="14.28515625" style="200" customWidth="1"/>
    <col min="9478" max="9478" width="14.85546875" style="200" customWidth="1"/>
    <col min="9479" max="9479" width="14.42578125" style="200" customWidth="1"/>
    <col min="9480" max="9480" width="15.140625" style="200" customWidth="1"/>
    <col min="9481" max="9481" width="14" style="200" customWidth="1"/>
    <col min="9482" max="9728" width="9.140625" style="200"/>
    <col min="9729" max="9729" width="4.85546875" style="200" customWidth="1"/>
    <col min="9730" max="9730" width="21.5703125" style="200" customWidth="1"/>
    <col min="9731" max="9731" width="38.28515625" style="200" customWidth="1"/>
    <col min="9732" max="9732" width="15.5703125" style="200" customWidth="1"/>
    <col min="9733" max="9733" width="14.28515625" style="200" customWidth="1"/>
    <col min="9734" max="9734" width="14.85546875" style="200" customWidth="1"/>
    <col min="9735" max="9735" width="14.42578125" style="200" customWidth="1"/>
    <col min="9736" max="9736" width="15.140625" style="200" customWidth="1"/>
    <col min="9737" max="9737" width="14" style="200" customWidth="1"/>
    <col min="9738" max="9984" width="9.140625" style="200"/>
    <col min="9985" max="9985" width="4.85546875" style="200" customWidth="1"/>
    <col min="9986" max="9986" width="21.5703125" style="200" customWidth="1"/>
    <col min="9987" max="9987" width="38.28515625" style="200" customWidth="1"/>
    <col min="9988" max="9988" width="15.5703125" style="200" customWidth="1"/>
    <col min="9989" max="9989" width="14.28515625" style="200" customWidth="1"/>
    <col min="9990" max="9990" width="14.85546875" style="200" customWidth="1"/>
    <col min="9991" max="9991" width="14.42578125" style="200" customWidth="1"/>
    <col min="9992" max="9992" width="15.140625" style="200" customWidth="1"/>
    <col min="9993" max="9993" width="14" style="200" customWidth="1"/>
    <col min="9994" max="10240" width="9.140625" style="200"/>
    <col min="10241" max="10241" width="4.85546875" style="200" customWidth="1"/>
    <col min="10242" max="10242" width="21.5703125" style="200" customWidth="1"/>
    <col min="10243" max="10243" width="38.28515625" style="200" customWidth="1"/>
    <col min="10244" max="10244" width="15.5703125" style="200" customWidth="1"/>
    <col min="10245" max="10245" width="14.28515625" style="200" customWidth="1"/>
    <col min="10246" max="10246" width="14.85546875" style="200" customWidth="1"/>
    <col min="10247" max="10247" width="14.42578125" style="200" customWidth="1"/>
    <col min="10248" max="10248" width="15.140625" style="200" customWidth="1"/>
    <col min="10249" max="10249" width="14" style="200" customWidth="1"/>
    <col min="10250" max="10496" width="9.140625" style="200"/>
    <col min="10497" max="10497" width="4.85546875" style="200" customWidth="1"/>
    <col min="10498" max="10498" width="21.5703125" style="200" customWidth="1"/>
    <col min="10499" max="10499" width="38.28515625" style="200" customWidth="1"/>
    <col min="10500" max="10500" width="15.5703125" style="200" customWidth="1"/>
    <col min="10501" max="10501" width="14.28515625" style="200" customWidth="1"/>
    <col min="10502" max="10502" width="14.85546875" style="200" customWidth="1"/>
    <col min="10503" max="10503" width="14.42578125" style="200" customWidth="1"/>
    <col min="10504" max="10504" width="15.140625" style="200" customWidth="1"/>
    <col min="10505" max="10505" width="14" style="200" customWidth="1"/>
    <col min="10506" max="10752" width="9.140625" style="200"/>
    <col min="10753" max="10753" width="4.85546875" style="200" customWidth="1"/>
    <col min="10754" max="10754" width="21.5703125" style="200" customWidth="1"/>
    <col min="10755" max="10755" width="38.28515625" style="200" customWidth="1"/>
    <col min="10756" max="10756" width="15.5703125" style="200" customWidth="1"/>
    <col min="10757" max="10757" width="14.28515625" style="200" customWidth="1"/>
    <col min="10758" max="10758" width="14.85546875" style="200" customWidth="1"/>
    <col min="10759" max="10759" width="14.42578125" style="200" customWidth="1"/>
    <col min="10760" max="10760" width="15.140625" style="200" customWidth="1"/>
    <col min="10761" max="10761" width="14" style="200" customWidth="1"/>
    <col min="10762" max="11008" width="9.140625" style="200"/>
    <col min="11009" max="11009" width="4.85546875" style="200" customWidth="1"/>
    <col min="11010" max="11010" width="21.5703125" style="200" customWidth="1"/>
    <col min="11011" max="11011" width="38.28515625" style="200" customWidth="1"/>
    <col min="11012" max="11012" width="15.5703125" style="200" customWidth="1"/>
    <col min="11013" max="11013" width="14.28515625" style="200" customWidth="1"/>
    <col min="11014" max="11014" width="14.85546875" style="200" customWidth="1"/>
    <col min="11015" max="11015" width="14.42578125" style="200" customWidth="1"/>
    <col min="11016" max="11016" width="15.140625" style="200" customWidth="1"/>
    <col min="11017" max="11017" width="14" style="200" customWidth="1"/>
    <col min="11018" max="11264" width="9.140625" style="200"/>
    <col min="11265" max="11265" width="4.85546875" style="200" customWidth="1"/>
    <col min="11266" max="11266" width="21.5703125" style="200" customWidth="1"/>
    <col min="11267" max="11267" width="38.28515625" style="200" customWidth="1"/>
    <col min="11268" max="11268" width="15.5703125" style="200" customWidth="1"/>
    <col min="11269" max="11269" width="14.28515625" style="200" customWidth="1"/>
    <col min="11270" max="11270" width="14.85546875" style="200" customWidth="1"/>
    <col min="11271" max="11271" width="14.42578125" style="200" customWidth="1"/>
    <col min="11272" max="11272" width="15.140625" style="200" customWidth="1"/>
    <col min="11273" max="11273" width="14" style="200" customWidth="1"/>
    <col min="11274" max="11520" width="9.140625" style="200"/>
    <col min="11521" max="11521" width="4.85546875" style="200" customWidth="1"/>
    <col min="11522" max="11522" width="21.5703125" style="200" customWidth="1"/>
    <col min="11523" max="11523" width="38.28515625" style="200" customWidth="1"/>
    <col min="11524" max="11524" width="15.5703125" style="200" customWidth="1"/>
    <col min="11525" max="11525" width="14.28515625" style="200" customWidth="1"/>
    <col min="11526" max="11526" width="14.85546875" style="200" customWidth="1"/>
    <col min="11527" max="11527" width="14.42578125" style="200" customWidth="1"/>
    <col min="11528" max="11528" width="15.140625" style="200" customWidth="1"/>
    <col min="11529" max="11529" width="14" style="200" customWidth="1"/>
    <col min="11530" max="11776" width="9.140625" style="200"/>
    <col min="11777" max="11777" width="4.85546875" style="200" customWidth="1"/>
    <col min="11778" max="11778" width="21.5703125" style="200" customWidth="1"/>
    <col min="11779" max="11779" width="38.28515625" style="200" customWidth="1"/>
    <col min="11780" max="11780" width="15.5703125" style="200" customWidth="1"/>
    <col min="11781" max="11781" width="14.28515625" style="200" customWidth="1"/>
    <col min="11782" max="11782" width="14.85546875" style="200" customWidth="1"/>
    <col min="11783" max="11783" width="14.42578125" style="200" customWidth="1"/>
    <col min="11784" max="11784" width="15.140625" style="200" customWidth="1"/>
    <col min="11785" max="11785" width="14" style="200" customWidth="1"/>
    <col min="11786" max="12032" width="9.140625" style="200"/>
    <col min="12033" max="12033" width="4.85546875" style="200" customWidth="1"/>
    <col min="12034" max="12034" width="21.5703125" style="200" customWidth="1"/>
    <col min="12035" max="12035" width="38.28515625" style="200" customWidth="1"/>
    <col min="12036" max="12036" width="15.5703125" style="200" customWidth="1"/>
    <col min="12037" max="12037" width="14.28515625" style="200" customWidth="1"/>
    <col min="12038" max="12038" width="14.85546875" style="200" customWidth="1"/>
    <col min="12039" max="12039" width="14.42578125" style="200" customWidth="1"/>
    <col min="12040" max="12040" width="15.140625" style="200" customWidth="1"/>
    <col min="12041" max="12041" width="14" style="200" customWidth="1"/>
    <col min="12042" max="12288" width="9.140625" style="200"/>
    <col min="12289" max="12289" width="4.85546875" style="200" customWidth="1"/>
    <col min="12290" max="12290" width="21.5703125" style="200" customWidth="1"/>
    <col min="12291" max="12291" width="38.28515625" style="200" customWidth="1"/>
    <col min="12292" max="12292" width="15.5703125" style="200" customWidth="1"/>
    <col min="12293" max="12293" width="14.28515625" style="200" customWidth="1"/>
    <col min="12294" max="12294" width="14.85546875" style="200" customWidth="1"/>
    <col min="12295" max="12295" width="14.42578125" style="200" customWidth="1"/>
    <col min="12296" max="12296" width="15.140625" style="200" customWidth="1"/>
    <col min="12297" max="12297" width="14" style="200" customWidth="1"/>
    <col min="12298" max="12544" width="9.140625" style="200"/>
    <col min="12545" max="12545" width="4.85546875" style="200" customWidth="1"/>
    <col min="12546" max="12546" width="21.5703125" style="200" customWidth="1"/>
    <col min="12547" max="12547" width="38.28515625" style="200" customWidth="1"/>
    <col min="12548" max="12548" width="15.5703125" style="200" customWidth="1"/>
    <col min="12549" max="12549" width="14.28515625" style="200" customWidth="1"/>
    <col min="12550" max="12550" width="14.85546875" style="200" customWidth="1"/>
    <col min="12551" max="12551" width="14.42578125" style="200" customWidth="1"/>
    <col min="12552" max="12552" width="15.140625" style="200" customWidth="1"/>
    <col min="12553" max="12553" width="14" style="200" customWidth="1"/>
    <col min="12554" max="12800" width="9.140625" style="200"/>
    <col min="12801" max="12801" width="4.85546875" style="200" customWidth="1"/>
    <col min="12802" max="12802" width="21.5703125" style="200" customWidth="1"/>
    <col min="12803" max="12803" width="38.28515625" style="200" customWidth="1"/>
    <col min="12804" max="12804" width="15.5703125" style="200" customWidth="1"/>
    <col min="12805" max="12805" width="14.28515625" style="200" customWidth="1"/>
    <col min="12806" max="12806" width="14.85546875" style="200" customWidth="1"/>
    <col min="12807" max="12807" width="14.42578125" style="200" customWidth="1"/>
    <col min="12808" max="12808" width="15.140625" style="200" customWidth="1"/>
    <col min="12809" max="12809" width="14" style="200" customWidth="1"/>
    <col min="12810" max="13056" width="9.140625" style="200"/>
    <col min="13057" max="13057" width="4.85546875" style="200" customWidth="1"/>
    <col min="13058" max="13058" width="21.5703125" style="200" customWidth="1"/>
    <col min="13059" max="13059" width="38.28515625" style="200" customWidth="1"/>
    <col min="13060" max="13060" width="15.5703125" style="200" customWidth="1"/>
    <col min="13061" max="13061" width="14.28515625" style="200" customWidth="1"/>
    <col min="13062" max="13062" width="14.85546875" style="200" customWidth="1"/>
    <col min="13063" max="13063" width="14.42578125" style="200" customWidth="1"/>
    <col min="13064" max="13064" width="15.140625" style="200" customWidth="1"/>
    <col min="13065" max="13065" width="14" style="200" customWidth="1"/>
    <col min="13066" max="13312" width="9.140625" style="200"/>
    <col min="13313" max="13313" width="4.85546875" style="200" customWidth="1"/>
    <col min="13314" max="13314" width="21.5703125" style="200" customWidth="1"/>
    <col min="13315" max="13315" width="38.28515625" style="200" customWidth="1"/>
    <col min="13316" max="13316" width="15.5703125" style="200" customWidth="1"/>
    <col min="13317" max="13317" width="14.28515625" style="200" customWidth="1"/>
    <col min="13318" max="13318" width="14.85546875" style="200" customWidth="1"/>
    <col min="13319" max="13319" width="14.42578125" style="200" customWidth="1"/>
    <col min="13320" max="13320" width="15.140625" style="200" customWidth="1"/>
    <col min="13321" max="13321" width="14" style="200" customWidth="1"/>
    <col min="13322" max="13568" width="9.140625" style="200"/>
    <col min="13569" max="13569" width="4.85546875" style="200" customWidth="1"/>
    <col min="13570" max="13570" width="21.5703125" style="200" customWidth="1"/>
    <col min="13571" max="13571" width="38.28515625" style="200" customWidth="1"/>
    <col min="13572" max="13572" width="15.5703125" style="200" customWidth="1"/>
    <col min="13573" max="13573" width="14.28515625" style="200" customWidth="1"/>
    <col min="13574" max="13574" width="14.85546875" style="200" customWidth="1"/>
    <col min="13575" max="13575" width="14.42578125" style="200" customWidth="1"/>
    <col min="13576" max="13576" width="15.140625" style="200" customWidth="1"/>
    <col min="13577" max="13577" width="14" style="200" customWidth="1"/>
    <col min="13578" max="13824" width="9.140625" style="200"/>
    <col min="13825" max="13825" width="4.85546875" style="200" customWidth="1"/>
    <col min="13826" max="13826" width="21.5703125" style="200" customWidth="1"/>
    <col min="13827" max="13827" width="38.28515625" style="200" customWidth="1"/>
    <col min="13828" max="13828" width="15.5703125" style="200" customWidth="1"/>
    <col min="13829" max="13829" width="14.28515625" style="200" customWidth="1"/>
    <col min="13830" max="13830" width="14.85546875" style="200" customWidth="1"/>
    <col min="13831" max="13831" width="14.42578125" style="200" customWidth="1"/>
    <col min="13832" max="13832" width="15.140625" style="200" customWidth="1"/>
    <col min="13833" max="13833" width="14" style="200" customWidth="1"/>
    <col min="13834" max="14080" width="9.140625" style="200"/>
    <col min="14081" max="14081" width="4.85546875" style="200" customWidth="1"/>
    <col min="14082" max="14082" width="21.5703125" style="200" customWidth="1"/>
    <col min="14083" max="14083" width="38.28515625" style="200" customWidth="1"/>
    <col min="14084" max="14084" width="15.5703125" style="200" customWidth="1"/>
    <col min="14085" max="14085" width="14.28515625" style="200" customWidth="1"/>
    <col min="14086" max="14086" width="14.85546875" style="200" customWidth="1"/>
    <col min="14087" max="14087" width="14.42578125" style="200" customWidth="1"/>
    <col min="14088" max="14088" width="15.140625" style="200" customWidth="1"/>
    <col min="14089" max="14089" width="14" style="200" customWidth="1"/>
    <col min="14090" max="14336" width="9.140625" style="200"/>
    <col min="14337" max="14337" width="4.85546875" style="200" customWidth="1"/>
    <col min="14338" max="14338" width="21.5703125" style="200" customWidth="1"/>
    <col min="14339" max="14339" width="38.28515625" style="200" customWidth="1"/>
    <col min="14340" max="14340" width="15.5703125" style="200" customWidth="1"/>
    <col min="14341" max="14341" width="14.28515625" style="200" customWidth="1"/>
    <col min="14342" max="14342" width="14.85546875" style="200" customWidth="1"/>
    <col min="14343" max="14343" width="14.42578125" style="200" customWidth="1"/>
    <col min="14344" max="14344" width="15.140625" style="200" customWidth="1"/>
    <col min="14345" max="14345" width="14" style="200" customWidth="1"/>
    <col min="14346" max="14592" width="9.140625" style="200"/>
    <col min="14593" max="14593" width="4.85546875" style="200" customWidth="1"/>
    <col min="14594" max="14594" width="21.5703125" style="200" customWidth="1"/>
    <col min="14595" max="14595" width="38.28515625" style="200" customWidth="1"/>
    <col min="14596" max="14596" width="15.5703125" style="200" customWidth="1"/>
    <col min="14597" max="14597" width="14.28515625" style="200" customWidth="1"/>
    <col min="14598" max="14598" width="14.85546875" style="200" customWidth="1"/>
    <col min="14599" max="14599" width="14.42578125" style="200" customWidth="1"/>
    <col min="14600" max="14600" width="15.140625" style="200" customWidth="1"/>
    <col min="14601" max="14601" width="14" style="200" customWidth="1"/>
    <col min="14602" max="14848" width="9.140625" style="200"/>
    <col min="14849" max="14849" width="4.85546875" style="200" customWidth="1"/>
    <col min="14850" max="14850" width="21.5703125" style="200" customWidth="1"/>
    <col min="14851" max="14851" width="38.28515625" style="200" customWidth="1"/>
    <col min="14852" max="14852" width="15.5703125" style="200" customWidth="1"/>
    <col min="14853" max="14853" width="14.28515625" style="200" customWidth="1"/>
    <col min="14854" max="14854" width="14.85546875" style="200" customWidth="1"/>
    <col min="14855" max="14855" width="14.42578125" style="200" customWidth="1"/>
    <col min="14856" max="14856" width="15.140625" style="200" customWidth="1"/>
    <col min="14857" max="14857" width="14" style="200" customWidth="1"/>
    <col min="14858" max="15104" width="9.140625" style="200"/>
    <col min="15105" max="15105" width="4.85546875" style="200" customWidth="1"/>
    <col min="15106" max="15106" width="21.5703125" style="200" customWidth="1"/>
    <col min="15107" max="15107" width="38.28515625" style="200" customWidth="1"/>
    <col min="15108" max="15108" width="15.5703125" style="200" customWidth="1"/>
    <col min="15109" max="15109" width="14.28515625" style="200" customWidth="1"/>
    <col min="15110" max="15110" width="14.85546875" style="200" customWidth="1"/>
    <col min="15111" max="15111" width="14.42578125" style="200" customWidth="1"/>
    <col min="15112" max="15112" width="15.140625" style="200" customWidth="1"/>
    <col min="15113" max="15113" width="14" style="200" customWidth="1"/>
    <col min="15114" max="15360" width="9.140625" style="200"/>
    <col min="15361" max="15361" width="4.85546875" style="200" customWidth="1"/>
    <col min="15362" max="15362" width="21.5703125" style="200" customWidth="1"/>
    <col min="15363" max="15363" width="38.28515625" style="200" customWidth="1"/>
    <col min="15364" max="15364" width="15.5703125" style="200" customWidth="1"/>
    <col min="15365" max="15365" width="14.28515625" style="200" customWidth="1"/>
    <col min="15366" max="15366" width="14.85546875" style="200" customWidth="1"/>
    <col min="15367" max="15367" width="14.42578125" style="200" customWidth="1"/>
    <col min="15368" max="15368" width="15.140625" style="200" customWidth="1"/>
    <col min="15369" max="15369" width="14" style="200" customWidth="1"/>
    <col min="15370" max="15616" width="9.140625" style="200"/>
    <col min="15617" max="15617" width="4.85546875" style="200" customWidth="1"/>
    <col min="15618" max="15618" width="21.5703125" style="200" customWidth="1"/>
    <col min="15619" max="15619" width="38.28515625" style="200" customWidth="1"/>
    <col min="15620" max="15620" width="15.5703125" style="200" customWidth="1"/>
    <col min="15621" max="15621" width="14.28515625" style="200" customWidth="1"/>
    <col min="15622" max="15622" width="14.85546875" style="200" customWidth="1"/>
    <col min="15623" max="15623" width="14.42578125" style="200" customWidth="1"/>
    <col min="15624" max="15624" width="15.140625" style="200" customWidth="1"/>
    <col min="15625" max="15625" width="14" style="200" customWidth="1"/>
    <col min="15626" max="15872" width="9.140625" style="200"/>
    <col min="15873" max="15873" width="4.85546875" style="200" customWidth="1"/>
    <col min="15874" max="15874" width="21.5703125" style="200" customWidth="1"/>
    <col min="15875" max="15875" width="38.28515625" style="200" customWidth="1"/>
    <col min="15876" max="15876" width="15.5703125" style="200" customWidth="1"/>
    <col min="15877" max="15877" width="14.28515625" style="200" customWidth="1"/>
    <col min="15878" max="15878" width="14.85546875" style="200" customWidth="1"/>
    <col min="15879" max="15879" width="14.42578125" style="200" customWidth="1"/>
    <col min="15880" max="15880" width="15.140625" style="200" customWidth="1"/>
    <col min="15881" max="15881" width="14" style="200" customWidth="1"/>
    <col min="15882" max="16128" width="9.140625" style="200"/>
    <col min="16129" max="16129" width="4.85546875" style="200" customWidth="1"/>
    <col min="16130" max="16130" width="21.5703125" style="200" customWidth="1"/>
    <col min="16131" max="16131" width="38.28515625" style="200" customWidth="1"/>
    <col min="16132" max="16132" width="15.5703125" style="200" customWidth="1"/>
    <col min="16133" max="16133" width="14.28515625" style="200" customWidth="1"/>
    <col min="16134" max="16134" width="14.85546875" style="200" customWidth="1"/>
    <col min="16135" max="16135" width="14.42578125" style="200" customWidth="1"/>
    <col min="16136" max="16136" width="15.140625" style="200" customWidth="1"/>
    <col min="16137" max="16137" width="14" style="200" customWidth="1"/>
    <col min="16138" max="16384" width="9.140625" style="200"/>
  </cols>
  <sheetData>
    <row r="2" spans="1:9" ht="15.75">
      <c r="B2" s="201" t="s">
        <v>371</v>
      </c>
      <c r="C2" s="201"/>
      <c r="D2" s="201"/>
      <c r="E2" s="201"/>
      <c r="F2" s="201"/>
      <c r="G2" s="201"/>
    </row>
    <row r="4" spans="1:9">
      <c r="A4" s="202"/>
      <c r="B4" s="203" t="s">
        <v>321</v>
      </c>
      <c r="C4" s="203" t="s">
        <v>322</v>
      </c>
      <c r="D4" s="203" t="s">
        <v>323</v>
      </c>
      <c r="E4" s="203" t="s">
        <v>324</v>
      </c>
      <c r="F4" s="203" t="s">
        <v>325</v>
      </c>
      <c r="G4" s="203" t="s">
        <v>326</v>
      </c>
      <c r="H4" s="203" t="s">
        <v>327</v>
      </c>
      <c r="I4" s="203" t="s">
        <v>232</v>
      </c>
    </row>
    <row r="5" spans="1:9" ht="54" customHeight="1">
      <c r="A5" s="204" t="s">
        <v>5</v>
      </c>
      <c r="B5" s="205" t="s">
        <v>328</v>
      </c>
      <c r="C5" s="206" t="s">
        <v>329</v>
      </c>
      <c r="D5" s="207">
        <v>12040</v>
      </c>
      <c r="E5" s="207">
        <v>0</v>
      </c>
      <c r="F5" s="207">
        <v>0</v>
      </c>
      <c r="G5" s="207">
        <v>0</v>
      </c>
      <c r="H5" s="207">
        <v>0</v>
      </c>
      <c r="I5" s="208">
        <f>SUM(D5:H5)</f>
        <v>12040</v>
      </c>
    </row>
    <row r="6" spans="1:9" ht="66" customHeight="1">
      <c r="A6" s="204" t="s">
        <v>7</v>
      </c>
      <c r="B6" s="205" t="s">
        <v>330</v>
      </c>
      <c r="C6" s="206" t="s">
        <v>331</v>
      </c>
      <c r="D6" s="207">
        <v>31360</v>
      </c>
      <c r="E6" s="207">
        <v>0</v>
      </c>
      <c r="F6" s="207">
        <v>0</v>
      </c>
      <c r="G6" s="207">
        <v>0</v>
      </c>
      <c r="H6" s="207">
        <v>0</v>
      </c>
      <c r="I6" s="208">
        <f t="shared" ref="I6:I25" si="0">SUM(D6:H6)</f>
        <v>31360</v>
      </c>
    </row>
    <row r="7" spans="1:9" ht="57" customHeight="1">
      <c r="A7" s="204" t="s">
        <v>8</v>
      </c>
      <c r="B7" s="205" t="s">
        <v>332</v>
      </c>
      <c r="C7" s="206" t="s">
        <v>333</v>
      </c>
      <c r="D7" s="207">
        <v>8960</v>
      </c>
      <c r="E7" s="207">
        <v>0</v>
      </c>
      <c r="F7" s="207">
        <v>0</v>
      </c>
      <c r="G7" s="207">
        <v>0</v>
      </c>
      <c r="H7" s="207">
        <v>0</v>
      </c>
      <c r="I7" s="208">
        <f t="shared" si="0"/>
        <v>8960</v>
      </c>
    </row>
    <row r="8" spans="1:9" ht="72" customHeight="1">
      <c r="A8" s="204" t="s">
        <v>9</v>
      </c>
      <c r="B8" s="205" t="s">
        <v>334</v>
      </c>
      <c r="C8" s="206" t="s">
        <v>335</v>
      </c>
      <c r="D8" s="207">
        <v>8650</v>
      </c>
      <c r="E8" s="207">
        <v>0</v>
      </c>
      <c r="F8" s="207">
        <v>0</v>
      </c>
      <c r="G8" s="207">
        <v>0</v>
      </c>
      <c r="H8" s="207">
        <v>0</v>
      </c>
      <c r="I8" s="208">
        <f t="shared" si="0"/>
        <v>8650</v>
      </c>
    </row>
    <row r="9" spans="1:9" ht="56.25" customHeight="1">
      <c r="A9" s="204" t="s">
        <v>10</v>
      </c>
      <c r="B9" s="205" t="s">
        <v>336</v>
      </c>
      <c r="C9" s="206" t="s">
        <v>337</v>
      </c>
      <c r="D9" s="207">
        <v>22400</v>
      </c>
      <c r="E9" s="209">
        <v>0</v>
      </c>
      <c r="F9" s="207">
        <v>0</v>
      </c>
      <c r="G9" s="207">
        <v>0</v>
      </c>
      <c r="H9" s="207">
        <v>0</v>
      </c>
      <c r="I9" s="208">
        <f t="shared" si="0"/>
        <v>22400</v>
      </c>
    </row>
    <row r="10" spans="1:9" ht="60" customHeight="1">
      <c r="A10" s="204" t="s">
        <v>11</v>
      </c>
      <c r="B10" s="205" t="s">
        <v>338</v>
      </c>
      <c r="C10" s="206" t="s">
        <v>339</v>
      </c>
      <c r="D10" s="207">
        <v>5040</v>
      </c>
      <c r="E10" s="207">
        <v>0</v>
      </c>
      <c r="F10" s="207">
        <v>0</v>
      </c>
      <c r="G10" s="207">
        <v>0</v>
      </c>
      <c r="H10" s="207">
        <v>0</v>
      </c>
      <c r="I10" s="208">
        <f t="shared" si="0"/>
        <v>5040</v>
      </c>
    </row>
    <row r="11" spans="1:9" ht="89.25" customHeight="1">
      <c r="A11" s="204" t="s">
        <v>12</v>
      </c>
      <c r="B11" s="205" t="s">
        <v>340</v>
      </c>
      <c r="C11" s="206" t="s">
        <v>341</v>
      </c>
      <c r="D11" s="207">
        <v>7560</v>
      </c>
      <c r="E11" s="207">
        <v>0</v>
      </c>
      <c r="F11" s="207">
        <v>0</v>
      </c>
      <c r="G11" s="207">
        <v>0</v>
      </c>
      <c r="H11" s="207">
        <v>0</v>
      </c>
      <c r="I11" s="208">
        <f t="shared" si="0"/>
        <v>7560</v>
      </c>
    </row>
    <row r="12" spans="1:9" ht="61.5" customHeight="1">
      <c r="A12" s="204" t="s">
        <v>13</v>
      </c>
      <c r="B12" s="205" t="s">
        <v>342</v>
      </c>
      <c r="C12" s="206" t="s">
        <v>343</v>
      </c>
      <c r="D12" s="207">
        <v>9520</v>
      </c>
      <c r="E12" s="207">
        <v>0</v>
      </c>
      <c r="F12" s="207">
        <v>0</v>
      </c>
      <c r="G12" s="207">
        <v>0</v>
      </c>
      <c r="H12" s="207">
        <v>0</v>
      </c>
      <c r="I12" s="208">
        <f t="shared" si="0"/>
        <v>9520</v>
      </c>
    </row>
    <row r="13" spans="1:9" ht="41.25" customHeight="1">
      <c r="A13" s="204" t="s">
        <v>14</v>
      </c>
      <c r="B13" s="205" t="s">
        <v>344</v>
      </c>
      <c r="C13" s="206" t="s">
        <v>345</v>
      </c>
      <c r="D13" s="207">
        <v>11480</v>
      </c>
      <c r="E13" s="207">
        <v>0</v>
      </c>
      <c r="F13" s="207">
        <v>0</v>
      </c>
      <c r="G13" s="207">
        <v>0</v>
      </c>
      <c r="H13" s="207">
        <v>0</v>
      </c>
      <c r="I13" s="208">
        <f t="shared" si="0"/>
        <v>11480</v>
      </c>
    </row>
    <row r="14" spans="1:9" ht="49.5" customHeight="1">
      <c r="A14" s="204" t="s">
        <v>16</v>
      </c>
      <c r="B14" s="205" t="s">
        <v>346</v>
      </c>
      <c r="C14" s="206" t="s">
        <v>347</v>
      </c>
      <c r="D14" s="207">
        <v>0</v>
      </c>
      <c r="E14" s="207">
        <v>26880</v>
      </c>
      <c r="F14" s="207">
        <v>0</v>
      </c>
      <c r="G14" s="207">
        <v>0</v>
      </c>
      <c r="H14" s="207">
        <v>0</v>
      </c>
      <c r="I14" s="208">
        <f t="shared" si="0"/>
        <v>26880</v>
      </c>
    </row>
    <row r="15" spans="1:9" ht="67.5" customHeight="1">
      <c r="A15" s="204" t="s">
        <v>19</v>
      </c>
      <c r="B15" s="205" t="s">
        <v>348</v>
      </c>
      <c r="C15" s="206" t="s">
        <v>349</v>
      </c>
      <c r="D15" s="207">
        <v>0</v>
      </c>
      <c r="E15" s="207">
        <v>0</v>
      </c>
      <c r="F15" s="207">
        <v>8400</v>
      </c>
      <c r="G15" s="207">
        <v>0</v>
      </c>
      <c r="H15" s="207">
        <v>0</v>
      </c>
      <c r="I15" s="208">
        <f t="shared" si="0"/>
        <v>8400</v>
      </c>
    </row>
    <row r="16" spans="1:9" ht="60" customHeight="1">
      <c r="A16" s="204"/>
      <c r="B16" s="205" t="s">
        <v>350</v>
      </c>
      <c r="C16" s="206" t="s">
        <v>351</v>
      </c>
      <c r="D16" s="207">
        <v>0</v>
      </c>
      <c r="E16" s="207">
        <v>0</v>
      </c>
      <c r="F16" s="207">
        <v>0</v>
      </c>
      <c r="G16" s="207">
        <v>10640</v>
      </c>
      <c r="H16" s="207">
        <v>0</v>
      </c>
      <c r="I16" s="208">
        <f t="shared" si="0"/>
        <v>10640</v>
      </c>
    </row>
    <row r="17" spans="1:9" ht="69.75" customHeight="1">
      <c r="A17" s="204"/>
      <c r="B17" s="205" t="s">
        <v>352</v>
      </c>
      <c r="C17" s="206" t="s">
        <v>353</v>
      </c>
      <c r="D17" s="207">
        <v>0</v>
      </c>
      <c r="E17" s="207">
        <v>0</v>
      </c>
      <c r="F17" s="207">
        <v>0</v>
      </c>
      <c r="G17" s="207">
        <v>5460</v>
      </c>
      <c r="H17" s="207">
        <v>0</v>
      </c>
      <c r="I17" s="208">
        <f t="shared" si="0"/>
        <v>5460</v>
      </c>
    </row>
    <row r="18" spans="1:9" ht="62.25" customHeight="1">
      <c r="A18" s="204"/>
      <c r="B18" s="205" t="s">
        <v>354</v>
      </c>
      <c r="C18" s="206" t="s">
        <v>355</v>
      </c>
      <c r="D18" s="207">
        <v>0</v>
      </c>
      <c r="E18" s="207">
        <v>0</v>
      </c>
      <c r="F18" s="207">
        <v>0</v>
      </c>
      <c r="G18" s="207">
        <v>8400</v>
      </c>
      <c r="H18" s="207">
        <v>0</v>
      </c>
      <c r="I18" s="208">
        <f t="shared" si="0"/>
        <v>8400</v>
      </c>
    </row>
    <row r="19" spans="1:9" ht="54.75" customHeight="1">
      <c r="A19" s="204"/>
      <c r="B19" s="205" t="s">
        <v>356</v>
      </c>
      <c r="C19" s="206" t="s">
        <v>357</v>
      </c>
      <c r="D19" s="207">
        <v>0</v>
      </c>
      <c r="E19" s="207">
        <v>0</v>
      </c>
      <c r="F19" s="207">
        <v>0</v>
      </c>
      <c r="G19" s="207">
        <v>11200</v>
      </c>
      <c r="H19" s="207">
        <v>0</v>
      </c>
      <c r="I19" s="208">
        <f t="shared" si="0"/>
        <v>11200</v>
      </c>
    </row>
    <row r="20" spans="1:9" ht="69" customHeight="1">
      <c r="A20" s="204" t="s">
        <v>20</v>
      </c>
      <c r="B20" s="205" t="s">
        <v>358</v>
      </c>
      <c r="C20" s="206" t="s">
        <v>359</v>
      </c>
      <c r="D20" s="207">
        <v>0</v>
      </c>
      <c r="E20" s="207">
        <v>0</v>
      </c>
      <c r="F20" s="207">
        <v>0</v>
      </c>
      <c r="G20" s="207">
        <v>8400</v>
      </c>
      <c r="H20" s="207">
        <v>0</v>
      </c>
      <c r="I20" s="208">
        <f t="shared" si="0"/>
        <v>8400</v>
      </c>
    </row>
    <row r="21" spans="1:9" ht="52.5" customHeight="1">
      <c r="A21" s="204" t="s">
        <v>21</v>
      </c>
      <c r="B21" s="205" t="s">
        <v>360</v>
      </c>
      <c r="C21" s="206" t="s">
        <v>361</v>
      </c>
      <c r="D21" s="207">
        <v>0</v>
      </c>
      <c r="E21" s="207">
        <v>0</v>
      </c>
      <c r="F21" s="207">
        <v>0</v>
      </c>
      <c r="G21" s="207">
        <v>8400</v>
      </c>
      <c r="H21" s="207">
        <v>0</v>
      </c>
      <c r="I21" s="208">
        <f t="shared" si="0"/>
        <v>8400</v>
      </c>
    </row>
    <row r="22" spans="1:9" ht="68.25" customHeight="1">
      <c r="A22" s="204" t="s">
        <v>22</v>
      </c>
      <c r="B22" s="205" t="s">
        <v>362</v>
      </c>
      <c r="C22" s="206" t="s">
        <v>363</v>
      </c>
      <c r="D22" s="207">
        <v>0</v>
      </c>
      <c r="E22" s="207">
        <v>0</v>
      </c>
      <c r="F22" s="207">
        <v>0</v>
      </c>
      <c r="G22" s="207">
        <v>10080</v>
      </c>
      <c r="H22" s="207">
        <v>0</v>
      </c>
      <c r="I22" s="208">
        <f t="shared" si="0"/>
        <v>10080</v>
      </c>
    </row>
    <row r="23" spans="1:9" ht="80.25" customHeight="1">
      <c r="A23" s="204" t="s">
        <v>23</v>
      </c>
      <c r="B23" s="205" t="s">
        <v>364</v>
      </c>
      <c r="C23" s="206" t="s">
        <v>365</v>
      </c>
      <c r="D23" s="207">
        <v>0</v>
      </c>
      <c r="E23" s="207">
        <v>0</v>
      </c>
      <c r="F23" s="207">
        <v>0</v>
      </c>
      <c r="G23" s="207">
        <v>6440</v>
      </c>
      <c r="H23" s="207">
        <v>0</v>
      </c>
      <c r="I23" s="208">
        <f t="shared" si="0"/>
        <v>6440</v>
      </c>
    </row>
    <row r="24" spans="1:9" ht="51.75" customHeight="1">
      <c r="A24" s="204" t="s">
        <v>24</v>
      </c>
      <c r="B24" s="205" t="s">
        <v>366</v>
      </c>
      <c r="C24" s="206" t="s">
        <v>367</v>
      </c>
      <c r="D24" s="207">
        <v>0</v>
      </c>
      <c r="E24" s="207">
        <v>0</v>
      </c>
      <c r="F24" s="209">
        <v>0</v>
      </c>
      <c r="G24" s="207">
        <v>8960</v>
      </c>
      <c r="H24" s="207">
        <v>0</v>
      </c>
      <c r="I24" s="208">
        <f t="shared" si="0"/>
        <v>8960</v>
      </c>
    </row>
    <row r="25" spans="1:9" ht="45" customHeight="1">
      <c r="A25" s="204"/>
      <c r="B25" s="205" t="s">
        <v>368</v>
      </c>
      <c r="C25" s="206" t="s">
        <v>369</v>
      </c>
      <c r="D25" s="207">
        <v>0</v>
      </c>
      <c r="E25" s="207">
        <v>0</v>
      </c>
      <c r="F25" s="207">
        <v>0</v>
      </c>
      <c r="G25" s="207">
        <v>0</v>
      </c>
      <c r="H25" s="207">
        <v>12600</v>
      </c>
      <c r="I25" s="208">
        <f t="shared" si="0"/>
        <v>12600</v>
      </c>
    </row>
    <row r="26" spans="1:9">
      <c r="A26" s="210"/>
      <c r="B26" s="211" t="s">
        <v>247</v>
      </c>
      <c r="C26" s="211"/>
      <c r="D26" s="203">
        <f t="shared" ref="D26:I26" si="1">SUM(D5:D25)</f>
        <v>117010</v>
      </c>
      <c r="E26" s="203">
        <f t="shared" si="1"/>
        <v>26880</v>
      </c>
      <c r="F26" s="203">
        <f t="shared" si="1"/>
        <v>8400</v>
      </c>
      <c r="G26" s="203">
        <f t="shared" si="1"/>
        <v>77980</v>
      </c>
      <c r="H26" s="203">
        <f t="shared" si="1"/>
        <v>12600</v>
      </c>
      <c r="I26" s="208">
        <f t="shared" si="1"/>
        <v>242870</v>
      </c>
    </row>
    <row r="28" spans="1:9">
      <c r="A28" s="212" t="s">
        <v>370</v>
      </c>
      <c r="F28" s="213"/>
      <c r="G28" s="213"/>
      <c r="H28" s="213"/>
      <c r="I28" s="213"/>
    </row>
    <row r="29" spans="1:9" ht="15.75" customHeight="1">
      <c r="F29" s="213"/>
      <c r="G29" s="213"/>
      <c r="H29" s="213"/>
      <c r="I29" s="213"/>
    </row>
    <row r="30" spans="1:9" ht="15.75" customHeight="1">
      <c r="F30" s="213"/>
      <c r="G30" s="213"/>
      <c r="H30" s="213"/>
      <c r="I30" s="213"/>
    </row>
    <row r="31" spans="1:9" ht="15.75" customHeight="1">
      <c r="F31" s="213"/>
      <c r="G31" s="213"/>
      <c r="H31" s="213"/>
      <c r="I31" s="213"/>
    </row>
  </sheetData>
  <mergeCells count="2">
    <mergeCell ref="B2:G2"/>
    <mergeCell ref="F28:I31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2"/>
  <sheetViews>
    <sheetView view="pageBreakPreview" zoomScale="60" zoomScaleNormal="80" workbookViewId="0">
      <pane ySplit="7" topLeftCell="A114" activePane="bottomLeft" state="frozen"/>
      <selection pane="bottomLeft" activeCell="BD142" sqref="BD142"/>
    </sheetView>
  </sheetViews>
  <sheetFormatPr defaultRowHeight="15"/>
  <cols>
    <col min="1" max="1" width="9.140625" style="43"/>
    <col min="2" max="2" width="13.140625" style="43" customWidth="1"/>
    <col min="3" max="7" width="18.5703125" style="43" customWidth="1"/>
    <col min="8" max="11" width="18.85546875" style="43" customWidth="1"/>
    <col min="12" max="13" width="22.7109375" style="43" customWidth="1"/>
    <col min="14" max="14" width="16.5703125" style="43" customWidth="1"/>
    <col min="15" max="18" width="16.140625" style="43" customWidth="1"/>
    <col min="19" max="20" width="14.7109375" style="43" customWidth="1"/>
    <col min="21" max="21" width="17.5703125" style="43" customWidth="1"/>
    <col min="22" max="22" width="17.140625" style="43" customWidth="1"/>
    <col min="23" max="25" width="14.7109375" style="43" customWidth="1"/>
    <col min="26" max="28" width="14.85546875" style="43" customWidth="1"/>
    <col min="29" max="29" width="17.7109375" style="43" customWidth="1"/>
    <col min="30" max="30" width="17.85546875" style="43" customWidth="1"/>
    <col min="31" max="31" width="15.42578125" style="43" customWidth="1"/>
    <col min="32" max="32" width="20.140625" style="43" customWidth="1"/>
    <col min="33" max="33" width="17.85546875" style="43" customWidth="1"/>
    <col min="34" max="34" width="15.42578125" style="43" customWidth="1"/>
    <col min="35" max="35" width="18.28515625" style="43" customWidth="1"/>
    <col min="36" max="38" width="15.42578125" style="43" customWidth="1"/>
    <col min="39" max="39" width="18.5703125" style="43" customWidth="1"/>
    <col min="40" max="40" width="15.42578125" style="43" customWidth="1"/>
    <col min="41" max="41" width="18.5703125" style="43" customWidth="1"/>
    <col min="42" max="43" width="15.42578125" style="43" customWidth="1"/>
    <col min="44" max="44" width="18.5703125" style="43" customWidth="1"/>
    <col min="45" max="45" width="19.42578125" style="43" customWidth="1"/>
    <col min="46" max="46" width="20.140625" style="43" customWidth="1"/>
    <col min="47" max="47" width="17.5703125" style="43" customWidth="1"/>
    <col min="48" max="48" width="21" style="43" customWidth="1"/>
    <col min="49" max="49" width="21.85546875" style="43" customWidth="1"/>
    <col min="50" max="50" width="16.42578125" style="43" customWidth="1"/>
    <col min="51" max="51" width="17.5703125" style="43" customWidth="1"/>
    <col min="52" max="52" width="15.5703125" style="43" customWidth="1"/>
    <col min="53" max="62" width="15.85546875" style="43" customWidth="1"/>
    <col min="63" max="63" width="21" style="43" customWidth="1"/>
    <col min="64" max="64" width="16.42578125" style="43" customWidth="1"/>
    <col min="65" max="65" width="17.42578125" style="43" customWidth="1"/>
    <col min="66" max="66" width="16.28515625" style="43" bestFit="1" customWidth="1"/>
    <col min="67" max="16384" width="9.140625" style="43"/>
  </cols>
  <sheetData>
    <row r="1" spans="1:63" ht="23.25" customHeight="1">
      <c r="A1" s="110" t="s">
        <v>313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</row>
    <row r="2" spans="1:6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s="42" customFormat="1" ht="47.25" customHeight="1">
      <c r="A4" s="111" t="s">
        <v>0</v>
      </c>
      <c r="B4" s="114" t="s">
        <v>1</v>
      </c>
      <c r="C4" s="114" t="s">
        <v>2</v>
      </c>
      <c r="D4" s="98" t="s">
        <v>290</v>
      </c>
      <c r="E4" s="99"/>
      <c r="F4" s="100"/>
      <c r="G4" s="122" t="s">
        <v>275</v>
      </c>
      <c r="H4" s="123"/>
      <c r="I4" s="123"/>
      <c r="J4" s="124"/>
      <c r="K4" s="122" t="s">
        <v>253</v>
      </c>
      <c r="L4" s="123"/>
      <c r="M4" s="124"/>
      <c r="N4" s="122" t="s">
        <v>272</v>
      </c>
      <c r="O4" s="123"/>
      <c r="P4" s="123"/>
      <c r="Q4" s="124"/>
      <c r="R4" s="122" t="s">
        <v>273</v>
      </c>
      <c r="S4" s="123"/>
      <c r="T4" s="124"/>
      <c r="U4" s="122" t="s">
        <v>274</v>
      </c>
      <c r="V4" s="123"/>
      <c r="W4" s="123"/>
      <c r="X4" s="123"/>
      <c r="Y4" s="124"/>
      <c r="Z4" s="122" t="s">
        <v>3</v>
      </c>
      <c r="AA4" s="123"/>
      <c r="AB4" s="123"/>
      <c r="AC4" s="120" t="s">
        <v>256</v>
      </c>
      <c r="AD4" s="121"/>
      <c r="AE4" s="104" t="s">
        <v>257</v>
      </c>
      <c r="AF4" s="104"/>
      <c r="AG4" s="120" t="s">
        <v>282</v>
      </c>
      <c r="AH4" s="121"/>
      <c r="AI4" s="129"/>
      <c r="AJ4" s="120" t="s">
        <v>292</v>
      </c>
      <c r="AK4" s="121"/>
      <c r="AL4" s="129"/>
      <c r="AM4" s="122" t="s">
        <v>258</v>
      </c>
      <c r="AN4" s="123"/>
      <c r="AO4" s="123"/>
      <c r="AP4" s="122" t="s">
        <v>260</v>
      </c>
      <c r="AQ4" s="124"/>
      <c r="AR4" s="120" t="s">
        <v>261</v>
      </c>
      <c r="AS4" s="121"/>
      <c r="AT4" s="121"/>
      <c r="AU4" s="121"/>
      <c r="AV4" s="120" t="s">
        <v>270</v>
      </c>
      <c r="AW4" s="121"/>
      <c r="AX4" s="121"/>
      <c r="AY4" s="121"/>
      <c r="AZ4" s="120" t="s">
        <v>293</v>
      </c>
      <c r="BA4" s="129"/>
      <c r="BB4" s="120" t="s">
        <v>382</v>
      </c>
      <c r="BC4" s="121"/>
      <c r="BD4" s="129"/>
      <c r="BE4" s="214" t="s">
        <v>376</v>
      </c>
      <c r="BF4" s="215"/>
      <c r="BG4" s="214" t="s">
        <v>377</v>
      </c>
      <c r="BH4" s="215"/>
      <c r="BI4" s="216" t="s">
        <v>375</v>
      </c>
      <c r="BJ4" s="217"/>
      <c r="BK4" s="117" t="s">
        <v>4</v>
      </c>
    </row>
    <row r="5" spans="1:63" s="42" customFormat="1" ht="15.75" customHeight="1">
      <c r="A5" s="112"/>
      <c r="B5" s="115"/>
      <c r="C5" s="115"/>
      <c r="D5" s="104" t="s">
        <v>291</v>
      </c>
      <c r="E5" s="104"/>
      <c r="F5" s="104"/>
      <c r="G5" s="98" t="s">
        <v>276</v>
      </c>
      <c r="H5" s="99"/>
      <c r="I5" s="99"/>
      <c r="J5" s="100"/>
      <c r="K5" s="98" t="s">
        <v>254</v>
      </c>
      <c r="L5" s="99"/>
      <c r="M5" s="100"/>
      <c r="N5" s="98" t="s">
        <v>277</v>
      </c>
      <c r="O5" s="99"/>
      <c r="P5" s="99"/>
      <c r="Q5" s="100"/>
      <c r="R5" s="98" t="s">
        <v>278</v>
      </c>
      <c r="S5" s="99"/>
      <c r="T5" s="100"/>
      <c r="U5" s="98" t="s">
        <v>279</v>
      </c>
      <c r="V5" s="99"/>
      <c r="W5" s="99"/>
      <c r="X5" s="99"/>
      <c r="Y5" s="100"/>
      <c r="Z5" s="98" t="s">
        <v>280</v>
      </c>
      <c r="AA5" s="99"/>
      <c r="AB5" s="99"/>
      <c r="AC5" s="105" t="s">
        <v>281</v>
      </c>
      <c r="AD5" s="106"/>
      <c r="AE5" s="104" t="s">
        <v>279</v>
      </c>
      <c r="AF5" s="104"/>
      <c r="AG5" s="132" t="s">
        <v>279</v>
      </c>
      <c r="AH5" s="133"/>
      <c r="AI5" s="134"/>
      <c r="AJ5" s="98" t="s">
        <v>254</v>
      </c>
      <c r="AK5" s="99"/>
      <c r="AL5" s="100"/>
      <c r="AM5" s="98" t="s">
        <v>259</v>
      </c>
      <c r="AN5" s="99"/>
      <c r="AO5" s="99"/>
      <c r="AP5" s="98" t="s">
        <v>255</v>
      </c>
      <c r="AQ5" s="99"/>
      <c r="AR5" s="125" t="s">
        <v>262</v>
      </c>
      <c r="AS5" s="126"/>
      <c r="AT5" s="126"/>
      <c r="AU5" s="126"/>
      <c r="AV5" s="125" t="s">
        <v>271</v>
      </c>
      <c r="AW5" s="126"/>
      <c r="AX5" s="126"/>
      <c r="AY5" s="126"/>
      <c r="AZ5" s="125" t="s">
        <v>269</v>
      </c>
      <c r="BA5" s="130"/>
      <c r="BB5" s="125" t="s">
        <v>383</v>
      </c>
      <c r="BC5" s="126"/>
      <c r="BD5" s="130"/>
      <c r="BE5" s="125" t="s">
        <v>374</v>
      </c>
      <c r="BF5" s="126"/>
      <c r="BG5" s="126"/>
      <c r="BH5" s="126"/>
      <c r="BI5" s="126"/>
      <c r="BJ5" s="130"/>
      <c r="BK5" s="118"/>
    </row>
    <row r="6" spans="1:63" s="42" customFormat="1" ht="180.75" customHeight="1">
      <c r="A6" s="112"/>
      <c r="B6" s="115"/>
      <c r="C6" s="115"/>
      <c r="D6" s="104"/>
      <c r="E6" s="104"/>
      <c r="F6" s="104"/>
      <c r="G6" s="101"/>
      <c r="H6" s="102"/>
      <c r="I6" s="102"/>
      <c r="J6" s="103"/>
      <c r="K6" s="101"/>
      <c r="L6" s="102"/>
      <c r="M6" s="103"/>
      <c r="N6" s="101"/>
      <c r="O6" s="102"/>
      <c r="P6" s="102"/>
      <c r="Q6" s="103"/>
      <c r="R6" s="101"/>
      <c r="S6" s="102"/>
      <c r="T6" s="103"/>
      <c r="U6" s="101"/>
      <c r="V6" s="102"/>
      <c r="W6" s="102"/>
      <c r="X6" s="102"/>
      <c r="Y6" s="103"/>
      <c r="Z6" s="101"/>
      <c r="AA6" s="102"/>
      <c r="AB6" s="102"/>
      <c r="AC6" s="107"/>
      <c r="AD6" s="108"/>
      <c r="AE6" s="104"/>
      <c r="AF6" s="104"/>
      <c r="AG6" s="135"/>
      <c r="AH6" s="136"/>
      <c r="AI6" s="137"/>
      <c r="AJ6" s="101"/>
      <c r="AK6" s="102"/>
      <c r="AL6" s="103"/>
      <c r="AM6" s="101"/>
      <c r="AN6" s="102"/>
      <c r="AO6" s="102"/>
      <c r="AP6" s="101"/>
      <c r="AQ6" s="102"/>
      <c r="AR6" s="127"/>
      <c r="AS6" s="128"/>
      <c r="AT6" s="128"/>
      <c r="AU6" s="128"/>
      <c r="AV6" s="127"/>
      <c r="AW6" s="128"/>
      <c r="AX6" s="128"/>
      <c r="AY6" s="128"/>
      <c r="AZ6" s="127"/>
      <c r="BA6" s="131"/>
      <c r="BB6" s="127"/>
      <c r="BC6" s="128"/>
      <c r="BD6" s="131"/>
      <c r="BE6" s="127"/>
      <c r="BF6" s="128"/>
      <c r="BG6" s="128"/>
      <c r="BH6" s="128"/>
      <c r="BI6" s="128"/>
      <c r="BJ6" s="131"/>
      <c r="BK6" s="118"/>
    </row>
    <row r="7" spans="1:63" s="53" customFormat="1" ht="69" customHeight="1">
      <c r="A7" s="113"/>
      <c r="B7" s="116"/>
      <c r="C7" s="116"/>
      <c r="D7" s="78" t="s">
        <v>247</v>
      </c>
      <c r="E7" s="80" t="s">
        <v>317</v>
      </c>
      <c r="F7" s="80" t="s">
        <v>384</v>
      </c>
      <c r="G7" s="78" t="s">
        <v>247</v>
      </c>
      <c r="H7" s="80" t="s">
        <v>372</v>
      </c>
      <c r="I7" s="80" t="s">
        <v>381</v>
      </c>
      <c r="J7" s="80" t="s">
        <v>384</v>
      </c>
      <c r="K7" s="82" t="s">
        <v>247</v>
      </c>
      <c r="L7" s="81" t="s">
        <v>320</v>
      </c>
      <c r="M7" s="80" t="s">
        <v>384</v>
      </c>
      <c r="N7" s="82" t="s">
        <v>247</v>
      </c>
      <c r="O7" s="81" t="s">
        <v>318</v>
      </c>
      <c r="P7" s="80" t="s">
        <v>381</v>
      </c>
      <c r="Q7" s="80" t="s">
        <v>384</v>
      </c>
      <c r="R7" s="82" t="s">
        <v>247</v>
      </c>
      <c r="S7" s="81" t="s">
        <v>318</v>
      </c>
      <c r="T7" s="81" t="s">
        <v>386</v>
      </c>
      <c r="U7" s="82" t="s">
        <v>247</v>
      </c>
      <c r="V7" s="81" t="s">
        <v>320</v>
      </c>
      <c r="W7" s="80" t="s">
        <v>381</v>
      </c>
      <c r="X7" s="80" t="s">
        <v>384</v>
      </c>
      <c r="Y7" s="80" t="s">
        <v>387</v>
      </c>
      <c r="Z7" s="82" t="s">
        <v>247</v>
      </c>
      <c r="AA7" s="81" t="s">
        <v>318</v>
      </c>
      <c r="AB7" s="81" t="s">
        <v>320</v>
      </c>
      <c r="AC7" s="82" t="s">
        <v>247</v>
      </c>
      <c r="AD7" s="81" t="s">
        <v>320</v>
      </c>
      <c r="AE7" s="82" t="s">
        <v>247</v>
      </c>
      <c r="AF7" s="81" t="s">
        <v>373</v>
      </c>
      <c r="AG7" s="82" t="s">
        <v>247</v>
      </c>
      <c r="AH7" s="81" t="s">
        <v>320</v>
      </c>
      <c r="AI7" s="81" t="s">
        <v>378</v>
      </c>
      <c r="AJ7" s="221" t="s">
        <v>247</v>
      </c>
      <c r="AK7" s="81" t="s">
        <v>378</v>
      </c>
      <c r="AL7" s="81" t="s">
        <v>385</v>
      </c>
      <c r="AM7" s="82" t="s">
        <v>247</v>
      </c>
      <c r="AN7" s="81" t="s">
        <v>320</v>
      </c>
      <c r="AO7" s="81" t="s">
        <v>378</v>
      </c>
      <c r="AP7" s="82" t="s">
        <v>247</v>
      </c>
      <c r="AQ7" s="81" t="s">
        <v>373</v>
      </c>
      <c r="AR7" s="82" t="s">
        <v>247</v>
      </c>
      <c r="AS7" s="81" t="s">
        <v>318</v>
      </c>
      <c r="AT7" s="81" t="s">
        <v>320</v>
      </c>
      <c r="AU7" s="81" t="s">
        <v>378</v>
      </c>
      <c r="AV7" s="82" t="s">
        <v>247</v>
      </c>
      <c r="AW7" s="81" t="s">
        <v>318</v>
      </c>
      <c r="AX7" s="81" t="s">
        <v>373</v>
      </c>
      <c r="AY7" s="81" t="s">
        <v>378</v>
      </c>
      <c r="AZ7" s="82" t="s">
        <v>247</v>
      </c>
      <c r="BA7" s="81" t="s">
        <v>320</v>
      </c>
      <c r="BB7" s="82" t="s">
        <v>247</v>
      </c>
      <c r="BC7" s="81" t="s">
        <v>378</v>
      </c>
      <c r="BD7" s="81" t="s">
        <v>385</v>
      </c>
      <c r="BE7" s="82" t="s">
        <v>247</v>
      </c>
      <c r="BF7" s="81" t="s">
        <v>373</v>
      </c>
      <c r="BG7" s="82" t="s">
        <v>247</v>
      </c>
      <c r="BH7" s="81" t="s">
        <v>373</v>
      </c>
      <c r="BI7" s="82" t="s">
        <v>247</v>
      </c>
      <c r="BJ7" s="81" t="s">
        <v>373</v>
      </c>
      <c r="BK7" s="119"/>
    </row>
    <row r="8" spans="1:63" ht="15.75">
      <c r="A8" s="44" t="s">
        <v>5</v>
      </c>
      <c r="B8" s="44" t="s">
        <v>6</v>
      </c>
      <c r="C8" s="44" t="s">
        <v>7</v>
      </c>
      <c r="D8" s="44" t="s">
        <v>8</v>
      </c>
      <c r="E8" s="44" t="s">
        <v>9</v>
      </c>
      <c r="F8" s="44" t="s">
        <v>10</v>
      </c>
      <c r="G8" s="44" t="s">
        <v>11</v>
      </c>
      <c r="H8" s="44" t="s">
        <v>12</v>
      </c>
      <c r="I8" s="44"/>
      <c r="J8" s="44" t="s">
        <v>13</v>
      </c>
      <c r="K8" s="44" t="s">
        <v>14</v>
      </c>
      <c r="L8" s="44" t="s">
        <v>15</v>
      </c>
      <c r="M8" s="44"/>
      <c r="N8" s="44" t="s">
        <v>16</v>
      </c>
      <c r="O8" s="44" t="s">
        <v>17</v>
      </c>
      <c r="P8" s="44" t="s">
        <v>18</v>
      </c>
      <c r="Q8" s="44"/>
      <c r="R8" s="44" t="s">
        <v>19</v>
      </c>
      <c r="S8" s="44" t="s">
        <v>20</v>
      </c>
      <c r="T8" s="44" t="s">
        <v>21</v>
      </c>
      <c r="U8" s="44" t="s">
        <v>22</v>
      </c>
      <c r="V8" s="44" t="s">
        <v>23</v>
      </c>
      <c r="W8" s="44" t="s">
        <v>24</v>
      </c>
      <c r="X8" s="44"/>
      <c r="Y8" s="44"/>
      <c r="Z8" s="44" t="s">
        <v>25</v>
      </c>
      <c r="AA8" s="44" t="s">
        <v>26</v>
      </c>
      <c r="AB8" s="44" t="s">
        <v>27</v>
      </c>
      <c r="AC8" s="44" t="s">
        <v>28</v>
      </c>
      <c r="AD8" s="44" t="s">
        <v>29</v>
      </c>
      <c r="AE8" s="44" t="s">
        <v>30</v>
      </c>
      <c r="AF8" s="44" t="s">
        <v>31</v>
      </c>
      <c r="AG8" s="44" t="s">
        <v>33</v>
      </c>
      <c r="AH8" s="44" t="s">
        <v>34</v>
      </c>
      <c r="AI8" s="44" t="s">
        <v>35</v>
      </c>
      <c r="AJ8" s="44" t="s">
        <v>36</v>
      </c>
      <c r="AK8" s="44" t="s">
        <v>70</v>
      </c>
      <c r="AL8" s="44" t="s">
        <v>72</v>
      </c>
      <c r="AM8" s="44" t="s">
        <v>74</v>
      </c>
      <c r="AN8" s="44" t="s">
        <v>76</v>
      </c>
      <c r="AO8" s="44" t="s">
        <v>78</v>
      </c>
      <c r="AP8" s="44" t="s">
        <v>82</v>
      </c>
      <c r="AQ8" s="44" t="s">
        <v>84</v>
      </c>
      <c r="AR8" s="44" t="s">
        <v>86</v>
      </c>
      <c r="AS8" s="44" t="s">
        <v>88</v>
      </c>
      <c r="AT8" s="44" t="s">
        <v>90</v>
      </c>
      <c r="AU8" s="44" t="s">
        <v>92</v>
      </c>
      <c r="AV8" s="44" t="s">
        <v>100</v>
      </c>
      <c r="AW8" s="44" t="s">
        <v>102</v>
      </c>
      <c r="AX8" s="44" t="s">
        <v>104</v>
      </c>
      <c r="AY8" s="44" t="s">
        <v>107</v>
      </c>
      <c r="AZ8" s="44" t="s">
        <v>110</v>
      </c>
      <c r="BA8" s="44" t="s">
        <v>112</v>
      </c>
      <c r="BB8" s="44"/>
      <c r="BC8" s="44"/>
      <c r="BD8" s="44"/>
      <c r="BE8" s="229"/>
      <c r="BF8" s="44"/>
      <c r="BG8" s="44"/>
      <c r="BH8" s="44"/>
      <c r="BI8" s="44"/>
      <c r="BJ8" s="44"/>
      <c r="BK8" s="44" t="s">
        <v>113</v>
      </c>
    </row>
    <row r="9" spans="1:63" ht="31.5">
      <c r="A9" s="45" t="s">
        <v>5</v>
      </c>
      <c r="B9" s="46" t="s">
        <v>37</v>
      </c>
      <c r="C9" s="47" t="s">
        <v>38</v>
      </c>
      <c r="D9" s="73">
        <f>SUM(E9:F9)</f>
        <v>0</v>
      </c>
      <c r="E9" s="48">
        <v>0</v>
      </c>
      <c r="F9" s="48"/>
      <c r="G9" s="73">
        <f>SUM(H9:J9)</f>
        <v>0</v>
      </c>
      <c r="H9" s="48">
        <v>0</v>
      </c>
      <c r="I9" s="48"/>
      <c r="J9" s="48"/>
      <c r="K9" s="73">
        <f>SUM(L9:M9)</f>
        <v>0</v>
      </c>
      <c r="L9" s="48"/>
      <c r="M9" s="48"/>
      <c r="N9" s="73">
        <f>SUM(O9:Q9)</f>
        <v>4812</v>
      </c>
      <c r="O9" s="48">
        <v>4812</v>
      </c>
      <c r="P9" s="58"/>
      <c r="Q9" s="58"/>
      <c r="R9" s="73">
        <f>T9+S9</f>
        <v>6221</v>
      </c>
      <c r="S9" s="48">
        <v>6221</v>
      </c>
      <c r="T9" s="48"/>
      <c r="U9" s="73">
        <f>SUM(V9:Y9)</f>
        <v>112997</v>
      </c>
      <c r="V9" s="48">
        <v>93154</v>
      </c>
      <c r="W9" s="48"/>
      <c r="X9" s="48">
        <v>8401</v>
      </c>
      <c r="Y9" s="48">
        <v>11442</v>
      </c>
      <c r="Z9" s="73">
        <f>SUM(AA9:AB9)</f>
        <v>151</v>
      </c>
      <c r="AA9" s="48">
        <v>151</v>
      </c>
      <c r="AB9" s="48"/>
      <c r="AC9" s="73">
        <f>SUM(AD9)</f>
        <v>76890</v>
      </c>
      <c r="AD9" s="48">
        <v>76890</v>
      </c>
      <c r="AE9" s="73">
        <f>SUM(AF9:AF9)</f>
        <v>0</v>
      </c>
      <c r="AF9" s="48">
        <v>0</v>
      </c>
      <c r="AG9" s="73">
        <f>SUM(AH9:AI9)</f>
        <v>19032</v>
      </c>
      <c r="AH9" s="48"/>
      <c r="AI9" s="49">
        <v>19032</v>
      </c>
      <c r="AJ9" s="75">
        <f>SUM(AK9:AL9)</f>
        <v>0</v>
      </c>
      <c r="AK9" s="48"/>
      <c r="AL9" s="49"/>
      <c r="AM9" s="73">
        <f>SUM(AN9:AO9)</f>
        <v>11223</v>
      </c>
      <c r="AN9" s="48"/>
      <c r="AO9" s="48">
        <v>11223</v>
      </c>
      <c r="AP9" s="73">
        <f t="shared" ref="AP9:AP40" si="0">SUM(AQ9:AQ9)</f>
        <v>0</v>
      </c>
      <c r="AQ9" s="48"/>
      <c r="AR9" s="73">
        <f>SUM(AS9:AU9)</f>
        <v>1078137</v>
      </c>
      <c r="AS9" s="50">
        <v>550412</v>
      </c>
      <c r="AT9" s="50">
        <v>515306</v>
      </c>
      <c r="AU9" s="50">
        <v>12419</v>
      </c>
      <c r="AV9" s="74">
        <f>SUM(AW9:AY9)</f>
        <v>589228</v>
      </c>
      <c r="AW9" s="50">
        <v>170941</v>
      </c>
      <c r="AX9" s="50">
        <v>50000</v>
      </c>
      <c r="AY9" s="50">
        <v>368287</v>
      </c>
      <c r="AZ9" s="74">
        <f>BA9</f>
        <v>0</v>
      </c>
      <c r="BA9" s="50"/>
      <c r="BB9" s="74">
        <f>SUM(BC9:BD9)</f>
        <v>0</v>
      </c>
      <c r="BC9" s="50"/>
      <c r="BD9" s="50"/>
      <c r="BE9" s="74">
        <f>SUM(BF9)</f>
        <v>11200</v>
      </c>
      <c r="BF9" s="50">
        <v>11200</v>
      </c>
      <c r="BG9" s="74">
        <f>SUM(BH9)</f>
        <v>0</v>
      </c>
      <c r="BH9" s="50">
        <v>0</v>
      </c>
      <c r="BI9" s="74">
        <f>SUM(BJ9)</f>
        <v>0</v>
      </c>
      <c r="BJ9" s="50">
        <v>0</v>
      </c>
      <c r="BK9" s="51">
        <f>D9+G9+K9+N9+R9+U9+Z9+AC9+AE9+AG9+AJ9+AM9+AP9+AR9+AV9+AZ9+BB9+BE9+BG9+BI9</f>
        <v>1909891</v>
      </c>
    </row>
    <row r="10" spans="1:63" ht="31.5">
      <c r="A10" s="45" t="s">
        <v>6</v>
      </c>
      <c r="B10" s="46" t="s">
        <v>37</v>
      </c>
      <c r="C10" s="47" t="s">
        <v>39</v>
      </c>
      <c r="D10" s="73">
        <f t="shared" ref="D10:D73" si="1">SUM(E10:F10)</f>
        <v>3000</v>
      </c>
      <c r="E10" s="48">
        <v>0</v>
      </c>
      <c r="F10" s="48">
        <v>3000</v>
      </c>
      <c r="G10" s="73">
        <f t="shared" ref="G10:G73" si="2">SUM(H10:J10)</f>
        <v>344</v>
      </c>
      <c r="H10" s="48">
        <v>344</v>
      </c>
      <c r="I10" s="48"/>
      <c r="J10" s="48"/>
      <c r="K10" s="73">
        <f t="shared" ref="K10:K73" si="3">SUM(L10:M10)</f>
        <v>52435</v>
      </c>
      <c r="L10" s="48">
        <v>52435</v>
      </c>
      <c r="M10" s="48"/>
      <c r="N10" s="73">
        <f t="shared" ref="N10:N73" si="4">SUM(O10:Q10)</f>
        <v>5272</v>
      </c>
      <c r="O10" s="48">
        <v>5272</v>
      </c>
      <c r="P10" s="58"/>
      <c r="Q10" s="58"/>
      <c r="R10" s="73">
        <f t="shared" ref="R10:R73" si="5">T10+S10</f>
        <v>11614</v>
      </c>
      <c r="S10" s="48">
        <v>11614</v>
      </c>
      <c r="T10" s="48"/>
      <c r="U10" s="73">
        <f t="shared" ref="U10:U73" si="6">SUM(V10:Y10)</f>
        <v>167418</v>
      </c>
      <c r="V10" s="48">
        <v>138246</v>
      </c>
      <c r="W10" s="48"/>
      <c r="X10" s="48">
        <v>12350</v>
      </c>
      <c r="Y10" s="48">
        <v>16822</v>
      </c>
      <c r="Z10" s="73">
        <f t="shared" ref="Z10:Z73" si="7">SUM(AA10:AB10)</f>
        <v>0</v>
      </c>
      <c r="AA10" s="48">
        <v>0</v>
      </c>
      <c r="AB10" s="48"/>
      <c r="AC10" s="73">
        <f t="shared" ref="AC10:AC73" si="8">SUM(AD10)</f>
        <v>147000</v>
      </c>
      <c r="AD10" s="48">
        <v>147000</v>
      </c>
      <c r="AE10" s="73">
        <f>SUM(AF10:AF10)</f>
        <v>0</v>
      </c>
      <c r="AF10" s="48">
        <v>0</v>
      </c>
      <c r="AG10" s="73">
        <f t="shared" ref="AG10:AG73" si="9">SUM(AH10:AI10)</f>
        <v>25701</v>
      </c>
      <c r="AH10" s="48"/>
      <c r="AI10" s="49">
        <v>25701</v>
      </c>
      <c r="AJ10" s="75">
        <f t="shared" ref="AJ10:AJ73" si="10">SUM(AK10:AL10)</f>
        <v>3443</v>
      </c>
      <c r="AK10" s="48">
        <v>3443</v>
      </c>
      <c r="AL10" s="49"/>
      <c r="AM10" s="73">
        <f>SUM(AN10:AO10)</f>
        <v>50000</v>
      </c>
      <c r="AN10" s="48"/>
      <c r="AO10" s="48">
        <v>50000</v>
      </c>
      <c r="AP10" s="73">
        <f t="shared" si="0"/>
        <v>0</v>
      </c>
      <c r="AQ10" s="48"/>
      <c r="AR10" s="73">
        <f>SUM(AS10:AU10)</f>
        <v>1143951</v>
      </c>
      <c r="AS10" s="50">
        <v>584010</v>
      </c>
      <c r="AT10" s="50">
        <v>546763</v>
      </c>
      <c r="AU10" s="50">
        <v>13178</v>
      </c>
      <c r="AV10" s="74">
        <f>SUM(AW10:AY10)</f>
        <v>692797</v>
      </c>
      <c r="AW10" s="50">
        <v>213765</v>
      </c>
      <c r="AX10" s="50">
        <v>50000</v>
      </c>
      <c r="AY10" s="50">
        <v>429032</v>
      </c>
      <c r="AZ10" s="74">
        <f t="shared" ref="AZ10:AZ73" si="11">BA10</f>
        <v>0</v>
      </c>
      <c r="BA10" s="50"/>
      <c r="BB10" s="74">
        <f t="shared" ref="BB10:BB73" si="12">SUM(BC10:BD10)</f>
        <v>4120</v>
      </c>
      <c r="BC10" s="50">
        <v>4120</v>
      </c>
      <c r="BD10" s="50"/>
      <c r="BE10" s="74">
        <f t="shared" ref="BE10:BE73" si="13">SUM(BF10)</f>
        <v>0</v>
      </c>
      <c r="BF10" s="50">
        <v>0</v>
      </c>
      <c r="BG10" s="74">
        <f t="shared" ref="BG10:BG73" si="14">SUM(BH10)</f>
        <v>0</v>
      </c>
      <c r="BH10" s="50">
        <v>0</v>
      </c>
      <c r="BI10" s="74">
        <f t="shared" ref="BI10:BI73" si="15">SUM(BJ10)</f>
        <v>28000</v>
      </c>
      <c r="BJ10" s="50">
        <v>28000</v>
      </c>
      <c r="BK10" s="51">
        <f>D10+G10+K10+N10+R10+U10+Z10+AC10+AE10+AG10+AJ10+AM10+AP10+AR10+AV10+AZ10+BB10+BE10+BG10+BI10</f>
        <v>2335095</v>
      </c>
    </row>
    <row r="11" spans="1:63" ht="31.5">
      <c r="A11" s="45" t="s">
        <v>7</v>
      </c>
      <c r="B11" s="46" t="s">
        <v>37</v>
      </c>
      <c r="C11" s="47" t="s">
        <v>40</v>
      </c>
      <c r="D11" s="73">
        <f t="shared" si="1"/>
        <v>10000</v>
      </c>
      <c r="E11" s="48">
        <v>0</v>
      </c>
      <c r="F11" s="48">
        <v>10000</v>
      </c>
      <c r="G11" s="73">
        <f t="shared" si="2"/>
        <v>42</v>
      </c>
      <c r="H11" s="48">
        <v>42</v>
      </c>
      <c r="I11" s="48"/>
      <c r="J11" s="48"/>
      <c r="K11" s="73">
        <f t="shared" si="3"/>
        <v>0</v>
      </c>
      <c r="L11" s="48"/>
      <c r="M11" s="48"/>
      <c r="N11" s="73">
        <f t="shared" si="4"/>
        <v>2614</v>
      </c>
      <c r="O11" s="48">
        <v>2614</v>
      </c>
      <c r="P11" s="58"/>
      <c r="Q11" s="58"/>
      <c r="R11" s="73">
        <f t="shared" si="5"/>
        <v>2372</v>
      </c>
      <c r="S11" s="48">
        <v>2372</v>
      </c>
      <c r="T11" s="48"/>
      <c r="U11" s="73">
        <f t="shared" si="6"/>
        <v>157002</v>
      </c>
      <c r="V11" s="48">
        <v>120560</v>
      </c>
      <c r="W11" s="48"/>
      <c r="X11" s="48">
        <v>15428</v>
      </c>
      <c r="Y11" s="48">
        <v>21014</v>
      </c>
      <c r="Z11" s="73">
        <f t="shared" si="7"/>
        <v>101</v>
      </c>
      <c r="AA11" s="48">
        <v>101</v>
      </c>
      <c r="AB11" s="48"/>
      <c r="AC11" s="73">
        <f t="shared" si="8"/>
        <v>21481</v>
      </c>
      <c r="AD11" s="48">
        <v>21481</v>
      </c>
      <c r="AE11" s="73">
        <f>SUM(AF11:AF11)</f>
        <v>0</v>
      </c>
      <c r="AF11" s="48">
        <v>0</v>
      </c>
      <c r="AG11" s="73">
        <f t="shared" si="9"/>
        <v>13998</v>
      </c>
      <c r="AH11" s="48"/>
      <c r="AI11" s="49">
        <v>13998</v>
      </c>
      <c r="AJ11" s="75">
        <f t="shared" si="10"/>
        <v>0</v>
      </c>
      <c r="AK11" s="48"/>
      <c r="AL11" s="49"/>
      <c r="AM11" s="73">
        <f>SUM(AN11:AO11)</f>
        <v>26099</v>
      </c>
      <c r="AN11" s="48"/>
      <c r="AO11" s="48">
        <v>26099</v>
      </c>
      <c r="AP11" s="73">
        <f t="shared" si="0"/>
        <v>0</v>
      </c>
      <c r="AQ11" s="48"/>
      <c r="AR11" s="73">
        <f>SUM(AS11:AU11)</f>
        <v>322733</v>
      </c>
      <c r="AS11" s="50">
        <v>322733</v>
      </c>
      <c r="AT11" s="50">
        <v>0</v>
      </c>
      <c r="AU11" s="50">
        <v>0</v>
      </c>
      <c r="AV11" s="74">
        <f>SUM(AW11:AY11)</f>
        <v>462202</v>
      </c>
      <c r="AW11" s="50">
        <v>155686</v>
      </c>
      <c r="AX11" s="50">
        <v>50000</v>
      </c>
      <c r="AY11" s="50">
        <v>256516</v>
      </c>
      <c r="AZ11" s="74">
        <f t="shared" si="11"/>
        <v>0</v>
      </c>
      <c r="BA11" s="50"/>
      <c r="BB11" s="74">
        <f t="shared" si="12"/>
        <v>0</v>
      </c>
      <c r="BC11" s="50"/>
      <c r="BD11" s="50"/>
      <c r="BE11" s="74">
        <f t="shared" si="13"/>
        <v>0</v>
      </c>
      <c r="BF11" s="50">
        <v>0</v>
      </c>
      <c r="BG11" s="74">
        <f t="shared" si="14"/>
        <v>0</v>
      </c>
      <c r="BH11" s="50">
        <v>0</v>
      </c>
      <c r="BI11" s="74">
        <f t="shared" si="15"/>
        <v>0</v>
      </c>
      <c r="BJ11" s="50">
        <v>0</v>
      </c>
      <c r="BK11" s="51">
        <f>D11+G11+K11+N11+R11+U11+Z11+AC11+AE11+AG11+AJ11+AM11+AP11+AR11+AV11+AZ11+BB11+BE11+BG11+BI11</f>
        <v>1018644</v>
      </c>
    </row>
    <row r="12" spans="1:63" ht="31.5">
      <c r="A12" s="45" t="s">
        <v>8</v>
      </c>
      <c r="B12" s="46" t="s">
        <v>37</v>
      </c>
      <c r="C12" s="47" t="s">
        <v>41</v>
      </c>
      <c r="D12" s="73">
        <f t="shared" si="1"/>
        <v>0</v>
      </c>
      <c r="E12" s="48">
        <v>0</v>
      </c>
      <c r="F12" s="48"/>
      <c r="G12" s="73">
        <f t="shared" si="2"/>
        <v>0</v>
      </c>
      <c r="H12" s="48">
        <v>0</v>
      </c>
      <c r="I12" s="48"/>
      <c r="J12" s="48"/>
      <c r="K12" s="73">
        <f t="shared" si="3"/>
        <v>0</v>
      </c>
      <c r="L12" s="48"/>
      <c r="M12" s="48"/>
      <c r="N12" s="73">
        <f t="shared" si="4"/>
        <v>8580</v>
      </c>
      <c r="O12" s="48">
        <v>8580</v>
      </c>
      <c r="P12" s="58"/>
      <c r="Q12" s="58"/>
      <c r="R12" s="73">
        <f t="shared" si="5"/>
        <v>5630</v>
      </c>
      <c r="S12" s="48">
        <v>5630</v>
      </c>
      <c r="T12" s="48"/>
      <c r="U12" s="73">
        <f t="shared" si="6"/>
        <v>125296</v>
      </c>
      <c r="V12" s="48">
        <v>103218</v>
      </c>
      <c r="W12" s="48"/>
      <c r="X12" s="48">
        <v>9347</v>
      </c>
      <c r="Y12" s="48">
        <v>12731</v>
      </c>
      <c r="Z12" s="73">
        <f t="shared" si="7"/>
        <v>178</v>
      </c>
      <c r="AA12" s="48">
        <v>178</v>
      </c>
      <c r="AB12" s="48"/>
      <c r="AC12" s="73">
        <f t="shared" si="8"/>
        <v>63680</v>
      </c>
      <c r="AD12" s="48">
        <v>63680</v>
      </c>
      <c r="AE12" s="73">
        <f>SUM(AF12:AF12)</f>
        <v>0</v>
      </c>
      <c r="AF12" s="48">
        <v>0</v>
      </c>
      <c r="AG12" s="73">
        <f t="shared" si="9"/>
        <v>20326</v>
      </c>
      <c r="AH12" s="48"/>
      <c r="AI12" s="49">
        <v>20326</v>
      </c>
      <c r="AJ12" s="75">
        <f t="shared" si="10"/>
        <v>0</v>
      </c>
      <c r="AK12" s="48"/>
      <c r="AL12" s="49"/>
      <c r="AM12" s="73">
        <f>SUM(AN12:AO12)</f>
        <v>14186</v>
      </c>
      <c r="AN12" s="48">
        <v>14186</v>
      </c>
      <c r="AO12" s="48"/>
      <c r="AP12" s="73">
        <f t="shared" si="0"/>
        <v>0</v>
      </c>
      <c r="AQ12" s="48"/>
      <c r="AR12" s="73">
        <f>SUM(AS12:AU12)</f>
        <v>1189960</v>
      </c>
      <c r="AS12" s="50">
        <v>607499</v>
      </c>
      <c r="AT12" s="50">
        <v>568753</v>
      </c>
      <c r="AU12" s="50">
        <v>13708</v>
      </c>
      <c r="AV12" s="74">
        <f>SUM(AW12:AY12)</f>
        <v>825304</v>
      </c>
      <c r="AW12" s="50">
        <v>220251</v>
      </c>
      <c r="AX12" s="50">
        <v>50000</v>
      </c>
      <c r="AY12" s="50">
        <v>555053</v>
      </c>
      <c r="AZ12" s="74">
        <f t="shared" si="11"/>
        <v>32</v>
      </c>
      <c r="BA12" s="50">
        <v>32</v>
      </c>
      <c r="BB12" s="74">
        <f t="shared" si="12"/>
        <v>0</v>
      </c>
      <c r="BC12" s="50"/>
      <c r="BD12" s="50"/>
      <c r="BE12" s="74">
        <f t="shared" si="13"/>
        <v>11200</v>
      </c>
      <c r="BF12" s="50">
        <v>11200</v>
      </c>
      <c r="BG12" s="74">
        <f t="shared" si="14"/>
        <v>0</v>
      </c>
      <c r="BH12" s="50">
        <v>0</v>
      </c>
      <c r="BI12" s="74">
        <f t="shared" si="15"/>
        <v>0</v>
      </c>
      <c r="BJ12" s="50">
        <v>0</v>
      </c>
      <c r="BK12" s="51">
        <f>D12+G12+K12+N12+R12+U12+Z12+AC12+AE12+AG12+AJ12+AM12+AP12+AR12+AV12+AZ12+BB12+BE12+BG12+BI12</f>
        <v>2264372</v>
      </c>
    </row>
    <row r="13" spans="1:63" ht="31.5">
      <c r="A13" s="45" t="s">
        <v>9</v>
      </c>
      <c r="B13" s="46" t="s">
        <v>37</v>
      </c>
      <c r="C13" s="47" t="s">
        <v>42</v>
      </c>
      <c r="D13" s="73">
        <f t="shared" si="1"/>
        <v>1500</v>
      </c>
      <c r="E13" s="48">
        <v>0</v>
      </c>
      <c r="F13" s="48">
        <v>1500</v>
      </c>
      <c r="G13" s="73">
        <f t="shared" si="2"/>
        <v>0</v>
      </c>
      <c r="H13" s="48">
        <v>0</v>
      </c>
      <c r="I13" s="48"/>
      <c r="J13" s="48"/>
      <c r="K13" s="73">
        <f t="shared" si="3"/>
        <v>0</v>
      </c>
      <c r="L13" s="48"/>
      <c r="M13" s="48"/>
      <c r="N13" s="73">
        <f t="shared" si="4"/>
        <v>5413</v>
      </c>
      <c r="O13" s="48">
        <v>5413</v>
      </c>
      <c r="P13" s="58"/>
      <c r="Q13" s="58"/>
      <c r="R13" s="73">
        <f t="shared" si="5"/>
        <v>2981</v>
      </c>
      <c r="S13" s="48">
        <v>2981</v>
      </c>
      <c r="T13" s="48"/>
      <c r="U13" s="73">
        <f t="shared" si="6"/>
        <v>11357</v>
      </c>
      <c r="V13" s="48">
        <v>8162</v>
      </c>
      <c r="W13" s="48"/>
      <c r="X13" s="48">
        <v>1353</v>
      </c>
      <c r="Y13" s="48">
        <v>1842</v>
      </c>
      <c r="Z13" s="73">
        <f t="shared" si="7"/>
        <v>212</v>
      </c>
      <c r="AA13" s="48">
        <v>212</v>
      </c>
      <c r="AB13" s="48"/>
      <c r="AC13" s="73">
        <f t="shared" si="8"/>
        <v>36251</v>
      </c>
      <c r="AD13" s="48">
        <v>36251</v>
      </c>
      <c r="AE13" s="73">
        <f>SUM(AF13:AF13)</f>
        <v>0</v>
      </c>
      <c r="AF13" s="48">
        <v>0</v>
      </c>
      <c r="AG13" s="73">
        <f t="shared" si="9"/>
        <v>7592</v>
      </c>
      <c r="AH13" s="48"/>
      <c r="AI13" s="49">
        <v>7592</v>
      </c>
      <c r="AJ13" s="75">
        <f t="shared" si="10"/>
        <v>0</v>
      </c>
      <c r="AK13" s="48"/>
      <c r="AL13" s="49"/>
      <c r="AM13" s="73">
        <f>SUM(AN13:AO13)</f>
        <v>7120</v>
      </c>
      <c r="AN13" s="48">
        <v>7120</v>
      </c>
      <c r="AO13" s="48"/>
      <c r="AP13" s="73">
        <f t="shared" si="0"/>
        <v>0</v>
      </c>
      <c r="AQ13" s="48"/>
      <c r="AR13" s="73">
        <f>SUM(AS13:AU13)</f>
        <v>380957</v>
      </c>
      <c r="AS13" s="50">
        <v>194487</v>
      </c>
      <c r="AT13" s="50">
        <v>182082</v>
      </c>
      <c r="AU13" s="50">
        <v>4388</v>
      </c>
      <c r="AV13" s="74">
        <f>SUM(AW13:AY13)</f>
        <v>334919</v>
      </c>
      <c r="AW13" s="50">
        <v>87872</v>
      </c>
      <c r="AX13" s="50">
        <v>50000</v>
      </c>
      <c r="AY13" s="50">
        <v>197047</v>
      </c>
      <c r="AZ13" s="74">
        <f t="shared" si="11"/>
        <v>0</v>
      </c>
      <c r="BA13" s="50"/>
      <c r="BB13" s="74">
        <f t="shared" si="12"/>
        <v>0</v>
      </c>
      <c r="BC13" s="50"/>
      <c r="BD13" s="50"/>
      <c r="BE13" s="74">
        <f t="shared" si="13"/>
        <v>0</v>
      </c>
      <c r="BF13" s="50">
        <v>0</v>
      </c>
      <c r="BG13" s="74">
        <f t="shared" si="14"/>
        <v>0</v>
      </c>
      <c r="BH13" s="50">
        <v>0</v>
      </c>
      <c r="BI13" s="74">
        <f t="shared" si="15"/>
        <v>0</v>
      </c>
      <c r="BJ13" s="50">
        <v>0</v>
      </c>
      <c r="BK13" s="51">
        <f>D13+G13+K13+N13+R13+U13+Z13+AC13+AE13+AG13+AJ13+AM13+AP13+AR13+AV13+AZ13+BB13+BE13+BG13+BI13</f>
        <v>788302</v>
      </c>
    </row>
    <row r="14" spans="1:63" ht="31.5">
      <c r="A14" s="45" t="s">
        <v>10</v>
      </c>
      <c r="B14" s="46" t="s">
        <v>37</v>
      </c>
      <c r="C14" s="47" t="s">
        <v>43</v>
      </c>
      <c r="D14" s="73">
        <f t="shared" si="1"/>
        <v>19000</v>
      </c>
      <c r="E14" s="48">
        <v>19000</v>
      </c>
      <c r="F14" s="48"/>
      <c r="G14" s="73">
        <f t="shared" si="2"/>
        <v>0</v>
      </c>
      <c r="H14" s="48">
        <v>0</v>
      </c>
      <c r="I14" s="48"/>
      <c r="J14" s="48"/>
      <c r="K14" s="73">
        <f t="shared" si="3"/>
        <v>0</v>
      </c>
      <c r="L14" s="48"/>
      <c r="M14" s="48"/>
      <c r="N14" s="73">
        <f t="shared" si="4"/>
        <v>5627</v>
      </c>
      <c r="O14" s="48">
        <v>5627</v>
      </c>
      <c r="P14" s="58"/>
      <c r="Q14" s="58"/>
      <c r="R14" s="73">
        <f t="shared" si="5"/>
        <v>8599</v>
      </c>
      <c r="S14" s="48">
        <v>8599</v>
      </c>
      <c r="T14" s="48"/>
      <c r="U14" s="73">
        <f t="shared" si="6"/>
        <v>21330</v>
      </c>
      <c r="V14" s="48">
        <v>16049</v>
      </c>
      <c r="W14" s="48"/>
      <c r="X14" s="48">
        <v>2236</v>
      </c>
      <c r="Y14" s="48">
        <v>3045</v>
      </c>
      <c r="Z14" s="73">
        <f t="shared" si="7"/>
        <v>1454</v>
      </c>
      <c r="AA14" s="48">
        <v>1454</v>
      </c>
      <c r="AB14" s="48"/>
      <c r="AC14" s="73">
        <f t="shared" si="8"/>
        <v>93086</v>
      </c>
      <c r="AD14" s="48">
        <v>93086</v>
      </c>
      <c r="AE14" s="73">
        <f>SUM(AF14:AF14)</f>
        <v>1010</v>
      </c>
      <c r="AF14" s="48">
        <v>1010</v>
      </c>
      <c r="AG14" s="73">
        <f t="shared" si="9"/>
        <v>20045</v>
      </c>
      <c r="AH14" s="48"/>
      <c r="AI14" s="49">
        <v>20045</v>
      </c>
      <c r="AJ14" s="75">
        <f t="shared" si="10"/>
        <v>2589</v>
      </c>
      <c r="AK14" s="48">
        <v>2589</v>
      </c>
      <c r="AL14" s="49"/>
      <c r="AM14" s="73">
        <f>SUM(AN14:AO14)</f>
        <v>5530</v>
      </c>
      <c r="AN14" s="48"/>
      <c r="AO14" s="48">
        <v>5530</v>
      </c>
      <c r="AP14" s="73">
        <f t="shared" si="0"/>
        <v>0</v>
      </c>
      <c r="AQ14" s="48"/>
      <c r="AR14" s="73">
        <f>SUM(AS14:AU14)</f>
        <v>872258</v>
      </c>
      <c r="AS14" s="50">
        <v>445306</v>
      </c>
      <c r="AT14" s="50">
        <v>416904</v>
      </c>
      <c r="AU14" s="50">
        <v>10048</v>
      </c>
      <c r="AV14" s="74">
        <f>SUM(AW14:AY14)</f>
        <v>593098</v>
      </c>
      <c r="AW14" s="50">
        <v>168990</v>
      </c>
      <c r="AX14" s="50">
        <v>50000</v>
      </c>
      <c r="AY14" s="50">
        <v>374108</v>
      </c>
      <c r="AZ14" s="74">
        <f t="shared" si="11"/>
        <v>0</v>
      </c>
      <c r="BA14" s="50"/>
      <c r="BB14" s="74">
        <f t="shared" si="12"/>
        <v>0</v>
      </c>
      <c r="BC14" s="50"/>
      <c r="BD14" s="50"/>
      <c r="BE14" s="74">
        <f t="shared" si="13"/>
        <v>11200</v>
      </c>
      <c r="BF14" s="50">
        <v>11200</v>
      </c>
      <c r="BG14" s="74">
        <f t="shared" si="14"/>
        <v>50000</v>
      </c>
      <c r="BH14" s="50">
        <v>50000</v>
      </c>
      <c r="BI14" s="74">
        <f t="shared" si="15"/>
        <v>0</v>
      </c>
      <c r="BJ14" s="50">
        <v>0</v>
      </c>
      <c r="BK14" s="51">
        <f>D14+G14+K14+N14+R14+U14+Z14+AC14+AE14+AG14+AJ14+AM14+AP14+AR14+AV14+AZ14+BB14+BE14+BG14+BI14</f>
        <v>1704826</v>
      </c>
    </row>
    <row r="15" spans="1:63" ht="31.5">
      <c r="A15" s="45" t="s">
        <v>11</v>
      </c>
      <c r="B15" s="46" t="s">
        <v>37</v>
      </c>
      <c r="C15" s="47" t="s">
        <v>44</v>
      </c>
      <c r="D15" s="73">
        <f t="shared" si="1"/>
        <v>0</v>
      </c>
      <c r="E15" s="48">
        <v>0</v>
      </c>
      <c r="F15" s="48"/>
      <c r="G15" s="73">
        <f t="shared" si="2"/>
        <v>0</v>
      </c>
      <c r="H15" s="48">
        <v>0</v>
      </c>
      <c r="I15" s="48"/>
      <c r="J15" s="48"/>
      <c r="K15" s="73">
        <f t="shared" si="3"/>
        <v>50720</v>
      </c>
      <c r="L15" s="48">
        <v>50720</v>
      </c>
      <c r="M15" s="48"/>
      <c r="N15" s="73">
        <f t="shared" si="4"/>
        <v>8698</v>
      </c>
      <c r="O15" s="48">
        <v>8698</v>
      </c>
      <c r="P15" s="58"/>
      <c r="Q15" s="58"/>
      <c r="R15" s="73">
        <f t="shared" si="5"/>
        <v>5152</v>
      </c>
      <c r="S15" s="48">
        <v>5152</v>
      </c>
      <c r="T15" s="48"/>
      <c r="U15" s="73">
        <f t="shared" si="6"/>
        <v>46709</v>
      </c>
      <c r="V15" s="48">
        <v>39134</v>
      </c>
      <c r="W15" s="48"/>
      <c r="X15" s="48">
        <v>3207</v>
      </c>
      <c r="Y15" s="48">
        <v>4368</v>
      </c>
      <c r="Z15" s="73">
        <f t="shared" si="7"/>
        <v>2056</v>
      </c>
      <c r="AA15" s="48">
        <v>2056</v>
      </c>
      <c r="AB15" s="48"/>
      <c r="AC15" s="73">
        <f t="shared" si="8"/>
        <v>59779</v>
      </c>
      <c r="AD15" s="48">
        <v>59779</v>
      </c>
      <c r="AE15" s="73">
        <f>SUM(AF15:AF15)</f>
        <v>100</v>
      </c>
      <c r="AF15" s="48">
        <v>100</v>
      </c>
      <c r="AG15" s="73">
        <f t="shared" si="9"/>
        <v>17170</v>
      </c>
      <c r="AH15" s="48"/>
      <c r="AI15" s="49">
        <v>17170</v>
      </c>
      <c r="AJ15" s="75">
        <f t="shared" si="10"/>
        <v>1600</v>
      </c>
      <c r="AK15" s="48">
        <v>1600</v>
      </c>
      <c r="AL15" s="49"/>
      <c r="AM15" s="73">
        <f>SUM(AN15:AO15)</f>
        <v>55000</v>
      </c>
      <c r="AN15" s="48"/>
      <c r="AO15" s="48">
        <v>55000</v>
      </c>
      <c r="AP15" s="73">
        <f t="shared" si="0"/>
        <v>0</v>
      </c>
      <c r="AQ15" s="48"/>
      <c r="AR15" s="73">
        <f>SUM(AS15:AU15)</f>
        <v>912564</v>
      </c>
      <c r="AS15" s="50">
        <v>465883</v>
      </c>
      <c r="AT15" s="50">
        <v>436169</v>
      </c>
      <c r="AU15" s="50">
        <v>10512</v>
      </c>
      <c r="AV15" s="74">
        <f>SUM(AW15:AY15)</f>
        <v>516213</v>
      </c>
      <c r="AW15" s="50">
        <v>152505</v>
      </c>
      <c r="AX15" s="50">
        <v>50000</v>
      </c>
      <c r="AY15" s="50">
        <v>313708</v>
      </c>
      <c r="AZ15" s="74">
        <f t="shared" si="11"/>
        <v>25</v>
      </c>
      <c r="BA15" s="50">
        <v>25</v>
      </c>
      <c r="BB15" s="74">
        <f t="shared" si="12"/>
        <v>0</v>
      </c>
      <c r="BC15" s="50"/>
      <c r="BD15" s="50"/>
      <c r="BE15" s="74">
        <f t="shared" si="13"/>
        <v>0</v>
      </c>
      <c r="BF15" s="50">
        <v>0</v>
      </c>
      <c r="BG15" s="74">
        <f t="shared" si="14"/>
        <v>0</v>
      </c>
      <c r="BH15" s="50">
        <v>0</v>
      </c>
      <c r="BI15" s="74">
        <f t="shared" si="15"/>
        <v>0</v>
      </c>
      <c r="BJ15" s="50">
        <v>0</v>
      </c>
      <c r="BK15" s="51">
        <f>D15+G15+K15+N15+R15+U15+Z15+AC15+AE15+AG15+AJ15+AM15+AP15+AR15+AV15+AZ15+BB15+BE15+BG15+BI15</f>
        <v>1675786</v>
      </c>
    </row>
    <row r="16" spans="1:63" ht="31.5">
      <c r="A16" s="45" t="s">
        <v>12</v>
      </c>
      <c r="B16" s="46" t="s">
        <v>37</v>
      </c>
      <c r="C16" s="47" t="s">
        <v>45</v>
      </c>
      <c r="D16" s="73">
        <f t="shared" si="1"/>
        <v>7000</v>
      </c>
      <c r="E16" s="48">
        <v>0</v>
      </c>
      <c r="F16" s="48">
        <v>7000</v>
      </c>
      <c r="G16" s="73">
        <f t="shared" si="2"/>
        <v>25</v>
      </c>
      <c r="H16" s="48">
        <v>25</v>
      </c>
      <c r="I16" s="48"/>
      <c r="J16" s="48"/>
      <c r="K16" s="73">
        <f t="shared" si="3"/>
        <v>0</v>
      </c>
      <c r="L16" s="48"/>
      <c r="M16" s="48"/>
      <c r="N16" s="73">
        <f t="shared" si="4"/>
        <v>4441</v>
      </c>
      <c r="O16" s="48">
        <v>4441</v>
      </c>
      <c r="P16" s="58"/>
      <c r="Q16" s="58"/>
      <c r="R16" s="73">
        <f t="shared" si="5"/>
        <v>3562</v>
      </c>
      <c r="S16" s="48">
        <v>3562</v>
      </c>
      <c r="T16" s="48"/>
      <c r="U16" s="73">
        <f t="shared" si="6"/>
        <v>41734</v>
      </c>
      <c r="V16" s="48">
        <v>36067</v>
      </c>
      <c r="W16" s="48"/>
      <c r="X16" s="48">
        <v>2399</v>
      </c>
      <c r="Y16" s="48">
        <v>3268</v>
      </c>
      <c r="Z16" s="73">
        <f t="shared" si="7"/>
        <v>1274</v>
      </c>
      <c r="AA16" s="48">
        <v>1274</v>
      </c>
      <c r="AB16" s="48"/>
      <c r="AC16" s="73">
        <f t="shared" si="8"/>
        <v>41311</v>
      </c>
      <c r="AD16" s="48">
        <v>41311</v>
      </c>
      <c r="AE16" s="73">
        <f>SUM(AF16:AF16)</f>
        <v>0</v>
      </c>
      <c r="AF16" s="48">
        <v>0</v>
      </c>
      <c r="AG16" s="73">
        <f t="shared" si="9"/>
        <v>24985</v>
      </c>
      <c r="AH16" s="48"/>
      <c r="AI16" s="49">
        <v>24985</v>
      </c>
      <c r="AJ16" s="75">
        <f t="shared" si="10"/>
        <v>4817</v>
      </c>
      <c r="AK16" s="48">
        <v>4817</v>
      </c>
      <c r="AL16" s="49"/>
      <c r="AM16" s="73">
        <f>SUM(AN16:AO16)</f>
        <v>28284</v>
      </c>
      <c r="AN16" s="48"/>
      <c r="AO16" s="48">
        <v>28284</v>
      </c>
      <c r="AP16" s="73">
        <f t="shared" si="0"/>
        <v>0</v>
      </c>
      <c r="AQ16" s="48"/>
      <c r="AR16" s="73">
        <f>SUM(AS16:AU16)</f>
        <v>1135828</v>
      </c>
      <c r="AS16" s="50">
        <v>579864</v>
      </c>
      <c r="AT16" s="50">
        <v>542880</v>
      </c>
      <c r="AU16" s="50">
        <v>13084</v>
      </c>
      <c r="AV16" s="74">
        <f>SUM(AW16:AY16)</f>
        <v>690442</v>
      </c>
      <c r="AW16" s="50">
        <v>205742</v>
      </c>
      <c r="AX16" s="50">
        <v>50000</v>
      </c>
      <c r="AY16" s="50">
        <v>434700</v>
      </c>
      <c r="AZ16" s="74">
        <f t="shared" si="11"/>
        <v>0</v>
      </c>
      <c r="BA16" s="50"/>
      <c r="BB16" s="74">
        <f t="shared" si="12"/>
        <v>0</v>
      </c>
      <c r="BC16" s="50"/>
      <c r="BD16" s="50"/>
      <c r="BE16" s="74">
        <f t="shared" si="13"/>
        <v>0</v>
      </c>
      <c r="BF16" s="50">
        <v>0</v>
      </c>
      <c r="BG16" s="74">
        <f t="shared" si="14"/>
        <v>0</v>
      </c>
      <c r="BH16" s="50">
        <v>0</v>
      </c>
      <c r="BI16" s="74">
        <f t="shared" si="15"/>
        <v>0</v>
      </c>
      <c r="BJ16" s="50">
        <v>0</v>
      </c>
      <c r="BK16" s="51">
        <f>D16+G16+K16+N16+R16+U16+Z16+AC16+AE16+AG16+AJ16+AM16+AP16+AR16+AV16+AZ16+BB16+BE16+BG16+BI16</f>
        <v>1983703</v>
      </c>
    </row>
    <row r="17" spans="1:63" ht="31.5">
      <c r="A17" s="45" t="s">
        <v>13</v>
      </c>
      <c r="B17" s="46" t="s">
        <v>37</v>
      </c>
      <c r="C17" s="47" t="s">
        <v>46</v>
      </c>
      <c r="D17" s="73">
        <f t="shared" si="1"/>
        <v>13000</v>
      </c>
      <c r="E17" s="48">
        <v>0</v>
      </c>
      <c r="F17" s="48">
        <v>13000</v>
      </c>
      <c r="G17" s="73">
        <f t="shared" si="2"/>
        <v>660</v>
      </c>
      <c r="H17" s="48">
        <v>660</v>
      </c>
      <c r="I17" s="48"/>
      <c r="J17" s="48"/>
      <c r="K17" s="73">
        <f t="shared" si="3"/>
        <v>240598</v>
      </c>
      <c r="L17" s="48">
        <v>240598</v>
      </c>
      <c r="M17" s="48"/>
      <c r="N17" s="73">
        <f t="shared" si="4"/>
        <v>34076</v>
      </c>
      <c r="O17" s="48">
        <v>34076</v>
      </c>
      <c r="P17" s="58"/>
      <c r="Q17" s="58"/>
      <c r="R17" s="73">
        <f t="shared" si="5"/>
        <v>43137</v>
      </c>
      <c r="S17" s="48">
        <v>43137</v>
      </c>
      <c r="T17" s="48"/>
      <c r="U17" s="73">
        <f t="shared" si="6"/>
        <v>209403</v>
      </c>
      <c r="V17" s="48">
        <v>145944</v>
      </c>
      <c r="W17" s="48"/>
      <c r="X17" s="48">
        <v>26866</v>
      </c>
      <c r="Y17" s="48">
        <v>36593</v>
      </c>
      <c r="Z17" s="73">
        <f t="shared" si="7"/>
        <v>3308</v>
      </c>
      <c r="AA17" s="48">
        <v>3308</v>
      </c>
      <c r="AB17" s="48"/>
      <c r="AC17" s="73">
        <f t="shared" si="8"/>
        <v>435314</v>
      </c>
      <c r="AD17" s="48">
        <v>435314</v>
      </c>
      <c r="AE17" s="73">
        <f>SUM(AF17:AF17)</f>
        <v>10729</v>
      </c>
      <c r="AF17" s="48">
        <v>10729</v>
      </c>
      <c r="AG17" s="73">
        <f t="shared" si="9"/>
        <v>130531</v>
      </c>
      <c r="AH17" s="48"/>
      <c r="AI17" s="49">
        <v>130531</v>
      </c>
      <c r="AJ17" s="75">
        <f t="shared" si="10"/>
        <v>15634</v>
      </c>
      <c r="AK17" s="48">
        <v>15634</v>
      </c>
      <c r="AL17" s="49"/>
      <c r="AM17" s="73">
        <f>SUM(AN17:AO17)</f>
        <v>112971</v>
      </c>
      <c r="AN17" s="48"/>
      <c r="AO17" s="48">
        <v>112971</v>
      </c>
      <c r="AP17" s="73">
        <f t="shared" si="0"/>
        <v>0</v>
      </c>
      <c r="AQ17" s="48"/>
      <c r="AR17" s="73">
        <f>SUM(AS17:AU17)</f>
        <v>4756389</v>
      </c>
      <c r="AS17" s="50">
        <v>1344720</v>
      </c>
      <c r="AT17" s="50">
        <v>3331379</v>
      </c>
      <c r="AU17" s="50">
        <v>80290</v>
      </c>
      <c r="AV17" s="74">
        <f>SUM(AW17:AY17)</f>
        <v>3261825</v>
      </c>
      <c r="AW17" s="50">
        <v>915824</v>
      </c>
      <c r="AX17" s="50">
        <v>50000</v>
      </c>
      <c r="AY17" s="50">
        <v>2296001</v>
      </c>
      <c r="AZ17" s="74">
        <f t="shared" si="11"/>
        <v>0</v>
      </c>
      <c r="BA17" s="50"/>
      <c r="BB17" s="74">
        <f t="shared" si="12"/>
        <v>4123</v>
      </c>
      <c r="BC17" s="50">
        <v>4123</v>
      </c>
      <c r="BD17" s="50"/>
      <c r="BE17" s="74">
        <f t="shared" si="13"/>
        <v>13000</v>
      </c>
      <c r="BF17" s="50">
        <v>13000</v>
      </c>
      <c r="BG17" s="74">
        <f t="shared" si="14"/>
        <v>0</v>
      </c>
      <c r="BH17" s="50">
        <v>0</v>
      </c>
      <c r="BI17" s="74">
        <f t="shared" si="15"/>
        <v>0</v>
      </c>
      <c r="BJ17" s="50">
        <v>0</v>
      </c>
      <c r="BK17" s="51">
        <f>D17+G17+K17+N17+R17+U17+Z17+AC17+AE17+AG17+AJ17+AM17+AP17+AR17+AV17+AZ17+BB17+BE17+BG17+BI17</f>
        <v>9284698</v>
      </c>
    </row>
    <row r="18" spans="1:63" ht="31.5">
      <c r="A18" s="45" t="s">
        <v>14</v>
      </c>
      <c r="B18" s="46" t="s">
        <v>37</v>
      </c>
      <c r="C18" s="47" t="s">
        <v>47</v>
      </c>
      <c r="D18" s="73">
        <f t="shared" si="1"/>
        <v>15000</v>
      </c>
      <c r="E18" s="48">
        <v>15000</v>
      </c>
      <c r="F18" s="48"/>
      <c r="G18" s="73">
        <f t="shared" si="2"/>
        <v>23</v>
      </c>
      <c r="H18" s="48">
        <v>23</v>
      </c>
      <c r="I18" s="48"/>
      <c r="J18" s="48"/>
      <c r="K18" s="73">
        <f t="shared" si="3"/>
        <v>77898</v>
      </c>
      <c r="L18" s="48">
        <v>77898</v>
      </c>
      <c r="M18" s="48"/>
      <c r="N18" s="73">
        <f t="shared" si="4"/>
        <v>11596</v>
      </c>
      <c r="O18" s="48">
        <v>11596</v>
      </c>
      <c r="P18" s="58"/>
      <c r="Q18" s="58"/>
      <c r="R18" s="73">
        <f t="shared" si="5"/>
        <v>11572</v>
      </c>
      <c r="S18" s="48">
        <v>11572</v>
      </c>
      <c r="T18" s="48"/>
      <c r="U18" s="73">
        <f t="shared" si="6"/>
        <v>166873</v>
      </c>
      <c r="V18" s="48">
        <v>135628</v>
      </c>
      <c r="W18" s="48"/>
      <c r="X18" s="48">
        <v>13228</v>
      </c>
      <c r="Y18" s="48">
        <v>18017</v>
      </c>
      <c r="Z18" s="73">
        <f t="shared" si="7"/>
        <v>222</v>
      </c>
      <c r="AA18" s="48">
        <v>222</v>
      </c>
      <c r="AB18" s="48"/>
      <c r="AC18" s="73">
        <f t="shared" si="8"/>
        <v>115515</v>
      </c>
      <c r="AD18" s="48">
        <v>115515</v>
      </c>
      <c r="AE18" s="73">
        <f>SUM(AF18:AF18)</f>
        <v>500</v>
      </c>
      <c r="AF18" s="48">
        <v>500</v>
      </c>
      <c r="AG18" s="73">
        <f t="shared" si="9"/>
        <v>64725</v>
      </c>
      <c r="AH18" s="48"/>
      <c r="AI18" s="49">
        <v>64725</v>
      </c>
      <c r="AJ18" s="75">
        <f t="shared" si="10"/>
        <v>69782</v>
      </c>
      <c r="AK18" s="48">
        <v>69782</v>
      </c>
      <c r="AL18" s="49"/>
      <c r="AM18" s="73">
        <f>SUM(AN18:AO18)</f>
        <v>62652</v>
      </c>
      <c r="AN18" s="48">
        <v>62652</v>
      </c>
      <c r="AO18" s="48"/>
      <c r="AP18" s="73">
        <f t="shared" si="0"/>
        <v>0</v>
      </c>
      <c r="AQ18" s="48"/>
      <c r="AR18" s="73">
        <f>SUM(AS18:AU18)</f>
        <v>3507050</v>
      </c>
      <c r="AS18" s="50">
        <v>914409</v>
      </c>
      <c r="AT18" s="50">
        <v>2531626</v>
      </c>
      <c r="AU18" s="50">
        <v>61015</v>
      </c>
      <c r="AV18" s="74">
        <f>SUM(AW18:AY18)</f>
        <v>1607938</v>
      </c>
      <c r="AW18" s="50">
        <v>513012</v>
      </c>
      <c r="AX18" s="50">
        <v>50000</v>
      </c>
      <c r="AY18" s="50">
        <v>1044926</v>
      </c>
      <c r="AZ18" s="74">
        <f t="shared" si="11"/>
        <v>0</v>
      </c>
      <c r="BA18" s="50"/>
      <c r="BB18" s="74">
        <f t="shared" si="12"/>
        <v>4124</v>
      </c>
      <c r="BC18" s="50">
        <v>4124</v>
      </c>
      <c r="BD18" s="50"/>
      <c r="BE18" s="74">
        <f t="shared" si="13"/>
        <v>10500</v>
      </c>
      <c r="BF18" s="50">
        <v>10500</v>
      </c>
      <c r="BG18" s="74">
        <f t="shared" si="14"/>
        <v>0</v>
      </c>
      <c r="BH18" s="50">
        <v>0</v>
      </c>
      <c r="BI18" s="74">
        <f t="shared" si="15"/>
        <v>0</v>
      </c>
      <c r="BJ18" s="50">
        <v>0</v>
      </c>
      <c r="BK18" s="51">
        <f>D18+G18+K18+N18+R18+U18+Z18+AC18+AE18+AG18+AJ18+AM18+AP18+AR18+AV18+AZ18+BB18+BE18+BG18+BI18</f>
        <v>5725970</v>
      </c>
    </row>
    <row r="19" spans="1:63" ht="31.5">
      <c r="A19" s="45" t="s">
        <v>15</v>
      </c>
      <c r="B19" s="46" t="s">
        <v>37</v>
      </c>
      <c r="C19" s="47" t="s">
        <v>48</v>
      </c>
      <c r="D19" s="73">
        <f t="shared" si="1"/>
        <v>0</v>
      </c>
      <c r="E19" s="48">
        <v>0</v>
      </c>
      <c r="F19" s="48"/>
      <c r="G19" s="73">
        <f t="shared" si="2"/>
        <v>0</v>
      </c>
      <c r="H19" s="48">
        <v>0</v>
      </c>
      <c r="I19" s="48"/>
      <c r="J19" s="48"/>
      <c r="K19" s="73">
        <f t="shared" si="3"/>
        <v>0</v>
      </c>
      <c r="L19" s="48"/>
      <c r="M19" s="48"/>
      <c r="N19" s="73">
        <f t="shared" si="4"/>
        <v>2778</v>
      </c>
      <c r="O19" s="48">
        <v>2778</v>
      </c>
      <c r="P19" s="58"/>
      <c r="Q19" s="58"/>
      <c r="R19" s="73">
        <f t="shared" si="5"/>
        <v>1468</v>
      </c>
      <c r="S19" s="48">
        <v>1468</v>
      </c>
      <c r="T19" s="48"/>
      <c r="U19" s="73">
        <f t="shared" si="6"/>
        <v>23503</v>
      </c>
      <c r="V19" s="48">
        <v>19304</v>
      </c>
      <c r="W19" s="48"/>
      <c r="X19" s="48">
        <v>1778</v>
      </c>
      <c r="Y19" s="48">
        <v>2421</v>
      </c>
      <c r="Z19" s="73">
        <f t="shared" si="7"/>
        <v>38</v>
      </c>
      <c r="AA19" s="48">
        <v>38</v>
      </c>
      <c r="AB19" s="48"/>
      <c r="AC19" s="73">
        <f t="shared" si="8"/>
        <v>18288</v>
      </c>
      <c r="AD19" s="48">
        <v>18288</v>
      </c>
      <c r="AE19" s="73">
        <f>SUM(AF19:AF19)</f>
        <v>0</v>
      </c>
      <c r="AF19" s="48">
        <v>0</v>
      </c>
      <c r="AG19" s="73">
        <f t="shared" si="9"/>
        <v>7019</v>
      </c>
      <c r="AH19" s="48"/>
      <c r="AI19" s="49">
        <v>7019</v>
      </c>
      <c r="AJ19" s="75">
        <f t="shared" si="10"/>
        <v>0</v>
      </c>
      <c r="AK19" s="48"/>
      <c r="AL19" s="49"/>
      <c r="AM19" s="73">
        <f>SUM(AN19:AO19)</f>
        <v>6934</v>
      </c>
      <c r="AN19" s="48"/>
      <c r="AO19" s="48">
        <v>6934</v>
      </c>
      <c r="AP19" s="73">
        <f t="shared" si="0"/>
        <v>0</v>
      </c>
      <c r="AQ19" s="48"/>
      <c r="AR19" s="73">
        <f>SUM(AS19:AU19)</f>
        <v>195380</v>
      </c>
      <c r="AS19" s="50">
        <v>99745</v>
      </c>
      <c r="AT19" s="50">
        <v>93384</v>
      </c>
      <c r="AU19" s="50">
        <v>2251</v>
      </c>
      <c r="AV19" s="74">
        <f>SUM(AW19:AY19)</f>
        <v>148805</v>
      </c>
      <c r="AW19" s="50">
        <v>42394</v>
      </c>
      <c r="AX19" s="50">
        <v>50000</v>
      </c>
      <c r="AY19" s="50">
        <v>56411</v>
      </c>
      <c r="AZ19" s="74">
        <f t="shared" si="11"/>
        <v>0</v>
      </c>
      <c r="BA19" s="50"/>
      <c r="BB19" s="74">
        <f t="shared" si="12"/>
        <v>0</v>
      </c>
      <c r="BC19" s="50"/>
      <c r="BD19" s="50"/>
      <c r="BE19" s="74">
        <f t="shared" si="13"/>
        <v>0</v>
      </c>
      <c r="BF19" s="50">
        <v>0</v>
      </c>
      <c r="BG19" s="74">
        <f t="shared" si="14"/>
        <v>0</v>
      </c>
      <c r="BH19" s="50">
        <v>0</v>
      </c>
      <c r="BI19" s="74">
        <f t="shared" si="15"/>
        <v>0</v>
      </c>
      <c r="BJ19" s="50">
        <v>0</v>
      </c>
      <c r="BK19" s="51">
        <f>D19+G19+K19+N19+R19+U19+Z19+AC19+AE19+AG19+AJ19+AM19+AP19+AR19+AV19+AZ19+BB19+BE19+BG19+BI19</f>
        <v>404213</v>
      </c>
    </row>
    <row r="20" spans="1:63" ht="31.5">
      <c r="A20" s="45" t="s">
        <v>16</v>
      </c>
      <c r="B20" s="46" t="s">
        <v>37</v>
      </c>
      <c r="C20" s="47" t="s">
        <v>49</v>
      </c>
      <c r="D20" s="73">
        <f t="shared" si="1"/>
        <v>8000</v>
      </c>
      <c r="E20" s="48">
        <v>8000</v>
      </c>
      <c r="F20" s="48"/>
      <c r="G20" s="73">
        <f t="shared" si="2"/>
        <v>0</v>
      </c>
      <c r="H20" s="48">
        <v>0</v>
      </c>
      <c r="I20" s="48"/>
      <c r="J20" s="48"/>
      <c r="K20" s="73">
        <f t="shared" si="3"/>
        <v>0</v>
      </c>
      <c r="L20" s="48"/>
      <c r="M20" s="48"/>
      <c r="N20" s="73">
        <f t="shared" si="4"/>
        <v>7131</v>
      </c>
      <c r="O20" s="48">
        <v>7131</v>
      </c>
      <c r="P20" s="58"/>
      <c r="Q20" s="58"/>
      <c r="R20" s="73">
        <f t="shared" si="5"/>
        <v>7136</v>
      </c>
      <c r="S20" s="48">
        <v>7136</v>
      </c>
      <c r="T20" s="48"/>
      <c r="U20" s="73">
        <f t="shared" si="6"/>
        <v>106952</v>
      </c>
      <c r="V20" s="48">
        <v>88705</v>
      </c>
      <c r="W20" s="48"/>
      <c r="X20" s="48">
        <v>7725</v>
      </c>
      <c r="Y20" s="48">
        <v>10522</v>
      </c>
      <c r="Z20" s="73">
        <f t="shared" si="7"/>
        <v>3855</v>
      </c>
      <c r="AA20" s="48">
        <v>0</v>
      </c>
      <c r="AB20" s="48">
        <v>3855</v>
      </c>
      <c r="AC20" s="73">
        <f t="shared" si="8"/>
        <v>67649</v>
      </c>
      <c r="AD20" s="48">
        <v>67649</v>
      </c>
      <c r="AE20" s="73">
        <f>SUM(AF20:AF20)</f>
        <v>0</v>
      </c>
      <c r="AF20" s="48">
        <v>0</v>
      </c>
      <c r="AG20" s="73">
        <f t="shared" si="9"/>
        <v>31669</v>
      </c>
      <c r="AH20" s="48"/>
      <c r="AI20" s="49">
        <v>31669</v>
      </c>
      <c r="AJ20" s="75">
        <f t="shared" si="10"/>
        <v>435</v>
      </c>
      <c r="AK20" s="48">
        <v>435</v>
      </c>
      <c r="AL20" s="49"/>
      <c r="AM20" s="73">
        <f>SUM(AN20:AO20)</f>
        <v>21060</v>
      </c>
      <c r="AN20" s="48"/>
      <c r="AO20" s="48">
        <v>21060</v>
      </c>
      <c r="AP20" s="73">
        <f t="shared" si="0"/>
        <v>0</v>
      </c>
      <c r="AQ20" s="48"/>
      <c r="AR20" s="73">
        <f>SUM(AS20:AU20)</f>
        <v>1495823</v>
      </c>
      <c r="AS20" s="50">
        <v>763649</v>
      </c>
      <c r="AT20" s="50">
        <v>714943</v>
      </c>
      <c r="AU20" s="50">
        <v>17231</v>
      </c>
      <c r="AV20" s="74">
        <f>SUM(AW20:AY20)</f>
        <v>854686</v>
      </c>
      <c r="AW20" s="50">
        <v>240686</v>
      </c>
      <c r="AX20" s="50">
        <v>50000</v>
      </c>
      <c r="AY20" s="50">
        <v>564000</v>
      </c>
      <c r="AZ20" s="74">
        <f t="shared" si="11"/>
        <v>0</v>
      </c>
      <c r="BA20" s="50"/>
      <c r="BB20" s="74">
        <f t="shared" si="12"/>
        <v>0</v>
      </c>
      <c r="BC20" s="50"/>
      <c r="BD20" s="50"/>
      <c r="BE20" s="74">
        <f t="shared" si="13"/>
        <v>0</v>
      </c>
      <c r="BF20" s="50">
        <v>0</v>
      </c>
      <c r="BG20" s="74">
        <f t="shared" si="14"/>
        <v>0</v>
      </c>
      <c r="BH20" s="50">
        <v>0</v>
      </c>
      <c r="BI20" s="74">
        <f t="shared" si="15"/>
        <v>0</v>
      </c>
      <c r="BJ20" s="50">
        <v>0</v>
      </c>
      <c r="BK20" s="51">
        <f>D20+G20+K20+N20+R20+U20+Z20+AC20+AE20+AG20+AJ20+AM20+AP20+AR20+AV20+AZ20+BB20+BE20+BG20+BI20</f>
        <v>2604396</v>
      </c>
    </row>
    <row r="21" spans="1:63" ht="31.5">
      <c r="A21" s="45" t="s">
        <v>17</v>
      </c>
      <c r="B21" s="46" t="s">
        <v>37</v>
      </c>
      <c r="C21" s="47" t="s">
        <v>50</v>
      </c>
      <c r="D21" s="73">
        <f t="shared" si="1"/>
        <v>0</v>
      </c>
      <c r="E21" s="48">
        <v>0</v>
      </c>
      <c r="F21" s="48"/>
      <c r="G21" s="73">
        <f t="shared" si="2"/>
        <v>264</v>
      </c>
      <c r="H21" s="48">
        <v>154</v>
      </c>
      <c r="I21" s="48">
        <v>110</v>
      </c>
      <c r="J21" s="48"/>
      <c r="K21" s="73">
        <f t="shared" si="3"/>
        <v>43241</v>
      </c>
      <c r="L21" s="48">
        <v>43241</v>
      </c>
      <c r="M21" s="48"/>
      <c r="N21" s="73">
        <f t="shared" si="4"/>
        <v>8095</v>
      </c>
      <c r="O21" s="48">
        <v>6956</v>
      </c>
      <c r="P21" s="58"/>
      <c r="Q21" s="58">
        <v>1139</v>
      </c>
      <c r="R21" s="73">
        <f t="shared" si="5"/>
        <v>3964</v>
      </c>
      <c r="S21" s="48">
        <v>3964</v>
      </c>
      <c r="T21" s="48"/>
      <c r="U21" s="73">
        <f t="shared" si="6"/>
        <v>40577</v>
      </c>
      <c r="V21" s="48">
        <v>29159</v>
      </c>
      <c r="W21" s="48"/>
      <c r="X21" s="48">
        <v>4834</v>
      </c>
      <c r="Y21" s="48">
        <v>6584</v>
      </c>
      <c r="Z21" s="73">
        <f t="shared" si="7"/>
        <v>2118</v>
      </c>
      <c r="AA21" s="48">
        <v>2118</v>
      </c>
      <c r="AB21" s="48"/>
      <c r="AC21" s="73">
        <f t="shared" si="8"/>
        <v>48427</v>
      </c>
      <c r="AD21" s="48">
        <v>48427</v>
      </c>
      <c r="AE21" s="73">
        <f>SUM(AF21:AF21)</f>
        <v>250</v>
      </c>
      <c r="AF21" s="48">
        <v>250</v>
      </c>
      <c r="AG21" s="73">
        <f t="shared" si="9"/>
        <v>23774</v>
      </c>
      <c r="AH21" s="48"/>
      <c r="AI21" s="49">
        <v>23774</v>
      </c>
      <c r="AJ21" s="75">
        <f t="shared" si="10"/>
        <v>0</v>
      </c>
      <c r="AK21" s="48"/>
      <c r="AL21" s="49"/>
      <c r="AM21" s="73">
        <f>SUM(AN21:AO21)</f>
        <v>34062</v>
      </c>
      <c r="AN21" s="48">
        <v>34062</v>
      </c>
      <c r="AO21" s="48"/>
      <c r="AP21" s="73">
        <f t="shared" si="0"/>
        <v>0</v>
      </c>
      <c r="AQ21" s="48"/>
      <c r="AR21" s="73">
        <f>SUM(AS21:AU21)</f>
        <v>1391409</v>
      </c>
      <c r="AS21" s="50">
        <v>710343</v>
      </c>
      <c r="AT21" s="50">
        <v>665038</v>
      </c>
      <c r="AU21" s="50">
        <v>16028</v>
      </c>
      <c r="AV21" s="74">
        <f>SUM(AW21:AY21)</f>
        <v>873398</v>
      </c>
      <c r="AW21" s="50">
        <v>274704</v>
      </c>
      <c r="AX21" s="50">
        <v>50000</v>
      </c>
      <c r="AY21" s="50">
        <v>548694</v>
      </c>
      <c r="AZ21" s="74">
        <f t="shared" si="11"/>
        <v>0</v>
      </c>
      <c r="BA21" s="50"/>
      <c r="BB21" s="74">
        <f t="shared" si="12"/>
        <v>4120</v>
      </c>
      <c r="BC21" s="50">
        <v>4120</v>
      </c>
      <c r="BD21" s="50"/>
      <c r="BE21" s="74">
        <f t="shared" si="13"/>
        <v>0</v>
      </c>
      <c r="BF21" s="50">
        <v>0</v>
      </c>
      <c r="BG21" s="74">
        <f t="shared" si="14"/>
        <v>0</v>
      </c>
      <c r="BH21" s="50">
        <v>0</v>
      </c>
      <c r="BI21" s="74">
        <f t="shared" si="15"/>
        <v>0</v>
      </c>
      <c r="BJ21" s="50">
        <v>0</v>
      </c>
      <c r="BK21" s="51">
        <f>D21+G21+K21+N21+R21+U21+Z21+AC21+AE21+AG21+AJ21+AM21+AP21+AR21+AV21+AZ21+BB21+BE21+BG21+BI21</f>
        <v>2473699</v>
      </c>
    </row>
    <row r="22" spans="1:63" ht="31.5">
      <c r="A22" s="45" t="s">
        <v>18</v>
      </c>
      <c r="B22" s="46" t="s">
        <v>37</v>
      </c>
      <c r="C22" s="47" t="s">
        <v>51</v>
      </c>
      <c r="D22" s="73">
        <f t="shared" si="1"/>
        <v>0</v>
      </c>
      <c r="E22" s="48">
        <v>0</v>
      </c>
      <c r="F22" s="48"/>
      <c r="G22" s="73">
        <f t="shared" si="2"/>
        <v>0</v>
      </c>
      <c r="H22" s="48">
        <v>0</v>
      </c>
      <c r="I22" s="48"/>
      <c r="J22" s="48"/>
      <c r="K22" s="73">
        <f t="shared" si="3"/>
        <v>83688</v>
      </c>
      <c r="L22" s="48">
        <v>83688</v>
      </c>
      <c r="M22" s="48"/>
      <c r="N22" s="73">
        <f t="shared" si="4"/>
        <v>2936</v>
      </c>
      <c r="O22" s="48">
        <v>2936</v>
      </c>
      <c r="P22" s="58"/>
      <c r="Q22" s="58"/>
      <c r="R22" s="73">
        <f t="shared" si="5"/>
        <v>5142</v>
      </c>
      <c r="S22" s="48">
        <v>5142</v>
      </c>
      <c r="T22" s="48"/>
      <c r="U22" s="73">
        <f t="shared" si="6"/>
        <v>45925</v>
      </c>
      <c r="V22" s="48">
        <v>38450</v>
      </c>
      <c r="W22" s="48"/>
      <c r="X22" s="48">
        <v>3165</v>
      </c>
      <c r="Y22" s="48">
        <v>4310</v>
      </c>
      <c r="Z22" s="73">
        <f t="shared" si="7"/>
        <v>480</v>
      </c>
      <c r="AA22" s="48">
        <v>480</v>
      </c>
      <c r="AB22" s="48"/>
      <c r="AC22" s="73">
        <f t="shared" si="8"/>
        <v>31765</v>
      </c>
      <c r="AD22" s="48">
        <v>31765</v>
      </c>
      <c r="AE22" s="73">
        <f>SUM(AF22:AF22)</f>
        <v>0</v>
      </c>
      <c r="AF22" s="48">
        <v>0</v>
      </c>
      <c r="AG22" s="73">
        <f t="shared" si="9"/>
        <v>6406</v>
      </c>
      <c r="AH22" s="48"/>
      <c r="AI22" s="49">
        <v>6406</v>
      </c>
      <c r="AJ22" s="75">
        <f t="shared" si="10"/>
        <v>0</v>
      </c>
      <c r="AK22" s="48"/>
      <c r="AL22" s="49"/>
      <c r="AM22" s="73">
        <f>SUM(AN22:AO22)</f>
        <v>9935</v>
      </c>
      <c r="AN22" s="48">
        <v>9935</v>
      </c>
      <c r="AO22" s="48"/>
      <c r="AP22" s="73">
        <f t="shared" si="0"/>
        <v>0</v>
      </c>
      <c r="AQ22" s="48"/>
      <c r="AR22" s="73">
        <f>SUM(AS22:AU22)</f>
        <v>208753</v>
      </c>
      <c r="AS22" s="50">
        <v>106573</v>
      </c>
      <c r="AT22" s="50">
        <v>99775</v>
      </c>
      <c r="AU22" s="50">
        <v>2405</v>
      </c>
      <c r="AV22" s="74">
        <f>SUM(AW22:AY22)</f>
        <v>147734</v>
      </c>
      <c r="AW22" s="50">
        <v>40974</v>
      </c>
      <c r="AX22" s="50">
        <v>50000</v>
      </c>
      <c r="AY22" s="50">
        <v>56760</v>
      </c>
      <c r="AZ22" s="74">
        <f t="shared" si="11"/>
        <v>0</v>
      </c>
      <c r="BA22" s="50"/>
      <c r="BB22" s="74">
        <f t="shared" si="12"/>
        <v>0</v>
      </c>
      <c r="BC22" s="50"/>
      <c r="BD22" s="50"/>
      <c r="BE22" s="74">
        <f t="shared" si="13"/>
        <v>0</v>
      </c>
      <c r="BF22" s="50">
        <v>0</v>
      </c>
      <c r="BG22" s="74">
        <f t="shared" si="14"/>
        <v>0</v>
      </c>
      <c r="BH22" s="50">
        <v>0</v>
      </c>
      <c r="BI22" s="74">
        <f t="shared" si="15"/>
        <v>0</v>
      </c>
      <c r="BJ22" s="50">
        <v>0</v>
      </c>
      <c r="BK22" s="51">
        <f>D22+G22+K22+N22+R22+U22+Z22+AC22+AE22+AG22+AJ22+AM22+AP22+AR22+AV22+AZ22+BB22+BE22+BG22+BI22</f>
        <v>542764</v>
      </c>
    </row>
    <row r="23" spans="1:63" ht="31.5">
      <c r="A23" s="45" t="s">
        <v>19</v>
      </c>
      <c r="B23" s="46" t="s">
        <v>37</v>
      </c>
      <c r="C23" s="47" t="s">
        <v>52</v>
      </c>
      <c r="D23" s="73">
        <f t="shared" si="1"/>
        <v>0</v>
      </c>
      <c r="E23" s="48">
        <v>0</v>
      </c>
      <c r="F23" s="48"/>
      <c r="G23" s="73">
        <f t="shared" si="2"/>
        <v>147</v>
      </c>
      <c r="H23" s="48">
        <v>147</v>
      </c>
      <c r="I23" s="48"/>
      <c r="J23" s="48"/>
      <c r="K23" s="73">
        <f t="shared" si="3"/>
        <v>0</v>
      </c>
      <c r="L23" s="48"/>
      <c r="M23" s="48"/>
      <c r="N23" s="73">
        <f t="shared" si="4"/>
        <v>11749</v>
      </c>
      <c r="O23" s="48">
        <v>11749</v>
      </c>
      <c r="P23" s="58"/>
      <c r="Q23" s="58"/>
      <c r="R23" s="73">
        <f t="shared" si="5"/>
        <v>7207</v>
      </c>
      <c r="S23" s="48">
        <v>7207</v>
      </c>
      <c r="T23" s="48"/>
      <c r="U23" s="73">
        <f t="shared" si="6"/>
        <v>78780</v>
      </c>
      <c r="V23" s="48">
        <v>68584</v>
      </c>
      <c r="W23" s="48"/>
      <c r="X23" s="48">
        <v>4317</v>
      </c>
      <c r="Y23" s="48">
        <v>5879</v>
      </c>
      <c r="Z23" s="73">
        <f t="shared" si="7"/>
        <v>366</v>
      </c>
      <c r="AA23" s="48">
        <v>366</v>
      </c>
      <c r="AB23" s="48"/>
      <c r="AC23" s="73">
        <f t="shared" si="8"/>
        <v>80927</v>
      </c>
      <c r="AD23" s="48">
        <v>80927</v>
      </c>
      <c r="AE23" s="73">
        <f>SUM(AF23:AF23)</f>
        <v>1500</v>
      </c>
      <c r="AF23" s="48">
        <v>1500</v>
      </c>
      <c r="AG23" s="73">
        <f t="shared" si="9"/>
        <v>35430</v>
      </c>
      <c r="AH23" s="48"/>
      <c r="AI23" s="49">
        <v>35430</v>
      </c>
      <c r="AJ23" s="75">
        <f t="shared" si="10"/>
        <v>13124</v>
      </c>
      <c r="AK23" s="48">
        <v>13124</v>
      </c>
      <c r="AL23" s="49"/>
      <c r="AM23" s="73">
        <f>SUM(AN23:AO23)</f>
        <v>45135</v>
      </c>
      <c r="AN23" s="48"/>
      <c r="AO23" s="48">
        <v>45135</v>
      </c>
      <c r="AP23" s="73">
        <f t="shared" si="0"/>
        <v>600</v>
      </c>
      <c r="AQ23" s="48">
        <v>600</v>
      </c>
      <c r="AR23" s="73">
        <f>SUM(AS23:AU23)</f>
        <v>1687198</v>
      </c>
      <c r="AS23" s="50">
        <v>861349</v>
      </c>
      <c r="AT23" s="50">
        <v>806414</v>
      </c>
      <c r="AU23" s="50">
        <v>19435</v>
      </c>
      <c r="AV23" s="74">
        <f>SUM(AW23:AY23)</f>
        <v>1197580</v>
      </c>
      <c r="AW23" s="50">
        <v>357023</v>
      </c>
      <c r="AX23" s="50">
        <v>50000</v>
      </c>
      <c r="AY23" s="50">
        <v>790557</v>
      </c>
      <c r="AZ23" s="74">
        <f t="shared" si="11"/>
        <v>0</v>
      </c>
      <c r="BA23" s="50"/>
      <c r="BB23" s="74">
        <f t="shared" si="12"/>
        <v>0</v>
      </c>
      <c r="BC23" s="50"/>
      <c r="BD23" s="50"/>
      <c r="BE23" s="74">
        <f t="shared" si="13"/>
        <v>0</v>
      </c>
      <c r="BF23" s="50">
        <v>0</v>
      </c>
      <c r="BG23" s="74">
        <f t="shared" si="14"/>
        <v>0</v>
      </c>
      <c r="BH23" s="50">
        <v>0</v>
      </c>
      <c r="BI23" s="74">
        <f t="shared" si="15"/>
        <v>0</v>
      </c>
      <c r="BJ23" s="50">
        <v>0</v>
      </c>
      <c r="BK23" s="51">
        <f>D23+G23+K23+N23+R23+U23+Z23+AC23+AE23+AG23+AJ23+AM23+AP23+AR23+AV23+AZ23+BB23+BE23+BG23+BI23</f>
        <v>3159743</v>
      </c>
    </row>
    <row r="24" spans="1:63" ht="31.5">
      <c r="A24" s="45" t="s">
        <v>20</v>
      </c>
      <c r="B24" s="46" t="s">
        <v>37</v>
      </c>
      <c r="C24" s="47" t="s">
        <v>53</v>
      </c>
      <c r="D24" s="73">
        <f t="shared" si="1"/>
        <v>0</v>
      </c>
      <c r="E24" s="48">
        <v>0</v>
      </c>
      <c r="F24" s="48"/>
      <c r="G24" s="73">
        <f t="shared" si="2"/>
        <v>23</v>
      </c>
      <c r="H24" s="48">
        <v>23</v>
      </c>
      <c r="I24" s="48"/>
      <c r="J24" s="48"/>
      <c r="K24" s="73">
        <f t="shared" si="3"/>
        <v>0</v>
      </c>
      <c r="L24" s="48"/>
      <c r="M24" s="48"/>
      <c r="N24" s="73">
        <f t="shared" si="4"/>
        <v>2473</v>
      </c>
      <c r="O24" s="48">
        <v>2473</v>
      </c>
      <c r="P24" s="58"/>
      <c r="Q24" s="58"/>
      <c r="R24" s="73">
        <f t="shared" si="5"/>
        <v>1753</v>
      </c>
      <c r="S24" s="48">
        <v>1753</v>
      </c>
      <c r="T24" s="48"/>
      <c r="U24" s="73">
        <f t="shared" si="6"/>
        <v>2926</v>
      </c>
      <c r="V24" s="48">
        <v>2142</v>
      </c>
      <c r="W24" s="48"/>
      <c r="X24" s="48">
        <v>332</v>
      </c>
      <c r="Y24" s="48">
        <v>452</v>
      </c>
      <c r="Z24" s="73">
        <f t="shared" si="7"/>
        <v>675</v>
      </c>
      <c r="AA24" s="48">
        <v>675</v>
      </c>
      <c r="AB24" s="48"/>
      <c r="AC24" s="73">
        <f t="shared" si="8"/>
        <v>20916</v>
      </c>
      <c r="AD24" s="48">
        <v>20916</v>
      </c>
      <c r="AE24" s="73">
        <f>SUM(AF24:AF24)</f>
        <v>0</v>
      </c>
      <c r="AF24" s="48">
        <v>0</v>
      </c>
      <c r="AG24" s="73">
        <f t="shared" si="9"/>
        <v>8429</v>
      </c>
      <c r="AH24" s="48"/>
      <c r="AI24" s="49">
        <v>8429</v>
      </c>
      <c r="AJ24" s="75">
        <f t="shared" si="10"/>
        <v>0</v>
      </c>
      <c r="AK24" s="48"/>
      <c r="AL24" s="49"/>
      <c r="AM24" s="73">
        <f>SUM(AN24:AO24)</f>
        <v>3065</v>
      </c>
      <c r="AN24" s="48"/>
      <c r="AO24" s="48">
        <v>3065</v>
      </c>
      <c r="AP24" s="73">
        <f t="shared" si="0"/>
        <v>0</v>
      </c>
      <c r="AQ24" s="48"/>
      <c r="AR24" s="73">
        <f>SUM(AS24:AU24)</f>
        <v>434808</v>
      </c>
      <c r="AS24" s="50">
        <v>221978</v>
      </c>
      <c r="AT24" s="50">
        <v>207821</v>
      </c>
      <c r="AU24" s="50">
        <v>5009</v>
      </c>
      <c r="AV24" s="74">
        <f>SUM(AW24:AY24)</f>
        <v>311722</v>
      </c>
      <c r="AW24" s="50">
        <v>91410</v>
      </c>
      <c r="AX24" s="50">
        <v>50000</v>
      </c>
      <c r="AY24" s="50">
        <v>170312</v>
      </c>
      <c r="AZ24" s="74">
        <f t="shared" si="11"/>
        <v>9</v>
      </c>
      <c r="BA24" s="50">
        <v>9</v>
      </c>
      <c r="BB24" s="74">
        <f t="shared" si="12"/>
        <v>0</v>
      </c>
      <c r="BC24" s="50"/>
      <c r="BD24" s="50"/>
      <c r="BE24" s="74">
        <f t="shared" si="13"/>
        <v>0</v>
      </c>
      <c r="BF24" s="50">
        <v>0</v>
      </c>
      <c r="BG24" s="74">
        <f t="shared" si="14"/>
        <v>0</v>
      </c>
      <c r="BH24" s="50">
        <v>0</v>
      </c>
      <c r="BI24" s="74">
        <f t="shared" si="15"/>
        <v>0</v>
      </c>
      <c r="BJ24" s="50">
        <v>0</v>
      </c>
      <c r="BK24" s="51">
        <f>D24+G24+K24+N24+R24+U24+Z24+AC24+AE24+AG24+AJ24+AM24+AP24+AR24+AV24+AZ24+BB24+BE24+BG24+BI24</f>
        <v>786799</v>
      </c>
    </row>
    <row r="25" spans="1:63" ht="31.5">
      <c r="A25" s="45" t="s">
        <v>21</v>
      </c>
      <c r="B25" s="46" t="s">
        <v>37</v>
      </c>
      <c r="C25" s="47" t="s">
        <v>54</v>
      </c>
      <c r="D25" s="73">
        <f t="shared" si="1"/>
        <v>0</v>
      </c>
      <c r="E25" s="48">
        <v>0</v>
      </c>
      <c r="F25" s="48"/>
      <c r="G25" s="73">
        <f t="shared" si="2"/>
        <v>72</v>
      </c>
      <c r="H25" s="48">
        <v>72</v>
      </c>
      <c r="I25" s="48"/>
      <c r="J25" s="48"/>
      <c r="K25" s="73">
        <f t="shared" si="3"/>
        <v>64194</v>
      </c>
      <c r="L25" s="48">
        <v>64194</v>
      </c>
      <c r="M25" s="48"/>
      <c r="N25" s="73">
        <f t="shared" si="4"/>
        <v>8015</v>
      </c>
      <c r="O25" s="48">
        <v>8015</v>
      </c>
      <c r="P25" s="58"/>
      <c r="Q25" s="58"/>
      <c r="R25" s="73">
        <f t="shared" si="5"/>
        <v>10511</v>
      </c>
      <c r="S25" s="48">
        <v>10511</v>
      </c>
      <c r="T25" s="48"/>
      <c r="U25" s="73">
        <f t="shared" si="6"/>
        <v>131533</v>
      </c>
      <c r="V25" s="48">
        <v>100207</v>
      </c>
      <c r="W25" s="48"/>
      <c r="X25" s="48">
        <v>13262</v>
      </c>
      <c r="Y25" s="48">
        <v>18064</v>
      </c>
      <c r="Z25" s="73">
        <f t="shared" si="7"/>
        <v>1371</v>
      </c>
      <c r="AA25" s="48">
        <v>1371</v>
      </c>
      <c r="AB25" s="48"/>
      <c r="AC25" s="73">
        <f t="shared" si="8"/>
        <v>129880</v>
      </c>
      <c r="AD25" s="48">
        <v>129880</v>
      </c>
      <c r="AE25" s="73">
        <f>SUM(AF25:AF25)</f>
        <v>0</v>
      </c>
      <c r="AF25" s="48">
        <v>0</v>
      </c>
      <c r="AG25" s="73">
        <f t="shared" si="9"/>
        <v>29490</v>
      </c>
      <c r="AH25" s="48"/>
      <c r="AI25" s="49">
        <v>29490</v>
      </c>
      <c r="AJ25" s="75">
        <f t="shared" si="10"/>
        <v>3207</v>
      </c>
      <c r="AK25" s="48">
        <v>3207</v>
      </c>
      <c r="AL25" s="49"/>
      <c r="AM25" s="73">
        <f>SUM(AN25:AO25)</f>
        <v>54383</v>
      </c>
      <c r="AN25" s="48"/>
      <c r="AO25" s="48">
        <v>54383</v>
      </c>
      <c r="AP25" s="73">
        <f t="shared" si="0"/>
        <v>0</v>
      </c>
      <c r="AQ25" s="48"/>
      <c r="AR25" s="73">
        <f>SUM(AS25:AU25)</f>
        <v>1316542</v>
      </c>
      <c r="AS25" s="50">
        <v>672122</v>
      </c>
      <c r="AT25" s="50">
        <v>629254</v>
      </c>
      <c r="AU25" s="50">
        <v>15166</v>
      </c>
      <c r="AV25" s="74">
        <f>SUM(AW25:AY25)</f>
        <v>855077</v>
      </c>
      <c r="AW25" s="50">
        <v>267603</v>
      </c>
      <c r="AX25" s="50">
        <v>50000</v>
      </c>
      <c r="AY25" s="50">
        <v>537474</v>
      </c>
      <c r="AZ25" s="74">
        <f t="shared" si="11"/>
        <v>0</v>
      </c>
      <c r="BA25" s="50"/>
      <c r="BB25" s="74">
        <f t="shared" si="12"/>
        <v>0</v>
      </c>
      <c r="BC25" s="50"/>
      <c r="BD25" s="50"/>
      <c r="BE25" s="74">
        <f t="shared" si="13"/>
        <v>21000</v>
      </c>
      <c r="BF25" s="50">
        <v>21000</v>
      </c>
      <c r="BG25" s="74">
        <f t="shared" si="14"/>
        <v>0</v>
      </c>
      <c r="BH25" s="50">
        <v>0</v>
      </c>
      <c r="BI25" s="74">
        <f t="shared" si="15"/>
        <v>0</v>
      </c>
      <c r="BJ25" s="50">
        <v>0</v>
      </c>
      <c r="BK25" s="51">
        <f>D25+G25+K25+N25+R25+U25+Z25+AC25+AE25+AG25+AJ25+AM25+AP25+AR25+AV25+AZ25+BB25+BE25+BG25+BI25</f>
        <v>2625275</v>
      </c>
    </row>
    <row r="26" spans="1:63" ht="31.5">
      <c r="A26" s="45" t="s">
        <v>22</v>
      </c>
      <c r="B26" s="46" t="s">
        <v>37</v>
      </c>
      <c r="C26" s="47" t="s">
        <v>55</v>
      </c>
      <c r="D26" s="73">
        <f t="shared" si="1"/>
        <v>0</v>
      </c>
      <c r="E26" s="48">
        <v>0</v>
      </c>
      <c r="F26" s="48"/>
      <c r="G26" s="73">
        <f t="shared" si="2"/>
        <v>0</v>
      </c>
      <c r="H26" s="48">
        <v>0</v>
      </c>
      <c r="I26" s="48"/>
      <c r="J26" s="48"/>
      <c r="K26" s="73">
        <f t="shared" si="3"/>
        <v>0</v>
      </c>
      <c r="L26" s="48"/>
      <c r="M26" s="48"/>
      <c r="N26" s="73">
        <f t="shared" si="4"/>
        <v>4475</v>
      </c>
      <c r="O26" s="48">
        <v>4475</v>
      </c>
      <c r="P26" s="58"/>
      <c r="Q26" s="58"/>
      <c r="R26" s="73">
        <f t="shared" si="5"/>
        <v>1909</v>
      </c>
      <c r="S26" s="48">
        <v>1909</v>
      </c>
      <c r="T26" s="48"/>
      <c r="U26" s="73">
        <f t="shared" si="6"/>
        <v>15252</v>
      </c>
      <c r="V26" s="48">
        <v>11910</v>
      </c>
      <c r="W26" s="48"/>
      <c r="X26" s="48">
        <v>1415</v>
      </c>
      <c r="Y26" s="48">
        <v>1927</v>
      </c>
      <c r="Z26" s="73">
        <f t="shared" si="7"/>
        <v>157</v>
      </c>
      <c r="AA26" s="48">
        <v>157</v>
      </c>
      <c r="AB26" s="48"/>
      <c r="AC26" s="73">
        <f t="shared" si="8"/>
        <v>21293</v>
      </c>
      <c r="AD26" s="48">
        <v>21293</v>
      </c>
      <c r="AE26" s="73">
        <f>SUM(AF26:AF26)</f>
        <v>0</v>
      </c>
      <c r="AF26" s="48">
        <v>0</v>
      </c>
      <c r="AG26" s="73">
        <f t="shared" si="9"/>
        <v>6460</v>
      </c>
      <c r="AH26" s="48"/>
      <c r="AI26" s="49">
        <v>6460</v>
      </c>
      <c r="AJ26" s="75">
        <f t="shared" si="10"/>
        <v>0</v>
      </c>
      <c r="AK26" s="48"/>
      <c r="AL26" s="49"/>
      <c r="AM26" s="73">
        <f>SUM(AN26:AO26)</f>
        <v>14202</v>
      </c>
      <c r="AN26" s="48"/>
      <c r="AO26" s="48">
        <v>14202</v>
      </c>
      <c r="AP26" s="73">
        <f t="shared" si="0"/>
        <v>0</v>
      </c>
      <c r="AQ26" s="48"/>
      <c r="AR26" s="73">
        <f>SUM(AS26:AU26)</f>
        <v>456261</v>
      </c>
      <c r="AS26" s="50">
        <v>232931</v>
      </c>
      <c r="AT26" s="50">
        <v>218074</v>
      </c>
      <c r="AU26" s="50">
        <v>5256</v>
      </c>
      <c r="AV26" s="74">
        <f>SUM(AW26:AY26)</f>
        <v>295361</v>
      </c>
      <c r="AW26" s="50">
        <v>108795</v>
      </c>
      <c r="AX26" s="50">
        <v>50000</v>
      </c>
      <c r="AY26" s="50">
        <v>136566</v>
      </c>
      <c r="AZ26" s="74">
        <f t="shared" si="11"/>
        <v>0</v>
      </c>
      <c r="BA26" s="50"/>
      <c r="BB26" s="74">
        <f t="shared" si="12"/>
        <v>0</v>
      </c>
      <c r="BC26" s="50"/>
      <c r="BD26" s="50"/>
      <c r="BE26" s="74">
        <f t="shared" si="13"/>
        <v>0</v>
      </c>
      <c r="BF26" s="50">
        <v>0</v>
      </c>
      <c r="BG26" s="74">
        <f t="shared" si="14"/>
        <v>0</v>
      </c>
      <c r="BH26" s="50">
        <v>0</v>
      </c>
      <c r="BI26" s="74">
        <f t="shared" si="15"/>
        <v>0</v>
      </c>
      <c r="BJ26" s="50">
        <v>0</v>
      </c>
      <c r="BK26" s="51">
        <f>D26+G26+K26+N26+R26+U26+Z26+AC26+AE26+AG26+AJ26+AM26+AP26+AR26+AV26+AZ26+BB26+BE26+BG26+BI26</f>
        <v>815370</v>
      </c>
    </row>
    <row r="27" spans="1:63" ht="31.5">
      <c r="A27" s="45" t="s">
        <v>23</v>
      </c>
      <c r="B27" s="46" t="s">
        <v>37</v>
      </c>
      <c r="C27" s="47" t="s">
        <v>56</v>
      </c>
      <c r="D27" s="73">
        <f t="shared" si="1"/>
        <v>0</v>
      </c>
      <c r="E27" s="48">
        <v>0</v>
      </c>
      <c r="F27" s="48"/>
      <c r="G27" s="73">
        <f t="shared" si="2"/>
        <v>60</v>
      </c>
      <c r="H27" s="48">
        <v>60</v>
      </c>
      <c r="I27" s="48"/>
      <c r="J27" s="48"/>
      <c r="K27" s="73">
        <f t="shared" si="3"/>
        <v>0</v>
      </c>
      <c r="L27" s="48"/>
      <c r="M27" s="48"/>
      <c r="N27" s="73">
        <f t="shared" si="4"/>
        <v>4873</v>
      </c>
      <c r="O27" s="48">
        <v>4873</v>
      </c>
      <c r="P27" s="58"/>
      <c r="Q27" s="58"/>
      <c r="R27" s="73">
        <f t="shared" si="5"/>
        <v>8014</v>
      </c>
      <c r="S27" s="48">
        <v>7814</v>
      </c>
      <c r="T27" s="48">
        <v>200</v>
      </c>
      <c r="U27" s="73">
        <f t="shared" si="6"/>
        <v>198240</v>
      </c>
      <c r="V27" s="48">
        <v>171782</v>
      </c>
      <c r="W27" s="48"/>
      <c r="X27" s="48">
        <v>11201</v>
      </c>
      <c r="Y27" s="48">
        <v>15257</v>
      </c>
      <c r="Z27" s="73">
        <f t="shared" si="7"/>
        <v>602</v>
      </c>
      <c r="AA27" s="48">
        <v>602</v>
      </c>
      <c r="AB27" s="48"/>
      <c r="AC27" s="73">
        <f t="shared" si="8"/>
        <v>91844</v>
      </c>
      <c r="AD27" s="48">
        <v>91844</v>
      </c>
      <c r="AE27" s="73">
        <f>SUM(AF27:AF27)</f>
        <v>0</v>
      </c>
      <c r="AF27" s="48">
        <v>0</v>
      </c>
      <c r="AG27" s="73">
        <f t="shared" si="9"/>
        <v>11786</v>
      </c>
      <c r="AH27" s="48"/>
      <c r="AI27" s="49">
        <v>11786</v>
      </c>
      <c r="AJ27" s="75">
        <f t="shared" si="10"/>
        <v>0</v>
      </c>
      <c r="AK27" s="48"/>
      <c r="AL27" s="49"/>
      <c r="AM27" s="73">
        <f>SUM(AN27:AO27)</f>
        <v>27367</v>
      </c>
      <c r="AN27" s="48">
        <v>27367</v>
      </c>
      <c r="AO27" s="48"/>
      <c r="AP27" s="73">
        <f t="shared" si="0"/>
        <v>0</v>
      </c>
      <c r="AQ27" s="48"/>
      <c r="AR27" s="73">
        <f>SUM(AS27:AU27)</f>
        <v>629472</v>
      </c>
      <c r="AS27" s="50">
        <v>321358</v>
      </c>
      <c r="AT27" s="50">
        <v>300863</v>
      </c>
      <c r="AU27" s="50">
        <v>7251</v>
      </c>
      <c r="AV27" s="74">
        <f>SUM(AW27:AY27)</f>
        <v>496802</v>
      </c>
      <c r="AW27" s="50">
        <v>141789</v>
      </c>
      <c r="AX27" s="50">
        <v>50000</v>
      </c>
      <c r="AY27" s="50">
        <v>305013</v>
      </c>
      <c r="AZ27" s="74">
        <f t="shared" si="11"/>
        <v>0</v>
      </c>
      <c r="BA27" s="50"/>
      <c r="BB27" s="74">
        <f t="shared" si="12"/>
        <v>4248</v>
      </c>
      <c r="BC27" s="50">
        <v>4248</v>
      </c>
      <c r="BD27" s="50"/>
      <c r="BE27" s="74">
        <f t="shared" si="13"/>
        <v>0</v>
      </c>
      <c r="BF27" s="50">
        <v>0</v>
      </c>
      <c r="BG27" s="74">
        <f t="shared" si="14"/>
        <v>0</v>
      </c>
      <c r="BH27" s="50">
        <v>0</v>
      </c>
      <c r="BI27" s="74">
        <f t="shared" si="15"/>
        <v>0</v>
      </c>
      <c r="BJ27" s="50">
        <v>0</v>
      </c>
      <c r="BK27" s="51">
        <f>D27+G27+K27+N27+R27+U27+Z27+AC27+AE27+AG27+AJ27+AM27+AP27+AR27+AV27+AZ27+BB27+BE27+BG27+BI27</f>
        <v>1473308</v>
      </c>
    </row>
    <row r="28" spans="1:63" ht="31.5">
      <c r="A28" s="45" t="s">
        <v>24</v>
      </c>
      <c r="B28" s="46" t="s">
        <v>37</v>
      </c>
      <c r="C28" s="47" t="s">
        <v>57</v>
      </c>
      <c r="D28" s="73">
        <f t="shared" si="1"/>
        <v>10000</v>
      </c>
      <c r="E28" s="48">
        <v>0</v>
      </c>
      <c r="F28" s="48">
        <v>10000</v>
      </c>
      <c r="G28" s="73">
        <f t="shared" si="2"/>
        <v>12</v>
      </c>
      <c r="H28" s="48">
        <v>12</v>
      </c>
      <c r="I28" s="48"/>
      <c r="J28" s="48"/>
      <c r="K28" s="73">
        <f t="shared" si="3"/>
        <v>31463</v>
      </c>
      <c r="L28" s="48">
        <v>31463</v>
      </c>
      <c r="M28" s="48"/>
      <c r="N28" s="73">
        <f t="shared" si="4"/>
        <v>5915</v>
      </c>
      <c r="O28" s="48">
        <v>5915</v>
      </c>
      <c r="P28" s="58"/>
      <c r="Q28" s="58"/>
      <c r="R28" s="73">
        <f t="shared" si="5"/>
        <v>5101</v>
      </c>
      <c r="S28" s="48">
        <v>5101</v>
      </c>
      <c r="T28" s="48"/>
      <c r="U28" s="73">
        <f t="shared" si="6"/>
        <v>80895</v>
      </c>
      <c r="V28" s="48">
        <v>69385</v>
      </c>
      <c r="W28" s="48"/>
      <c r="X28" s="48">
        <v>4873</v>
      </c>
      <c r="Y28" s="48">
        <v>6637</v>
      </c>
      <c r="Z28" s="73">
        <f t="shared" si="7"/>
        <v>455</v>
      </c>
      <c r="AA28" s="48">
        <v>455</v>
      </c>
      <c r="AB28" s="48"/>
      <c r="AC28" s="73">
        <f t="shared" si="8"/>
        <v>59780</v>
      </c>
      <c r="AD28" s="48">
        <v>59780</v>
      </c>
      <c r="AE28" s="73">
        <f>SUM(AF28:AF28)</f>
        <v>0</v>
      </c>
      <c r="AF28" s="48">
        <v>0</v>
      </c>
      <c r="AG28" s="73">
        <f t="shared" si="9"/>
        <v>17253</v>
      </c>
      <c r="AH28" s="48"/>
      <c r="AI28" s="49">
        <v>17253</v>
      </c>
      <c r="AJ28" s="75">
        <f t="shared" si="10"/>
        <v>4961</v>
      </c>
      <c r="AK28" s="48">
        <v>4961</v>
      </c>
      <c r="AL28" s="49"/>
      <c r="AM28" s="73">
        <f>SUM(AN28:AO28)</f>
        <v>29144</v>
      </c>
      <c r="AN28" s="48"/>
      <c r="AO28" s="48">
        <v>29144</v>
      </c>
      <c r="AP28" s="73">
        <f t="shared" si="0"/>
        <v>0</v>
      </c>
      <c r="AQ28" s="48"/>
      <c r="AR28" s="73">
        <f>SUM(AS28:AU28)</f>
        <v>788142</v>
      </c>
      <c r="AS28" s="50">
        <v>402363</v>
      </c>
      <c r="AT28" s="50">
        <v>376700</v>
      </c>
      <c r="AU28" s="50">
        <v>9079</v>
      </c>
      <c r="AV28" s="74">
        <f>SUM(AW28:AY28)</f>
        <v>466556</v>
      </c>
      <c r="AW28" s="50">
        <v>140718</v>
      </c>
      <c r="AX28" s="50">
        <v>23854</v>
      </c>
      <c r="AY28" s="50">
        <v>301984</v>
      </c>
      <c r="AZ28" s="74">
        <f t="shared" si="11"/>
        <v>0</v>
      </c>
      <c r="BA28" s="50"/>
      <c r="BB28" s="74">
        <f t="shared" si="12"/>
        <v>0</v>
      </c>
      <c r="BC28" s="50"/>
      <c r="BD28" s="50"/>
      <c r="BE28" s="74">
        <f t="shared" si="13"/>
        <v>0</v>
      </c>
      <c r="BF28" s="50">
        <v>0</v>
      </c>
      <c r="BG28" s="74">
        <f t="shared" si="14"/>
        <v>0</v>
      </c>
      <c r="BH28" s="50">
        <v>0</v>
      </c>
      <c r="BI28" s="74">
        <f t="shared" si="15"/>
        <v>0</v>
      </c>
      <c r="BJ28" s="50">
        <v>0</v>
      </c>
      <c r="BK28" s="51">
        <f>D28+G28+K28+N28+R28+U28+Z28+AC28+AE28+AG28+AJ28+AM28+AP28+AR28+AV28+AZ28+BB28+BE28+BG28+BI28</f>
        <v>1499677</v>
      </c>
    </row>
    <row r="29" spans="1:63" ht="31.5">
      <c r="A29" s="45" t="s">
        <v>25</v>
      </c>
      <c r="B29" s="46" t="s">
        <v>37</v>
      </c>
      <c r="C29" s="47" t="s">
        <v>58</v>
      </c>
      <c r="D29" s="73">
        <f t="shared" si="1"/>
        <v>0</v>
      </c>
      <c r="E29" s="48">
        <v>0</v>
      </c>
      <c r="F29" s="48"/>
      <c r="G29" s="73">
        <f t="shared" si="2"/>
        <v>0</v>
      </c>
      <c r="H29" s="48">
        <v>0</v>
      </c>
      <c r="I29" s="48"/>
      <c r="J29" s="48"/>
      <c r="K29" s="73">
        <f t="shared" si="3"/>
        <v>40909</v>
      </c>
      <c r="L29" s="48">
        <v>40909</v>
      </c>
      <c r="M29" s="48"/>
      <c r="N29" s="73">
        <f t="shared" si="4"/>
        <v>1983</v>
      </c>
      <c r="O29" s="48">
        <v>1983</v>
      </c>
      <c r="P29" s="58"/>
      <c r="Q29" s="58"/>
      <c r="R29" s="73">
        <f t="shared" si="5"/>
        <v>1705</v>
      </c>
      <c r="S29" s="48">
        <v>1705</v>
      </c>
      <c r="T29" s="48"/>
      <c r="U29" s="73">
        <f t="shared" si="6"/>
        <v>19680</v>
      </c>
      <c r="V29" s="48">
        <v>15048</v>
      </c>
      <c r="W29" s="48"/>
      <c r="X29" s="48">
        <v>1961</v>
      </c>
      <c r="Y29" s="48">
        <v>2671</v>
      </c>
      <c r="Z29" s="73">
        <f t="shared" si="7"/>
        <v>814</v>
      </c>
      <c r="AA29" s="48">
        <v>814</v>
      </c>
      <c r="AB29" s="48"/>
      <c r="AC29" s="73">
        <f t="shared" si="8"/>
        <v>18493</v>
      </c>
      <c r="AD29" s="48">
        <v>18493</v>
      </c>
      <c r="AE29" s="73">
        <f>SUM(AF29:AF29)</f>
        <v>0</v>
      </c>
      <c r="AF29" s="48">
        <v>0</v>
      </c>
      <c r="AG29" s="73">
        <f t="shared" si="9"/>
        <v>15360</v>
      </c>
      <c r="AH29" s="48"/>
      <c r="AI29" s="49">
        <v>15360</v>
      </c>
      <c r="AJ29" s="75">
        <f t="shared" si="10"/>
        <v>3000</v>
      </c>
      <c r="AK29" s="48">
        <v>3000</v>
      </c>
      <c r="AL29" s="49"/>
      <c r="AM29" s="73">
        <f>SUM(AN29:AO29)</f>
        <v>0</v>
      </c>
      <c r="AN29" s="48"/>
      <c r="AO29" s="48"/>
      <c r="AP29" s="73">
        <f t="shared" si="0"/>
        <v>0</v>
      </c>
      <c r="AQ29" s="48"/>
      <c r="AR29" s="73">
        <f>SUM(AS29:AU29)</f>
        <v>997985</v>
      </c>
      <c r="AS29" s="50">
        <v>509492</v>
      </c>
      <c r="AT29" s="50">
        <v>476997</v>
      </c>
      <c r="AU29" s="50">
        <v>11496</v>
      </c>
      <c r="AV29" s="74">
        <f>SUM(AW29:AY29)</f>
        <v>541126</v>
      </c>
      <c r="AW29" s="50">
        <v>160220</v>
      </c>
      <c r="AX29" s="50"/>
      <c r="AY29" s="50">
        <v>380906</v>
      </c>
      <c r="AZ29" s="74">
        <f t="shared" si="11"/>
        <v>0</v>
      </c>
      <c r="BA29" s="50"/>
      <c r="BB29" s="74">
        <f t="shared" si="12"/>
        <v>0</v>
      </c>
      <c r="BC29" s="50"/>
      <c r="BD29" s="50"/>
      <c r="BE29" s="74">
        <f t="shared" si="13"/>
        <v>0</v>
      </c>
      <c r="BF29" s="50">
        <v>0</v>
      </c>
      <c r="BG29" s="74">
        <f t="shared" si="14"/>
        <v>0</v>
      </c>
      <c r="BH29" s="50">
        <v>0</v>
      </c>
      <c r="BI29" s="74">
        <f t="shared" si="15"/>
        <v>0</v>
      </c>
      <c r="BJ29" s="50">
        <v>0</v>
      </c>
      <c r="BK29" s="51">
        <f>D29+G29+K29+N29+R29+U29+Z29+AC29+AE29+AG29+AJ29+AM29+AP29+AR29+AV29+AZ29+BB29+BE29+BG29+BI29</f>
        <v>1641055</v>
      </c>
    </row>
    <row r="30" spans="1:63" ht="31.5">
      <c r="A30" s="45" t="s">
        <v>26</v>
      </c>
      <c r="B30" s="46" t="s">
        <v>37</v>
      </c>
      <c r="C30" s="47" t="s">
        <v>59</v>
      </c>
      <c r="D30" s="73">
        <f t="shared" si="1"/>
        <v>0</v>
      </c>
      <c r="E30" s="48">
        <v>0</v>
      </c>
      <c r="F30" s="48"/>
      <c r="G30" s="73">
        <f t="shared" si="2"/>
        <v>56</v>
      </c>
      <c r="H30" s="48">
        <v>56</v>
      </c>
      <c r="I30" s="48"/>
      <c r="J30" s="48"/>
      <c r="K30" s="73">
        <f t="shared" si="3"/>
        <v>35000</v>
      </c>
      <c r="L30" s="48">
        <v>35000</v>
      </c>
      <c r="M30" s="48"/>
      <c r="N30" s="73">
        <f t="shared" si="4"/>
        <v>2713</v>
      </c>
      <c r="O30" s="48">
        <v>2713</v>
      </c>
      <c r="P30" s="58"/>
      <c r="Q30" s="58"/>
      <c r="R30" s="73">
        <f t="shared" si="5"/>
        <v>1305</v>
      </c>
      <c r="S30" s="48">
        <v>1305</v>
      </c>
      <c r="T30" s="48"/>
      <c r="U30" s="73">
        <f t="shared" si="6"/>
        <v>39867</v>
      </c>
      <c r="V30" s="48">
        <v>31265</v>
      </c>
      <c r="W30" s="48"/>
      <c r="X30" s="48">
        <v>3642</v>
      </c>
      <c r="Y30" s="48">
        <v>4960</v>
      </c>
      <c r="Z30" s="73">
        <f t="shared" si="7"/>
        <v>687</v>
      </c>
      <c r="AA30" s="48">
        <v>687</v>
      </c>
      <c r="AB30" s="48"/>
      <c r="AC30" s="73">
        <f t="shared" si="8"/>
        <v>14491</v>
      </c>
      <c r="AD30" s="48">
        <v>14491</v>
      </c>
      <c r="AE30" s="73">
        <f>SUM(AF30:AF30)</f>
        <v>0</v>
      </c>
      <c r="AF30" s="48">
        <v>0</v>
      </c>
      <c r="AG30" s="73">
        <f t="shared" si="9"/>
        <v>11848</v>
      </c>
      <c r="AH30" s="48"/>
      <c r="AI30" s="49">
        <v>11848</v>
      </c>
      <c r="AJ30" s="75">
        <f t="shared" si="10"/>
        <v>0</v>
      </c>
      <c r="AK30" s="48"/>
      <c r="AL30" s="49"/>
      <c r="AM30" s="73">
        <f>SUM(AN30:AO30)</f>
        <v>8787</v>
      </c>
      <c r="AN30" s="48"/>
      <c r="AO30" s="48">
        <v>8787</v>
      </c>
      <c r="AP30" s="73">
        <f t="shared" si="0"/>
        <v>0</v>
      </c>
      <c r="AQ30" s="48"/>
      <c r="AR30" s="73">
        <f>SUM(AS30:AU30)</f>
        <v>670288</v>
      </c>
      <c r="AS30" s="50">
        <v>342196</v>
      </c>
      <c r="AT30" s="50">
        <v>320371</v>
      </c>
      <c r="AU30" s="50">
        <v>7721</v>
      </c>
      <c r="AV30" s="74">
        <f>SUM(AW30:AY30)</f>
        <v>359633</v>
      </c>
      <c r="AW30" s="50">
        <v>93834</v>
      </c>
      <c r="AX30" s="50"/>
      <c r="AY30" s="50">
        <v>265799</v>
      </c>
      <c r="AZ30" s="74">
        <f t="shared" si="11"/>
        <v>0</v>
      </c>
      <c r="BA30" s="50"/>
      <c r="BB30" s="74">
        <f t="shared" si="12"/>
        <v>0</v>
      </c>
      <c r="BC30" s="50"/>
      <c r="BD30" s="50"/>
      <c r="BE30" s="74">
        <f t="shared" si="13"/>
        <v>21000</v>
      </c>
      <c r="BF30" s="50">
        <v>21000</v>
      </c>
      <c r="BG30" s="74">
        <f t="shared" si="14"/>
        <v>0</v>
      </c>
      <c r="BH30" s="50">
        <v>0</v>
      </c>
      <c r="BI30" s="74">
        <f t="shared" si="15"/>
        <v>0</v>
      </c>
      <c r="BJ30" s="50">
        <v>0</v>
      </c>
      <c r="BK30" s="51">
        <f>D30+G30+K30+N30+R30+U30+Z30+AC30+AE30+AG30+AJ30+AM30+AP30+AR30+AV30+AZ30+BB30+BE30+BG30+BI30</f>
        <v>1165675</v>
      </c>
    </row>
    <row r="31" spans="1:63" ht="31.5">
      <c r="A31" s="45" t="s">
        <v>27</v>
      </c>
      <c r="B31" s="46" t="s">
        <v>37</v>
      </c>
      <c r="C31" s="47" t="s">
        <v>60</v>
      </c>
      <c r="D31" s="73">
        <f t="shared" si="1"/>
        <v>0</v>
      </c>
      <c r="E31" s="48">
        <v>0</v>
      </c>
      <c r="F31" s="48"/>
      <c r="G31" s="73">
        <f t="shared" si="2"/>
        <v>0</v>
      </c>
      <c r="H31" s="48">
        <v>0</v>
      </c>
      <c r="I31" s="48"/>
      <c r="J31" s="48"/>
      <c r="K31" s="73">
        <f t="shared" si="3"/>
        <v>76080</v>
      </c>
      <c r="L31" s="48">
        <v>76080</v>
      </c>
      <c r="M31" s="48"/>
      <c r="N31" s="73">
        <f t="shared" si="4"/>
        <v>4919</v>
      </c>
      <c r="O31" s="48">
        <v>4919</v>
      </c>
      <c r="P31" s="58"/>
      <c r="Q31" s="58"/>
      <c r="R31" s="73">
        <f t="shared" si="5"/>
        <v>2100</v>
      </c>
      <c r="S31" s="48">
        <v>2100</v>
      </c>
      <c r="T31" s="48"/>
      <c r="U31" s="73">
        <f t="shared" si="6"/>
        <v>14800</v>
      </c>
      <c r="V31" s="48">
        <v>12253</v>
      </c>
      <c r="W31" s="48"/>
      <c r="X31" s="48">
        <v>1078</v>
      </c>
      <c r="Y31" s="48">
        <v>1469</v>
      </c>
      <c r="Z31" s="73">
        <f t="shared" si="7"/>
        <v>73</v>
      </c>
      <c r="AA31" s="48">
        <v>73</v>
      </c>
      <c r="AB31" s="48"/>
      <c r="AC31" s="73">
        <f t="shared" si="8"/>
        <v>26874</v>
      </c>
      <c r="AD31" s="48">
        <v>26874</v>
      </c>
      <c r="AE31" s="73">
        <f>SUM(AF31:AF31)</f>
        <v>0</v>
      </c>
      <c r="AF31" s="48">
        <v>0</v>
      </c>
      <c r="AG31" s="73">
        <f t="shared" si="9"/>
        <v>8845</v>
      </c>
      <c r="AH31" s="48"/>
      <c r="AI31" s="49">
        <v>8845</v>
      </c>
      <c r="AJ31" s="75">
        <f t="shared" si="10"/>
        <v>0</v>
      </c>
      <c r="AK31" s="48"/>
      <c r="AL31" s="49"/>
      <c r="AM31" s="73">
        <f>SUM(AN31:AO31)</f>
        <v>18121</v>
      </c>
      <c r="AN31" s="48">
        <v>18121</v>
      </c>
      <c r="AO31" s="48"/>
      <c r="AP31" s="73">
        <f t="shared" si="0"/>
        <v>0</v>
      </c>
      <c r="AQ31" s="48"/>
      <c r="AR31" s="73">
        <f>SUM(AS31:AU31)</f>
        <v>479154</v>
      </c>
      <c r="AS31" s="50">
        <v>244618</v>
      </c>
      <c r="AT31" s="50">
        <v>229016</v>
      </c>
      <c r="AU31" s="50">
        <v>5520</v>
      </c>
      <c r="AV31" s="74">
        <f>SUM(AW31:AY31)</f>
        <v>347860</v>
      </c>
      <c r="AW31" s="50">
        <v>95557</v>
      </c>
      <c r="AX31" s="50"/>
      <c r="AY31" s="50">
        <v>252303</v>
      </c>
      <c r="AZ31" s="74">
        <f t="shared" si="11"/>
        <v>0</v>
      </c>
      <c r="BA31" s="50"/>
      <c r="BB31" s="74">
        <f t="shared" si="12"/>
        <v>0</v>
      </c>
      <c r="BC31" s="50"/>
      <c r="BD31" s="50"/>
      <c r="BE31" s="74">
        <f t="shared" si="13"/>
        <v>6000</v>
      </c>
      <c r="BF31" s="50">
        <v>6000</v>
      </c>
      <c r="BG31" s="74">
        <f t="shared" si="14"/>
        <v>0</v>
      </c>
      <c r="BH31" s="50">
        <v>0</v>
      </c>
      <c r="BI31" s="74">
        <f t="shared" si="15"/>
        <v>0</v>
      </c>
      <c r="BJ31" s="50">
        <v>0</v>
      </c>
      <c r="BK31" s="51">
        <f>D31+G31+K31+N31+R31+U31+Z31+AC31+AE31+AG31+AJ31+AM31+AP31+AR31+AV31+AZ31+BB31+BE31+BG31+BI31</f>
        <v>984826</v>
      </c>
    </row>
    <row r="32" spans="1:63" ht="31.5">
      <c r="A32" s="45" t="s">
        <v>28</v>
      </c>
      <c r="B32" s="46" t="s">
        <v>37</v>
      </c>
      <c r="C32" s="47" t="s">
        <v>61</v>
      </c>
      <c r="D32" s="73">
        <f t="shared" si="1"/>
        <v>1000</v>
      </c>
      <c r="E32" s="48">
        <v>0</v>
      </c>
      <c r="F32" s="48">
        <v>1000</v>
      </c>
      <c r="G32" s="73">
        <f t="shared" si="2"/>
        <v>0</v>
      </c>
      <c r="H32" s="48">
        <v>0</v>
      </c>
      <c r="I32" s="48"/>
      <c r="J32" s="48"/>
      <c r="K32" s="73">
        <f t="shared" si="3"/>
        <v>0</v>
      </c>
      <c r="L32" s="48"/>
      <c r="M32" s="48"/>
      <c r="N32" s="73">
        <f t="shared" si="4"/>
        <v>2944</v>
      </c>
      <c r="O32" s="48">
        <v>2944</v>
      </c>
      <c r="P32" s="58"/>
      <c r="Q32" s="58"/>
      <c r="R32" s="73">
        <f t="shared" si="5"/>
        <v>2536</v>
      </c>
      <c r="S32" s="48">
        <v>2536</v>
      </c>
      <c r="T32" s="48"/>
      <c r="U32" s="73">
        <f t="shared" si="6"/>
        <v>74746</v>
      </c>
      <c r="V32" s="48">
        <v>63276</v>
      </c>
      <c r="W32" s="48"/>
      <c r="X32" s="48">
        <v>4856</v>
      </c>
      <c r="Y32" s="48">
        <v>6614</v>
      </c>
      <c r="Z32" s="73">
        <f t="shared" si="7"/>
        <v>482</v>
      </c>
      <c r="AA32" s="48">
        <v>482</v>
      </c>
      <c r="AB32" s="48"/>
      <c r="AC32" s="73">
        <f t="shared" si="8"/>
        <v>31705</v>
      </c>
      <c r="AD32" s="48">
        <v>31705</v>
      </c>
      <c r="AE32" s="73">
        <f>SUM(AF32:AF32)</f>
        <v>0</v>
      </c>
      <c r="AF32" s="48">
        <v>0</v>
      </c>
      <c r="AG32" s="73">
        <f t="shared" si="9"/>
        <v>7019</v>
      </c>
      <c r="AH32" s="48"/>
      <c r="AI32" s="49">
        <v>7019</v>
      </c>
      <c r="AJ32" s="75">
        <f t="shared" si="10"/>
        <v>0</v>
      </c>
      <c r="AK32" s="48"/>
      <c r="AL32" s="49"/>
      <c r="AM32" s="73">
        <f>SUM(AN32:AO32)</f>
        <v>9531</v>
      </c>
      <c r="AN32" s="48"/>
      <c r="AO32" s="48">
        <v>9531</v>
      </c>
      <c r="AP32" s="73">
        <f t="shared" si="0"/>
        <v>0</v>
      </c>
      <c r="AQ32" s="48"/>
      <c r="AR32" s="73">
        <f>SUM(AS32:AU32)</f>
        <v>330721</v>
      </c>
      <c r="AS32" s="50">
        <v>168840</v>
      </c>
      <c r="AT32" s="50">
        <v>158071</v>
      </c>
      <c r="AU32" s="50">
        <v>3810</v>
      </c>
      <c r="AV32" s="74">
        <f>SUM(AW32:AY32)</f>
        <v>279044</v>
      </c>
      <c r="AW32" s="50">
        <v>83976</v>
      </c>
      <c r="AX32" s="50"/>
      <c r="AY32" s="50">
        <v>195068</v>
      </c>
      <c r="AZ32" s="74">
        <f t="shared" si="11"/>
        <v>0</v>
      </c>
      <c r="BA32" s="50"/>
      <c r="BB32" s="74">
        <f t="shared" si="12"/>
        <v>0</v>
      </c>
      <c r="BC32" s="50"/>
      <c r="BD32" s="50"/>
      <c r="BE32" s="74">
        <f t="shared" si="13"/>
        <v>0</v>
      </c>
      <c r="BF32" s="50">
        <v>0</v>
      </c>
      <c r="BG32" s="74">
        <f t="shared" si="14"/>
        <v>0</v>
      </c>
      <c r="BH32" s="50">
        <v>0</v>
      </c>
      <c r="BI32" s="74">
        <f t="shared" si="15"/>
        <v>0</v>
      </c>
      <c r="BJ32" s="50">
        <v>0</v>
      </c>
      <c r="BK32" s="51">
        <f>D32+G32+K32+N32+R32+U32+Z32+AC32+AE32+AG32+AJ32+AM32+AP32+AR32+AV32+AZ32+BB32+BE32+BG32+BI32</f>
        <v>739728</v>
      </c>
    </row>
    <row r="33" spans="1:63" ht="31.5">
      <c r="A33" s="45" t="s">
        <v>29</v>
      </c>
      <c r="B33" s="46" t="s">
        <v>37</v>
      </c>
      <c r="C33" s="47" t="s">
        <v>62</v>
      </c>
      <c r="D33" s="73">
        <f t="shared" si="1"/>
        <v>0</v>
      </c>
      <c r="E33" s="48">
        <v>0</v>
      </c>
      <c r="F33" s="48"/>
      <c r="G33" s="73">
        <f t="shared" si="2"/>
        <v>0</v>
      </c>
      <c r="H33" s="48">
        <v>0</v>
      </c>
      <c r="I33" s="48"/>
      <c r="J33" s="48"/>
      <c r="K33" s="73">
        <f t="shared" si="3"/>
        <v>38040</v>
      </c>
      <c r="L33" s="48">
        <v>38040</v>
      </c>
      <c r="M33" s="48"/>
      <c r="N33" s="73">
        <f t="shared" si="4"/>
        <v>1934</v>
      </c>
      <c r="O33" s="48">
        <v>1934</v>
      </c>
      <c r="P33" s="58"/>
      <c r="Q33" s="58"/>
      <c r="R33" s="73">
        <f t="shared" si="5"/>
        <v>3805</v>
      </c>
      <c r="S33" s="48">
        <v>3805</v>
      </c>
      <c r="T33" s="48"/>
      <c r="U33" s="73">
        <f t="shared" si="6"/>
        <v>52407</v>
      </c>
      <c r="V33" s="48">
        <v>37883</v>
      </c>
      <c r="W33" s="48"/>
      <c r="X33" s="48">
        <v>6149</v>
      </c>
      <c r="Y33" s="48">
        <v>8375</v>
      </c>
      <c r="Z33" s="73">
        <f t="shared" si="7"/>
        <v>365</v>
      </c>
      <c r="AA33" s="48">
        <v>365</v>
      </c>
      <c r="AB33" s="48"/>
      <c r="AC33" s="73">
        <f t="shared" si="8"/>
        <v>38822</v>
      </c>
      <c r="AD33" s="48">
        <v>38822</v>
      </c>
      <c r="AE33" s="73">
        <f>SUM(AF33:AF33)</f>
        <v>0</v>
      </c>
      <c r="AF33" s="48">
        <v>0</v>
      </c>
      <c r="AG33" s="73">
        <f t="shared" si="9"/>
        <v>7019</v>
      </c>
      <c r="AH33" s="48"/>
      <c r="AI33" s="49">
        <v>7019</v>
      </c>
      <c r="AJ33" s="75">
        <f t="shared" si="10"/>
        <v>0</v>
      </c>
      <c r="AK33" s="48"/>
      <c r="AL33" s="49"/>
      <c r="AM33" s="73">
        <f>SUM(AN33:AO33)</f>
        <v>16926</v>
      </c>
      <c r="AN33" s="48">
        <v>16926</v>
      </c>
      <c r="AO33" s="48"/>
      <c r="AP33" s="73">
        <f t="shared" si="0"/>
        <v>0</v>
      </c>
      <c r="AQ33" s="48"/>
      <c r="AR33" s="73">
        <f>SUM(AS33:AU33)</f>
        <v>338056</v>
      </c>
      <c r="AS33" s="50">
        <v>172585</v>
      </c>
      <c r="AT33" s="50">
        <v>161577</v>
      </c>
      <c r="AU33" s="50">
        <v>3894</v>
      </c>
      <c r="AV33" s="74">
        <f>SUM(AW33:AY33)</f>
        <v>245358</v>
      </c>
      <c r="AW33" s="50">
        <v>72084</v>
      </c>
      <c r="AX33" s="50"/>
      <c r="AY33" s="50">
        <v>173274</v>
      </c>
      <c r="AZ33" s="74">
        <f t="shared" si="11"/>
        <v>0</v>
      </c>
      <c r="BA33" s="50"/>
      <c r="BB33" s="74">
        <f t="shared" si="12"/>
        <v>0</v>
      </c>
      <c r="BC33" s="50"/>
      <c r="BD33" s="50"/>
      <c r="BE33" s="74">
        <f t="shared" si="13"/>
        <v>0</v>
      </c>
      <c r="BF33" s="50">
        <v>0</v>
      </c>
      <c r="BG33" s="74">
        <f t="shared" si="14"/>
        <v>0</v>
      </c>
      <c r="BH33" s="50">
        <v>0</v>
      </c>
      <c r="BI33" s="74">
        <f t="shared" si="15"/>
        <v>0</v>
      </c>
      <c r="BJ33" s="50">
        <v>0</v>
      </c>
      <c r="BK33" s="51">
        <f>D33+G33+K33+N33+R33+U33+Z33+AC33+AE33+AG33+AJ33+AM33+AP33+AR33+AV33+AZ33+BB33+BE33+BG33+BI33</f>
        <v>742732</v>
      </c>
    </row>
    <row r="34" spans="1:63" ht="31.5">
      <c r="A34" s="45" t="s">
        <v>30</v>
      </c>
      <c r="B34" s="46" t="s">
        <v>37</v>
      </c>
      <c r="C34" s="47" t="s">
        <v>63</v>
      </c>
      <c r="D34" s="73">
        <f t="shared" si="1"/>
        <v>0</v>
      </c>
      <c r="E34" s="48">
        <v>0</v>
      </c>
      <c r="F34" s="48"/>
      <c r="G34" s="73">
        <f t="shared" si="2"/>
        <v>0</v>
      </c>
      <c r="H34" s="48">
        <v>0</v>
      </c>
      <c r="I34" s="48"/>
      <c r="J34" s="48"/>
      <c r="K34" s="73">
        <f t="shared" si="3"/>
        <v>0</v>
      </c>
      <c r="L34" s="48"/>
      <c r="M34" s="48"/>
      <c r="N34" s="73">
        <f t="shared" si="4"/>
        <v>3771</v>
      </c>
      <c r="O34" s="48">
        <v>3771</v>
      </c>
      <c r="P34" s="58"/>
      <c r="Q34" s="58"/>
      <c r="R34" s="73">
        <f t="shared" si="5"/>
        <v>1601</v>
      </c>
      <c r="S34" s="48">
        <v>1601</v>
      </c>
      <c r="T34" s="48"/>
      <c r="U34" s="73">
        <f t="shared" si="6"/>
        <v>25051</v>
      </c>
      <c r="V34" s="48">
        <v>21231</v>
      </c>
      <c r="W34" s="48"/>
      <c r="X34" s="48">
        <v>1617</v>
      </c>
      <c r="Y34" s="48">
        <v>2203</v>
      </c>
      <c r="Z34" s="73">
        <f t="shared" si="7"/>
        <v>11</v>
      </c>
      <c r="AA34" s="48">
        <v>11</v>
      </c>
      <c r="AB34" s="48"/>
      <c r="AC34" s="73">
        <f t="shared" si="8"/>
        <v>20157</v>
      </c>
      <c r="AD34" s="48">
        <v>20157</v>
      </c>
      <c r="AE34" s="73">
        <f>SUM(AF34:AF34)</f>
        <v>650</v>
      </c>
      <c r="AF34" s="48">
        <v>650</v>
      </c>
      <c r="AG34" s="73">
        <f t="shared" si="9"/>
        <v>6406</v>
      </c>
      <c r="AH34" s="48"/>
      <c r="AI34" s="49">
        <v>6406</v>
      </c>
      <c r="AJ34" s="75">
        <f t="shared" si="10"/>
        <v>1798</v>
      </c>
      <c r="AK34" s="48">
        <v>1798</v>
      </c>
      <c r="AL34" s="49"/>
      <c r="AM34" s="73">
        <f>SUM(AN34:AO34)</f>
        <v>13990</v>
      </c>
      <c r="AN34" s="48">
        <v>13990</v>
      </c>
      <c r="AO34" s="48"/>
      <c r="AP34" s="73">
        <f t="shared" si="0"/>
        <v>0</v>
      </c>
      <c r="AQ34" s="48"/>
      <c r="AR34" s="73">
        <f>SUM(AS34:AU34)</f>
        <v>293860</v>
      </c>
      <c r="AS34" s="50">
        <v>150022</v>
      </c>
      <c r="AT34" s="50">
        <v>140453</v>
      </c>
      <c r="AU34" s="50">
        <v>3385</v>
      </c>
      <c r="AV34" s="74">
        <f>SUM(AW34:AY34)</f>
        <v>244398</v>
      </c>
      <c r="AW34" s="50">
        <v>68540</v>
      </c>
      <c r="AX34" s="50"/>
      <c r="AY34" s="50">
        <v>175858</v>
      </c>
      <c r="AZ34" s="74">
        <f t="shared" si="11"/>
        <v>0</v>
      </c>
      <c r="BA34" s="50"/>
      <c r="BB34" s="74">
        <f t="shared" si="12"/>
        <v>0</v>
      </c>
      <c r="BC34" s="50"/>
      <c r="BD34" s="50"/>
      <c r="BE34" s="74">
        <f t="shared" si="13"/>
        <v>0</v>
      </c>
      <c r="BF34" s="50">
        <v>0</v>
      </c>
      <c r="BG34" s="74">
        <f t="shared" si="14"/>
        <v>0</v>
      </c>
      <c r="BH34" s="50">
        <v>0</v>
      </c>
      <c r="BI34" s="74">
        <f t="shared" si="15"/>
        <v>0</v>
      </c>
      <c r="BJ34" s="50">
        <v>0</v>
      </c>
      <c r="BK34" s="51">
        <f>D34+G34+K34+N34+R34+U34+Z34+AC34+AE34+AG34+AJ34+AM34+AP34+AR34+AV34+AZ34+BB34+BE34+BG34+BI34</f>
        <v>611693</v>
      </c>
    </row>
    <row r="35" spans="1:63" ht="31.5">
      <c r="A35" s="45" t="s">
        <v>31</v>
      </c>
      <c r="B35" s="46" t="s">
        <v>37</v>
      </c>
      <c r="C35" s="47" t="s">
        <v>64</v>
      </c>
      <c r="D35" s="73">
        <f t="shared" si="1"/>
        <v>6000</v>
      </c>
      <c r="E35" s="48">
        <v>0</v>
      </c>
      <c r="F35" s="48">
        <v>6000</v>
      </c>
      <c r="G35" s="73">
        <f t="shared" si="2"/>
        <v>22</v>
      </c>
      <c r="H35" s="48">
        <v>22</v>
      </c>
      <c r="I35" s="48"/>
      <c r="J35" s="48"/>
      <c r="K35" s="73">
        <f t="shared" si="3"/>
        <v>0</v>
      </c>
      <c r="L35" s="48"/>
      <c r="M35" s="48"/>
      <c r="N35" s="73">
        <f t="shared" si="4"/>
        <v>11110</v>
      </c>
      <c r="O35" s="48">
        <v>11110</v>
      </c>
      <c r="P35" s="58"/>
      <c r="Q35" s="58"/>
      <c r="R35" s="73">
        <f t="shared" si="5"/>
        <v>9501</v>
      </c>
      <c r="S35" s="48">
        <v>9501</v>
      </c>
      <c r="T35" s="48"/>
      <c r="U35" s="73">
        <f t="shared" si="6"/>
        <v>146270</v>
      </c>
      <c r="V35" s="48">
        <v>109700</v>
      </c>
      <c r="W35" s="48"/>
      <c r="X35" s="48">
        <v>15482</v>
      </c>
      <c r="Y35" s="48">
        <v>21088</v>
      </c>
      <c r="Z35" s="73">
        <f t="shared" si="7"/>
        <v>122</v>
      </c>
      <c r="AA35" s="48">
        <v>122</v>
      </c>
      <c r="AB35" s="48"/>
      <c r="AC35" s="73">
        <f t="shared" si="8"/>
        <v>114032</v>
      </c>
      <c r="AD35" s="48">
        <v>114032</v>
      </c>
      <c r="AE35" s="73">
        <f>SUM(AF35:AF35)</f>
        <v>100</v>
      </c>
      <c r="AF35" s="48">
        <v>100</v>
      </c>
      <c r="AG35" s="73">
        <f t="shared" si="9"/>
        <v>26351</v>
      </c>
      <c r="AH35" s="48"/>
      <c r="AI35" s="49">
        <v>26351</v>
      </c>
      <c r="AJ35" s="75">
        <f t="shared" si="10"/>
        <v>4818</v>
      </c>
      <c r="AK35" s="48">
        <v>4818</v>
      </c>
      <c r="AL35" s="49"/>
      <c r="AM35" s="73">
        <f>SUM(AN35:AO35)</f>
        <v>82100</v>
      </c>
      <c r="AN35" s="48">
        <v>82100</v>
      </c>
      <c r="AO35" s="48"/>
      <c r="AP35" s="73">
        <f t="shared" si="0"/>
        <v>0</v>
      </c>
      <c r="AQ35" s="48"/>
      <c r="AR35" s="73">
        <f>SUM(AS35:AU35)</f>
        <v>1682391</v>
      </c>
      <c r="AS35" s="50">
        <v>858896</v>
      </c>
      <c r="AT35" s="50">
        <v>804115</v>
      </c>
      <c r="AU35" s="50">
        <v>19380</v>
      </c>
      <c r="AV35" s="74">
        <f>SUM(AW35:AY35)</f>
        <v>1275631</v>
      </c>
      <c r="AW35" s="50">
        <v>383628</v>
      </c>
      <c r="AX35" s="50"/>
      <c r="AY35" s="50">
        <v>892003</v>
      </c>
      <c r="AZ35" s="74">
        <f t="shared" si="11"/>
        <v>0</v>
      </c>
      <c r="BA35" s="50"/>
      <c r="BB35" s="74">
        <f t="shared" si="12"/>
        <v>0</v>
      </c>
      <c r="BC35" s="50"/>
      <c r="BD35" s="50"/>
      <c r="BE35" s="74">
        <f t="shared" si="13"/>
        <v>0</v>
      </c>
      <c r="BF35" s="50">
        <v>0</v>
      </c>
      <c r="BG35" s="74">
        <f t="shared" si="14"/>
        <v>0</v>
      </c>
      <c r="BH35" s="50">
        <v>0</v>
      </c>
      <c r="BI35" s="74">
        <f t="shared" si="15"/>
        <v>0</v>
      </c>
      <c r="BJ35" s="50">
        <v>0</v>
      </c>
      <c r="BK35" s="51">
        <f>D35+G35+K35+N35+R35+U35+Z35+AC35+AE35+AG35+AJ35+AM35+AP35+AR35+AV35+AZ35+BB35+BE35+BG35+BI35</f>
        <v>3358448</v>
      </c>
    </row>
    <row r="36" spans="1:63" ht="31.5">
      <c r="A36" s="45" t="s">
        <v>32</v>
      </c>
      <c r="B36" s="46" t="s">
        <v>37</v>
      </c>
      <c r="C36" s="47" t="s">
        <v>65</v>
      </c>
      <c r="D36" s="73">
        <f t="shared" si="1"/>
        <v>0</v>
      </c>
      <c r="E36" s="48">
        <v>0</v>
      </c>
      <c r="F36" s="48"/>
      <c r="G36" s="73">
        <f t="shared" si="2"/>
        <v>120</v>
      </c>
      <c r="H36" s="48">
        <v>120</v>
      </c>
      <c r="I36" s="48"/>
      <c r="J36" s="48"/>
      <c r="K36" s="73">
        <f t="shared" si="3"/>
        <v>45897</v>
      </c>
      <c r="L36" s="48">
        <v>45897</v>
      </c>
      <c r="M36" s="48"/>
      <c r="N36" s="73">
        <f t="shared" si="4"/>
        <v>9136</v>
      </c>
      <c r="O36" s="48">
        <v>9136</v>
      </c>
      <c r="P36" s="58"/>
      <c r="Q36" s="58"/>
      <c r="R36" s="73">
        <f t="shared" si="5"/>
        <v>4924</v>
      </c>
      <c r="S36" s="48">
        <v>4924</v>
      </c>
      <c r="T36" s="48"/>
      <c r="U36" s="73">
        <f t="shared" si="6"/>
        <v>96031</v>
      </c>
      <c r="V36" s="48">
        <v>81277</v>
      </c>
      <c r="W36" s="48"/>
      <c r="X36" s="48">
        <v>6246</v>
      </c>
      <c r="Y36" s="48">
        <v>8508</v>
      </c>
      <c r="Z36" s="73">
        <f t="shared" si="7"/>
        <v>1290</v>
      </c>
      <c r="AA36" s="48">
        <v>1290</v>
      </c>
      <c r="AB36" s="48"/>
      <c r="AC36" s="73">
        <f t="shared" si="8"/>
        <v>62538</v>
      </c>
      <c r="AD36" s="48">
        <v>62538</v>
      </c>
      <c r="AE36" s="73">
        <f>SUM(AF36:AF36)</f>
        <v>0</v>
      </c>
      <c r="AF36" s="48">
        <v>0</v>
      </c>
      <c r="AG36" s="73">
        <f t="shared" si="9"/>
        <v>25674</v>
      </c>
      <c r="AH36" s="48"/>
      <c r="AI36" s="49">
        <v>25674</v>
      </c>
      <c r="AJ36" s="75">
        <f t="shared" si="10"/>
        <v>5430</v>
      </c>
      <c r="AK36" s="48">
        <v>5430</v>
      </c>
      <c r="AL36" s="49"/>
      <c r="AM36" s="73">
        <f>SUM(AN36:AO36)</f>
        <v>1478</v>
      </c>
      <c r="AN36" s="48"/>
      <c r="AO36" s="48">
        <v>1478</v>
      </c>
      <c r="AP36" s="73">
        <f t="shared" si="0"/>
        <v>0</v>
      </c>
      <c r="AQ36" s="48"/>
      <c r="AR36" s="73">
        <f>SUM(AS36:AU36)</f>
        <v>1095968</v>
      </c>
      <c r="AS36" s="50">
        <v>559514</v>
      </c>
      <c r="AT36" s="50">
        <v>523829</v>
      </c>
      <c r="AU36" s="50">
        <v>12625</v>
      </c>
      <c r="AV36" s="74">
        <f>SUM(AW36:AY36)</f>
        <v>673032</v>
      </c>
      <c r="AW36" s="50">
        <v>250884</v>
      </c>
      <c r="AX36" s="50"/>
      <c r="AY36" s="50">
        <v>422148</v>
      </c>
      <c r="AZ36" s="74">
        <f t="shared" si="11"/>
        <v>0</v>
      </c>
      <c r="BA36" s="50"/>
      <c r="BB36" s="74">
        <f t="shared" si="12"/>
        <v>0</v>
      </c>
      <c r="BC36" s="50"/>
      <c r="BD36" s="50"/>
      <c r="BE36" s="74">
        <f t="shared" si="13"/>
        <v>0</v>
      </c>
      <c r="BF36" s="50">
        <v>0</v>
      </c>
      <c r="BG36" s="74">
        <f t="shared" si="14"/>
        <v>0</v>
      </c>
      <c r="BH36" s="50">
        <v>0</v>
      </c>
      <c r="BI36" s="74">
        <f t="shared" si="15"/>
        <v>0</v>
      </c>
      <c r="BJ36" s="50">
        <v>0</v>
      </c>
      <c r="BK36" s="51">
        <f>D36+G36+K36+N36+R36+U36+Z36+AC36+AE36+AG36+AJ36+AM36+AP36+AR36+AV36+AZ36+BB36+BE36+BG36+BI36</f>
        <v>2021518</v>
      </c>
    </row>
    <row r="37" spans="1:63" ht="31.5">
      <c r="A37" s="45" t="s">
        <v>33</v>
      </c>
      <c r="B37" s="46" t="s">
        <v>37</v>
      </c>
      <c r="C37" s="47" t="s">
        <v>66</v>
      </c>
      <c r="D37" s="73">
        <f t="shared" si="1"/>
        <v>0</v>
      </c>
      <c r="E37" s="48">
        <v>0</v>
      </c>
      <c r="F37" s="48"/>
      <c r="G37" s="73">
        <f t="shared" si="2"/>
        <v>0</v>
      </c>
      <c r="H37" s="48">
        <v>0</v>
      </c>
      <c r="I37" s="48"/>
      <c r="J37" s="48"/>
      <c r="K37" s="73">
        <f t="shared" si="3"/>
        <v>0</v>
      </c>
      <c r="L37" s="48"/>
      <c r="M37" s="48"/>
      <c r="N37" s="73">
        <f t="shared" si="4"/>
        <v>5295</v>
      </c>
      <c r="O37" s="48">
        <v>5295</v>
      </c>
      <c r="P37" s="58"/>
      <c r="Q37" s="58"/>
      <c r="R37" s="73">
        <f t="shared" si="5"/>
        <v>5405</v>
      </c>
      <c r="S37" s="48">
        <v>5405</v>
      </c>
      <c r="T37" s="48"/>
      <c r="U37" s="73">
        <f t="shared" si="6"/>
        <v>24958</v>
      </c>
      <c r="V37" s="48">
        <v>14022</v>
      </c>
      <c r="W37" s="48">
        <v>6000</v>
      </c>
      <c r="X37" s="48">
        <v>2090</v>
      </c>
      <c r="Y37" s="48">
        <v>2846</v>
      </c>
      <c r="Z37" s="73">
        <f t="shared" si="7"/>
        <v>2367</v>
      </c>
      <c r="AA37" s="48">
        <v>2367</v>
      </c>
      <c r="AB37" s="48"/>
      <c r="AC37" s="73">
        <f t="shared" si="8"/>
        <v>55814</v>
      </c>
      <c r="AD37" s="48">
        <v>55814</v>
      </c>
      <c r="AE37" s="73">
        <f>SUM(AF37:AF37)</f>
        <v>0</v>
      </c>
      <c r="AF37" s="48">
        <v>0</v>
      </c>
      <c r="AG37" s="73">
        <f t="shared" si="9"/>
        <v>25032</v>
      </c>
      <c r="AH37" s="48"/>
      <c r="AI37" s="49">
        <v>25032</v>
      </c>
      <c r="AJ37" s="75">
        <f t="shared" si="10"/>
        <v>0</v>
      </c>
      <c r="AK37" s="48"/>
      <c r="AL37" s="49"/>
      <c r="AM37" s="73">
        <f>SUM(AN37:AO37)</f>
        <v>59224</v>
      </c>
      <c r="AN37" s="48"/>
      <c r="AO37" s="48">
        <v>59224</v>
      </c>
      <c r="AP37" s="73">
        <f t="shared" si="0"/>
        <v>0</v>
      </c>
      <c r="AQ37" s="48"/>
      <c r="AR37" s="73">
        <f>SUM(AS37:AU37)</f>
        <v>1257079</v>
      </c>
      <c r="AS37" s="50">
        <v>641765</v>
      </c>
      <c r="AT37" s="50">
        <v>600833</v>
      </c>
      <c r="AU37" s="50">
        <v>14481</v>
      </c>
      <c r="AV37" s="74">
        <f>SUM(AW37:AY37)</f>
        <v>772193</v>
      </c>
      <c r="AW37" s="50">
        <v>207290</v>
      </c>
      <c r="AX37" s="50"/>
      <c r="AY37" s="50">
        <v>564903</v>
      </c>
      <c r="AZ37" s="74">
        <f t="shared" si="11"/>
        <v>0</v>
      </c>
      <c r="BA37" s="50"/>
      <c r="BB37" s="74">
        <f t="shared" si="12"/>
        <v>0</v>
      </c>
      <c r="BC37" s="50"/>
      <c r="BD37" s="50"/>
      <c r="BE37" s="74">
        <f t="shared" si="13"/>
        <v>0</v>
      </c>
      <c r="BF37" s="50">
        <v>0</v>
      </c>
      <c r="BG37" s="74">
        <f t="shared" si="14"/>
        <v>0</v>
      </c>
      <c r="BH37" s="50">
        <v>0</v>
      </c>
      <c r="BI37" s="74">
        <f t="shared" si="15"/>
        <v>0</v>
      </c>
      <c r="BJ37" s="50">
        <v>0</v>
      </c>
      <c r="BK37" s="51">
        <f>D37+G37+K37+N37+R37+U37+Z37+AC37+AE37+AG37+AJ37+AM37+AP37+AR37+AV37+AZ37+BB37+BE37+BG37+BI37</f>
        <v>2207367</v>
      </c>
    </row>
    <row r="38" spans="1:63" ht="31.5">
      <c r="A38" s="45" t="s">
        <v>34</v>
      </c>
      <c r="B38" s="46" t="s">
        <v>37</v>
      </c>
      <c r="C38" s="47" t="s">
        <v>67</v>
      </c>
      <c r="D38" s="73">
        <f t="shared" si="1"/>
        <v>0</v>
      </c>
      <c r="E38" s="48">
        <v>0</v>
      </c>
      <c r="F38" s="48"/>
      <c r="G38" s="73">
        <f t="shared" si="2"/>
        <v>0</v>
      </c>
      <c r="H38" s="48">
        <v>0</v>
      </c>
      <c r="I38" s="48"/>
      <c r="J38" s="48"/>
      <c r="K38" s="73">
        <f t="shared" si="3"/>
        <v>0</v>
      </c>
      <c r="L38" s="48"/>
      <c r="M38" s="48"/>
      <c r="N38" s="73">
        <f t="shared" si="4"/>
        <v>1848</v>
      </c>
      <c r="O38" s="48">
        <v>1848</v>
      </c>
      <c r="P38" s="58"/>
      <c r="Q38" s="58"/>
      <c r="R38" s="73">
        <f t="shared" si="5"/>
        <v>4647</v>
      </c>
      <c r="S38" s="48">
        <v>4647</v>
      </c>
      <c r="T38" s="48"/>
      <c r="U38" s="73">
        <f t="shared" si="6"/>
        <v>69624</v>
      </c>
      <c r="V38" s="48">
        <v>48531</v>
      </c>
      <c r="W38" s="48"/>
      <c r="X38" s="48">
        <v>8930</v>
      </c>
      <c r="Y38" s="48">
        <v>12163</v>
      </c>
      <c r="Z38" s="73">
        <f t="shared" si="7"/>
        <v>145</v>
      </c>
      <c r="AA38" s="48">
        <v>145</v>
      </c>
      <c r="AB38" s="48"/>
      <c r="AC38" s="73">
        <f t="shared" si="8"/>
        <v>54945</v>
      </c>
      <c r="AD38" s="48">
        <v>54945</v>
      </c>
      <c r="AE38" s="73">
        <f>SUM(AF38:AF38)</f>
        <v>0</v>
      </c>
      <c r="AF38" s="48">
        <v>0</v>
      </c>
      <c r="AG38" s="73">
        <f t="shared" si="9"/>
        <v>11807</v>
      </c>
      <c r="AH38" s="48"/>
      <c r="AI38" s="49">
        <v>11807</v>
      </c>
      <c r="AJ38" s="75">
        <f t="shared" si="10"/>
        <v>10548</v>
      </c>
      <c r="AK38" s="48">
        <v>10548</v>
      </c>
      <c r="AL38" s="49"/>
      <c r="AM38" s="73">
        <f>SUM(AN38:AO38)</f>
        <v>12472</v>
      </c>
      <c r="AN38" s="48"/>
      <c r="AO38" s="48">
        <v>12472</v>
      </c>
      <c r="AP38" s="73">
        <f t="shared" si="0"/>
        <v>0</v>
      </c>
      <c r="AQ38" s="48"/>
      <c r="AR38" s="73">
        <f>SUM(AS38:AU38)</f>
        <v>652348</v>
      </c>
      <c r="AS38" s="50">
        <v>333037</v>
      </c>
      <c r="AT38" s="50">
        <v>311796</v>
      </c>
      <c r="AU38" s="50">
        <v>7515</v>
      </c>
      <c r="AV38" s="74">
        <f>SUM(AW38:AY38)</f>
        <v>402592</v>
      </c>
      <c r="AW38" s="50">
        <v>133794</v>
      </c>
      <c r="AX38" s="50"/>
      <c r="AY38" s="50">
        <v>268798</v>
      </c>
      <c r="AZ38" s="74">
        <f t="shared" si="11"/>
        <v>0</v>
      </c>
      <c r="BA38" s="50"/>
      <c r="BB38" s="74">
        <f t="shared" si="12"/>
        <v>0</v>
      </c>
      <c r="BC38" s="50"/>
      <c r="BD38" s="50"/>
      <c r="BE38" s="74">
        <f t="shared" si="13"/>
        <v>0</v>
      </c>
      <c r="BF38" s="50">
        <v>0</v>
      </c>
      <c r="BG38" s="74">
        <f t="shared" si="14"/>
        <v>0</v>
      </c>
      <c r="BH38" s="50">
        <v>0</v>
      </c>
      <c r="BI38" s="74">
        <f t="shared" si="15"/>
        <v>0</v>
      </c>
      <c r="BJ38" s="50">
        <v>0</v>
      </c>
      <c r="BK38" s="51">
        <f>D38+G38+K38+N38+R38+U38+Z38+AC38+AE38+AG38+AJ38+AM38+AP38+AR38+AV38+AZ38+BB38+BE38+BG38+BI38</f>
        <v>1220976</v>
      </c>
    </row>
    <row r="39" spans="1:63" ht="31.5">
      <c r="A39" s="45" t="s">
        <v>35</v>
      </c>
      <c r="B39" s="46" t="s">
        <v>37</v>
      </c>
      <c r="C39" s="47" t="s">
        <v>68</v>
      </c>
      <c r="D39" s="73">
        <f t="shared" si="1"/>
        <v>0</v>
      </c>
      <c r="E39" s="48">
        <v>0</v>
      </c>
      <c r="F39" s="48"/>
      <c r="G39" s="73">
        <f t="shared" si="2"/>
        <v>90</v>
      </c>
      <c r="H39" s="48">
        <v>90</v>
      </c>
      <c r="I39" s="48"/>
      <c r="J39" s="48"/>
      <c r="K39" s="73">
        <f t="shared" si="3"/>
        <v>107385</v>
      </c>
      <c r="L39" s="48">
        <v>107385</v>
      </c>
      <c r="M39" s="48"/>
      <c r="N39" s="73">
        <f t="shared" si="4"/>
        <v>5868</v>
      </c>
      <c r="O39" s="48">
        <v>5868</v>
      </c>
      <c r="P39" s="58"/>
      <c r="Q39" s="58"/>
      <c r="R39" s="73">
        <f t="shared" si="5"/>
        <v>3175</v>
      </c>
      <c r="S39" s="48">
        <v>3175</v>
      </c>
      <c r="T39" s="48"/>
      <c r="U39" s="73">
        <f t="shared" si="6"/>
        <v>112040</v>
      </c>
      <c r="V39" s="48">
        <v>90000</v>
      </c>
      <c r="W39" s="48"/>
      <c r="X39" s="48">
        <v>9331</v>
      </c>
      <c r="Y39" s="48">
        <v>12709</v>
      </c>
      <c r="Z39" s="73">
        <f t="shared" si="7"/>
        <v>1841</v>
      </c>
      <c r="AA39" s="48">
        <v>1841</v>
      </c>
      <c r="AB39" s="48"/>
      <c r="AC39" s="73">
        <f t="shared" si="8"/>
        <v>46209</v>
      </c>
      <c r="AD39" s="48">
        <v>46209</v>
      </c>
      <c r="AE39" s="73">
        <f>SUM(AF39:AF39)</f>
        <v>250</v>
      </c>
      <c r="AF39" s="48">
        <v>250</v>
      </c>
      <c r="AG39" s="73">
        <f t="shared" si="9"/>
        <v>23721</v>
      </c>
      <c r="AH39" s="48"/>
      <c r="AI39" s="49">
        <v>23721</v>
      </c>
      <c r="AJ39" s="75">
        <f t="shared" si="10"/>
        <v>38041</v>
      </c>
      <c r="AK39" s="48">
        <v>38041</v>
      </c>
      <c r="AL39" s="49"/>
      <c r="AM39" s="73">
        <f>SUM(AN39:AO39)</f>
        <v>26159</v>
      </c>
      <c r="AN39" s="48"/>
      <c r="AO39" s="48">
        <v>26159</v>
      </c>
      <c r="AP39" s="73">
        <f t="shared" si="0"/>
        <v>0</v>
      </c>
      <c r="AQ39" s="48"/>
      <c r="AR39" s="73">
        <f>SUM(AS39:AU39)</f>
        <v>1467175</v>
      </c>
      <c r="AS39" s="50">
        <v>749023</v>
      </c>
      <c r="AT39" s="50">
        <v>701251</v>
      </c>
      <c r="AU39" s="50">
        <v>16901</v>
      </c>
      <c r="AV39" s="74">
        <f>SUM(AW39:AY39)</f>
        <v>749286</v>
      </c>
      <c r="AW39" s="50">
        <v>216615</v>
      </c>
      <c r="AX39" s="50"/>
      <c r="AY39" s="50">
        <v>532671</v>
      </c>
      <c r="AZ39" s="74">
        <f t="shared" si="11"/>
        <v>0</v>
      </c>
      <c r="BA39" s="50"/>
      <c r="BB39" s="74">
        <f t="shared" si="12"/>
        <v>0</v>
      </c>
      <c r="BC39" s="50"/>
      <c r="BD39" s="50"/>
      <c r="BE39" s="74">
        <f t="shared" si="13"/>
        <v>0</v>
      </c>
      <c r="BF39" s="50">
        <v>0</v>
      </c>
      <c r="BG39" s="74">
        <f t="shared" si="14"/>
        <v>0</v>
      </c>
      <c r="BH39" s="50">
        <v>0</v>
      </c>
      <c r="BI39" s="74">
        <f t="shared" si="15"/>
        <v>0</v>
      </c>
      <c r="BJ39" s="50">
        <v>0</v>
      </c>
      <c r="BK39" s="51">
        <f>D39+G39+K39+N39+R39+U39+Z39+AC39+AE39+AG39+AJ39+AM39+AP39+AR39+AV39+AZ39+BB39+BE39+BG39+BI39</f>
        <v>2581240</v>
      </c>
    </row>
    <row r="40" spans="1:63" ht="31.5">
      <c r="A40" s="45" t="s">
        <v>36</v>
      </c>
      <c r="B40" s="46" t="s">
        <v>37</v>
      </c>
      <c r="C40" s="47" t="s">
        <v>69</v>
      </c>
      <c r="D40" s="73">
        <f t="shared" si="1"/>
        <v>0</v>
      </c>
      <c r="E40" s="48">
        <v>0</v>
      </c>
      <c r="F40" s="48"/>
      <c r="G40" s="73">
        <f t="shared" si="2"/>
        <v>780</v>
      </c>
      <c r="H40" s="48">
        <v>780</v>
      </c>
      <c r="I40" s="48"/>
      <c r="J40" s="48"/>
      <c r="K40" s="73">
        <f t="shared" si="3"/>
        <v>69756</v>
      </c>
      <c r="L40" s="48">
        <v>69756</v>
      </c>
      <c r="M40" s="48"/>
      <c r="N40" s="73">
        <f t="shared" si="4"/>
        <v>30993</v>
      </c>
      <c r="O40" s="48">
        <v>30993</v>
      </c>
      <c r="P40" s="58"/>
      <c r="Q40" s="58"/>
      <c r="R40" s="73">
        <f t="shared" si="5"/>
        <v>48047</v>
      </c>
      <c r="S40" s="48">
        <v>48047</v>
      </c>
      <c r="T40" s="48"/>
      <c r="U40" s="73">
        <f t="shared" si="6"/>
        <v>488883</v>
      </c>
      <c r="V40" s="48">
        <v>405308</v>
      </c>
      <c r="W40" s="48"/>
      <c r="X40" s="48">
        <v>35382</v>
      </c>
      <c r="Y40" s="48">
        <v>48193</v>
      </c>
      <c r="Z40" s="73">
        <f t="shared" si="7"/>
        <v>8520</v>
      </c>
      <c r="AA40" s="48">
        <v>8520</v>
      </c>
      <c r="AB40" s="48"/>
      <c r="AC40" s="73">
        <f t="shared" si="8"/>
        <v>538968</v>
      </c>
      <c r="AD40" s="48">
        <v>538968</v>
      </c>
      <c r="AE40" s="73">
        <f>SUM(AF40:AF40)</f>
        <v>5554</v>
      </c>
      <c r="AF40" s="48">
        <v>5554</v>
      </c>
      <c r="AG40" s="73">
        <f t="shared" si="9"/>
        <v>186943</v>
      </c>
      <c r="AH40" s="48"/>
      <c r="AI40" s="49">
        <v>186943</v>
      </c>
      <c r="AJ40" s="75">
        <f t="shared" si="10"/>
        <v>48330</v>
      </c>
      <c r="AK40" s="48">
        <v>48330</v>
      </c>
      <c r="AL40" s="49"/>
      <c r="AM40" s="73">
        <f>SUM(AN40:AO40)</f>
        <v>142523</v>
      </c>
      <c r="AN40" s="48"/>
      <c r="AO40" s="48">
        <v>142523</v>
      </c>
      <c r="AP40" s="73">
        <f t="shared" si="0"/>
        <v>1000</v>
      </c>
      <c r="AQ40" s="48">
        <v>1000</v>
      </c>
      <c r="AR40" s="73">
        <f>SUM(AS40:AU40)</f>
        <v>5914035</v>
      </c>
      <c r="AS40" s="50">
        <v>3246364</v>
      </c>
      <c r="AT40" s="50">
        <v>2546205</v>
      </c>
      <c r="AU40" s="50">
        <v>121466</v>
      </c>
      <c r="AV40" s="74">
        <f>SUM(AW40:AY40)</f>
        <v>3400796</v>
      </c>
      <c r="AW40" s="50">
        <v>1031441</v>
      </c>
      <c r="AX40" s="50"/>
      <c r="AY40" s="50">
        <v>2369355</v>
      </c>
      <c r="AZ40" s="74">
        <f t="shared" si="11"/>
        <v>0</v>
      </c>
      <c r="BA40" s="50"/>
      <c r="BB40" s="74">
        <f t="shared" si="12"/>
        <v>11760</v>
      </c>
      <c r="BC40" s="50">
        <v>11760</v>
      </c>
      <c r="BD40" s="50"/>
      <c r="BE40" s="74">
        <f t="shared" si="13"/>
        <v>0</v>
      </c>
      <c r="BF40" s="50">
        <v>0</v>
      </c>
      <c r="BG40" s="74">
        <f t="shared" si="14"/>
        <v>0</v>
      </c>
      <c r="BH40" s="50">
        <v>0</v>
      </c>
      <c r="BI40" s="74">
        <f t="shared" si="15"/>
        <v>0</v>
      </c>
      <c r="BJ40" s="50">
        <v>0</v>
      </c>
      <c r="BK40" s="51">
        <f>D40+G40+K40+N40+R40+U40+Z40+AC40+AE40+AG40+AJ40+AM40+AP40+AR40+AV40+AZ40+BB40+BE40+BG40+BI40</f>
        <v>10896888</v>
      </c>
    </row>
    <row r="41" spans="1:63" ht="31.5">
      <c r="A41" s="45" t="s">
        <v>70</v>
      </c>
      <c r="B41" s="46" t="s">
        <v>37</v>
      </c>
      <c r="C41" s="47" t="s">
        <v>71</v>
      </c>
      <c r="D41" s="73">
        <f t="shared" si="1"/>
        <v>16000</v>
      </c>
      <c r="E41" s="48">
        <v>16000</v>
      </c>
      <c r="F41" s="48"/>
      <c r="G41" s="73">
        <f t="shared" si="2"/>
        <v>0</v>
      </c>
      <c r="H41" s="48">
        <v>0</v>
      </c>
      <c r="I41" s="48"/>
      <c r="J41" s="48"/>
      <c r="K41" s="73">
        <f t="shared" si="3"/>
        <v>0</v>
      </c>
      <c r="L41" s="48"/>
      <c r="M41" s="48"/>
      <c r="N41" s="73">
        <f t="shared" si="4"/>
        <v>8537</v>
      </c>
      <c r="O41" s="48">
        <v>8537</v>
      </c>
      <c r="P41" s="58"/>
      <c r="Q41" s="58"/>
      <c r="R41" s="73">
        <f t="shared" si="5"/>
        <v>4743</v>
      </c>
      <c r="S41" s="48">
        <v>4743</v>
      </c>
      <c r="T41" s="48"/>
      <c r="U41" s="73">
        <f t="shared" si="6"/>
        <v>10205</v>
      </c>
      <c r="V41" s="48">
        <v>9128</v>
      </c>
      <c r="W41" s="48"/>
      <c r="X41" s="48">
        <v>456</v>
      </c>
      <c r="Y41" s="48">
        <v>621</v>
      </c>
      <c r="Z41" s="73">
        <f t="shared" si="7"/>
        <v>0</v>
      </c>
      <c r="AA41" s="48">
        <v>0</v>
      </c>
      <c r="AB41" s="48"/>
      <c r="AC41" s="73">
        <f t="shared" si="8"/>
        <v>52355</v>
      </c>
      <c r="AD41" s="48">
        <v>52355</v>
      </c>
      <c r="AE41" s="73">
        <f>SUM(AF41:AF41)</f>
        <v>323</v>
      </c>
      <c r="AF41" s="48">
        <v>323</v>
      </c>
      <c r="AG41" s="73">
        <f t="shared" si="9"/>
        <v>14811</v>
      </c>
      <c r="AH41" s="48"/>
      <c r="AI41" s="49">
        <v>14811</v>
      </c>
      <c r="AJ41" s="75">
        <f t="shared" si="10"/>
        <v>1104</v>
      </c>
      <c r="AK41" s="48">
        <v>1104</v>
      </c>
      <c r="AL41" s="49"/>
      <c r="AM41" s="73">
        <f>SUM(AN41:AO41)</f>
        <v>32137</v>
      </c>
      <c r="AN41" s="48"/>
      <c r="AO41" s="48">
        <v>32137</v>
      </c>
      <c r="AP41" s="73">
        <f t="shared" ref="AP41:AP72" si="16">SUM(AQ41:AQ41)</f>
        <v>0</v>
      </c>
      <c r="AQ41" s="48"/>
      <c r="AR41" s="73">
        <f>SUM(AS41:AU41)</f>
        <v>879625</v>
      </c>
      <c r="AS41" s="50">
        <v>449066</v>
      </c>
      <c r="AT41" s="50">
        <v>420426</v>
      </c>
      <c r="AU41" s="50">
        <v>10133</v>
      </c>
      <c r="AV41" s="74">
        <f>SUM(AW41:AY41)</f>
        <v>527002</v>
      </c>
      <c r="AW41" s="50">
        <v>145674</v>
      </c>
      <c r="AX41" s="50"/>
      <c r="AY41" s="50">
        <v>381328</v>
      </c>
      <c r="AZ41" s="74">
        <f t="shared" si="11"/>
        <v>0</v>
      </c>
      <c r="BA41" s="50"/>
      <c r="BB41" s="74">
        <f t="shared" si="12"/>
        <v>0</v>
      </c>
      <c r="BC41" s="50"/>
      <c r="BD41" s="50"/>
      <c r="BE41" s="74">
        <f t="shared" si="13"/>
        <v>28000</v>
      </c>
      <c r="BF41" s="50">
        <v>28000</v>
      </c>
      <c r="BG41" s="74">
        <f t="shared" si="14"/>
        <v>0</v>
      </c>
      <c r="BH41" s="50">
        <v>0</v>
      </c>
      <c r="BI41" s="74">
        <f t="shared" si="15"/>
        <v>0</v>
      </c>
      <c r="BJ41" s="50">
        <v>0</v>
      </c>
      <c r="BK41" s="51">
        <f>D41+G41+K41+N41+R41+U41+Z41+AC41+AE41+AG41+AJ41+AM41+AP41+AR41+AV41+AZ41+BB41+BE41+BG41+BI41</f>
        <v>1574842</v>
      </c>
    </row>
    <row r="42" spans="1:63" ht="31.5">
      <c r="A42" s="45" t="s">
        <v>72</v>
      </c>
      <c r="B42" s="46" t="s">
        <v>37</v>
      </c>
      <c r="C42" s="47" t="s">
        <v>73</v>
      </c>
      <c r="D42" s="73">
        <f t="shared" si="1"/>
        <v>0</v>
      </c>
      <c r="E42" s="48">
        <v>0</v>
      </c>
      <c r="F42" s="48"/>
      <c r="G42" s="73">
        <f t="shared" si="2"/>
        <v>0</v>
      </c>
      <c r="H42" s="48">
        <v>0</v>
      </c>
      <c r="I42" s="48"/>
      <c r="J42" s="48"/>
      <c r="K42" s="73">
        <f t="shared" si="3"/>
        <v>55792</v>
      </c>
      <c r="L42" s="48">
        <v>55792</v>
      </c>
      <c r="M42" s="48"/>
      <c r="N42" s="73">
        <f t="shared" si="4"/>
        <v>5891</v>
      </c>
      <c r="O42" s="48">
        <v>5891</v>
      </c>
      <c r="P42" s="58"/>
      <c r="Q42" s="58"/>
      <c r="R42" s="73">
        <f t="shared" si="5"/>
        <v>5770</v>
      </c>
      <c r="S42" s="48">
        <v>5770</v>
      </c>
      <c r="T42" s="48"/>
      <c r="U42" s="73">
        <f t="shared" si="6"/>
        <v>112212</v>
      </c>
      <c r="V42" s="48">
        <v>94935</v>
      </c>
      <c r="W42" s="48"/>
      <c r="X42" s="48">
        <v>7314</v>
      </c>
      <c r="Y42" s="48">
        <v>9963</v>
      </c>
      <c r="Z42" s="73">
        <f t="shared" si="7"/>
        <v>153</v>
      </c>
      <c r="AA42" s="48">
        <v>153</v>
      </c>
      <c r="AB42" s="48"/>
      <c r="AC42" s="73">
        <f t="shared" si="8"/>
        <v>65339</v>
      </c>
      <c r="AD42" s="48">
        <v>65339</v>
      </c>
      <c r="AE42" s="73">
        <f>SUM(AF42:AF42)</f>
        <v>0</v>
      </c>
      <c r="AF42" s="48">
        <v>0</v>
      </c>
      <c r="AG42" s="73">
        <f t="shared" si="9"/>
        <v>14327</v>
      </c>
      <c r="AH42" s="48"/>
      <c r="AI42" s="49">
        <v>14327</v>
      </c>
      <c r="AJ42" s="75">
        <f t="shared" si="10"/>
        <v>1246</v>
      </c>
      <c r="AK42" s="48">
        <v>1246</v>
      </c>
      <c r="AL42" s="49"/>
      <c r="AM42" s="73">
        <f>SUM(AN42:AO42)</f>
        <v>11006</v>
      </c>
      <c r="AN42" s="48">
        <v>11006</v>
      </c>
      <c r="AO42" s="48"/>
      <c r="AP42" s="73">
        <f t="shared" si="16"/>
        <v>0</v>
      </c>
      <c r="AQ42" s="48"/>
      <c r="AR42" s="73">
        <f>SUM(AS42:AU42)</f>
        <v>707822</v>
      </c>
      <c r="AS42" s="50">
        <v>361357</v>
      </c>
      <c r="AT42" s="50">
        <v>338311</v>
      </c>
      <c r="AU42" s="50">
        <v>8154</v>
      </c>
      <c r="AV42" s="74">
        <f>SUM(AW42:AY42)</f>
        <v>465541</v>
      </c>
      <c r="AW42" s="50">
        <v>128531</v>
      </c>
      <c r="AX42" s="50"/>
      <c r="AY42" s="50">
        <v>337010</v>
      </c>
      <c r="AZ42" s="74">
        <f t="shared" si="11"/>
        <v>0</v>
      </c>
      <c r="BA42" s="50"/>
      <c r="BB42" s="74">
        <f t="shared" si="12"/>
        <v>0</v>
      </c>
      <c r="BC42" s="50"/>
      <c r="BD42" s="50"/>
      <c r="BE42" s="74">
        <f t="shared" si="13"/>
        <v>0</v>
      </c>
      <c r="BF42" s="50">
        <v>0</v>
      </c>
      <c r="BG42" s="74">
        <f t="shared" si="14"/>
        <v>0</v>
      </c>
      <c r="BH42" s="50">
        <v>0</v>
      </c>
      <c r="BI42" s="74">
        <f t="shared" si="15"/>
        <v>0</v>
      </c>
      <c r="BJ42" s="50">
        <v>0</v>
      </c>
      <c r="BK42" s="51">
        <f>D42+G42+K42+N42+R42+U42+Z42+AC42+AE42+AG42+AJ42+AM42+AP42+AR42+AV42+AZ42+BB42+BE42+BG42+BI42</f>
        <v>1445099</v>
      </c>
    </row>
    <row r="43" spans="1:63" ht="31.5">
      <c r="A43" s="45" t="s">
        <v>74</v>
      </c>
      <c r="B43" s="46" t="s">
        <v>37</v>
      </c>
      <c r="C43" s="47" t="s">
        <v>75</v>
      </c>
      <c r="D43" s="73">
        <f t="shared" si="1"/>
        <v>9500</v>
      </c>
      <c r="E43" s="48">
        <v>9500</v>
      </c>
      <c r="F43" s="48"/>
      <c r="G43" s="73">
        <f t="shared" si="2"/>
        <v>540</v>
      </c>
      <c r="H43" s="48">
        <v>540</v>
      </c>
      <c r="I43" s="48"/>
      <c r="J43" s="48"/>
      <c r="K43" s="73">
        <f t="shared" si="3"/>
        <v>44053</v>
      </c>
      <c r="L43" s="48">
        <v>44053</v>
      </c>
      <c r="M43" s="48"/>
      <c r="N43" s="73">
        <f t="shared" si="4"/>
        <v>4081</v>
      </c>
      <c r="O43" s="48">
        <v>4081</v>
      </c>
      <c r="P43" s="58"/>
      <c r="Q43" s="58"/>
      <c r="R43" s="73">
        <f t="shared" si="5"/>
        <v>1953</v>
      </c>
      <c r="S43" s="48">
        <v>1953</v>
      </c>
      <c r="T43" s="48"/>
      <c r="U43" s="73">
        <f t="shared" si="6"/>
        <v>20277</v>
      </c>
      <c r="V43" s="48">
        <v>17461</v>
      </c>
      <c r="W43" s="48"/>
      <c r="X43" s="48">
        <v>1192</v>
      </c>
      <c r="Y43" s="48">
        <v>1624</v>
      </c>
      <c r="Z43" s="73">
        <f t="shared" si="7"/>
        <v>488</v>
      </c>
      <c r="AA43" s="48">
        <v>488</v>
      </c>
      <c r="AB43" s="48"/>
      <c r="AC43" s="73">
        <f t="shared" si="8"/>
        <v>25184</v>
      </c>
      <c r="AD43" s="48">
        <v>25184</v>
      </c>
      <c r="AE43" s="73">
        <f>SUM(AF43:AF43)</f>
        <v>0</v>
      </c>
      <c r="AF43" s="48">
        <v>0</v>
      </c>
      <c r="AG43" s="73">
        <f t="shared" si="9"/>
        <v>10829</v>
      </c>
      <c r="AH43" s="48"/>
      <c r="AI43" s="49">
        <v>10829</v>
      </c>
      <c r="AJ43" s="75">
        <f t="shared" si="10"/>
        <v>1211</v>
      </c>
      <c r="AK43" s="48">
        <v>1211</v>
      </c>
      <c r="AL43" s="49"/>
      <c r="AM43" s="73">
        <f>SUM(AN43:AO43)</f>
        <v>24501</v>
      </c>
      <c r="AN43" s="48"/>
      <c r="AO43" s="48">
        <v>24501</v>
      </c>
      <c r="AP43" s="73">
        <f t="shared" si="16"/>
        <v>0</v>
      </c>
      <c r="AQ43" s="48"/>
      <c r="AR43" s="73">
        <f>SUM(AS43:AU43)</f>
        <v>584266</v>
      </c>
      <c r="AS43" s="50">
        <v>298280</v>
      </c>
      <c r="AT43" s="50">
        <v>279256</v>
      </c>
      <c r="AU43" s="50">
        <v>6730</v>
      </c>
      <c r="AV43" s="74">
        <f>SUM(AW43:AY43)</f>
        <v>344285</v>
      </c>
      <c r="AW43" s="50">
        <v>95033</v>
      </c>
      <c r="AX43" s="50"/>
      <c r="AY43" s="50">
        <v>249252</v>
      </c>
      <c r="AZ43" s="74">
        <f t="shared" si="11"/>
        <v>0</v>
      </c>
      <c r="BA43" s="50"/>
      <c r="BB43" s="74">
        <f t="shared" si="12"/>
        <v>4120</v>
      </c>
      <c r="BC43" s="50">
        <v>4120</v>
      </c>
      <c r="BD43" s="50"/>
      <c r="BE43" s="74">
        <f t="shared" si="13"/>
        <v>9100</v>
      </c>
      <c r="BF43" s="50">
        <v>9100</v>
      </c>
      <c r="BG43" s="74">
        <f t="shared" si="14"/>
        <v>0</v>
      </c>
      <c r="BH43" s="50">
        <v>0</v>
      </c>
      <c r="BI43" s="74">
        <f t="shared" si="15"/>
        <v>0</v>
      </c>
      <c r="BJ43" s="50">
        <v>0</v>
      </c>
      <c r="BK43" s="51">
        <f>D43+G43+K43+N43+R43+U43+Z43+AC43+AE43+AG43+AJ43+AM43+AP43+AR43+AV43+AZ43+BB43+BE43+BG43+BI43</f>
        <v>1084388</v>
      </c>
    </row>
    <row r="44" spans="1:63" ht="31.5">
      <c r="A44" s="45" t="s">
        <v>76</v>
      </c>
      <c r="B44" s="46" t="s">
        <v>37</v>
      </c>
      <c r="C44" s="47" t="s">
        <v>77</v>
      </c>
      <c r="D44" s="73">
        <f t="shared" si="1"/>
        <v>0</v>
      </c>
      <c r="E44" s="48">
        <v>0</v>
      </c>
      <c r="F44" s="48"/>
      <c r="G44" s="73">
        <f t="shared" si="2"/>
        <v>227</v>
      </c>
      <c r="H44" s="48">
        <v>107</v>
      </c>
      <c r="I44" s="48"/>
      <c r="J44" s="48">
        <v>120</v>
      </c>
      <c r="K44" s="73">
        <f t="shared" si="3"/>
        <v>128296</v>
      </c>
      <c r="L44" s="48">
        <v>128296</v>
      </c>
      <c r="M44" s="48"/>
      <c r="N44" s="73">
        <f t="shared" si="4"/>
        <v>10397</v>
      </c>
      <c r="O44" s="48">
        <v>10397</v>
      </c>
      <c r="P44" s="58"/>
      <c r="Q44" s="58"/>
      <c r="R44" s="73">
        <f t="shared" si="5"/>
        <v>11661</v>
      </c>
      <c r="S44" s="48">
        <v>11661</v>
      </c>
      <c r="T44" s="48"/>
      <c r="U44" s="73">
        <f t="shared" si="6"/>
        <v>72238</v>
      </c>
      <c r="V44" s="48">
        <v>53389</v>
      </c>
      <c r="W44" s="48"/>
      <c r="X44" s="48">
        <v>7980</v>
      </c>
      <c r="Y44" s="48">
        <v>10869</v>
      </c>
      <c r="Z44" s="73">
        <f t="shared" si="7"/>
        <v>1620</v>
      </c>
      <c r="AA44" s="48">
        <v>1620</v>
      </c>
      <c r="AB44" s="48"/>
      <c r="AC44" s="73">
        <f t="shared" si="8"/>
        <v>130000</v>
      </c>
      <c r="AD44" s="48">
        <v>130000</v>
      </c>
      <c r="AE44" s="73">
        <f>SUM(AF44:AF44)</f>
        <v>0</v>
      </c>
      <c r="AF44" s="48">
        <v>0</v>
      </c>
      <c r="AG44" s="73">
        <f t="shared" si="9"/>
        <v>35645</v>
      </c>
      <c r="AH44" s="48"/>
      <c r="AI44" s="49">
        <v>35645</v>
      </c>
      <c r="AJ44" s="75">
        <f t="shared" si="10"/>
        <v>0</v>
      </c>
      <c r="AK44" s="48"/>
      <c r="AL44" s="49"/>
      <c r="AM44" s="73">
        <f>SUM(AN44:AO44)</f>
        <v>80000</v>
      </c>
      <c r="AN44" s="48"/>
      <c r="AO44" s="48">
        <v>80000</v>
      </c>
      <c r="AP44" s="73">
        <f t="shared" si="16"/>
        <v>0</v>
      </c>
      <c r="AQ44" s="48"/>
      <c r="AR44" s="73">
        <f>SUM(AS44:AU44)</f>
        <v>1719841</v>
      </c>
      <c r="AS44" s="50">
        <v>878015</v>
      </c>
      <c r="AT44" s="50">
        <v>822015</v>
      </c>
      <c r="AU44" s="50">
        <v>19811</v>
      </c>
      <c r="AV44" s="74">
        <f>SUM(AW44:AY44)</f>
        <v>1092072</v>
      </c>
      <c r="AW44" s="50">
        <v>331937</v>
      </c>
      <c r="AX44" s="50"/>
      <c r="AY44" s="50">
        <v>760135</v>
      </c>
      <c r="AZ44" s="74">
        <f t="shared" si="11"/>
        <v>0</v>
      </c>
      <c r="BA44" s="50"/>
      <c r="BB44" s="74">
        <f t="shared" si="12"/>
        <v>4120</v>
      </c>
      <c r="BC44" s="50">
        <v>4120</v>
      </c>
      <c r="BD44" s="50"/>
      <c r="BE44" s="74">
        <f t="shared" si="13"/>
        <v>33600</v>
      </c>
      <c r="BF44" s="50">
        <v>33600</v>
      </c>
      <c r="BG44" s="74">
        <f t="shared" si="14"/>
        <v>0</v>
      </c>
      <c r="BH44" s="50">
        <v>0</v>
      </c>
      <c r="BI44" s="74">
        <f t="shared" si="15"/>
        <v>0</v>
      </c>
      <c r="BJ44" s="50">
        <v>0</v>
      </c>
      <c r="BK44" s="51">
        <f>D44+G44+K44+N44+R44+U44+Z44+AC44+AE44+AG44+AJ44+AM44+AP44+AR44+AV44+AZ44+BB44+BE44+BG44+BI44</f>
        <v>3319717</v>
      </c>
    </row>
    <row r="45" spans="1:63" ht="31.5">
      <c r="A45" s="45" t="s">
        <v>78</v>
      </c>
      <c r="B45" s="46" t="s">
        <v>37</v>
      </c>
      <c r="C45" s="47" t="s">
        <v>79</v>
      </c>
      <c r="D45" s="73">
        <f t="shared" si="1"/>
        <v>0</v>
      </c>
      <c r="E45" s="48">
        <v>0</v>
      </c>
      <c r="F45" s="48"/>
      <c r="G45" s="73">
        <f t="shared" si="2"/>
        <v>0</v>
      </c>
      <c r="H45" s="48">
        <v>0</v>
      </c>
      <c r="I45" s="48"/>
      <c r="J45" s="48"/>
      <c r="K45" s="73">
        <f t="shared" si="3"/>
        <v>50720</v>
      </c>
      <c r="L45" s="48">
        <v>50720</v>
      </c>
      <c r="M45" s="48"/>
      <c r="N45" s="73">
        <f t="shared" si="4"/>
        <v>7646</v>
      </c>
      <c r="O45" s="48">
        <v>7646</v>
      </c>
      <c r="P45" s="58"/>
      <c r="Q45" s="58"/>
      <c r="R45" s="73">
        <f t="shared" si="5"/>
        <v>12376</v>
      </c>
      <c r="S45" s="48">
        <v>12376</v>
      </c>
      <c r="T45" s="48"/>
      <c r="U45" s="73">
        <f t="shared" si="6"/>
        <v>267597</v>
      </c>
      <c r="V45" s="48">
        <v>222737</v>
      </c>
      <c r="W45" s="48"/>
      <c r="X45" s="48">
        <v>18992</v>
      </c>
      <c r="Y45" s="48">
        <v>25868</v>
      </c>
      <c r="Z45" s="73">
        <f t="shared" si="7"/>
        <v>594</v>
      </c>
      <c r="AA45" s="48">
        <v>594</v>
      </c>
      <c r="AB45" s="48"/>
      <c r="AC45" s="73">
        <f t="shared" si="8"/>
        <v>143895</v>
      </c>
      <c r="AD45" s="48">
        <v>143895</v>
      </c>
      <c r="AE45" s="73">
        <f>SUM(AF45:AF45)</f>
        <v>550</v>
      </c>
      <c r="AF45" s="48">
        <v>550</v>
      </c>
      <c r="AG45" s="73">
        <f t="shared" si="9"/>
        <v>22884</v>
      </c>
      <c r="AH45" s="48"/>
      <c r="AI45" s="49">
        <v>22884</v>
      </c>
      <c r="AJ45" s="75">
        <f t="shared" si="10"/>
        <v>0</v>
      </c>
      <c r="AK45" s="48"/>
      <c r="AL45" s="49"/>
      <c r="AM45" s="73">
        <f>SUM(AN45:AO45)</f>
        <v>38797</v>
      </c>
      <c r="AN45" s="48"/>
      <c r="AO45" s="48">
        <v>38797</v>
      </c>
      <c r="AP45" s="73">
        <f t="shared" si="16"/>
        <v>0</v>
      </c>
      <c r="AQ45" s="48"/>
      <c r="AR45" s="73">
        <f>SUM(AS45:AU45)</f>
        <v>1164403</v>
      </c>
      <c r="AS45" s="50">
        <v>594452</v>
      </c>
      <c r="AT45" s="50">
        <v>556538</v>
      </c>
      <c r="AU45" s="50">
        <v>13413</v>
      </c>
      <c r="AV45" s="74">
        <f>SUM(AW45:AY45)</f>
        <v>789055</v>
      </c>
      <c r="AW45" s="50">
        <v>224562</v>
      </c>
      <c r="AX45" s="50"/>
      <c r="AY45" s="50">
        <v>564493</v>
      </c>
      <c r="AZ45" s="74">
        <f t="shared" si="11"/>
        <v>0</v>
      </c>
      <c r="BA45" s="50"/>
      <c r="BB45" s="74">
        <f t="shared" si="12"/>
        <v>240</v>
      </c>
      <c r="BC45" s="50">
        <v>240</v>
      </c>
      <c r="BD45" s="50"/>
      <c r="BE45" s="74">
        <f t="shared" si="13"/>
        <v>0</v>
      </c>
      <c r="BF45" s="50">
        <v>0</v>
      </c>
      <c r="BG45" s="74">
        <f t="shared" si="14"/>
        <v>0</v>
      </c>
      <c r="BH45" s="50">
        <v>0</v>
      </c>
      <c r="BI45" s="74">
        <f t="shared" si="15"/>
        <v>0</v>
      </c>
      <c r="BJ45" s="50">
        <v>0</v>
      </c>
      <c r="BK45" s="51">
        <f>D45+G45+K45+N45+R45+U45+Z45+AC45+AE45+AG45+AJ45+AM45+AP45+AR45+AV45+AZ45+BB45+BE45+BG45+BI45</f>
        <v>2498757</v>
      </c>
    </row>
    <row r="46" spans="1:63" ht="31.5">
      <c r="A46" s="45" t="s">
        <v>80</v>
      </c>
      <c r="B46" s="46" t="s">
        <v>37</v>
      </c>
      <c r="C46" s="47" t="s">
        <v>81</v>
      </c>
      <c r="D46" s="73">
        <f t="shared" si="1"/>
        <v>0</v>
      </c>
      <c r="E46" s="48">
        <v>0</v>
      </c>
      <c r="F46" s="48"/>
      <c r="G46" s="73">
        <f t="shared" si="2"/>
        <v>0</v>
      </c>
      <c r="H46" s="48">
        <v>0</v>
      </c>
      <c r="I46" s="48"/>
      <c r="J46" s="48"/>
      <c r="K46" s="73">
        <f t="shared" si="3"/>
        <v>0</v>
      </c>
      <c r="L46" s="48"/>
      <c r="M46" s="48"/>
      <c r="N46" s="73">
        <f t="shared" si="4"/>
        <v>2004</v>
      </c>
      <c r="O46" s="48">
        <v>2004</v>
      </c>
      <c r="P46" s="58"/>
      <c r="Q46" s="58"/>
      <c r="R46" s="73">
        <f t="shared" si="5"/>
        <v>1485</v>
      </c>
      <c r="S46" s="48">
        <v>1485</v>
      </c>
      <c r="T46" s="48"/>
      <c r="U46" s="73">
        <f t="shared" si="6"/>
        <v>10696</v>
      </c>
      <c r="V46" s="48">
        <v>9208</v>
      </c>
      <c r="W46" s="48"/>
      <c r="X46" s="48">
        <v>630</v>
      </c>
      <c r="Y46" s="48">
        <v>858</v>
      </c>
      <c r="Z46" s="73">
        <f t="shared" si="7"/>
        <v>35</v>
      </c>
      <c r="AA46" s="48">
        <v>35</v>
      </c>
      <c r="AB46" s="48"/>
      <c r="AC46" s="73">
        <f t="shared" si="8"/>
        <v>18772</v>
      </c>
      <c r="AD46" s="48">
        <v>18772</v>
      </c>
      <c r="AE46" s="73">
        <f>SUM(AF46:AF46)</f>
        <v>0</v>
      </c>
      <c r="AF46" s="48">
        <v>0</v>
      </c>
      <c r="AG46" s="73">
        <f t="shared" si="9"/>
        <v>6406</v>
      </c>
      <c r="AH46" s="48"/>
      <c r="AI46" s="49">
        <v>6406</v>
      </c>
      <c r="AJ46" s="75">
        <f t="shared" si="10"/>
        <v>0</v>
      </c>
      <c r="AK46" s="48"/>
      <c r="AL46" s="49"/>
      <c r="AM46" s="73">
        <f>SUM(AN46:AO46)</f>
        <v>12939</v>
      </c>
      <c r="AN46" s="48">
        <v>12939</v>
      </c>
      <c r="AO46" s="48"/>
      <c r="AP46" s="73">
        <f t="shared" si="16"/>
        <v>0</v>
      </c>
      <c r="AQ46" s="48"/>
      <c r="AR46" s="73">
        <f>SUM(AS46:AU46)</f>
        <v>346283</v>
      </c>
      <c r="AS46" s="50">
        <v>176784</v>
      </c>
      <c r="AT46" s="50">
        <v>165510</v>
      </c>
      <c r="AU46" s="50">
        <v>3989</v>
      </c>
      <c r="AV46" s="74">
        <f>SUM(AW46:AY46)</f>
        <v>207879</v>
      </c>
      <c r="AW46" s="50">
        <v>61922</v>
      </c>
      <c r="AX46" s="50"/>
      <c r="AY46" s="50">
        <v>145957</v>
      </c>
      <c r="AZ46" s="74">
        <f t="shared" si="11"/>
        <v>13</v>
      </c>
      <c r="BA46" s="50">
        <v>13</v>
      </c>
      <c r="BB46" s="74">
        <f t="shared" si="12"/>
        <v>0</v>
      </c>
      <c r="BC46" s="50"/>
      <c r="BD46" s="50"/>
      <c r="BE46" s="74">
        <f t="shared" si="13"/>
        <v>0</v>
      </c>
      <c r="BF46" s="50">
        <v>0</v>
      </c>
      <c r="BG46" s="74">
        <f t="shared" si="14"/>
        <v>0</v>
      </c>
      <c r="BH46" s="50">
        <v>0</v>
      </c>
      <c r="BI46" s="74">
        <f t="shared" si="15"/>
        <v>0</v>
      </c>
      <c r="BJ46" s="50">
        <v>0</v>
      </c>
      <c r="BK46" s="51">
        <f>D46+G46+K46+N46+R46+U46+Z46+AC46+AE46+AG46+AJ46+AM46+AP46+AR46+AV46+AZ46+BB46+BE46+BG46+BI46</f>
        <v>606512</v>
      </c>
    </row>
    <row r="47" spans="1:63" ht="31.5">
      <c r="A47" s="45" t="s">
        <v>82</v>
      </c>
      <c r="B47" s="46" t="s">
        <v>37</v>
      </c>
      <c r="C47" s="47" t="s">
        <v>83</v>
      </c>
      <c r="D47" s="73">
        <f t="shared" si="1"/>
        <v>3500</v>
      </c>
      <c r="E47" s="48">
        <v>0</v>
      </c>
      <c r="F47" s="48">
        <v>3500</v>
      </c>
      <c r="G47" s="73">
        <f t="shared" si="2"/>
        <v>16</v>
      </c>
      <c r="H47" s="48">
        <v>16</v>
      </c>
      <c r="I47" s="48"/>
      <c r="J47" s="48"/>
      <c r="K47" s="73">
        <f t="shared" si="3"/>
        <v>43066</v>
      </c>
      <c r="L47" s="48">
        <v>43066</v>
      </c>
      <c r="M47" s="48"/>
      <c r="N47" s="73">
        <f t="shared" si="4"/>
        <v>7140</v>
      </c>
      <c r="O47" s="48">
        <v>7140</v>
      </c>
      <c r="P47" s="58"/>
      <c r="Q47" s="58"/>
      <c r="R47" s="73">
        <f t="shared" si="5"/>
        <v>2934</v>
      </c>
      <c r="S47" s="48">
        <v>2934</v>
      </c>
      <c r="T47" s="48"/>
      <c r="U47" s="73">
        <f t="shared" si="6"/>
        <v>75157</v>
      </c>
      <c r="V47" s="48">
        <v>62595</v>
      </c>
      <c r="W47" s="48"/>
      <c r="X47" s="48">
        <v>5318</v>
      </c>
      <c r="Y47" s="48">
        <v>7244</v>
      </c>
      <c r="Z47" s="73">
        <f t="shared" si="7"/>
        <v>69</v>
      </c>
      <c r="AA47" s="48">
        <v>69</v>
      </c>
      <c r="AB47" s="48"/>
      <c r="AC47" s="73">
        <f t="shared" si="8"/>
        <v>33036</v>
      </c>
      <c r="AD47" s="48">
        <v>33036</v>
      </c>
      <c r="AE47" s="73">
        <f>SUM(AF47:AF47)</f>
        <v>600</v>
      </c>
      <c r="AF47" s="48">
        <v>600</v>
      </c>
      <c r="AG47" s="73">
        <f t="shared" si="9"/>
        <v>7519</v>
      </c>
      <c r="AH47" s="48"/>
      <c r="AI47" s="49">
        <v>7519</v>
      </c>
      <c r="AJ47" s="75">
        <f t="shared" si="10"/>
        <v>7200</v>
      </c>
      <c r="AK47" s="48">
        <v>7200</v>
      </c>
      <c r="AL47" s="49"/>
      <c r="AM47" s="73">
        <f>SUM(AN47:AO47)</f>
        <v>24359</v>
      </c>
      <c r="AN47" s="48">
        <v>24359</v>
      </c>
      <c r="AO47" s="48"/>
      <c r="AP47" s="73">
        <f t="shared" si="16"/>
        <v>0</v>
      </c>
      <c r="AQ47" s="48"/>
      <c r="AR47" s="73">
        <f>SUM(AS47:AU47)</f>
        <v>363592</v>
      </c>
      <c r="AS47" s="50">
        <v>185621</v>
      </c>
      <c r="AT47" s="50">
        <v>173783</v>
      </c>
      <c r="AU47" s="50">
        <v>4188</v>
      </c>
      <c r="AV47" s="74">
        <f>SUM(AW47:AY47)</f>
        <v>324964</v>
      </c>
      <c r="AW47" s="50">
        <v>102417</v>
      </c>
      <c r="AX47" s="50"/>
      <c r="AY47" s="50">
        <v>222547</v>
      </c>
      <c r="AZ47" s="74">
        <f t="shared" si="11"/>
        <v>0</v>
      </c>
      <c r="BA47" s="50"/>
      <c r="BB47" s="74">
        <f t="shared" si="12"/>
        <v>0</v>
      </c>
      <c r="BC47" s="50"/>
      <c r="BD47" s="50"/>
      <c r="BE47" s="74">
        <f t="shared" si="13"/>
        <v>0</v>
      </c>
      <c r="BF47" s="50">
        <v>0</v>
      </c>
      <c r="BG47" s="74">
        <f t="shared" si="14"/>
        <v>0</v>
      </c>
      <c r="BH47" s="50">
        <v>0</v>
      </c>
      <c r="BI47" s="74">
        <f t="shared" si="15"/>
        <v>0</v>
      </c>
      <c r="BJ47" s="50">
        <v>0</v>
      </c>
      <c r="BK47" s="51">
        <f>D47+G47+K47+N47+R47+U47+Z47+AC47+AE47+AG47+AJ47+AM47+AP47+AR47+AV47+AZ47+BB47+BE47+BG47+BI47</f>
        <v>893152</v>
      </c>
    </row>
    <row r="48" spans="1:63" ht="31.5">
      <c r="A48" s="45" t="s">
        <v>84</v>
      </c>
      <c r="B48" s="46" t="s">
        <v>37</v>
      </c>
      <c r="C48" s="47" t="s">
        <v>85</v>
      </c>
      <c r="D48" s="73">
        <f t="shared" si="1"/>
        <v>17000</v>
      </c>
      <c r="E48" s="48">
        <v>17000</v>
      </c>
      <c r="F48" s="48"/>
      <c r="G48" s="73">
        <f t="shared" si="2"/>
        <v>164</v>
      </c>
      <c r="H48" s="48">
        <v>164</v>
      </c>
      <c r="I48" s="48"/>
      <c r="J48" s="48"/>
      <c r="K48" s="73">
        <f t="shared" si="3"/>
        <v>49452</v>
      </c>
      <c r="L48" s="48">
        <v>49452</v>
      </c>
      <c r="M48" s="48"/>
      <c r="N48" s="73">
        <f t="shared" si="4"/>
        <v>6929</v>
      </c>
      <c r="O48" s="48">
        <v>6929</v>
      </c>
      <c r="P48" s="58"/>
      <c r="Q48" s="58"/>
      <c r="R48" s="73">
        <f t="shared" si="5"/>
        <v>3588</v>
      </c>
      <c r="S48" s="48">
        <v>3588</v>
      </c>
      <c r="T48" s="48"/>
      <c r="U48" s="73">
        <f t="shared" si="6"/>
        <v>124030</v>
      </c>
      <c r="V48" s="48">
        <v>96304</v>
      </c>
      <c r="W48" s="48"/>
      <c r="X48" s="48">
        <v>11738</v>
      </c>
      <c r="Y48" s="48">
        <v>15988</v>
      </c>
      <c r="Z48" s="73">
        <f t="shared" si="7"/>
        <v>148</v>
      </c>
      <c r="AA48" s="48">
        <v>148</v>
      </c>
      <c r="AB48" s="48"/>
      <c r="AC48" s="73">
        <f t="shared" si="8"/>
        <v>43746</v>
      </c>
      <c r="AD48" s="48">
        <v>43746</v>
      </c>
      <c r="AE48" s="73">
        <f>SUM(AF48:AF48)</f>
        <v>0</v>
      </c>
      <c r="AF48" s="48">
        <v>0</v>
      </c>
      <c r="AG48" s="73">
        <f t="shared" si="9"/>
        <v>32677</v>
      </c>
      <c r="AH48" s="48"/>
      <c r="AI48" s="49">
        <v>32677</v>
      </c>
      <c r="AJ48" s="75">
        <f t="shared" si="10"/>
        <v>9813</v>
      </c>
      <c r="AK48" s="48">
        <v>5218</v>
      </c>
      <c r="AL48" s="49">
        <v>4595</v>
      </c>
      <c r="AM48" s="73">
        <f>SUM(AN48:AO48)</f>
        <v>59270</v>
      </c>
      <c r="AN48" s="48"/>
      <c r="AO48" s="48">
        <v>59270</v>
      </c>
      <c r="AP48" s="73">
        <f t="shared" si="16"/>
        <v>0</v>
      </c>
      <c r="AQ48" s="48"/>
      <c r="AR48" s="73">
        <f>SUM(AS48:AU48)</f>
        <v>1758175</v>
      </c>
      <c r="AS48" s="50">
        <v>897585</v>
      </c>
      <c r="AT48" s="50">
        <v>840337</v>
      </c>
      <c r="AU48" s="50">
        <v>20253</v>
      </c>
      <c r="AV48" s="74">
        <f>SUM(AW48:AY48)</f>
        <v>886646</v>
      </c>
      <c r="AW48" s="50">
        <v>267995</v>
      </c>
      <c r="AX48" s="50"/>
      <c r="AY48" s="50">
        <v>618651</v>
      </c>
      <c r="AZ48" s="74">
        <f t="shared" si="11"/>
        <v>0</v>
      </c>
      <c r="BA48" s="50"/>
      <c r="BB48" s="74">
        <f t="shared" si="12"/>
        <v>4120</v>
      </c>
      <c r="BC48" s="50"/>
      <c r="BD48" s="50">
        <v>4120</v>
      </c>
      <c r="BE48" s="74">
        <f t="shared" si="13"/>
        <v>0</v>
      </c>
      <c r="BF48" s="50">
        <v>0</v>
      </c>
      <c r="BG48" s="74">
        <f t="shared" si="14"/>
        <v>0</v>
      </c>
      <c r="BH48" s="50">
        <v>0</v>
      </c>
      <c r="BI48" s="74">
        <f t="shared" si="15"/>
        <v>0</v>
      </c>
      <c r="BJ48" s="50">
        <v>0</v>
      </c>
      <c r="BK48" s="51">
        <f>D48+G48+K48+N48+R48+U48+Z48+AC48+AE48+AG48+AJ48+AM48+AP48+AR48+AV48+AZ48+BB48+BE48+BG48+BI48</f>
        <v>2995758</v>
      </c>
    </row>
    <row r="49" spans="1:63" ht="31.5">
      <c r="A49" s="45" t="s">
        <v>86</v>
      </c>
      <c r="B49" s="46" t="s">
        <v>37</v>
      </c>
      <c r="C49" s="47" t="s">
        <v>87</v>
      </c>
      <c r="D49" s="73">
        <f t="shared" si="1"/>
        <v>0</v>
      </c>
      <c r="E49" s="48">
        <v>0</v>
      </c>
      <c r="F49" s="48"/>
      <c r="G49" s="73">
        <f t="shared" si="2"/>
        <v>0</v>
      </c>
      <c r="H49" s="48">
        <v>0</v>
      </c>
      <c r="I49" s="48"/>
      <c r="J49" s="48"/>
      <c r="K49" s="73">
        <f t="shared" si="3"/>
        <v>96368</v>
      </c>
      <c r="L49" s="48">
        <v>96368</v>
      </c>
      <c r="M49" s="48"/>
      <c r="N49" s="73">
        <f t="shared" si="4"/>
        <v>2314</v>
      </c>
      <c r="O49" s="48">
        <v>2314</v>
      </c>
      <c r="P49" s="58"/>
      <c r="Q49" s="58"/>
      <c r="R49" s="73">
        <f t="shared" si="5"/>
        <v>3459</v>
      </c>
      <c r="S49" s="48">
        <v>3459</v>
      </c>
      <c r="T49" s="48"/>
      <c r="U49" s="73">
        <f t="shared" si="6"/>
        <v>92210</v>
      </c>
      <c r="V49" s="48">
        <v>77284</v>
      </c>
      <c r="W49" s="48"/>
      <c r="X49" s="48">
        <v>6319</v>
      </c>
      <c r="Y49" s="48">
        <v>8607</v>
      </c>
      <c r="Z49" s="73">
        <f t="shared" si="7"/>
        <v>287</v>
      </c>
      <c r="AA49" s="48">
        <v>287</v>
      </c>
      <c r="AB49" s="48"/>
      <c r="AC49" s="73">
        <f t="shared" si="8"/>
        <v>35919</v>
      </c>
      <c r="AD49" s="48">
        <v>35919</v>
      </c>
      <c r="AE49" s="73">
        <f>SUM(AF49:AF49)</f>
        <v>0</v>
      </c>
      <c r="AF49" s="48">
        <v>0</v>
      </c>
      <c r="AG49" s="73">
        <f t="shared" si="9"/>
        <v>8177</v>
      </c>
      <c r="AH49" s="48">
        <v>4955</v>
      </c>
      <c r="AI49" s="49">
        <v>3222</v>
      </c>
      <c r="AJ49" s="75">
        <f t="shared" si="10"/>
        <v>0</v>
      </c>
      <c r="AK49" s="48"/>
      <c r="AL49" s="49"/>
      <c r="AM49" s="73">
        <f>SUM(AN49:AO49)</f>
        <v>1440</v>
      </c>
      <c r="AN49" s="48"/>
      <c r="AO49" s="48">
        <v>1440</v>
      </c>
      <c r="AP49" s="73">
        <f t="shared" si="16"/>
        <v>0</v>
      </c>
      <c r="AQ49" s="48"/>
      <c r="AR49" s="73">
        <f>SUM(AS49:AU49)</f>
        <v>377452</v>
      </c>
      <c r="AS49" s="50">
        <v>192697</v>
      </c>
      <c r="AT49" s="50">
        <v>180407</v>
      </c>
      <c r="AU49" s="50">
        <v>4348</v>
      </c>
      <c r="AV49" s="74">
        <f>SUM(AW49:AY49)</f>
        <v>253331</v>
      </c>
      <c r="AW49" s="50">
        <v>74727</v>
      </c>
      <c r="AX49" s="50"/>
      <c r="AY49" s="50">
        <v>178604</v>
      </c>
      <c r="AZ49" s="74">
        <f t="shared" si="11"/>
        <v>0</v>
      </c>
      <c r="BA49" s="50"/>
      <c r="BB49" s="74">
        <f t="shared" si="12"/>
        <v>0</v>
      </c>
      <c r="BC49" s="50"/>
      <c r="BD49" s="50"/>
      <c r="BE49" s="74">
        <f t="shared" si="13"/>
        <v>0</v>
      </c>
      <c r="BF49" s="50">
        <v>0</v>
      </c>
      <c r="BG49" s="74">
        <f t="shared" si="14"/>
        <v>0</v>
      </c>
      <c r="BH49" s="50">
        <v>0</v>
      </c>
      <c r="BI49" s="74">
        <f t="shared" si="15"/>
        <v>0</v>
      </c>
      <c r="BJ49" s="50">
        <v>0</v>
      </c>
      <c r="BK49" s="51">
        <f>D49+G49+K49+N49+R49+U49+Z49+AC49+AE49+AG49+AJ49+AM49+AP49+AR49+AV49+AZ49+BB49+BE49+BG49+BI49</f>
        <v>870957</v>
      </c>
    </row>
    <row r="50" spans="1:63" ht="31.5">
      <c r="A50" s="45" t="s">
        <v>88</v>
      </c>
      <c r="B50" s="46" t="s">
        <v>37</v>
      </c>
      <c r="C50" s="47" t="s">
        <v>89</v>
      </c>
      <c r="D50" s="73">
        <f t="shared" si="1"/>
        <v>0</v>
      </c>
      <c r="E50" s="48">
        <v>0</v>
      </c>
      <c r="F50" s="48"/>
      <c r="G50" s="73">
        <f t="shared" si="2"/>
        <v>0</v>
      </c>
      <c r="H50" s="48">
        <v>0</v>
      </c>
      <c r="I50" s="48"/>
      <c r="J50" s="48"/>
      <c r="K50" s="73">
        <f t="shared" si="3"/>
        <v>0</v>
      </c>
      <c r="L50" s="48"/>
      <c r="M50" s="48"/>
      <c r="N50" s="73">
        <f t="shared" si="4"/>
        <v>3250</v>
      </c>
      <c r="O50" s="48">
        <v>3250</v>
      </c>
      <c r="P50" s="58"/>
      <c r="Q50" s="58"/>
      <c r="R50" s="73">
        <f t="shared" si="5"/>
        <v>646</v>
      </c>
      <c r="S50" s="48">
        <v>646</v>
      </c>
      <c r="T50" s="48"/>
      <c r="U50" s="73">
        <f t="shared" si="6"/>
        <v>25342</v>
      </c>
      <c r="V50" s="48">
        <v>20554</v>
      </c>
      <c r="W50" s="48"/>
      <c r="X50" s="48">
        <v>2027</v>
      </c>
      <c r="Y50" s="48">
        <v>2761</v>
      </c>
      <c r="Z50" s="73">
        <f t="shared" si="7"/>
        <v>16</v>
      </c>
      <c r="AA50" s="48">
        <v>16</v>
      </c>
      <c r="AB50" s="48"/>
      <c r="AC50" s="73">
        <f t="shared" si="8"/>
        <v>7166</v>
      </c>
      <c r="AD50" s="48">
        <v>7166</v>
      </c>
      <c r="AE50" s="73">
        <f>SUM(AF50:AF50)</f>
        <v>0</v>
      </c>
      <c r="AF50" s="48">
        <v>0</v>
      </c>
      <c r="AG50" s="73">
        <f t="shared" si="9"/>
        <v>9173</v>
      </c>
      <c r="AH50" s="48">
        <v>9173</v>
      </c>
      <c r="AI50" s="49"/>
      <c r="AJ50" s="75">
        <f t="shared" si="10"/>
        <v>0</v>
      </c>
      <c r="AK50" s="48"/>
      <c r="AL50" s="49"/>
      <c r="AM50" s="73">
        <f>SUM(AN50:AO50)</f>
        <v>18400</v>
      </c>
      <c r="AN50" s="48">
        <v>18400</v>
      </c>
      <c r="AO50" s="48"/>
      <c r="AP50" s="73">
        <f t="shared" si="16"/>
        <v>0</v>
      </c>
      <c r="AQ50" s="48"/>
      <c r="AR50" s="73">
        <f>SUM(AS50:AU50)</f>
        <v>409531</v>
      </c>
      <c r="AS50" s="50">
        <v>209074</v>
      </c>
      <c r="AT50" s="50">
        <v>195739</v>
      </c>
      <c r="AU50" s="50">
        <v>4718</v>
      </c>
      <c r="AV50" s="74">
        <f>SUM(AW50:AY50)</f>
        <v>298006</v>
      </c>
      <c r="AW50" s="50">
        <v>67469</v>
      </c>
      <c r="AX50" s="50"/>
      <c r="AY50" s="50">
        <v>230537</v>
      </c>
      <c r="AZ50" s="74">
        <f t="shared" si="11"/>
        <v>0</v>
      </c>
      <c r="BA50" s="50"/>
      <c r="BB50" s="74">
        <f t="shared" si="12"/>
        <v>0</v>
      </c>
      <c r="BC50" s="50"/>
      <c r="BD50" s="50"/>
      <c r="BE50" s="74">
        <f t="shared" si="13"/>
        <v>0</v>
      </c>
      <c r="BF50" s="50">
        <v>0</v>
      </c>
      <c r="BG50" s="74">
        <f t="shared" si="14"/>
        <v>0</v>
      </c>
      <c r="BH50" s="50">
        <v>0</v>
      </c>
      <c r="BI50" s="74">
        <f t="shared" si="15"/>
        <v>0</v>
      </c>
      <c r="BJ50" s="50">
        <v>0</v>
      </c>
      <c r="BK50" s="51">
        <f>D50+G50+K50+N50+R50+U50+Z50+AC50+AE50+AG50+AJ50+AM50+AP50+AR50+AV50+AZ50+BB50+BE50+BG50+BI50</f>
        <v>771530</v>
      </c>
    </row>
    <row r="51" spans="1:63" ht="31.5">
      <c r="A51" s="45" t="s">
        <v>90</v>
      </c>
      <c r="B51" s="46" t="s">
        <v>37</v>
      </c>
      <c r="C51" s="47" t="s">
        <v>91</v>
      </c>
      <c r="D51" s="73">
        <f t="shared" si="1"/>
        <v>5000</v>
      </c>
      <c r="E51" s="48">
        <v>5000</v>
      </c>
      <c r="F51" s="48"/>
      <c r="G51" s="73">
        <f t="shared" si="2"/>
        <v>28</v>
      </c>
      <c r="H51" s="48">
        <v>28</v>
      </c>
      <c r="I51" s="48"/>
      <c r="J51" s="48"/>
      <c r="K51" s="73">
        <f t="shared" si="3"/>
        <v>0</v>
      </c>
      <c r="L51" s="48"/>
      <c r="M51" s="48"/>
      <c r="N51" s="73">
        <f t="shared" si="4"/>
        <v>3137</v>
      </c>
      <c r="O51" s="48">
        <v>3137</v>
      </c>
      <c r="P51" s="58"/>
      <c r="Q51" s="58"/>
      <c r="R51" s="73">
        <f t="shared" si="5"/>
        <v>2433</v>
      </c>
      <c r="S51" s="48">
        <v>2433</v>
      </c>
      <c r="T51" s="48"/>
      <c r="U51" s="73">
        <f t="shared" si="6"/>
        <v>1595</v>
      </c>
      <c r="V51" s="48">
        <v>0</v>
      </c>
      <c r="W51" s="48"/>
      <c r="X51" s="48">
        <v>675</v>
      </c>
      <c r="Y51" s="48">
        <v>920</v>
      </c>
      <c r="Z51" s="73">
        <f t="shared" si="7"/>
        <v>556</v>
      </c>
      <c r="AA51" s="48">
        <v>0</v>
      </c>
      <c r="AB51" s="48">
        <v>556</v>
      </c>
      <c r="AC51" s="73">
        <f t="shared" si="8"/>
        <v>27992</v>
      </c>
      <c r="AD51" s="48">
        <v>27992</v>
      </c>
      <c r="AE51" s="73">
        <f>SUM(AF51:AF51)</f>
        <v>0</v>
      </c>
      <c r="AF51" s="48">
        <v>0</v>
      </c>
      <c r="AG51" s="73">
        <f t="shared" si="9"/>
        <v>7019</v>
      </c>
      <c r="AH51" s="48">
        <v>7019</v>
      </c>
      <c r="AI51" s="49"/>
      <c r="AJ51" s="75">
        <f t="shared" si="10"/>
        <v>0</v>
      </c>
      <c r="AK51" s="48"/>
      <c r="AL51" s="49"/>
      <c r="AM51" s="73">
        <f>SUM(AN51:AO51)</f>
        <v>11213</v>
      </c>
      <c r="AN51" s="48"/>
      <c r="AO51" s="48">
        <v>11213</v>
      </c>
      <c r="AP51" s="73">
        <f t="shared" si="16"/>
        <v>0</v>
      </c>
      <c r="AQ51" s="48"/>
      <c r="AR51" s="73">
        <f>SUM(AS51:AU51)</f>
        <v>363566</v>
      </c>
      <c r="AS51" s="50">
        <v>185608</v>
      </c>
      <c r="AT51" s="50">
        <v>173770</v>
      </c>
      <c r="AU51" s="50">
        <v>4188</v>
      </c>
      <c r="AV51" s="74">
        <f>SUM(AW51:AY51)</f>
        <v>247036</v>
      </c>
      <c r="AW51" s="50">
        <v>70581</v>
      </c>
      <c r="AX51" s="50"/>
      <c r="AY51" s="50">
        <v>176455</v>
      </c>
      <c r="AZ51" s="74">
        <f t="shared" si="11"/>
        <v>0</v>
      </c>
      <c r="BA51" s="50"/>
      <c r="BB51" s="74">
        <f t="shared" si="12"/>
        <v>0</v>
      </c>
      <c r="BC51" s="50"/>
      <c r="BD51" s="50"/>
      <c r="BE51" s="74">
        <f t="shared" si="13"/>
        <v>0</v>
      </c>
      <c r="BF51" s="50">
        <v>0</v>
      </c>
      <c r="BG51" s="74">
        <f t="shared" si="14"/>
        <v>0</v>
      </c>
      <c r="BH51" s="50">
        <v>0</v>
      </c>
      <c r="BI51" s="74">
        <f t="shared" si="15"/>
        <v>0</v>
      </c>
      <c r="BJ51" s="50">
        <v>0</v>
      </c>
      <c r="BK51" s="51">
        <f>D51+G51+K51+N51+R51+U51+Z51+AC51+AE51+AG51+AJ51+AM51+AP51+AR51+AV51+AZ51+BB51+BE51+BG51+BI51</f>
        <v>669575</v>
      </c>
    </row>
    <row r="52" spans="1:63" ht="31.5">
      <c r="A52" s="45" t="s">
        <v>92</v>
      </c>
      <c r="B52" s="46" t="s">
        <v>37</v>
      </c>
      <c r="C52" s="47" t="s">
        <v>93</v>
      </c>
      <c r="D52" s="73">
        <f t="shared" si="1"/>
        <v>0</v>
      </c>
      <c r="E52" s="48">
        <v>0</v>
      </c>
      <c r="F52" s="48"/>
      <c r="G52" s="73">
        <f t="shared" si="2"/>
        <v>0</v>
      </c>
      <c r="H52" s="48">
        <v>0</v>
      </c>
      <c r="I52" s="48"/>
      <c r="J52" s="48"/>
      <c r="K52" s="73">
        <f t="shared" si="3"/>
        <v>0</v>
      </c>
      <c r="L52" s="48"/>
      <c r="M52" s="48"/>
      <c r="N52" s="73">
        <f t="shared" si="4"/>
        <v>5441</v>
      </c>
      <c r="O52" s="48">
        <v>5441</v>
      </c>
      <c r="P52" s="58"/>
      <c r="Q52" s="58"/>
      <c r="R52" s="73">
        <f t="shared" si="5"/>
        <v>3832</v>
      </c>
      <c r="S52" s="48">
        <v>3832</v>
      </c>
      <c r="T52" s="48"/>
      <c r="U52" s="73">
        <f t="shared" si="6"/>
        <v>25664</v>
      </c>
      <c r="V52" s="48">
        <v>20155</v>
      </c>
      <c r="W52" s="48"/>
      <c r="X52" s="48">
        <v>2332</v>
      </c>
      <c r="Y52" s="48">
        <v>3177</v>
      </c>
      <c r="Z52" s="73">
        <f t="shared" si="7"/>
        <v>424</v>
      </c>
      <c r="AA52" s="48">
        <v>424</v>
      </c>
      <c r="AB52" s="48"/>
      <c r="AC52" s="73">
        <f t="shared" si="8"/>
        <v>39745</v>
      </c>
      <c r="AD52" s="48">
        <v>39745</v>
      </c>
      <c r="AE52" s="73">
        <f>SUM(AF52:AF52)</f>
        <v>0</v>
      </c>
      <c r="AF52" s="48">
        <v>0</v>
      </c>
      <c r="AG52" s="73">
        <f t="shared" si="9"/>
        <v>6885</v>
      </c>
      <c r="AH52" s="48">
        <v>6885</v>
      </c>
      <c r="AI52" s="49"/>
      <c r="AJ52" s="75">
        <f t="shared" si="10"/>
        <v>0</v>
      </c>
      <c r="AK52" s="48"/>
      <c r="AL52" s="49"/>
      <c r="AM52" s="73">
        <f>SUM(AN52:AO52)</f>
        <v>18166</v>
      </c>
      <c r="AN52" s="48">
        <v>18166</v>
      </c>
      <c r="AO52" s="48"/>
      <c r="AP52" s="73">
        <f t="shared" si="16"/>
        <v>0</v>
      </c>
      <c r="AQ52" s="48"/>
      <c r="AR52" s="73">
        <f>SUM(AS52:AU52)</f>
        <v>390826</v>
      </c>
      <c r="AS52" s="50">
        <v>199525</v>
      </c>
      <c r="AT52" s="50">
        <v>186799</v>
      </c>
      <c r="AU52" s="50">
        <v>4502</v>
      </c>
      <c r="AV52" s="74">
        <f>SUM(AW52:AY52)</f>
        <v>355877</v>
      </c>
      <c r="AW52" s="50">
        <v>110651</v>
      </c>
      <c r="AX52" s="50"/>
      <c r="AY52" s="50">
        <v>245226</v>
      </c>
      <c r="AZ52" s="74">
        <f t="shared" si="11"/>
        <v>0</v>
      </c>
      <c r="BA52" s="50"/>
      <c r="BB52" s="74">
        <f t="shared" si="12"/>
        <v>0</v>
      </c>
      <c r="BC52" s="50"/>
      <c r="BD52" s="50"/>
      <c r="BE52" s="74">
        <f t="shared" si="13"/>
        <v>0</v>
      </c>
      <c r="BF52" s="50">
        <v>0</v>
      </c>
      <c r="BG52" s="74">
        <f t="shared" si="14"/>
        <v>0</v>
      </c>
      <c r="BH52" s="50">
        <v>0</v>
      </c>
      <c r="BI52" s="74">
        <f t="shared" si="15"/>
        <v>0</v>
      </c>
      <c r="BJ52" s="50">
        <v>0</v>
      </c>
      <c r="BK52" s="51">
        <f>D52+G52+K52+N52+R52+U52+Z52+AC52+AE52+AG52+AJ52+AM52+AP52+AR52+AV52+AZ52+BB52+BE52+BG52+BI52</f>
        <v>846860</v>
      </c>
    </row>
    <row r="53" spans="1:63" ht="31.5">
      <c r="A53" s="45" t="s">
        <v>94</v>
      </c>
      <c r="B53" s="46" t="s">
        <v>37</v>
      </c>
      <c r="C53" s="47" t="s">
        <v>95</v>
      </c>
      <c r="D53" s="73">
        <f t="shared" si="1"/>
        <v>0</v>
      </c>
      <c r="E53" s="48">
        <v>0</v>
      </c>
      <c r="F53" s="48"/>
      <c r="G53" s="73">
        <f t="shared" si="2"/>
        <v>0</v>
      </c>
      <c r="H53" s="48">
        <v>0</v>
      </c>
      <c r="I53" s="48"/>
      <c r="J53" s="48"/>
      <c r="K53" s="73">
        <f t="shared" si="3"/>
        <v>50720</v>
      </c>
      <c r="L53" s="48">
        <v>50720</v>
      </c>
      <c r="M53" s="48"/>
      <c r="N53" s="73">
        <f t="shared" si="4"/>
        <v>8182</v>
      </c>
      <c r="O53" s="48">
        <v>8182</v>
      </c>
      <c r="P53" s="58"/>
      <c r="Q53" s="58"/>
      <c r="R53" s="73">
        <f t="shared" si="5"/>
        <v>4868</v>
      </c>
      <c r="S53" s="48">
        <v>4868</v>
      </c>
      <c r="T53" s="48"/>
      <c r="U53" s="73">
        <f t="shared" si="6"/>
        <v>66809</v>
      </c>
      <c r="V53" s="48">
        <v>50471</v>
      </c>
      <c r="W53" s="48"/>
      <c r="X53" s="48">
        <v>6917</v>
      </c>
      <c r="Y53" s="48">
        <v>9421</v>
      </c>
      <c r="Z53" s="73">
        <f t="shared" si="7"/>
        <v>364</v>
      </c>
      <c r="AA53" s="48">
        <v>364</v>
      </c>
      <c r="AB53" s="48"/>
      <c r="AC53" s="73">
        <f t="shared" si="8"/>
        <v>60676</v>
      </c>
      <c r="AD53" s="48">
        <v>60676</v>
      </c>
      <c r="AE53" s="73">
        <f>SUM(AF53:AF53)</f>
        <v>300</v>
      </c>
      <c r="AF53" s="48">
        <v>300</v>
      </c>
      <c r="AG53" s="73">
        <f t="shared" si="9"/>
        <v>15160</v>
      </c>
      <c r="AH53" s="48">
        <v>15160</v>
      </c>
      <c r="AI53" s="49"/>
      <c r="AJ53" s="75">
        <f t="shared" si="10"/>
        <v>700</v>
      </c>
      <c r="AK53" s="48">
        <v>700</v>
      </c>
      <c r="AL53" s="49"/>
      <c r="AM53" s="73">
        <f>SUM(AN53:AO53)</f>
        <v>32367</v>
      </c>
      <c r="AN53" s="48"/>
      <c r="AO53" s="48">
        <v>32367</v>
      </c>
      <c r="AP53" s="73">
        <f t="shared" si="16"/>
        <v>0</v>
      </c>
      <c r="AQ53" s="48"/>
      <c r="AR53" s="73">
        <f>SUM(AS53:AU53)</f>
        <v>1022010</v>
      </c>
      <c r="AS53" s="50">
        <v>521757</v>
      </c>
      <c r="AT53" s="50">
        <v>488480</v>
      </c>
      <c r="AU53" s="50">
        <v>11773</v>
      </c>
      <c r="AV53" s="74">
        <f>SUM(AW53:AY53)</f>
        <v>761224</v>
      </c>
      <c r="AW53" s="50">
        <v>208453</v>
      </c>
      <c r="AX53" s="50"/>
      <c r="AY53" s="50">
        <v>552771</v>
      </c>
      <c r="AZ53" s="74">
        <f t="shared" si="11"/>
        <v>0</v>
      </c>
      <c r="BA53" s="50"/>
      <c r="BB53" s="74">
        <f t="shared" si="12"/>
        <v>0</v>
      </c>
      <c r="BC53" s="50"/>
      <c r="BD53" s="50"/>
      <c r="BE53" s="74">
        <f t="shared" si="13"/>
        <v>0</v>
      </c>
      <c r="BF53" s="50">
        <v>0</v>
      </c>
      <c r="BG53" s="74">
        <f t="shared" si="14"/>
        <v>0</v>
      </c>
      <c r="BH53" s="50">
        <v>0</v>
      </c>
      <c r="BI53" s="74">
        <f t="shared" si="15"/>
        <v>0</v>
      </c>
      <c r="BJ53" s="50">
        <v>0</v>
      </c>
      <c r="BK53" s="51">
        <f>D53+G53+K53+N53+R53+U53+Z53+AC53+AE53+AG53+AJ53+AM53+AP53+AR53+AV53+AZ53+BB53+BE53+BG53+BI53</f>
        <v>2023380</v>
      </c>
    </row>
    <row r="54" spans="1:63" ht="31.5">
      <c r="A54" s="45" t="s">
        <v>96</v>
      </c>
      <c r="B54" s="46" t="s">
        <v>37</v>
      </c>
      <c r="C54" s="47" t="s">
        <v>97</v>
      </c>
      <c r="D54" s="73">
        <f t="shared" si="1"/>
        <v>0</v>
      </c>
      <c r="E54" s="48">
        <v>0</v>
      </c>
      <c r="F54" s="48"/>
      <c r="G54" s="73">
        <f t="shared" si="2"/>
        <v>50</v>
      </c>
      <c r="H54" s="48">
        <v>50</v>
      </c>
      <c r="I54" s="48"/>
      <c r="J54" s="48"/>
      <c r="K54" s="73">
        <f t="shared" si="3"/>
        <v>0</v>
      </c>
      <c r="L54" s="48"/>
      <c r="M54" s="48"/>
      <c r="N54" s="73">
        <f t="shared" si="4"/>
        <v>5505</v>
      </c>
      <c r="O54" s="48">
        <v>5505</v>
      </c>
      <c r="P54" s="58"/>
      <c r="Q54" s="58"/>
      <c r="R54" s="73">
        <f t="shared" si="5"/>
        <v>8103</v>
      </c>
      <c r="S54" s="48">
        <v>8103</v>
      </c>
      <c r="T54" s="48"/>
      <c r="U54" s="73">
        <f t="shared" si="6"/>
        <v>61502</v>
      </c>
      <c r="V54" s="48">
        <v>52070</v>
      </c>
      <c r="W54" s="48"/>
      <c r="X54" s="48">
        <v>3993</v>
      </c>
      <c r="Y54" s="48">
        <v>5439</v>
      </c>
      <c r="Z54" s="73">
        <f t="shared" si="7"/>
        <v>1995</v>
      </c>
      <c r="AA54" s="48">
        <v>1995</v>
      </c>
      <c r="AB54" s="48"/>
      <c r="AC54" s="73">
        <f t="shared" si="8"/>
        <v>90756</v>
      </c>
      <c r="AD54" s="48">
        <v>90756</v>
      </c>
      <c r="AE54" s="73">
        <f>SUM(AF54:AF54)</f>
        <v>766</v>
      </c>
      <c r="AF54" s="48">
        <v>766</v>
      </c>
      <c r="AG54" s="73">
        <f t="shared" si="9"/>
        <v>27950</v>
      </c>
      <c r="AH54" s="48">
        <v>27950</v>
      </c>
      <c r="AI54" s="49"/>
      <c r="AJ54" s="75">
        <f t="shared" si="10"/>
        <v>0</v>
      </c>
      <c r="AK54" s="48"/>
      <c r="AL54" s="49"/>
      <c r="AM54" s="73">
        <f>SUM(AN54:AO54)</f>
        <v>42670</v>
      </c>
      <c r="AN54" s="48"/>
      <c r="AO54" s="48">
        <v>42670</v>
      </c>
      <c r="AP54" s="73">
        <f t="shared" si="16"/>
        <v>0</v>
      </c>
      <c r="AQ54" s="48"/>
      <c r="AR54" s="73">
        <f>SUM(AS54:AU54)</f>
        <v>1207946</v>
      </c>
      <c r="AS54" s="50">
        <v>616681</v>
      </c>
      <c r="AT54" s="50">
        <v>577350</v>
      </c>
      <c r="AU54" s="50">
        <v>13915</v>
      </c>
      <c r="AV54" s="74">
        <f>SUM(AW54:AY54)</f>
        <v>715903</v>
      </c>
      <c r="AW54" s="50">
        <v>205236</v>
      </c>
      <c r="AX54" s="50"/>
      <c r="AY54" s="50">
        <v>510667</v>
      </c>
      <c r="AZ54" s="74">
        <f t="shared" si="11"/>
        <v>0</v>
      </c>
      <c r="BA54" s="50"/>
      <c r="BB54" s="74">
        <f t="shared" si="12"/>
        <v>0</v>
      </c>
      <c r="BC54" s="50"/>
      <c r="BD54" s="50"/>
      <c r="BE54" s="74">
        <f t="shared" si="13"/>
        <v>0</v>
      </c>
      <c r="BF54" s="50">
        <v>0</v>
      </c>
      <c r="BG54" s="74">
        <f t="shared" si="14"/>
        <v>0</v>
      </c>
      <c r="BH54" s="50">
        <v>0</v>
      </c>
      <c r="BI54" s="74">
        <f t="shared" si="15"/>
        <v>0</v>
      </c>
      <c r="BJ54" s="50">
        <v>0</v>
      </c>
      <c r="BK54" s="51">
        <f>D54+G54+K54+N54+R54+U54+Z54+AC54+AE54+AG54+AJ54+AM54+AP54+AR54+AV54+AZ54+BB54+BE54+BG54+BI54</f>
        <v>2163146</v>
      </c>
    </row>
    <row r="55" spans="1:63" ht="31.5">
      <c r="A55" s="45" t="s">
        <v>98</v>
      </c>
      <c r="B55" s="46" t="s">
        <v>37</v>
      </c>
      <c r="C55" s="47" t="s">
        <v>99</v>
      </c>
      <c r="D55" s="73">
        <f t="shared" si="1"/>
        <v>0</v>
      </c>
      <c r="E55" s="48">
        <v>0</v>
      </c>
      <c r="F55" s="48"/>
      <c r="G55" s="73">
        <f t="shared" si="2"/>
        <v>25</v>
      </c>
      <c r="H55" s="48">
        <v>25</v>
      </c>
      <c r="I55" s="48"/>
      <c r="J55" s="48"/>
      <c r="K55" s="73">
        <f t="shared" si="3"/>
        <v>0</v>
      </c>
      <c r="L55" s="48"/>
      <c r="M55" s="48"/>
      <c r="N55" s="73">
        <f t="shared" si="4"/>
        <v>4251</v>
      </c>
      <c r="O55" s="48">
        <v>4251</v>
      </c>
      <c r="P55" s="58"/>
      <c r="Q55" s="58"/>
      <c r="R55" s="73">
        <f t="shared" si="5"/>
        <v>5266</v>
      </c>
      <c r="S55" s="48">
        <v>5266</v>
      </c>
      <c r="T55" s="48"/>
      <c r="U55" s="73">
        <f t="shared" si="6"/>
        <v>82058</v>
      </c>
      <c r="V55" s="48">
        <v>67232</v>
      </c>
      <c r="W55" s="48"/>
      <c r="X55" s="48">
        <v>6277</v>
      </c>
      <c r="Y55" s="48">
        <v>8549</v>
      </c>
      <c r="Z55" s="73">
        <f t="shared" si="7"/>
        <v>611</v>
      </c>
      <c r="AA55" s="48">
        <v>611</v>
      </c>
      <c r="AB55" s="48"/>
      <c r="AC55" s="73">
        <f t="shared" si="8"/>
        <v>57738</v>
      </c>
      <c r="AD55" s="48">
        <v>57738</v>
      </c>
      <c r="AE55" s="73">
        <f>SUM(AF55:AF55)</f>
        <v>2793</v>
      </c>
      <c r="AF55" s="48">
        <v>2793</v>
      </c>
      <c r="AG55" s="73">
        <f t="shared" si="9"/>
        <v>7302</v>
      </c>
      <c r="AH55" s="48">
        <v>7302</v>
      </c>
      <c r="AI55" s="49"/>
      <c r="AJ55" s="75">
        <f t="shared" si="10"/>
        <v>0</v>
      </c>
      <c r="AK55" s="48"/>
      <c r="AL55" s="49"/>
      <c r="AM55" s="73">
        <f>SUM(AN55:AO55)</f>
        <v>39996</v>
      </c>
      <c r="AN55" s="48"/>
      <c r="AO55" s="48">
        <v>39996</v>
      </c>
      <c r="AP55" s="73">
        <f t="shared" si="16"/>
        <v>0</v>
      </c>
      <c r="AQ55" s="48"/>
      <c r="AR55" s="73">
        <f>SUM(AS55:AU55)</f>
        <v>373234</v>
      </c>
      <c r="AS55" s="50">
        <v>190544</v>
      </c>
      <c r="AT55" s="50">
        <v>178391</v>
      </c>
      <c r="AU55" s="50">
        <v>4299</v>
      </c>
      <c r="AV55" s="74">
        <f>SUM(AW55:AY55)</f>
        <v>284434</v>
      </c>
      <c r="AW55" s="50">
        <v>100927</v>
      </c>
      <c r="AX55" s="50"/>
      <c r="AY55" s="50">
        <v>183507</v>
      </c>
      <c r="AZ55" s="74">
        <f t="shared" si="11"/>
        <v>0</v>
      </c>
      <c r="BA55" s="50"/>
      <c r="BB55" s="74">
        <f t="shared" si="12"/>
        <v>0</v>
      </c>
      <c r="BC55" s="50"/>
      <c r="BD55" s="50"/>
      <c r="BE55" s="74">
        <f t="shared" si="13"/>
        <v>0</v>
      </c>
      <c r="BF55" s="50">
        <v>0</v>
      </c>
      <c r="BG55" s="74">
        <f t="shared" si="14"/>
        <v>0</v>
      </c>
      <c r="BH55" s="50">
        <v>0</v>
      </c>
      <c r="BI55" s="74">
        <f t="shared" si="15"/>
        <v>0</v>
      </c>
      <c r="BJ55" s="50">
        <v>0</v>
      </c>
      <c r="BK55" s="51">
        <f>D55+G55+K55+N55+R55+U55+Z55+AC55+AE55+AG55+AJ55+AM55+AP55+AR55+AV55+AZ55+BB55+BE55+BG55+BI55</f>
        <v>857708</v>
      </c>
    </row>
    <row r="56" spans="1:63" ht="31.5">
      <c r="A56" s="45" t="s">
        <v>100</v>
      </c>
      <c r="B56" s="46" t="s">
        <v>37</v>
      </c>
      <c r="C56" s="47" t="s">
        <v>101</v>
      </c>
      <c r="D56" s="73">
        <f t="shared" si="1"/>
        <v>9000</v>
      </c>
      <c r="E56" s="48">
        <v>9000</v>
      </c>
      <c r="F56" s="48"/>
      <c r="G56" s="73">
        <f t="shared" si="2"/>
        <v>0</v>
      </c>
      <c r="H56" s="48">
        <v>0</v>
      </c>
      <c r="I56" s="48"/>
      <c r="J56" s="48"/>
      <c r="K56" s="73">
        <f t="shared" si="3"/>
        <v>0</v>
      </c>
      <c r="L56" s="48"/>
      <c r="M56" s="48"/>
      <c r="N56" s="73">
        <f t="shared" si="4"/>
        <v>4886</v>
      </c>
      <c r="O56" s="48">
        <v>4886</v>
      </c>
      <c r="P56" s="58"/>
      <c r="Q56" s="58"/>
      <c r="R56" s="73">
        <f t="shared" si="5"/>
        <v>4445</v>
      </c>
      <c r="S56" s="48">
        <v>4445</v>
      </c>
      <c r="T56" s="48"/>
      <c r="U56" s="73">
        <f t="shared" si="6"/>
        <v>47170</v>
      </c>
      <c r="V56" s="48">
        <v>35620</v>
      </c>
      <c r="W56" s="48"/>
      <c r="X56" s="48">
        <v>4890</v>
      </c>
      <c r="Y56" s="48">
        <v>6660</v>
      </c>
      <c r="Z56" s="73">
        <f t="shared" si="7"/>
        <v>89</v>
      </c>
      <c r="AA56" s="48">
        <v>89</v>
      </c>
      <c r="AB56" s="48"/>
      <c r="AC56" s="73">
        <f t="shared" si="8"/>
        <v>53256</v>
      </c>
      <c r="AD56" s="48">
        <v>53256</v>
      </c>
      <c r="AE56" s="73">
        <f>SUM(AF56:AF56)</f>
        <v>0</v>
      </c>
      <c r="AF56" s="48">
        <v>0</v>
      </c>
      <c r="AG56" s="73">
        <f t="shared" si="9"/>
        <v>18214</v>
      </c>
      <c r="AH56" s="48">
        <v>18214</v>
      </c>
      <c r="AI56" s="49"/>
      <c r="AJ56" s="75">
        <f t="shared" si="10"/>
        <v>3220</v>
      </c>
      <c r="AK56" s="48">
        <v>3220</v>
      </c>
      <c r="AL56" s="49"/>
      <c r="AM56" s="73">
        <f>SUM(AN56:AO56)</f>
        <v>17709</v>
      </c>
      <c r="AN56" s="48"/>
      <c r="AO56" s="48">
        <v>17709</v>
      </c>
      <c r="AP56" s="73">
        <f t="shared" si="16"/>
        <v>0</v>
      </c>
      <c r="AQ56" s="48"/>
      <c r="AR56" s="73">
        <f>SUM(AS56:AU56)</f>
        <v>841072</v>
      </c>
      <c r="AS56" s="50">
        <v>429385</v>
      </c>
      <c r="AT56" s="50">
        <v>401998</v>
      </c>
      <c r="AU56" s="50">
        <v>9689</v>
      </c>
      <c r="AV56" s="74">
        <f>SUM(AW56:AY56)</f>
        <v>532981</v>
      </c>
      <c r="AW56" s="50">
        <v>158460</v>
      </c>
      <c r="AX56" s="50"/>
      <c r="AY56" s="50">
        <v>374521</v>
      </c>
      <c r="AZ56" s="74">
        <f t="shared" si="11"/>
        <v>0</v>
      </c>
      <c r="BA56" s="50"/>
      <c r="BB56" s="74">
        <f t="shared" si="12"/>
        <v>4120</v>
      </c>
      <c r="BC56" s="50">
        <v>4120</v>
      </c>
      <c r="BD56" s="50"/>
      <c r="BE56" s="74">
        <f t="shared" si="13"/>
        <v>0</v>
      </c>
      <c r="BF56" s="50">
        <v>0</v>
      </c>
      <c r="BG56" s="74">
        <f t="shared" si="14"/>
        <v>0</v>
      </c>
      <c r="BH56" s="50">
        <v>0</v>
      </c>
      <c r="BI56" s="74">
        <f t="shared" si="15"/>
        <v>0</v>
      </c>
      <c r="BJ56" s="50">
        <v>0</v>
      </c>
      <c r="BK56" s="51">
        <f>D56+G56+K56+N56+R56+U56+Z56+AC56+AE56+AG56+AJ56+AM56+AP56+AR56+AV56+AZ56+BB56+BE56+BG56+BI56</f>
        <v>1536162</v>
      </c>
    </row>
    <row r="57" spans="1:63" ht="31.5">
      <c r="A57" s="45" t="s">
        <v>102</v>
      </c>
      <c r="B57" s="46" t="s">
        <v>37</v>
      </c>
      <c r="C57" s="47" t="s">
        <v>103</v>
      </c>
      <c r="D57" s="73">
        <f t="shared" si="1"/>
        <v>0</v>
      </c>
      <c r="E57" s="48">
        <v>0</v>
      </c>
      <c r="F57" s="48"/>
      <c r="G57" s="73">
        <f t="shared" si="2"/>
        <v>17</v>
      </c>
      <c r="H57" s="48">
        <v>17</v>
      </c>
      <c r="I57" s="48"/>
      <c r="J57" s="48"/>
      <c r="K57" s="73">
        <f t="shared" si="3"/>
        <v>0</v>
      </c>
      <c r="L57" s="48"/>
      <c r="M57" s="48"/>
      <c r="N57" s="73">
        <f t="shared" si="4"/>
        <v>3049</v>
      </c>
      <c r="O57" s="48">
        <v>3049</v>
      </c>
      <c r="P57" s="58"/>
      <c r="Q57" s="58"/>
      <c r="R57" s="73">
        <f t="shared" si="5"/>
        <v>1835</v>
      </c>
      <c r="S57" s="48">
        <v>1835</v>
      </c>
      <c r="T57" s="48"/>
      <c r="U57" s="73">
        <f t="shared" si="6"/>
        <v>5009</v>
      </c>
      <c r="V57" s="48">
        <v>3266</v>
      </c>
      <c r="W57" s="48"/>
      <c r="X57" s="48">
        <v>738</v>
      </c>
      <c r="Y57" s="48">
        <v>1005</v>
      </c>
      <c r="Z57" s="73">
        <f t="shared" si="7"/>
        <v>19</v>
      </c>
      <c r="AA57" s="48">
        <v>19</v>
      </c>
      <c r="AB57" s="48"/>
      <c r="AC57" s="73">
        <f t="shared" si="8"/>
        <v>22352</v>
      </c>
      <c r="AD57" s="48">
        <v>22352</v>
      </c>
      <c r="AE57" s="73">
        <f>SUM(AF57:AF57)</f>
        <v>0</v>
      </c>
      <c r="AF57" s="48">
        <v>0</v>
      </c>
      <c r="AG57" s="73">
        <f t="shared" si="9"/>
        <v>8071</v>
      </c>
      <c r="AH57" s="48">
        <v>8071</v>
      </c>
      <c r="AI57" s="49"/>
      <c r="AJ57" s="75">
        <f t="shared" si="10"/>
        <v>0</v>
      </c>
      <c r="AK57" s="48"/>
      <c r="AL57" s="49"/>
      <c r="AM57" s="73">
        <f>SUM(AN57:AO57)</f>
        <v>15000</v>
      </c>
      <c r="AN57" s="48"/>
      <c r="AO57" s="48">
        <v>15000</v>
      </c>
      <c r="AP57" s="73">
        <f t="shared" si="16"/>
        <v>0</v>
      </c>
      <c r="AQ57" s="48"/>
      <c r="AR57" s="73">
        <f>SUM(AS57:AU57)</f>
        <v>413147</v>
      </c>
      <c r="AS57" s="50">
        <v>210920</v>
      </c>
      <c r="AT57" s="50">
        <v>197468</v>
      </c>
      <c r="AU57" s="50">
        <v>4759</v>
      </c>
      <c r="AV57" s="74">
        <f>SUM(AW57:AY57)</f>
        <v>304953</v>
      </c>
      <c r="AW57" s="50">
        <v>91041</v>
      </c>
      <c r="AX57" s="50"/>
      <c r="AY57" s="50">
        <v>213912</v>
      </c>
      <c r="AZ57" s="74">
        <f t="shared" si="11"/>
        <v>0</v>
      </c>
      <c r="BA57" s="50"/>
      <c r="BB57" s="74">
        <f t="shared" si="12"/>
        <v>0</v>
      </c>
      <c r="BC57" s="50"/>
      <c r="BD57" s="50"/>
      <c r="BE57" s="74">
        <f t="shared" si="13"/>
        <v>0</v>
      </c>
      <c r="BF57" s="50">
        <v>0</v>
      </c>
      <c r="BG57" s="74">
        <f t="shared" si="14"/>
        <v>0</v>
      </c>
      <c r="BH57" s="50">
        <v>0</v>
      </c>
      <c r="BI57" s="74">
        <f t="shared" si="15"/>
        <v>0</v>
      </c>
      <c r="BJ57" s="50">
        <v>0</v>
      </c>
      <c r="BK57" s="51">
        <f>D57+G57+K57+N57+R57+U57+Z57+AC57+AE57+AG57+AJ57+AM57+AP57+AR57+AV57+AZ57+BB57+BE57+BG57+BI57</f>
        <v>773452</v>
      </c>
    </row>
    <row r="58" spans="1:63" ht="31.5">
      <c r="A58" s="45" t="s">
        <v>104</v>
      </c>
      <c r="B58" s="46" t="s">
        <v>105</v>
      </c>
      <c r="C58" s="47" t="s">
        <v>106</v>
      </c>
      <c r="D58" s="73">
        <f t="shared" si="1"/>
        <v>0</v>
      </c>
      <c r="E58" s="48">
        <v>0</v>
      </c>
      <c r="F58" s="48"/>
      <c r="G58" s="73">
        <f t="shared" si="2"/>
        <v>0</v>
      </c>
      <c r="H58" s="48">
        <v>0</v>
      </c>
      <c r="I58" s="48"/>
      <c r="J58" s="48"/>
      <c r="K58" s="73">
        <f t="shared" si="3"/>
        <v>0</v>
      </c>
      <c r="L58" s="48"/>
      <c r="M58" s="48"/>
      <c r="N58" s="73">
        <f t="shared" si="4"/>
        <v>2609</v>
      </c>
      <c r="O58" s="48">
        <v>2609</v>
      </c>
      <c r="P58" s="58"/>
      <c r="Q58" s="58"/>
      <c r="R58" s="73">
        <f t="shared" si="5"/>
        <v>1002</v>
      </c>
      <c r="S58" s="48">
        <v>1002</v>
      </c>
      <c r="T58" s="48"/>
      <c r="U58" s="73">
        <f t="shared" si="6"/>
        <v>30132</v>
      </c>
      <c r="V58" s="48">
        <v>24584</v>
      </c>
      <c r="W58" s="48"/>
      <c r="X58" s="48">
        <v>2349</v>
      </c>
      <c r="Y58" s="48">
        <v>3199</v>
      </c>
      <c r="Z58" s="73">
        <f t="shared" si="7"/>
        <v>156</v>
      </c>
      <c r="AA58" s="48">
        <v>156</v>
      </c>
      <c r="AB58" s="48"/>
      <c r="AC58" s="73">
        <f t="shared" si="8"/>
        <v>11902</v>
      </c>
      <c r="AD58" s="48">
        <v>11902</v>
      </c>
      <c r="AE58" s="73">
        <f>SUM(AF58:AF58)</f>
        <v>0</v>
      </c>
      <c r="AF58" s="48">
        <v>0</v>
      </c>
      <c r="AG58" s="73">
        <f t="shared" si="9"/>
        <v>7019</v>
      </c>
      <c r="AH58" s="48">
        <v>7019</v>
      </c>
      <c r="AI58" s="49"/>
      <c r="AJ58" s="75">
        <f t="shared" si="10"/>
        <v>2724</v>
      </c>
      <c r="AK58" s="48">
        <v>2724</v>
      </c>
      <c r="AL58" s="49"/>
      <c r="AM58" s="73">
        <f>SUM(AN58:AO58)</f>
        <v>13479</v>
      </c>
      <c r="AN58" s="48">
        <v>13479</v>
      </c>
      <c r="AO58" s="48"/>
      <c r="AP58" s="73">
        <f t="shared" si="16"/>
        <v>0</v>
      </c>
      <c r="AQ58" s="48"/>
      <c r="AR58" s="73">
        <f>SUM(AS58:AU58)</f>
        <v>227574</v>
      </c>
      <c r="AS58" s="50">
        <v>116181</v>
      </c>
      <c r="AT58" s="50">
        <v>108771</v>
      </c>
      <c r="AU58" s="50">
        <v>2622</v>
      </c>
      <c r="AV58" s="74">
        <f>SUM(AW58:AY58)</f>
        <v>183511</v>
      </c>
      <c r="AW58" s="50">
        <v>54701</v>
      </c>
      <c r="AX58" s="50"/>
      <c r="AY58" s="50">
        <v>128810</v>
      </c>
      <c r="AZ58" s="74">
        <f t="shared" si="11"/>
        <v>0</v>
      </c>
      <c r="BA58" s="50"/>
      <c r="BB58" s="74">
        <f t="shared" si="12"/>
        <v>0</v>
      </c>
      <c r="BC58" s="50"/>
      <c r="BD58" s="50"/>
      <c r="BE58" s="74">
        <f t="shared" si="13"/>
        <v>0</v>
      </c>
      <c r="BF58" s="50">
        <v>0</v>
      </c>
      <c r="BG58" s="74">
        <f t="shared" si="14"/>
        <v>0</v>
      </c>
      <c r="BH58" s="50">
        <v>0</v>
      </c>
      <c r="BI58" s="74">
        <f t="shared" si="15"/>
        <v>0</v>
      </c>
      <c r="BJ58" s="50">
        <v>0</v>
      </c>
      <c r="BK58" s="51">
        <f>D58+G58+K58+N58+R58+U58+Z58+AC58+AE58+AG58+AJ58+AM58+AP58+AR58+AV58+AZ58+BB58+BE58+BG58+BI58</f>
        <v>480108</v>
      </c>
    </row>
    <row r="59" spans="1:63" ht="31.5">
      <c r="A59" s="45" t="s">
        <v>107</v>
      </c>
      <c r="B59" s="46" t="s">
        <v>105</v>
      </c>
      <c r="C59" s="47" t="s">
        <v>108</v>
      </c>
      <c r="D59" s="73">
        <f t="shared" si="1"/>
        <v>0</v>
      </c>
      <c r="E59" s="48">
        <v>0</v>
      </c>
      <c r="F59" s="48"/>
      <c r="G59" s="73">
        <f t="shared" si="2"/>
        <v>0</v>
      </c>
      <c r="H59" s="48">
        <v>0</v>
      </c>
      <c r="I59" s="48"/>
      <c r="J59" s="48"/>
      <c r="K59" s="73">
        <f t="shared" si="3"/>
        <v>0</v>
      </c>
      <c r="L59" s="48"/>
      <c r="M59" s="48"/>
      <c r="N59" s="73">
        <f t="shared" si="4"/>
        <v>4707</v>
      </c>
      <c r="O59" s="48">
        <v>4707</v>
      </c>
      <c r="P59" s="58"/>
      <c r="Q59" s="58"/>
      <c r="R59" s="73">
        <f t="shared" si="5"/>
        <v>3271</v>
      </c>
      <c r="S59" s="48">
        <v>3271</v>
      </c>
      <c r="T59" s="48"/>
      <c r="U59" s="73">
        <f t="shared" si="6"/>
        <v>76624</v>
      </c>
      <c r="V59" s="48">
        <v>64119</v>
      </c>
      <c r="W59" s="48"/>
      <c r="X59" s="48">
        <v>5294</v>
      </c>
      <c r="Y59" s="48">
        <v>7211</v>
      </c>
      <c r="Z59" s="73">
        <f t="shared" si="7"/>
        <v>253</v>
      </c>
      <c r="AA59" s="48">
        <v>253</v>
      </c>
      <c r="AB59" s="48"/>
      <c r="AC59" s="73">
        <f t="shared" si="8"/>
        <v>40056</v>
      </c>
      <c r="AD59" s="48">
        <v>40056</v>
      </c>
      <c r="AE59" s="73">
        <f>SUM(AF59:AF59)</f>
        <v>0</v>
      </c>
      <c r="AF59" s="48">
        <v>0</v>
      </c>
      <c r="AG59" s="73">
        <f t="shared" si="9"/>
        <v>7572</v>
      </c>
      <c r="AH59" s="48">
        <v>7572</v>
      </c>
      <c r="AI59" s="49"/>
      <c r="AJ59" s="75">
        <f t="shared" si="10"/>
        <v>0</v>
      </c>
      <c r="AK59" s="48"/>
      <c r="AL59" s="49"/>
      <c r="AM59" s="73">
        <f>SUM(AN59:AO59)</f>
        <v>23273</v>
      </c>
      <c r="AN59" s="48"/>
      <c r="AO59" s="48">
        <v>23273</v>
      </c>
      <c r="AP59" s="73">
        <f t="shared" si="16"/>
        <v>0</v>
      </c>
      <c r="AQ59" s="48"/>
      <c r="AR59" s="73">
        <f>SUM(AS59:AU59)</f>
        <v>440241</v>
      </c>
      <c r="AS59" s="50">
        <v>224752</v>
      </c>
      <c r="AT59" s="50">
        <v>210418</v>
      </c>
      <c r="AU59" s="50">
        <v>5071</v>
      </c>
      <c r="AV59" s="74">
        <f>SUM(AW59:AY59)</f>
        <v>368891</v>
      </c>
      <c r="AW59" s="50">
        <v>102074</v>
      </c>
      <c r="AX59" s="50"/>
      <c r="AY59" s="50">
        <v>266817</v>
      </c>
      <c r="AZ59" s="74">
        <f t="shared" si="11"/>
        <v>0</v>
      </c>
      <c r="BA59" s="50"/>
      <c r="BB59" s="74">
        <f t="shared" si="12"/>
        <v>0</v>
      </c>
      <c r="BC59" s="50"/>
      <c r="BD59" s="50"/>
      <c r="BE59" s="74">
        <f t="shared" si="13"/>
        <v>0</v>
      </c>
      <c r="BF59" s="50">
        <v>0</v>
      </c>
      <c r="BG59" s="74">
        <f t="shared" si="14"/>
        <v>0</v>
      </c>
      <c r="BH59" s="50">
        <v>0</v>
      </c>
      <c r="BI59" s="74">
        <f t="shared" si="15"/>
        <v>0</v>
      </c>
      <c r="BJ59" s="50">
        <v>0</v>
      </c>
      <c r="BK59" s="51">
        <f>D59+G59+K59+N59+R59+U59+Z59+AC59+AE59+AG59+AJ59+AM59+AP59+AR59+AV59+AZ59+BB59+BE59+BG59+BI59</f>
        <v>964888</v>
      </c>
    </row>
    <row r="60" spans="1:63" ht="31.5">
      <c r="A60" s="45" t="s">
        <v>109</v>
      </c>
      <c r="B60" s="46" t="s">
        <v>105</v>
      </c>
      <c r="C60" s="47" t="s">
        <v>39</v>
      </c>
      <c r="D60" s="73">
        <f t="shared" si="1"/>
        <v>0</v>
      </c>
      <c r="E60" s="48">
        <v>0</v>
      </c>
      <c r="F60" s="48"/>
      <c r="G60" s="73">
        <f t="shared" si="2"/>
        <v>0</v>
      </c>
      <c r="H60" s="48">
        <v>0</v>
      </c>
      <c r="I60" s="48"/>
      <c r="J60" s="48"/>
      <c r="K60" s="73">
        <f t="shared" si="3"/>
        <v>0</v>
      </c>
      <c r="L60" s="48"/>
      <c r="M60" s="48"/>
      <c r="N60" s="73">
        <f t="shared" si="4"/>
        <v>8688</v>
      </c>
      <c r="O60" s="48">
        <v>8688</v>
      </c>
      <c r="P60" s="58"/>
      <c r="Q60" s="58"/>
      <c r="R60" s="73">
        <f t="shared" si="5"/>
        <v>5147</v>
      </c>
      <c r="S60" s="48">
        <v>5147</v>
      </c>
      <c r="T60" s="48"/>
      <c r="U60" s="73">
        <f t="shared" si="6"/>
        <v>171201</v>
      </c>
      <c r="V60" s="48">
        <v>144393</v>
      </c>
      <c r="W60" s="48"/>
      <c r="X60" s="48">
        <v>11349</v>
      </c>
      <c r="Y60" s="48">
        <v>15459</v>
      </c>
      <c r="Z60" s="73">
        <f t="shared" si="7"/>
        <v>1234</v>
      </c>
      <c r="AA60" s="48">
        <v>1234</v>
      </c>
      <c r="AB60" s="48"/>
      <c r="AC60" s="73">
        <f t="shared" si="8"/>
        <v>65306</v>
      </c>
      <c r="AD60" s="48">
        <v>65306</v>
      </c>
      <c r="AE60" s="73">
        <f>SUM(AF60:AF60)</f>
        <v>300</v>
      </c>
      <c r="AF60" s="48">
        <v>300</v>
      </c>
      <c r="AG60" s="73">
        <f t="shared" si="9"/>
        <v>11719</v>
      </c>
      <c r="AH60" s="48">
        <v>11719</v>
      </c>
      <c r="AI60" s="49"/>
      <c r="AJ60" s="75">
        <f t="shared" si="10"/>
        <v>0</v>
      </c>
      <c r="AK60" s="48"/>
      <c r="AL60" s="49"/>
      <c r="AM60" s="73">
        <f>SUM(AN60:AO60)</f>
        <v>56795</v>
      </c>
      <c r="AN60" s="48"/>
      <c r="AO60" s="48">
        <v>56795</v>
      </c>
      <c r="AP60" s="73">
        <f t="shared" si="16"/>
        <v>0</v>
      </c>
      <c r="AQ60" s="48"/>
      <c r="AR60" s="73">
        <f>SUM(AS60:AU60)</f>
        <v>708534</v>
      </c>
      <c r="AS60" s="50">
        <v>361721</v>
      </c>
      <c r="AT60" s="50">
        <v>338651</v>
      </c>
      <c r="AU60" s="50">
        <v>8162</v>
      </c>
      <c r="AV60" s="74">
        <f>SUM(AW60:AY60)</f>
        <v>470459</v>
      </c>
      <c r="AW60" s="50">
        <v>146927</v>
      </c>
      <c r="AX60" s="50"/>
      <c r="AY60" s="50">
        <v>323532</v>
      </c>
      <c r="AZ60" s="74">
        <f t="shared" si="11"/>
        <v>0</v>
      </c>
      <c r="BA60" s="50"/>
      <c r="BB60" s="74">
        <f t="shared" si="12"/>
        <v>0</v>
      </c>
      <c r="BC60" s="50"/>
      <c r="BD60" s="50"/>
      <c r="BE60" s="74">
        <f t="shared" si="13"/>
        <v>0</v>
      </c>
      <c r="BF60" s="50">
        <v>0</v>
      </c>
      <c r="BG60" s="74">
        <f t="shared" si="14"/>
        <v>0</v>
      </c>
      <c r="BH60" s="50">
        <v>0</v>
      </c>
      <c r="BI60" s="74">
        <f t="shared" si="15"/>
        <v>0</v>
      </c>
      <c r="BJ60" s="50">
        <v>0</v>
      </c>
      <c r="BK60" s="51">
        <f>D60+G60+K60+N60+R60+U60+Z60+AC60+AE60+AG60+AJ60+AM60+AP60+AR60+AV60+AZ60+BB60+BE60+BG60+BI60</f>
        <v>1499383</v>
      </c>
    </row>
    <row r="61" spans="1:63" ht="31.5">
      <c r="A61" s="45" t="s">
        <v>110</v>
      </c>
      <c r="B61" s="46" t="s">
        <v>105</v>
      </c>
      <c r="C61" s="47" t="s">
        <v>111</v>
      </c>
      <c r="D61" s="73">
        <f t="shared" si="1"/>
        <v>0</v>
      </c>
      <c r="E61" s="48">
        <v>0</v>
      </c>
      <c r="F61" s="48"/>
      <c r="G61" s="73">
        <f t="shared" si="2"/>
        <v>0</v>
      </c>
      <c r="H61" s="48">
        <v>0</v>
      </c>
      <c r="I61" s="48"/>
      <c r="J61" s="48"/>
      <c r="K61" s="73">
        <f t="shared" si="3"/>
        <v>0</v>
      </c>
      <c r="L61" s="48"/>
      <c r="M61" s="48"/>
      <c r="N61" s="73">
        <f t="shared" si="4"/>
        <v>2521</v>
      </c>
      <c r="O61" s="48">
        <v>2521</v>
      </c>
      <c r="P61" s="58"/>
      <c r="Q61" s="58"/>
      <c r="R61" s="73">
        <f t="shared" si="5"/>
        <v>2294</v>
      </c>
      <c r="S61" s="48">
        <v>2294</v>
      </c>
      <c r="T61" s="48"/>
      <c r="U61" s="73">
        <f t="shared" si="6"/>
        <v>40582</v>
      </c>
      <c r="V61" s="48">
        <v>30199</v>
      </c>
      <c r="W61" s="48"/>
      <c r="X61" s="48">
        <v>4396</v>
      </c>
      <c r="Y61" s="48">
        <v>5987</v>
      </c>
      <c r="Z61" s="73">
        <f t="shared" si="7"/>
        <v>176</v>
      </c>
      <c r="AA61" s="48">
        <v>176</v>
      </c>
      <c r="AB61" s="48"/>
      <c r="AC61" s="73">
        <f t="shared" si="8"/>
        <v>30420</v>
      </c>
      <c r="AD61" s="48">
        <v>30420</v>
      </c>
      <c r="AE61" s="73">
        <f>SUM(AF61:AF61)</f>
        <v>0</v>
      </c>
      <c r="AF61" s="48">
        <v>0</v>
      </c>
      <c r="AG61" s="73">
        <f t="shared" si="9"/>
        <v>10163</v>
      </c>
      <c r="AH61" s="48">
        <v>10163</v>
      </c>
      <c r="AI61" s="49"/>
      <c r="AJ61" s="75">
        <f t="shared" si="10"/>
        <v>0</v>
      </c>
      <c r="AK61" s="48"/>
      <c r="AL61" s="49"/>
      <c r="AM61" s="73">
        <f>SUM(AN61:AO61)</f>
        <v>20272</v>
      </c>
      <c r="AN61" s="48">
        <v>20272</v>
      </c>
      <c r="AO61" s="48"/>
      <c r="AP61" s="73">
        <f t="shared" si="16"/>
        <v>0</v>
      </c>
      <c r="AQ61" s="48"/>
      <c r="AR61" s="73">
        <f>SUM(AS61:AU61)</f>
        <v>751665</v>
      </c>
      <c r="AS61" s="50">
        <v>383741</v>
      </c>
      <c r="AT61" s="50">
        <v>359265</v>
      </c>
      <c r="AU61" s="50">
        <v>8659</v>
      </c>
      <c r="AV61" s="74">
        <f>SUM(AW61:AY61)</f>
        <v>497352</v>
      </c>
      <c r="AW61" s="50">
        <v>149252</v>
      </c>
      <c r="AX61" s="50"/>
      <c r="AY61" s="50">
        <v>348100</v>
      </c>
      <c r="AZ61" s="74">
        <f t="shared" si="11"/>
        <v>0</v>
      </c>
      <c r="BA61" s="50"/>
      <c r="BB61" s="74">
        <f t="shared" si="12"/>
        <v>240</v>
      </c>
      <c r="BC61" s="50">
        <v>240</v>
      </c>
      <c r="BD61" s="50"/>
      <c r="BE61" s="74">
        <f t="shared" si="13"/>
        <v>0</v>
      </c>
      <c r="BF61" s="50">
        <v>0</v>
      </c>
      <c r="BG61" s="74">
        <f t="shared" si="14"/>
        <v>0</v>
      </c>
      <c r="BH61" s="50">
        <v>0</v>
      </c>
      <c r="BI61" s="74">
        <f t="shared" si="15"/>
        <v>0</v>
      </c>
      <c r="BJ61" s="50">
        <v>0</v>
      </c>
      <c r="BK61" s="51">
        <f>D61+G61+K61+N61+R61+U61+Z61+AC61+AE61+AG61+AJ61+AM61+AP61+AR61+AV61+AZ61+BB61+BE61+BG61+BI61</f>
        <v>1355685</v>
      </c>
    </row>
    <row r="62" spans="1:63" ht="31.5">
      <c r="A62" s="45" t="s">
        <v>112</v>
      </c>
      <c r="B62" s="46" t="s">
        <v>105</v>
      </c>
      <c r="C62" s="47" t="s">
        <v>43</v>
      </c>
      <c r="D62" s="73">
        <f t="shared" si="1"/>
        <v>0</v>
      </c>
      <c r="E62" s="48">
        <v>0</v>
      </c>
      <c r="F62" s="48"/>
      <c r="G62" s="73">
        <f t="shared" si="2"/>
        <v>0</v>
      </c>
      <c r="H62" s="48">
        <v>0</v>
      </c>
      <c r="I62" s="48"/>
      <c r="J62" s="48"/>
      <c r="K62" s="73">
        <f t="shared" si="3"/>
        <v>38040</v>
      </c>
      <c r="L62" s="48">
        <v>38040</v>
      </c>
      <c r="M62" s="48"/>
      <c r="N62" s="73">
        <f t="shared" si="4"/>
        <v>4894</v>
      </c>
      <c r="O62" s="48">
        <v>4894</v>
      </c>
      <c r="P62" s="58"/>
      <c r="Q62" s="58"/>
      <c r="R62" s="73">
        <f t="shared" si="5"/>
        <v>2844</v>
      </c>
      <c r="S62" s="48">
        <v>2844</v>
      </c>
      <c r="T62" s="48"/>
      <c r="U62" s="73">
        <f t="shared" si="6"/>
        <v>27968</v>
      </c>
      <c r="V62" s="48">
        <v>23934</v>
      </c>
      <c r="W62" s="48"/>
      <c r="X62" s="48">
        <v>1708</v>
      </c>
      <c r="Y62" s="48">
        <v>2326</v>
      </c>
      <c r="Z62" s="73">
        <f t="shared" si="7"/>
        <v>19</v>
      </c>
      <c r="AA62" s="48">
        <v>19</v>
      </c>
      <c r="AB62" s="48"/>
      <c r="AC62" s="73">
        <f t="shared" si="8"/>
        <v>25618</v>
      </c>
      <c r="AD62" s="48">
        <v>25618</v>
      </c>
      <c r="AE62" s="73">
        <f>SUM(AF62:AF62)</f>
        <v>180</v>
      </c>
      <c r="AF62" s="48">
        <v>180</v>
      </c>
      <c r="AG62" s="73">
        <f t="shared" si="9"/>
        <v>7215</v>
      </c>
      <c r="AH62" s="48">
        <v>7215</v>
      </c>
      <c r="AI62" s="49"/>
      <c r="AJ62" s="75">
        <f t="shared" si="10"/>
        <v>2148</v>
      </c>
      <c r="AK62" s="48">
        <v>2148</v>
      </c>
      <c r="AL62" s="49"/>
      <c r="AM62" s="73">
        <f>SUM(AN62:AO62)</f>
        <v>12729</v>
      </c>
      <c r="AN62" s="48"/>
      <c r="AO62" s="48">
        <v>12729</v>
      </c>
      <c r="AP62" s="73">
        <f t="shared" si="16"/>
        <v>0</v>
      </c>
      <c r="AQ62" s="48"/>
      <c r="AR62" s="73">
        <f>SUM(AS62:AU62)</f>
        <v>367187</v>
      </c>
      <c r="AS62" s="50">
        <v>187457</v>
      </c>
      <c r="AT62" s="50">
        <v>175500</v>
      </c>
      <c r="AU62" s="50">
        <v>4230</v>
      </c>
      <c r="AV62" s="74">
        <f>SUM(AW62:AY62)</f>
        <v>313641</v>
      </c>
      <c r="AW62" s="50">
        <v>84188</v>
      </c>
      <c r="AX62" s="50"/>
      <c r="AY62" s="50">
        <v>229453</v>
      </c>
      <c r="AZ62" s="74">
        <f t="shared" si="11"/>
        <v>0</v>
      </c>
      <c r="BA62" s="50"/>
      <c r="BB62" s="74">
        <f t="shared" si="12"/>
        <v>0</v>
      </c>
      <c r="BC62" s="50"/>
      <c r="BD62" s="50"/>
      <c r="BE62" s="74">
        <f t="shared" si="13"/>
        <v>0</v>
      </c>
      <c r="BF62" s="50">
        <v>0</v>
      </c>
      <c r="BG62" s="74">
        <f t="shared" si="14"/>
        <v>0</v>
      </c>
      <c r="BH62" s="50">
        <v>0</v>
      </c>
      <c r="BI62" s="74">
        <f t="shared" si="15"/>
        <v>0</v>
      </c>
      <c r="BJ62" s="50">
        <v>0</v>
      </c>
      <c r="BK62" s="51">
        <f>D62+G62+K62+N62+R62+U62+Z62+AC62+AE62+AG62+AJ62+AM62+AP62+AR62+AV62+AZ62+BB62+BE62+BG62+BI62</f>
        <v>802483</v>
      </c>
    </row>
    <row r="63" spans="1:63" ht="31.5">
      <c r="A63" s="45" t="s">
        <v>113</v>
      </c>
      <c r="B63" s="46" t="s">
        <v>105</v>
      </c>
      <c r="C63" s="47" t="s">
        <v>114</v>
      </c>
      <c r="D63" s="73">
        <f t="shared" si="1"/>
        <v>6000</v>
      </c>
      <c r="E63" s="48">
        <v>6000</v>
      </c>
      <c r="F63" s="48"/>
      <c r="G63" s="73">
        <f t="shared" si="2"/>
        <v>30</v>
      </c>
      <c r="H63" s="48">
        <v>30</v>
      </c>
      <c r="I63" s="48"/>
      <c r="J63" s="48"/>
      <c r="K63" s="73">
        <f t="shared" si="3"/>
        <v>0</v>
      </c>
      <c r="L63" s="48"/>
      <c r="M63" s="48"/>
      <c r="N63" s="73">
        <f t="shared" si="4"/>
        <v>1752</v>
      </c>
      <c r="O63" s="48">
        <v>1752</v>
      </c>
      <c r="P63" s="58"/>
      <c r="Q63" s="58"/>
      <c r="R63" s="73">
        <f t="shared" si="5"/>
        <v>455</v>
      </c>
      <c r="S63" s="48">
        <v>455</v>
      </c>
      <c r="T63" s="48"/>
      <c r="U63" s="73">
        <f t="shared" si="6"/>
        <v>38785</v>
      </c>
      <c r="V63" s="48">
        <v>34389</v>
      </c>
      <c r="W63" s="48"/>
      <c r="X63" s="48">
        <v>1861</v>
      </c>
      <c r="Y63" s="48">
        <v>2535</v>
      </c>
      <c r="Z63" s="73">
        <f t="shared" si="7"/>
        <v>161</v>
      </c>
      <c r="AA63" s="48">
        <v>161</v>
      </c>
      <c r="AB63" s="48"/>
      <c r="AC63" s="73">
        <f t="shared" si="8"/>
        <v>8118</v>
      </c>
      <c r="AD63" s="48">
        <v>8118</v>
      </c>
      <c r="AE63" s="73">
        <f>SUM(AF63:AF63)</f>
        <v>0</v>
      </c>
      <c r="AF63" s="48">
        <v>0</v>
      </c>
      <c r="AG63" s="73">
        <f t="shared" si="9"/>
        <v>7019</v>
      </c>
      <c r="AH63" s="48">
        <v>7019</v>
      </c>
      <c r="AI63" s="49"/>
      <c r="AJ63" s="75">
        <f t="shared" si="10"/>
        <v>0</v>
      </c>
      <c r="AK63" s="48"/>
      <c r="AL63" s="49"/>
      <c r="AM63" s="73">
        <f>SUM(AN63:AO63)</f>
        <v>8462</v>
      </c>
      <c r="AN63" s="48">
        <v>8462</v>
      </c>
      <c r="AO63" s="48"/>
      <c r="AP63" s="73">
        <f t="shared" si="16"/>
        <v>0</v>
      </c>
      <c r="AQ63" s="48"/>
      <c r="AR63" s="73">
        <f>SUM(AS63:AU63)</f>
        <v>181617</v>
      </c>
      <c r="AS63" s="50">
        <v>92720</v>
      </c>
      <c r="AT63" s="50">
        <v>86805</v>
      </c>
      <c r="AU63" s="50">
        <v>2092</v>
      </c>
      <c r="AV63" s="74">
        <f>SUM(AW63:AY63)</f>
        <v>118900</v>
      </c>
      <c r="AW63" s="50">
        <v>33950</v>
      </c>
      <c r="AX63" s="50"/>
      <c r="AY63" s="50">
        <v>84950</v>
      </c>
      <c r="AZ63" s="74">
        <f t="shared" si="11"/>
        <v>0</v>
      </c>
      <c r="BA63" s="50"/>
      <c r="BB63" s="74">
        <f t="shared" si="12"/>
        <v>0</v>
      </c>
      <c r="BC63" s="50"/>
      <c r="BD63" s="50"/>
      <c r="BE63" s="74">
        <f t="shared" si="13"/>
        <v>0</v>
      </c>
      <c r="BF63" s="50">
        <v>0</v>
      </c>
      <c r="BG63" s="74">
        <f t="shared" si="14"/>
        <v>0</v>
      </c>
      <c r="BH63" s="50">
        <v>0</v>
      </c>
      <c r="BI63" s="74">
        <f t="shared" si="15"/>
        <v>0</v>
      </c>
      <c r="BJ63" s="50">
        <v>0</v>
      </c>
      <c r="BK63" s="51">
        <f>D63+G63+K63+N63+R63+U63+Z63+AC63+AE63+AG63+AJ63+AM63+AP63+AR63+AV63+AZ63+BB63+BE63+BG63+BI63</f>
        <v>371299</v>
      </c>
    </row>
    <row r="64" spans="1:63" ht="31.5">
      <c r="A64" s="45" t="s">
        <v>115</v>
      </c>
      <c r="B64" s="46" t="s">
        <v>105</v>
      </c>
      <c r="C64" s="47" t="s">
        <v>116</v>
      </c>
      <c r="D64" s="73">
        <f t="shared" si="1"/>
        <v>2000</v>
      </c>
      <c r="E64" s="48">
        <v>0</v>
      </c>
      <c r="F64" s="48">
        <v>2000</v>
      </c>
      <c r="G64" s="73">
        <f t="shared" si="2"/>
        <v>0</v>
      </c>
      <c r="H64" s="48">
        <v>0</v>
      </c>
      <c r="I64" s="48"/>
      <c r="J64" s="48"/>
      <c r="K64" s="73">
        <f t="shared" si="3"/>
        <v>0</v>
      </c>
      <c r="L64" s="48"/>
      <c r="M64" s="48"/>
      <c r="N64" s="73">
        <f t="shared" si="4"/>
        <v>1796</v>
      </c>
      <c r="O64" s="48">
        <v>1796</v>
      </c>
      <c r="P64" s="58"/>
      <c r="Q64" s="58"/>
      <c r="R64" s="73">
        <f t="shared" si="5"/>
        <v>91</v>
      </c>
      <c r="S64" s="48">
        <v>91</v>
      </c>
      <c r="T64" s="48"/>
      <c r="U64" s="73">
        <f t="shared" si="6"/>
        <v>20935</v>
      </c>
      <c r="V64" s="48">
        <v>15247</v>
      </c>
      <c r="W64" s="48"/>
      <c r="X64" s="48">
        <v>2408</v>
      </c>
      <c r="Y64" s="48">
        <v>3280</v>
      </c>
      <c r="Z64" s="73">
        <f t="shared" si="7"/>
        <v>0</v>
      </c>
      <c r="AA64" s="48">
        <v>0</v>
      </c>
      <c r="AB64" s="48"/>
      <c r="AC64" s="73">
        <f t="shared" si="8"/>
        <v>19194</v>
      </c>
      <c r="AD64" s="48">
        <v>19194</v>
      </c>
      <c r="AE64" s="73">
        <f>SUM(AF64:AF64)</f>
        <v>0</v>
      </c>
      <c r="AF64" s="48">
        <v>0</v>
      </c>
      <c r="AG64" s="73">
        <f t="shared" si="9"/>
        <v>6520</v>
      </c>
      <c r="AH64" s="48">
        <v>6520</v>
      </c>
      <c r="AI64" s="49"/>
      <c r="AJ64" s="75">
        <f t="shared" si="10"/>
        <v>0</v>
      </c>
      <c r="AK64" s="48"/>
      <c r="AL64" s="49"/>
      <c r="AM64" s="73">
        <f>SUM(AN64:AO64)</f>
        <v>20556</v>
      </c>
      <c r="AN64" s="48"/>
      <c r="AO64" s="48">
        <v>20556</v>
      </c>
      <c r="AP64" s="73">
        <f t="shared" si="16"/>
        <v>0</v>
      </c>
      <c r="AQ64" s="48"/>
      <c r="AR64" s="73">
        <f>SUM(AS64:AU64)</f>
        <v>329990</v>
      </c>
      <c r="AS64" s="50">
        <v>168467</v>
      </c>
      <c r="AT64" s="50">
        <v>157722</v>
      </c>
      <c r="AU64" s="50">
        <v>3801</v>
      </c>
      <c r="AV64" s="74">
        <f>SUM(AW64:AY64)</f>
        <v>264323</v>
      </c>
      <c r="AW64" s="50">
        <v>67585</v>
      </c>
      <c r="AX64" s="50"/>
      <c r="AY64" s="50">
        <v>196738</v>
      </c>
      <c r="AZ64" s="74">
        <f t="shared" si="11"/>
        <v>0</v>
      </c>
      <c r="BA64" s="50"/>
      <c r="BB64" s="74">
        <f t="shared" si="12"/>
        <v>0</v>
      </c>
      <c r="BC64" s="50"/>
      <c r="BD64" s="50"/>
      <c r="BE64" s="74">
        <f t="shared" si="13"/>
        <v>0</v>
      </c>
      <c r="BF64" s="50">
        <v>0</v>
      </c>
      <c r="BG64" s="74">
        <f t="shared" si="14"/>
        <v>0</v>
      </c>
      <c r="BH64" s="50">
        <v>0</v>
      </c>
      <c r="BI64" s="74">
        <f t="shared" si="15"/>
        <v>0</v>
      </c>
      <c r="BJ64" s="50">
        <v>0</v>
      </c>
      <c r="BK64" s="51">
        <f>D64+G64+K64+N64+R64+U64+Z64+AC64+AE64+AG64+AJ64+AM64+AP64+AR64+AV64+AZ64+BB64+BE64+BG64+BI64</f>
        <v>665405</v>
      </c>
    </row>
    <row r="65" spans="1:63" ht="31.5">
      <c r="A65" s="45" t="s">
        <v>117</v>
      </c>
      <c r="B65" s="46" t="s">
        <v>105</v>
      </c>
      <c r="C65" s="47" t="s">
        <v>118</v>
      </c>
      <c r="D65" s="73">
        <f t="shared" si="1"/>
        <v>0</v>
      </c>
      <c r="E65" s="48">
        <v>0</v>
      </c>
      <c r="F65" s="48"/>
      <c r="G65" s="73">
        <f t="shared" si="2"/>
        <v>0</v>
      </c>
      <c r="H65" s="48">
        <v>0</v>
      </c>
      <c r="I65" s="48"/>
      <c r="J65" s="48"/>
      <c r="K65" s="73">
        <f t="shared" si="3"/>
        <v>0</v>
      </c>
      <c r="L65" s="48"/>
      <c r="M65" s="48"/>
      <c r="N65" s="73">
        <f t="shared" si="4"/>
        <v>1054</v>
      </c>
      <c r="O65" s="48">
        <v>1054</v>
      </c>
      <c r="P65" s="58"/>
      <c r="Q65" s="58"/>
      <c r="R65" s="73">
        <f t="shared" si="5"/>
        <v>642</v>
      </c>
      <c r="S65" s="48">
        <v>642</v>
      </c>
      <c r="T65" s="48"/>
      <c r="U65" s="73">
        <f t="shared" si="6"/>
        <v>27125</v>
      </c>
      <c r="V65" s="48">
        <v>21489</v>
      </c>
      <c r="W65" s="48"/>
      <c r="X65" s="48">
        <v>2386</v>
      </c>
      <c r="Y65" s="48">
        <v>3250</v>
      </c>
      <c r="Z65" s="73">
        <f t="shared" si="7"/>
        <v>625</v>
      </c>
      <c r="AA65" s="48">
        <v>625</v>
      </c>
      <c r="AB65" s="48"/>
      <c r="AC65" s="73">
        <f t="shared" si="8"/>
        <v>8803</v>
      </c>
      <c r="AD65" s="48">
        <v>8803</v>
      </c>
      <c r="AE65" s="73">
        <f>SUM(AF65:AF65)</f>
        <v>0</v>
      </c>
      <c r="AF65" s="48">
        <v>0</v>
      </c>
      <c r="AG65" s="73">
        <f t="shared" si="9"/>
        <v>6406</v>
      </c>
      <c r="AH65" s="48">
        <v>6406</v>
      </c>
      <c r="AI65" s="49"/>
      <c r="AJ65" s="75">
        <f t="shared" si="10"/>
        <v>0</v>
      </c>
      <c r="AK65" s="48"/>
      <c r="AL65" s="49"/>
      <c r="AM65" s="73">
        <f>SUM(AN65:AO65)</f>
        <v>902</v>
      </c>
      <c r="AN65" s="48"/>
      <c r="AO65" s="48">
        <v>902</v>
      </c>
      <c r="AP65" s="73">
        <f t="shared" si="16"/>
        <v>0</v>
      </c>
      <c r="AQ65" s="48"/>
      <c r="AR65" s="73">
        <f>SUM(AS65:AU65)</f>
        <v>484099</v>
      </c>
      <c r="AS65" s="50">
        <v>484099</v>
      </c>
      <c r="AT65" s="50">
        <v>0</v>
      </c>
      <c r="AU65" s="50">
        <v>0</v>
      </c>
      <c r="AV65" s="74">
        <f>SUM(AW65:AY65)</f>
        <v>108532</v>
      </c>
      <c r="AW65" s="50">
        <v>35312</v>
      </c>
      <c r="AX65" s="50"/>
      <c r="AY65" s="50">
        <v>73220</v>
      </c>
      <c r="AZ65" s="74">
        <f t="shared" si="11"/>
        <v>0</v>
      </c>
      <c r="BA65" s="50"/>
      <c r="BB65" s="74">
        <f t="shared" si="12"/>
        <v>0</v>
      </c>
      <c r="BC65" s="50"/>
      <c r="BD65" s="50"/>
      <c r="BE65" s="74">
        <f t="shared" si="13"/>
        <v>0</v>
      </c>
      <c r="BF65" s="50">
        <v>0</v>
      </c>
      <c r="BG65" s="74">
        <f t="shared" si="14"/>
        <v>0</v>
      </c>
      <c r="BH65" s="50">
        <v>0</v>
      </c>
      <c r="BI65" s="74">
        <f t="shared" si="15"/>
        <v>0</v>
      </c>
      <c r="BJ65" s="50">
        <v>0</v>
      </c>
      <c r="BK65" s="51">
        <f>D65+G65+K65+N65+R65+U65+Z65+AC65+AE65+AG65+AJ65+AM65+AP65+AR65+AV65+AZ65+BB65+BE65+BG65+BI65</f>
        <v>638188</v>
      </c>
    </row>
    <row r="66" spans="1:63" ht="31.5">
      <c r="A66" s="45" t="s">
        <v>119</v>
      </c>
      <c r="B66" s="46" t="s">
        <v>105</v>
      </c>
      <c r="C66" s="47" t="s">
        <v>120</v>
      </c>
      <c r="D66" s="73">
        <f t="shared" si="1"/>
        <v>0</v>
      </c>
      <c r="E66" s="48">
        <v>0</v>
      </c>
      <c r="F66" s="48"/>
      <c r="G66" s="73">
        <f t="shared" si="2"/>
        <v>30</v>
      </c>
      <c r="H66" s="48">
        <v>30</v>
      </c>
      <c r="I66" s="48"/>
      <c r="J66" s="48"/>
      <c r="K66" s="73">
        <f t="shared" si="3"/>
        <v>0</v>
      </c>
      <c r="L66" s="48"/>
      <c r="M66" s="48"/>
      <c r="N66" s="73">
        <f t="shared" si="4"/>
        <v>4713</v>
      </c>
      <c r="O66" s="48">
        <v>4713</v>
      </c>
      <c r="P66" s="58"/>
      <c r="Q66" s="58"/>
      <c r="R66" s="73">
        <f t="shared" si="5"/>
        <v>2109</v>
      </c>
      <c r="S66" s="48">
        <v>2109</v>
      </c>
      <c r="T66" s="48"/>
      <c r="U66" s="73">
        <f t="shared" si="6"/>
        <v>3274</v>
      </c>
      <c r="V66" s="48">
        <v>2645</v>
      </c>
      <c r="W66" s="48"/>
      <c r="X66" s="48">
        <v>266</v>
      </c>
      <c r="Y66" s="48">
        <v>363</v>
      </c>
      <c r="Z66" s="73">
        <f t="shared" si="7"/>
        <v>0</v>
      </c>
      <c r="AA66" s="48">
        <v>0</v>
      </c>
      <c r="AB66" s="48"/>
      <c r="AC66" s="73">
        <f t="shared" si="8"/>
        <v>23833</v>
      </c>
      <c r="AD66" s="48">
        <v>23833</v>
      </c>
      <c r="AE66" s="73">
        <f>SUM(AF66:AF66)</f>
        <v>877</v>
      </c>
      <c r="AF66" s="48">
        <v>877</v>
      </c>
      <c r="AG66" s="73">
        <f t="shared" si="9"/>
        <v>13257</v>
      </c>
      <c r="AH66" s="48">
        <v>13257</v>
      </c>
      <c r="AI66" s="49"/>
      <c r="AJ66" s="75">
        <f t="shared" si="10"/>
        <v>0</v>
      </c>
      <c r="AK66" s="48"/>
      <c r="AL66" s="49"/>
      <c r="AM66" s="73">
        <f>SUM(AN66:AO66)</f>
        <v>6817</v>
      </c>
      <c r="AN66" s="48">
        <v>6817</v>
      </c>
      <c r="AO66" s="48"/>
      <c r="AP66" s="73">
        <f t="shared" si="16"/>
        <v>0</v>
      </c>
      <c r="AQ66" s="48"/>
      <c r="AR66" s="73">
        <f>SUM(AS66:AU66)</f>
        <v>684598</v>
      </c>
      <c r="AS66" s="50">
        <v>349501</v>
      </c>
      <c r="AT66" s="50">
        <v>327211</v>
      </c>
      <c r="AU66" s="50">
        <v>7886</v>
      </c>
      <c r="AV66" s="74">
        <f>SUM(AW66:AY66)</f>
        <v>284507</v>
      </c>
      <c r="AW66" s="50">
        <v>72097</v>
      </c>
      <c r="AX66" s="50"/>
      <c r="AY66" s="50">
        <v>212410</v>
      </c>
      <c r="AZ66" s="74">
        <f t="shared" si="11"/>
        <v>0</v>
      </c>
      <c r="BA66" s="50"/>
      <c r="BB66" s="74">
        <f t="shared" si="12"/>
        <v>120</v>
      </c>
      <c r="BC66" s="50"/>
      <c r="BD66" s="50">
        <v>120</v>
      </c>
      <c r="BE66" s="74">
        <f t="shared" si="13"/>
        <v>0</v>
      </c>
      <c r="BF66" s="50">
        <v>0</v>
      </c>
      <c r="BG66" s="74">
        <f t="shared" si="14"/>
        <v>0</v>
      </c>
      <c r="BH66" s="50">
        <v>0</v>
      </c>
      <c r="BI66" s="74">
        <f t="shared" si="15"/>
        <v>0</v>
      </c>
      <c r="BJ66" s="50">
        <v>0</v>
      </c>
      <c r="BK66" s="51">
        <f>D66+G66+K66+N66+R66+U66+Z66+AC66+AE66+AG66+AJ66+AM66+AP66+AR66+AV66+AZ66+BB66+BE66+BG66+BI66</f>
        <v>1024135</v>
      </c>
    </row>
    <row r="67" spans="1:63" ht="31.5">
      <c r="A67" s="45" t="s">
        <v>121</v>
      </c>
      <c r="B67" s="46" t="s">
        <v>105</v>
      </c>
      <c r="C67" s="47" t="s">
        <v>45</v>
      </c>
      <c r="D67" s="73">
        <f t="shared" si="1"/>
        <v>5000</v>
      </c>
      <c r="E67" s="48">
        <v>0</v>
      </c>
      <c r="F67" s="48">
        <v>5000</v>
      </c>
      <c r="G67" s="73">
        <f t="shared" si="2"/>
        <v>0</v>
      </c>
      <c r="H67" s="48">
        <v>0</v>
      </c>
      <c r="I67" s="48"/>
      <c r="J67" s="48"/>
      <c r="K67" s="73">
        <f t="shared" si="3"/>
        <v>0</v>
      </c>
      <c r="L67" s="48"/>
      <c r="M67" s="48"/>
      <c r="N67" s="73">
        <f t="shared" si="4"/>
        <v>1954</v>
      </c>
      <c r="O67" s="48">
        <v>1954</v>
      </c>
      <c r="P67" s="58"/>
      <c r="Q67" s="58"/>
      <c r="R67" s="73">
        <f t="shared" si="5"/>
        <v>1827</v>
      </c>
      <c r="S67" s="48">
        <v>1827</v>
      </c>
      <c r="T67" s="48"/>
      <c r="U67" s="73">
        <f t="shared" si="6"/>
        <v>42773</v>
      </c>
      <c r="V67" s="48">
        <v>38072</v>
      </c>
      <c r="W67" s="48"/>
      <c r="X67" s="48">
        <v>1990</v>
      </c>
      <c r="Y67" s="48">
        <v>2711</v>
      </c>
      <c r="Z67" s="73">
        <f t="shared" si="7"/>
        <v>117</v>
      </c>
      <c r="AA67" s="48">
        <v>117</v>
      </c>
      <c r="AB67" s="48"/>
      <c r="AC67" s="73">
        <f t="shared" si="8"/>
        <v>21808</v>
      </c>
      <c r="AD67" s="48">
        <v>21808</v>
      </c>
      <c r="AE67" s="73">
        <f>SUM(AF67:AF67)</f>
        <v>0</v>
      </c>
      <c r="AF67" s="48">
        <v>0</v>
      </c>
      <c r="AG67" s="73">
        <f t="shared" si="9"/>
        <v>11556</v>
      </c>
      <c r="AH67" s="48">
        <v>11556</v>
      </c>
      <c r="AI67" s="49"/>
      <c r="AJ67" s="75">
        <f t="shared" si="10"/>
        <v>0</v>
      </c>
      <c r="AK67" s="48"/>
      <c r="AL67" s="49"/>
      <c r="AM67" s="73">
        <f>SUM(AN67:AO67)</f>
        <v>22153</v>
      </c>
      <c r="AN67" s="48">
        <v>22153</v>
      </c>
      <c r="AO67" s="48"/>
      <c r="AP67" s="73">
        <f t="shared" si="16"/>
        <v>0</v>
      </c>
      <c r="AQ67" s="48"/>
      <c r="AR67" s="73">
        <f>SUM(AS67:AU67)</f>
        <v>772300</v>
      </c>
      <c r="AS67" s="50">
        <v>394276</v>
      </c>
      <c r="AT67" s="50">
        <v>369128</v>
      </c>
      <c r="AU67" s="50">
        <v>8896</v>
      </c>
      <c r="AV67" s="74">
        <f>SUM(AW67:AY67)</f>
        <v>414258</v>
      </c>
      <c r="AW67" s="50">
        <v>112946</v>
      </c>
      <c r="AX67" s="50"/>
      <c r="AY67" s="50">
        <v>301312</v>
      </c>
      <c r="AZ67" s="74">
        <f t="shared" si="11"/>
        <v>0</v>
      </c>
      <c r="BA67" s="50"/>
      <c r="BB67" s="74">
        <f t="shared" si="12"/>
        <v>0</v>
      </c>
      <c r="BC67" s="50"/>
      <c r="BD67" s="50"/>
      <c r="BE67" s="74">
        <f t="shared" si="13"/>
        <v>0</v>
      </c>
      <c r="BF67" s="50">
        <v>0</v>
      </c>
      <c r="BG67" s="74">
        <f t="shared" si="14"/>
        <v>0</v>
      </c>
      <c r="BH67" s="50">
        <v>0</v>
      </c>
      <c r="BI67" s="74">
        <f t="shared" si="15"/>
        <v>0</v>
      </c>
      <c r="BJ67" s="50">
        <v>0</v>
      </c>
      <c r="BK67" s="51">
        <f>D67+G67+K67+N67+R67+U67+Z67+AC67+AE67+AG67+AJ67+AM67+AP67+AR67+AV67+AZ67+BB67+BE67+BG67+BI67</f>
        <v>1293746</v>
      </c>
    </row>
    <row r="68" spans="1:63" ht="31.5">
      <c r="A68" s="45" t="s">
        <v>122</v>
      </c>
      <c r="B68" s="46" t="s">
        <v>105</v>
      </c>
      <c r="C68" s="47" t="s">
        <v>123</v>
      </c>
      <c r="D68" s="73">
        <f t="shared" si="1"/>
        <v>0</v>
      </c>
      <c r="E68" s="48">
        <v>0</v>
      </c>
      <c r="F68" s="48"/>
      <c r="G68" s="73">
        <f t="shared" si="2"/>
        <v>0</v>
      </c>
      <c r="H68" s="48">
        <v>0</v>
      </c>
      <c r="I68" s="48"/>
      <c r="J68" s="48"/>
      <c r="K68" s="73">
        <f t="shared" si="3"/>
        <v>0</v>
      </c>
      <c r="L68" s="48"/>
      <c r="M68" s="48"/>
      <c r="N68" s="73">
        <f t="shared" si="4"/>
        <v>3552</v>
      </c>
      <c r="O68" s="48">
        <v>3552</v>
      </c>
      <c r="P68" s="58"/>
      <c r="Q68" s="58"/>
      <c r="R68" s="73">
        <f t="shared" si="5"/>
        <v>3352</v>
      </c>
      <c r="S68" s="48">
        <v>3352</v>
      </c>
      <c r="T68" s="48"/>
      <c r="U68" s="73">
        <f t="shared" si="6"/>
        <v>15613</v>
      </c>
      <c r="V68" s="48">
        <v>12670</v>
      </c>
      <c r="W68" s="48"/>
      <c r="X68" s="48">
        <v>1246</v>
      </c>
      <c r="Y68" s="48">
        <v>1697</v>
      </c>
      <c r="Z68" s="73">
        <f t="shared" si="7"/>
        <v>161</v>
      </c>
      <c r="AA68" s="48">
        <v>161</v>
      </c>
      <c r="AB68" s="48"/>
      <c r="AC68" s="73">
        <f t="shared" si="8"/>
        <v>41587</v>
      </c>
      <c r="AD68" s="48">
        <v>41587</v>
      </c>
      <c r="AE68" s="73">
        <f>SUM(AF68:AF68)</f>
        <v>0</v>
      </c>
      <c r="AF68" s="48">
        <v>0</v>
      </c>
      <c r="AG68" s="73">
        <f t="shared" si="9"/>
        <v>7107</v>
      </c>
      <c r="AH68" s="48">
        <v>7107</v>
      </c>
      <c r="AI68" s="49"/>
      <c r="AJ68" s="75">
        <f t="shared" si="10"/>
        <v>0</v>
      </c>
      <c r="AK68" s="48"/>
      <c r="AL68" s="49"/>
      <c r="AM68" s="73">
        <f>SUM(AN68:AO68)</f>
        <v>16767</v>
      </c>
      <c r="AN68" s="48"/>
      <c r="AO68" s="48">
        <v>16767</v>
      </c>
      <c r="AP68" s="73">
        <f t="shared" si="16"/>
        <v>0</v>
      </c>
      <c r="AQ68" s="48"/>
      <c r="AR68" s="73">
        <f>SUM(AS68:AU68)</f>
        <v>454126</v>
      </c>
      <c r="AS68" s="50">
        <v>231841</v>
      </c>
      <c r="AT68" s="50">
        <v>217054</v>
      </c>
      <c r="AU68" s="50">
        <v>5231</v>
      </c>
      <c r="AV68" s="74">
        <f>SUM(AW68:AY68)</f>
        <v>276812</v>
      </c>
      <c r="AW68" s="50">
        <v>84979</v>
      </c>
      <c r="AX68" s="50"/>
      <c r="AY68" s="50">
        <v>191833</v>
      </c>
      <c r="AZ68" s="74">
        <f t="shared" si="11"/>
        <v>0</v>
      </c>
      <c r="BA68" s="50"/>
      <c r="BB68" s="74">
        <f t="shared" si="12"/>
        <v>0</v>
      </c>
      <c r="BC68" s="50"/>
      <c r="BD68" s="50"/>
      <c r="BE68" s="74">
        <f t="shared" si="13"/>
        <v>0</v>
      </c>
      <c r="BF68" s="50">
        <v>0</v>
      </c>
      <c r="BG68" s="74">
        <f t="shared" si="14"/>
        <v>0</v>
      </c>
      <c r="BH68" s="50">
        <v>0</v>
      </c>
      <c r="BI68" s="74">
        <f t="shared" si="15"/>
        <v>0</v>
      </c>
      <c r="BJ68" s="50">
        <v>0</v>
      </c>
      <c r="BK68" s="51">
        <f>D68+G68+K68+N68+R68+U68+Z68+AC68+AE68+AG68+AJ68+AM68+AP68+AR68+AV68+AZ68+BB68+BE68+BG68+BI68</f>
        <v>819077</v>
      </c>
    </row>
    <row r="69" spans="1:63" ht="31.5">
      <c r="A69" s="45" t="s">
        <v>124</v>
      </c>
      <c r="B69" s="46" t="s">
        <v>105</v>
      </c>
      <c r="C69" s="47" t="s">
        <v>46</v>
      </c>
      <c r="D69" s="73">
        <f t="shared" si="1"/>
        <v>0</v>
      </c>
      <c r="E69" s="48">
        <v>0</v>
      </c>
      <c r="F69" s="48"/>
      <c r="G69" s="73">
        <f t="shared" si="2"/>
        <v>0</v>
      </c>
      <c r="H69" s="48">
        <v>0</v>
      </c>
      <c r="I69" s="48"/>
      <c r="J69" s="48"/>
      <c r="K69" s="73">
        <f t="shared" si="3"/>
        <v>0</v>
      </c>
      <c r="L69" s="48"/>
      <c r="M69" s="48"/>
      <c r="N69" s="73">
        <f t="shared" si="4"/>
        <v>2065</v>
      </c>
      <c r="O69" s="48">
        <v>2065</v>
      </c>
      <c r="P69" s="58"/>
      <c r="Q69" s="58"/>
      <c r="R69" s="73">
        <f t="shared" si="5"/>
        <v>4236</v>
      </c>
      <c r="S69" s="48">
        <v>4236</v>
      </c>
      <c r="T69" s="48"/>
      <c r="U69" s="73">
        <f t="shared" si="6"/>
        <v>52041</v>
      </c>
      <c r="V69" s="48">
        <v>40839</v>
      </c>
      <c r="W69" s="48"/>
      <c r="X69" s="48">
        <v>4742</v>
      </c>
      <c r="Y69" s="48">
        <v>6460</v>
      </c>
      <c r="Z69" s="73">
        <f t="shared" si="7"/>
        <v>0</v>
      </c>
      <c r="AA69" s="48">
        <v>0</v>
      </c>
      <c r="AB69" s="48"/>
      <c r="AC69" s="73">
        <f t="shared" si="8"/>
        <v>52892</v>
      </c>
      <c r="AD69" s="48">
        <v>52892</v>
      </c>
      <c r="AE69" s="73">
        <f>SUM(AF69:AF69)</f>
        <v>0</v>
      </c>
      <c r="AF69" s="48">
        <v>0</v>
      </c>
      <c r="AG69" s="73">
        <f t="shared" si="9"/>
        <v>7953</v>
      </c>
      <c r="AH69" s="48">
        <v>7953</v>
      </c>
      <c r="AI69" s="49"/>
      <c r="AJ69" s="75">
        <f t="shared" si="10"/>
        <v>0</v>
      </c>
      <c r="AK69" s="48"/>
      <c r="AL69" s="49"/>
      <c r="AM69" s="73">
        <f>SUM(AN69:AO69)</f>
        <v>14540</v>
      </c>
      <c r="AN69" s="48"/>
      <c r="AO69" s="48">
        <v>14540</v>
      </c>
      <c r="AP69" s="73">
        <f t="shared" si="16"/>
        <v>0</v>
      </c>
      <c r="AQ69" s="48"/>
      <c r="AR69" s="73">
        <f>SUM(AS69:AU69)</f>
        <v>478992</v>
      </c>
      <c r="AS69" s="50">
        <v>244535</v>
      </c>
      <c r="AT69" s="50">
        <v>228939</v>
      </c>
      <c r="AU69" s="50">
        <v>5518</v>
      </c>
      <c r="AV69" s="74">
        <f>SUM(AW69:AY69)</f>
        <v>287239</v>
      </c>
      <c r="AW69" s="50">
        <v>78305</v>
      </c>
      <c r="AX69" s="50"/>
      <c r="AY69" s="50">
        <v>208934</v>
      </c>
      <c r="AZ69" s="74">
        <f t="shared" si="11"/>
        <v>0</v>
      </c>
      <c r="BA69" s="50"/>
      <c r="BB69" s="74">
        <f t="shared" si="12"/>
        <v>0</v>
      </c>
      <c r="BC69" s="50"/>
      <c r="BD69" s="50"/>
      <c r="BE69" s="74">
        <f t="shared" si="13"/>
        <v>0</v>
      </c>
      <c r="BF69" s="50">
        <v>0</v>
      </c>
      <c r="BG69" s="74">
        <f t="shared" si="14"/>
        <v>0</v>
      </c>
      <c r="BH69" s="50">
        <v>0</v>
      </c>
      <c r="BI69" s="74">
        <f t="shared" si="15"/>
        <v>0</v>
      </c>
      <c r="BJ69" s="50">
        <v>0</v>
      </c>
      <c r="BK69" s="51">
        <f>D69+G69+K69+N69+R69+U69+Z69+AC69+AE69+AG69+AJ69+AM69+AP69+AR69+AV69+AZ69+BB69+BE69+BG69+BI69</f>
        <v>899958</v>
      </c>
    </row>
    <row r="70" spans="1:63" ht="31.5">
      <c r="A70" s="45" t="s">
        <v>125</v>
      </c>
      <c r="B70" s="46" t="s">
        <v>105</v>
      </c>
      <c r="C70" s="47" t="s">
        <v>47</v>
      </c>
      <c r="D70" s="73">
        <f t="shared" si="1"/>
        <v>15000</v>
      </c>
      <c r="E70" s="48">
        <v>0</v>
      </c>
      <c r="F70" s="48">
        <v>15000</v>
      </c>
      <c r="G70" s="73">
        <f t="shared" si="2"/>
        <v>0</v>
      </c>
      <c r="H70" s="48">
        <v>0</v>
      </c>
      <c r="I70" s="48"/>
      <c r="J70" s="48"/>
      <c r="K70" s="73">
        <f t="shared" si="3"/>
        <v>0</v>
      </c>
      <c r="L70" s="48"/>
      <c r="M70" s="48"/>
      <c r="N70" s="73">
        <f t="shared" si="4"/>
        <v>4207</v>
      </c>
      <c r="O70" s="48">
        <v>4207</v>
      </c>
      <c r="P70" s="58"/>
      <c r="Q70" s="58"/>
      <c r="R70" s="73">
        <f t="shared" si="5"/>
        <v>2819</v>
      </c>
      <c r="S70" s="48">
        <v>2819</v>
      </c>
      <c r="T70" s="48"/>
      <c r="U70" s="73">
        <f t="shared" si="6"/>
        <v>71722</v>
      </c>
      <c r="V70" s="48">
        <v>60080</v>
      </c>
      <c r="W70" s="48"/>
      <c r="X70" s="48">
        <v>4929</v>
      </c>
      <c r="Y70" s="48">
        <v>6713</v>
      </c>
      <c r="Z70" s="73">
        <f t="shared" si="7"/>
        <v>19</v>
      </c>
      <c r="AA70" s="48">
        <v>19</v>
      </c>
      <c r="AB70" s="48"/>
      <c r="AC70" s="73">
        <f t="shared" si="8"/>
        <v>37429</v>
      </c>
      <c r="AD70" s="48">
        <v>37429</v>
      </c>
      <c r="AE70" s="73">
        <f>SUM(AF70:AF70)</f>
        <v>0</v>
      </c>
      <c r="AF70" s="48">
        <v>0</v>
      </c>
      <c r="AG70" s="73">
        <f t="shared" si="9"/>
        <v>13211</v>
      </c>
      <c r="AH70" s="48">
        <v>13211</v>
      </c>
      <c r="AI70" s="49"/>
      <c r="AJ70" s="75">
        <f t="shared" si="10"/>
        <v>0</v>
      </c>
      <c r="AK70" s="48"/>
      <c r="AL70" s="49"/>
      <c r="AM70" s="73">
        <f>SUM(AN70:AO70)</f>
        <v>16294</v>
      </c>
      <c r="AN70" s="48">
        <v>16294</v>
      </c>
      <c r="AO70" s="48"/>
      <c r="AP70" s="73">
        <f t="shared" si="16"/>
        <v>0</v>
      </c>
      <c r="AQ70" s="48"/>
      <c r="AR70" s="73">
        <f>SUM(AS70:AU70)</f>
        <v>773756</v>
      </c>
      <c r="AS70" s="50">
        <v>395018</v>
      </c>
      <c r="AT70" s="50">
        <v>369825</v>
      </c>
      <c r="AU70" s="50">
        <v>8913</v>
      </c>
      <c r="AV70" s="74">
        <f>SUM(AW70:AY70)</f>
        <v>418328</v>
      </c>
      <c r="AW70" s="50">
        <v>115902</v>
      </c>
      <c r="AX70" s="50"/>
      <c r="AY70" s="50">
        <v>302426</v>
      </c>
      <c r="AZ70" s="74">
        <f t="shared" si="11"/>
        <v>18</v>
      </c>
      <c r="BA70" s="50">
        <v>18</v>
      </c>
      <c r="BB70" s="74">
        <f t="shared" si="12"/>
        <v>0</v>
      </c>
      <c r="BC70" s="50"/>
      <c r="BD70" s="50"/>
      <c r="BE70" s="74">
        <f t="shared" si="13"/>
        <v>0</v>
      </c>
      <c r="BF70" s="50">
        <v>0</v>
      </c>
      <c r="BG70" s="74">
        <f t="shared" si="14"/>
        <v>0</v>
      </c>
      <c r="BH70" s="50">
        <v>0</v>
      </c>
      <c r="BI70" s="74">
        <f t="shared" si="15"/>
        <v>0</v>
      </c>
      <c r="BJ70" s="50">
        <v>0</v>
      </c>
      <c r="BK70" s="51">
        <f>D70+G70+K70+N70+R70+U70+Z70+AC70+AE70+AG70+AJ70+AM70+AP70+AR70+AV70+AZ70+BB70+BE70+BG70+BI70</f>
        <v>1352803</v>
      </c>
    </row>
    <row r="71" spans="1:63" ht="31.5">
      <c r="A71" s="45" t="s">
        <v>126</v>
      </c>
      <c r="B71" s="46" t="s">
        <v>105</v>
      </c>
      <c r="C71" s="47" t="s">
        <v>127</v>
      </c>
      <c r="D71" s="73">
        <f t="shared" si="1"/>
        <v>0</v>
      </c>
      <c r="E71" s="48">
        <v>0</v>
      </c>
      <c r="F71" s="48"/>
      <c r="G71" s="73">
        <f t="shared" si="2"/>
        <v>0</v>
      </c>
      <c r="H71" s="48">
        <v>0</v>
      </c>
      <c r="I71" s="48"/>
      <c r="J71" s="48"/>
      <c r="K71" s="73">
        <f t="shared" si="3"/>
        <v>0</v>
      </c>
      <c r="L71" s="48"/>
      <c r="M71" s="48"/>
      <c r="N71" s="73">
        <f t="shared" si="4"/>
        <v>2459</v>
      </c>
      <c r="O71" s="48">
        <v>2459</v>
      </c>
      <c r="P71" s="58"/>
      <c r="Q71" s="58"/>
      <c r="R71" s="73">
        <f t="shared" si="5"/>
        <v>1372</v>
      </c>
      <c r="S71" s="48">
        <v>1372</v>
      </c>
      <c r="T71" s="48"/>
      <c r="U71" s="73">
        <f t="shared" si="6"/>
        <v>7071</v>
      </c>
      <c r="V71" s="48">
        <v>6162</v>
      </c>
      <c r="W71" s="48"/>
      <c r="X71" s="48">
        <v>385</v>
      </c>
      <c r="Y71" s="48">
        <v>524</v>
      </c>
      <c r="Z71" s="73">
        <f t="shared" si="7"/>
        <v>163</v>
      </c>
      <c r="AA71" s="48">
        <v>163</v>
      </c>
      <c r="AB71" s="48"/>
      <c r="AC71" s="73">
        <f t="shared" si="8"/>
        <v>16055</v>
      </c>
      <c r="AD71" s="48">
        <v>16055</v>
      </c>
      <c r="AE71" s="73">
        <f>SUM(AF71:AF71)</f>
        <v>0</v>
      </c>
      <c r="AF71" s="48">
        <v>0</v>
      </c>
      <c r="AG71" s="73">
        <f t="shared" si="9"/>
        <v>6964</v>
      </c>
      <c r="AH71" s="48">
        <v>6964</v>
      </c>
      <c r="AI71" s="49"/>
      <c r="AJ71" s="75">
        <f t="shared" si="10"/>
        <v>1607</v>
      </c>
      <c r="AK71" s="48">
        <v>1607</v>
      </c>
      <c r="AL71" s="49"/>
      <c r="AM71" s="73">
        <f>SUM(AN71:AO71)</f>
        <v>5275</v>
      </c>
      <c r="AN71" s="48"/>
      <c r="AO71" s="48">
        <v>5275</v>
      </c>
      <c r="AP71" s="73">
        <f t="shared" si="16"/>
        <v>0</v>
      </c>
      <c r="AQ71" s="48"/>
      <c r="AR71" s="73">
        <f>SUM(AS71:AU71)</f>
        <v>407590</v>
      </c>
      <c r="AS71" s="50">
        <v>208083</v>
      </c>
      <c r="AT71" s="50">
        <v>194812</v>
      </c>
      <c r="AU71" s="50">
        <v>4695</v>
      </c>
      <c r="AV71" s="74">
        <f>SUM(AW71:AY71)</f>
        <v>194695</v>
      </c>
      <c r="AW71" s="50">
        <v>51875</v>
      </c>
      <c r="AX71" s="50"/>
      <c r="AY71" s="50">
        <v>142820</v>
      </c>
      <c r="AZ71" s="74">
        <f t="shared" si="11"/>
        <v>0</v>
      </c>
      <c r="BA71" s="50"/>
      <c r="BB71" s="74">
        <f t="shared" si="12"/>
        <v>0</v>
      </c>
      <c r="BC71" s="50"/>
      <c r="BD71" s="50"/>
      <c r="BE71" s="74">
        <f t="shared" si="13"/>
        <v>0</v>
      </c>
      <c r="BF71" s="50">
        <v>0</v>
      </c>
      <c r="BG71" s="74">
        <f t="shared" si="14"/>
        <v>0</v>
      </c>
      <c r="BH71" s="50">
        <v>0</v>
      </c>
      <c r="BI71" s="74">
        <f t="shared" si="15"/>
        <v>0</v>
      </c>
      <c r="BJ71" s="50">
        <v>0</v>
      </c>
      <c r="BK71" s="51">
        <f>D71+G71+K71+N71+R71+U71+Z71+AC71+AE71+AG71+AJ71+AM71+AP71+AR71+AV71+AZ71+BB71+BE71+BG71+BI71</f>
        <v>643251</v>
      </c>
    </row>
    <row r="72" spans="1:63" ht="31.5">
      <c r="A72" s="45" t="s">
        <v>128</v>
      </c>
      <c r="B72" s="46" t="s">
        <v>105</v>
      </c>
      <c r="C72" s="47" t="s">
        <v>49</v>
      </c>
      <c r="D72" s="73">
        <f t="shared" si="1"/>
        <v>7500</v>
      </c>
      <c r="E72" s="48">
        <v>0</v>
      </c>
      <c r="F72" s="48">
        <v>7500</v>
      </c>
      <c r="G72" s="73">
        <f t="shared" si="2"/>
        <v>0</v>
      </c>
      <c r="H72" s="48">
        <v>0</v>
      </c>
      <c r="I72" s="48"/>
      <c r="J72" s="48"/>
      <c r="K72" s="73">
        <f t="shared" si="3"/>
        <v>0</v>
      </c>
      <c r="L72" s="48"/>
      <c r="M72" s="48"/>
      <c r="N72" s="73">
        <f t="shared" si="4"/>
        <v>2400</v>
      </c>
      <c r="O72" s="48">
        <v>2400</v>
      </c>
      <c r="P72" s="58"/>
      <c r="Q72" s="58"/>
      <c r="R72" s="73">
        <f t="shared" si="5"/>
        <v>1778</v>
      </c>
      <c r="S72" s="48">
        <v>1778</v>
      </c>
      <c r="T72" s="48"/>
      <c r="U72" s="73">
        <f t="shared" si="6"/>
        <v>17112</v>
      </c>
      <c r="V72" s="48">
        <v>15411</v>
      </c>
      <c r="W72" s="48"/>
      <c r="X72" s="48">
        <v>720</v>
      </c>
      <c r="Y72" s="48">
        <v>981</v>
      </c>
      <c r="Z72" s="73">
        <f t="shared" si="7"/>
        <v>184</v>
      </c>
      <c r="AA72" s="48">
        <v>184</v>
      </c>
      <c r="AB72" s="48"/>
      <c r="AC72" s="73">
        <f t="shared" si="8"/>
        <v>20641</v>
      </c>
      <c r="AD72" s="48">
        <v>20641</v>
      </c>
      <c r="AE72" s="73">
        <f>SUM(AF72:AF72)</f>
        <v>0</v>
      </c>
      <c r="AF72" s="48">
        <v>0</v>
      </c>
      <c r="AG72" s="73">
        <f t="shared" si="9"/>
        <v>9726</v>
      </c>
      <c r="AH72" s="48">
        <v>9726</v>
      </c>
      <c r="AI72" s="49"/>
      <c r="AJ72" s="75">
        <f t="shared" si="10"/>
        <v>0</v>
      </c>
      <c r="AK72" s="48"/>
      <c r="AL72" s="49"/>
      <c r="AM72" s="73">
        <f>SUM(AN72:AO72)</f>
        <v>12200</v>
      </c>
      <c r="AN72" s="48"/>
      <c r="AO72" s="48">
        <v>12200</v>
      </c>
      <c r="AP72" s="73">
        <f t="shared" si="16"/>
        <v>0</v>
      </c>
      <c r="AQ72" s="48"/>
      <c r="AR72" s="73">
        <f>SUM(AS72:AU72)</f>
        <v>528780</v>
      </c>
      <c r="AS72" s="50">
        <v>269953</v>
      </c>
      <c r="AT72" s="50">
        <v>252736</v>
      </c>
      <c r="AU72" s="50">
        <v>6091</v>
      </c>
      <c r="AV72" s="74">
        <f>SUM(AW72:AY72)</f>
        <v>289608</v>
      </c>
      <c r="AW72" s="50">
        <v>84451</v>
      </c>
      <c r="AX72" s="50"/>
      <c r="AY72" s="50">
        <v>205157</v>
      </c>
      <c r="AZ72" s="74">
        <f t="shared" si="11"/>
        <v>0</v>
      </c>
      <c r="BA72" s="50"/>
      <c r="BB72" s="74">
        <f t="shared" si="12"/>
        <v>0</v>
      </c>
      <c r="BC72" s="50"/>
      <c r="BD72" s="50"/>
      <c r="BE72" s="74">
        <f t="shared" si="13"/>
        <v>0</v>
      </c>
      <c r="BF72" s="50">
        <v>0</v>
      </c>
      <c r="BG72" s="74">
        <f t="shared" si="14"/>
        <v>0</v>
      </c>
      <c r="BH72" s="50">
        <v>0</v>
      </c>
      <c r="BI72" s="74">
        <f t="shared" si="15"/>
        <v>0</v>
      </c>
      <c r="BJ72" s="50">
        <v>0</v>
      </c>
      <c r="BK72" s="51">
        <f>D72+G72+K72+N72+R72+U72+Z72+AC72+AE72+AG72+AJ72+AM72+AP72+AR72+AV72+AZ72+BB72+BE72+BG72+BI72</f>
        <v>889929</v>
      </c>
    </row>
    <row r="73" spans="1:63" ht="31.5">
      <c r="A73" s="45" t="s">
        <v>129</v>
      </c>
      <c r="B73" s="46" t="s">
        <v>105</v>
      </c>
      <c r="C73" s="47" t="s">
        <v>130</v>
      </c>
      <c r="D73" s="73">
        <f t="shared" si="1"/>
        <v>0</v>
      </c>
      <c r="E73" s="48">
        <v>0</v>
      </c>
      <c r="F73" s="48"/>
      <c r="G73" s="73">
        <f t="shared" si="2"/>
        <v>0</v>
      </c>
      <c r="H73" s="48">
        <v>0</v>
      </c>
      <c r="I73" s="48"/>
      <c r="J73" s="48"/>
      <c r="K73" s="73">
        <f t="shared" si="3"/>
        <v>0</v>
      </c>
      <c r="L73" s="48"/>
      <c r="M73" s="48"/>
      <c r="N73" s="73">
        <f t="shared" si="4"/>
        <v>3465</v>
      </c>
      <c r="O73" s="48">
        <v>3465</v>
      </c>
      <c r="P73" s="58"/>
      <c r="Q73" s="58"/>
      <c r="R73" s="73">
        <f t="shared" si="5"/>
        <v>1460</v>
      </c>
      <c r="S73" s="48">
        <v>1460</v>
      </c>
      <c r="T73" s="48"/>
      <c r="U73" s="73">
        <f t="shared" si="6"/>
        <v>22777</v>
      </c>
      <c r="V73" s="48">
        <v>13684</v>
      </c>
      <c r="W73" s="48"/>
      <c r="X73" s="48">
        <v>3850</v>
      </c>
      <c r="Y73" s="48">
        <v>5243</v>
      </c>
      <c r="Z73" s="73">
        <f t="shared" si="7"/>
        <v>34</v>
      </c>
      <c r="AA73" s="48">
        <v>34</v>
      </c>
      <c r="AB73" s="48"/>
      <c r="AC73" s="73">
        <f t="shared" si="8"/>
        <v>16457</v>
      </c>
      <c r="AD73" s="48">
        <v>16457</v>
      </c>
      <c r="AE73" s="73">
        <f>SUM(AF73:AF73)</f>
        <v>0</v>
      </c>
      <c r="AF73" s="48">
        <v>0</v>
      </c>
      <c r="AG73" s="73">
        <f t="shared" si="9"/>
        <v>7019</v>
      </c>
      <c r="AH73" s="48">
        <v>7019</v>
      </c>
      <c r="AI73" s="49"/>
      <c r="AJ73" s="75">
        <f t="shared" si="10"/>
        <v>0</v>
      </c>
      <c r="AK73" s="48"/>
      <c r="AL73" s="49"/>
      <c r="AM73" s="73">
        <f>SUM(AN73:AO73)</f>
        <v>10943</v>
      </c>
      <c r="AN73" s="48"/>
      <c r="AO73" s="48">
        <v>10943</v>
      </c>
      <c r="AP73" s="73">
        <f t="shared" ref="AP73:AP104" si="17">SUM(AQ73:AQ73)</f>
        <v>0</v>
      </c>
      <c r="AQ73" s="48"/>
      <c r="AR73" s="73">
        <f>SUM(AS73:AU73)</f>
        <v>193066</v>
      </c>
      <c r="AS73" s="50">
        <v>98564</v>
      </c>
      <c r="AT73" s="50">
        <v>92278</v>
      </c>
      <c r="AU73" s="50">
        <v>2224</v>
      </c>
      <c r="AV73" s="74">
        <f>SUM(AW73:AY73)</f>
        <v>169021</v>
      </c>
      <c r="AW73" s="50">
        <v>50254</v>
      </c>
      <c r="AX73" s="50"/>
      <c r="AY73" s="50">
        <v>118767</v>
      </c>
      <c r="AZ73" s="74">
        <f t="shared" si="11"/>
        <v>0</v>
      </c>
      <c r="BA73" s="50"/>
      <c r="BB73" s="74">
        <f t="shared" si="12"/>
        <v>0</v>
      </c>
      <c r="BC73" s="50"/>
      <c r="BD73" s="50"/>
      <c r="BE73" s="74">
        <f t="shared" si="13"/>
        <v>0</v>
      </c>
      <c r="BF73" s="50">
        <v>0</v>
      </c>
      <c r="BG73" s="74">
        <f t="shared" si="14"/>
        <v>0</v>
      </c>
      <c r="BH73" s="50">
        <v>0</v>
      </c>
      <c r="BI73" s="74">
        <f t="shared" si="15"/>
        <v>0</v>
      </c>
      <c r="BJ73" s="50">
        <v>0</v>
      </c>
      <c r="BK73" s="51">
        <f>D73+G73+K73+N73+R73+U73+Z73+AC73+AE73+AG73+AJ73+AM73+AP73+AR73+AV73+AZ73+BB73+BE73+BG73+BI73</f>
        <v>424242</v>
      </c>
    </row>
    <row r="74" spans="1:63" ht="31.5">
      <c r="A74" s="45" t="s">
        <v>131</v>
      </c>
      <c r="B74" s="46" t="s">
        <v>105</v>
      </c>
      <c r="C74" s="47" t="s">
        <v>132</v>
      </c>
      <c r="D74" s="73">
        <f t="shared" ref="D74:D124" si="18">SUM(E74:F74)</f>
        <v>0</v>
      </c>
      <c r="E74" s="48">
        <v>0</v>
      </c>
      <c r="F74" s="48"/>
      <c r="G74" s="73">
        <f t="shared" ref="G74:G124" si="19">SUM(H74:J74)</f>
        <v>0</v>
      </c>
      <c r="H74" s="48">
        <v>0</v>
      </c>
      <c r="I74" s="48"/>
      <c r="J74" s="48"/>
      <c r="K74" s="73">
        <f t="shared" ref="K74:K124" si="20">SUM(L74:M74)</f>
        <v>0</v>
      </c>
      <c r="L74" s="48"/>
      <c r="M74" s="48"/>
      <c r="N74" s="73">
        <f t="shared" ref="N74:N124" si="21">SUM(O74:Q74)</f>
        <v>2983</v>
      </c>
      <c r="O74" s="48">
        <v>2983</v>
      </c>
      <c r="P74" s="58"/>
      <c r="Q74" s="58"/>
      <c r="R74" s="73">
        <f t="shared" ref="R74:R124" si="22">T74+S74</f>
        <v>4516</v>
      </c>
      <c r="S74" s="48">
        <v>4516</v>
      </c>
      <c r="T74" s="48"/>
      <c r="U74" s="73">
        <f t="shared" ref="U74:U124" si="23">SUM(V74:Y74)</f>
        <v>111662</v>
      </c>
      <c r="V74" s="48">
        <v>92265</v>
      </c>
      <c r="W74" s="48"/>
      <c r="X74" s="48">
        <v>8212</v>
      </c>
      <c r="Y74" s="48">
        <v>11185</v>
      </c>
      <c r="Z74" s="73">
        <f t="shared" ref="Z74:Z124" si="24">SUM(AA74:AB74)</f>
        <v>2274</v>
      </c>
      <c r="AA74" s="48">
        <v>2274</v>
      </c>
      <c r="AB74" s="48"/>
      <c r="AC74" s="73">
        <f t="shared" ref="AC74:AC124" si="25">SUM(AD74)</f>
        <v>52747</v>
      </c>
      <c r="AD74" s="48">
        <v>52747</v>
      </c>
      <c r="AE74" s="73">
        <f>SUM(AF74:AF74)</f>
        <v>0</v>
      </c>
      <c r="AF74" s="48">
        <v>0</v>
      </c>
      <c r="AG74" s="73">
        <f t="shared" ref="AG74:AG124" si="26">SUM(AH74:AI74)</f>
        <v>7484</v>
      </c>
      <c r="AH74" s="48">
        <v>7484</v>
      </c>
      <c r="AI74" s="49"/>
      <c r="AJ74" s="75">
        <f t="shared" ref="AJ74:AJ124" si="27">SUM(AK74:AL74)</f>
        <v>0</v>
      </c>
      <c r="AK74" s="48"/>
      <c r="AL74" s="49"/>
      <c r="AM74" s="73">
        <f>SUM(AN74:AO74)</f>
        <v>16296</v>
      </c>
      <c r="AN74" s="48"/>
      <c r="AO74" s="48">
        <v>16296</v>
      </c>
      <c r="AP74" s="73">
        <f t="shared" si="17"/>
        <v>0</v>
      </c>
      <c r="AQ74" s="48"/>
      <c r="AR74" s="73">
        <f>SUM(AS74:AU74)</f>
        <v>486076</v>
      </c>
      <c r="AS74" s="50">
        <v>248152</v>
      </c>
      <c r="AT74" s="50">
        <v>232325</v>
      </c>
      <c r="AU74" s="50">
        <v>5599</v>
      </c>
      <c r="AV74" s="74">
        <f>SUM(AW74:AY74)</f>
        <v>332312</v>
      </c>
      <c r="AW74" s="50">
        <v>102704</v>
      </c>
      <c r="AX74" s="50"/>
      <c r="AY74" s="50">
        <v>229608</v>
      </c>
      <c r="AZ74" s="74">
        <f t="shared" ref="AZ74:AZ124" si="28">BA74</f>
        <v>0</v>
      </c>
      <c r="BA74" s="50"/>
      <c r="BB74" s="74">
        <f t="shared" ref="BB74:BB124" si="29">SUM(BC74:BD74)</f>
        <v>0</v>
      </c>
      <c r="BC74" s="50"/>
      <c r="BD74" s="50"/>
      <c r="BE74" s="74">
        <f t="shared" ref="BE74:BE124" si="30">SUM(BF74)</f>
        <v>0</v>
      </c>
      <c r="BF74" s="50">
        <v>0</v>
      </c>
      <c r="BG74" s="74">
        <f t="shared" ref="BG74:BG124" si="31">SUM(BH74)</f>
        <v>0</v>
      </c>
      <c r="BH74" s="50">
        <v>0</v>
      </c>
      <c r="BI74" s="74">
        <f t="shared" ref="BI74:BI124" si="32">SUM(BJ74)</f>
        <v>0</v>
      </c>
      <c r="BJ74" s="50">
        <v>0</v>
      </c>
      <c r="BK74" s="51">
        <f>D74+G74+K74+N74+R74+U74+Z74+AC74+AE74+AG74+AJ74+AM74+AP74+AR74+AV74+AZ74+BB74+BE74+BG74+BI74</f>
        <v>1016350</v>
      </c>
    </row>
    <row r="75" spans="1:63" ht="31.5">
      <c r="A75" s="45" t="s">
        <v>133</v>
      </c>
      <c r="B75" s="46" t="s">
        <v>105</v>
      </c>
      <c r="C75" s="47" t="s">
        <v>134</v>
      </c>
      <c r="D75" s="73">
        <f t="shared" si="18"/>
        <v>0</v>
      </c>
      <c r="E75" s="48">
        <v>0</v>
      </c>
      <c r="F75" s="48"/>
      <c r="G75" s="73">
        <f t="shared" si="19"/>
        <v>0</v>
      </c>
      <c r="H75" s="48">
        <v>0</v>
      </c>
      <c r="I75" s="48"/>
      <c r="J75" s="48"/>
      <c r="K75" s="73">
        <f t="shared" si="20"/>
        <v>0</v>
      </c>
      <c r="L75" s="48"/>
      <c r="M75" s="48"/>
      <c r="N75" s="73">
        <f t="shared" si="21"/>
        <v>1556</v>
      </c>
      <c r="O75" s="48">
        <v>1556</v>
      </c>
      <c r="P75" s="58"/>
      <c r="Q75" s="58"/>
      <c r="R75" s="73">
        <f t="shared" si="22"/>
        <v>1072</v>
      </c>
      <c r="S75" s="48">
        <v>1072</v>
      </c>
      <c r="T75" s="48"/>
      <c r="U75" s="73">
        <f t="shared" si="23"/>
        <v>14591</v>
      </c>
      <c r="V75" s="48">
        <v>11195</v>
      </c>
      <c r="W75" s="48"/>
      <c r="X75" s="48">
        <v>1438</v>
      </c>
      <c r="Y75" s="48">
        <v>1958</v>
      </c>
      <c r="Z75" s="73">
        <f t="shared" si="24"/>
        <v>0</v>
      </c>
      <c r="AA75" s="48">
        <v>0</v>
      </c>
      <c r="AB75" s="48"/>
      <c r="AC75" s="73">
        <f t="shared" si="25"/>
        <v>13276</v>
      </c>
      <c r="AD75" s="48">
        <v>13276</v>
      </c>
      <c r="AE75" s="73">
        <f>SUM(AF75:AF75)</f>
        <v>0</v>
      </c>
      <c r="AF75" s="48">
        <v>0</v>
      </c>
      <c r="AG75" s="73">
        <f t="shared" si="26"/>
        <v>6786</v>
      </c>
      <c r="AH75" s="48">
        <v>6786</v>
      </c>
      <c r="AI75" s="49"/>
      <c r="AJ75" s="75">
        <f t="shared" si="27"/>
        <v>2736</v>
      </c>
      <c r="AK75" s="48">
        <v>2736</v>
      </c>
      <c r="AL75" s="49"/>
      <c r="AM75" s="73">
        <f>SUM(AN75:AO75)</f>
        <v>9032</v>
      </c>
      <c r="AN75" s="48"/>
      <c r="AO75" s="48">
        <v>9032</v>
      </c>
      <c r="AP75" s="73">
        <f t="shared" si="17"/>
        <v>0</v>
      </c>
      <c r="AQ75" s="48"/>
      <c r="AR75" s="73">
        <f>SUM(AS75:AU75)</f>
        <v>556890</v>
      </c>
      <c r="AS75" s="50">
        <v>284304</v>
      </c>
      <c r="AT75" s="50">
        <v>266171</v>
      </c>
      <c r="AU75" s="50">
        <v>6415</v>
      </c>
      <c r="AV75" s="74">
        <f>SUM(AW75:AY75)</f>
        <v>360716</v>
      </c>
      <c r="AW75" s="50">
        <v>100063</v>
      </c>
      <c r="AX75" s="50"/>
      <c r="AY75" s="50">
        <v>260653</v>
      </c>
      <c r="AZ75" s="74">
        <f t="shared" si="28"/>
        <v>0</v>
      </c>
      <c r="BA75" s="50"/>
      <c r="BB75" s="74">
        <f t="shared" si="29"/>
        <v>0</v>
      </c>
      <c r="BC75" s="50"/>
      <c r="BD75" s="50"/>
      <c r="BE75" s="74">
        <f t="shared" si="30"/>
        <v>0</v>
      </c>
      <c r="BF75" s="50">
        <v>0</v>
      </c>
      <c r="BG75" s="74">
        <f t="shared" si="31"/>
        <v>0</v>
      </c>
      <c r="BH75" s="50">
        <v>0</v>
      </c>
      <c r="BI75" s="74">
        <f t="shared" si="32"/>
        <v>0</v>
      </c>
      <c r="BJ75" s="50">
        <v>0</v>
      </c>
      <c r="BK75" s="51">
        <f>D75+G75+K75+N75+R75+U75+Z75+AC75+AE75+AG75+AJ75+AM75+AP75+AR75+AV75+AZ75+BB75+BE75+BG75+BI75</f>
        <v>966655</v>
      </c>
    </row>
    <row r="76" spans="1:63" ht="31.5">
      <c r="A76" s="45" t="s">
        <v>135</v>
      </c>
      <c r="B76" s="46" t="s">
        <v>105</v>
      </c>
      <c r="C76" s="47" t="s">
        <v>136</v>
      </c>
      <c r="D76" s="73">
        <f t="shared" si="18"/>
        <v>0</v>
      </c>
      <c r="E76" s="48">
        <v>0</v>
      </c>
      <c r="F76" s="48"/>
      <c r="G76" s="73">
        <f t="shared" si="19"/>
        <v>0</v>
      </c>
      <c r="H76" s="48">
        <v>0</v>
      </c>
      <c r="I76" s="48"/>
      <c r="J76" s="48"/>
      <c r="K76" s="73">
        <f t="shared" si="20"/>
        <v>29164</v>
      </c>
      <c r="L76" s="48">
        <v>29164</v>
      </c>
      <c r="M76" s="48"/>
      <c r="N76" s="73">
        <f t="shared" si="21"/>
        <v>3661</v>
      </c>
      <c r="O76" s="48">
        <v>3661</v>
      </c>
      <c r="P76" s="58"/>
      <c r="Q76" s="58"/>
      <c r="R76" s="73">
        <f t="shared" si="22"/>
        <v>2729</v>
      </c>
      <c r="S76" s="48">
        <v>2729</v>
      </c>
      <c r="T76" s="48"/>
      <c r="U76" s="73">
        <f t="shared" si="23"/>
        <v>23774</v>
      </c>
      <c r="V76" s="48">
        <v>17029</v>
      </c>
      <c r="W76" s="48"/>
      <c r="X76" s="48">
        <v>3738</v>
      </c>
      <c r="Y76" s="48">
        <v>3007</v>
      </c>
      <c r="Z76" s="73">
        <f t="shared" si="24"/>
        <v>108</v>
      </c>
      <c r="AA76" s="48">
        <v>108</v>
      </c>
      <c r="AB76" s="48"/>
      <c r="AC76" s="73">
        <f t="shared" si="25"/>
        <v>33286</v>
      </c>
      <c r="AD76" s="48">
        <v>33286</v>
      </c>
      <c r="AE76" s="73">
        <f>SUM(AF76:AF76)</f>
        <v>0</v>
      </c>
      <c r="AF76" s="48">
        <v>0</v>
      </c>
      <c r="AG76" s="73">
        <f t="shared" si="26"/>
        <v>6575</v>
      </c>
      <c r="AH76" s="48">
        <v>6575</v>
      </c>
      <c r="AI76" s="49"/>
      <c r="AJ76" s="75">
        <f t="shared" si="27"/>
        <v>0</v>
      </c>
      <c r="AK76" s="48"/>
      <c r="AL76" s="49"/>
      <c r="AM76" s="73">
        <f>SUM(AN76:AO76)</f>
        <v>4284</v>
      </c>
      <c r="AN76" s="48"/>
      <c r="AO76" s="48">
        <v>4284</v>
      </c>
      <c r="AP76" s="73">
        <f t="shared" si="17"/>
        <v>0</v>
      </c>
      <c r="AQ76" s="48"/>
      <c r="AR76" s="73">
        <f>SUM(AS76:AU76)</f>
        <v>317151</v>
      </c>
      <c r="AS76" s="50">
        <v>162070</v>
      </c>
      <c r="AT76" s="50">
        <v>151431</v>
      </c>
      <c r="AU76" s="50">
        <v>3650</v>
      </c>
      <c r="AV76" s="74">
        <f>SUM(AW76:AY76)</f>
        <v>231475</v>
      </c>
      <c r="AW76" s="50">
        <v>70746</v>
      </c>
      <c r="AX76" s="50"/>
      <c r="AY76" s="50">
        <v>160729</v>
      </c>
      <c r="AZ76" s="74">
        <f t="shared" si="28"/>
        <v>0</v>
      </c>
      <c r="BA76" s="50"/>
      <c r="BB76" s="74">
        <f t="shared" si="29"/>
        <v>0</v>
      </c>
      <c r="BC76" s="50"/>
      <c r="BD76" s="50"/>
      <c r="BE76" s="74">
        <f t="shared" si="30"/>
        <v>0</v>
      </c>
      <c r="BF76" s="50">
        <v>0</v>
      </c>
      <c r="BG76" s="74">
        <f t="shared" si="31"/>
        <v>0</v>
      </c>
      <c r="BH76" s="50">
        <v>0</v>
      </c>
      <c r="BI76" s="74">
        <f t="shared" si="32"/>
        <v>0</v>
      </c>
      <c r="BJ76" s="50">
        <v>0</v>
      </c>
      <c r="BK76" s="51">
        <f>D76+G76+K76+N76+R76+U76+Z76+AC76+AE76+AG76+AJ76+AM76+AP76+AR76+AV76+AZ76+BB76+BE76+BG76+BI76</f>
        <v>652207</v>
      </c>
    </row>
    <row r="77" spans="1:63" ht="31.5">
      <c r="A77" s="45" t="s">
        <v>137</v>
      </c>
      <c r="B77" s="46" t="s">
        <v>105</v>
      </c>
      <c r="C77" s="47" t="s">
        <v>138</v>
      </c>
      <c r="D77" s="73">
        <f t="shared" si="18"/>
        <v>4500</v>
      </c>
      <c r="E77" s="48">
        <v>0</v>
      </c>
      <c r="F77" s="48">
        <v>4500</v>
      </c>
      <c r="G77" s="73">
        <f t="shared" si="19"/>
        <v>0</v>
      </c>
      <c r="H77" s="48">
        <v>0</v>
      </c>
      <c r="I77" s="48"/>
      <c r="J77" s="48"/>
      <c r="K77" s="73">
        <f t="shared" si="20"/>
        <v>0</v>
      </c>
      <c r="L77" s="48"/>
      <c r="M77" s="48"/>
      <c r="N77" s="73">
        <f t="shared" si="21"/>
        <v>2703</v>
      </c>
      <c r="O77" s="48">
        <v>2703</v>
      </c>
      <c r="P77" s="58"/>
      <c r="Q77" s="58"/>
      <c r="R77" s="73">
        <f t="shared" si="22"/>
        <v>1755</v>
      </c>
      <c r="S77" s="48">
        <v>1755</v>
      </c>
      <c r="T77" s="48"/>
      <c r="U77" s="73">
        <f t="shared" si="23"/>
        <v>33886</v>
      </c>
      <c r="V77" s="48">
        <v>27190</v>
      </c>
      <c r="W77" s="48"/>
      <c r="X77" s="48">
        <v>2835</v>
      </c>
      <c r="Y77" s="48">
        <v>3861</v>
      </c>
      <c r="Z77" s="73">
        <f t="shared" si="24"/>
        <v>81</v>
      </c>
      <c r="AA77" s="48">
        <v>81</v>
      </c>
      <c r="AB77" s="48"/>
      <c r="AC77" s="73">
        <f t="shared" si="25"/>
        <v>27878</v>
      </c>
      <c r="AD77" s="48">
        <v>27878</v>
      </c>
      <c r="AE77" s="73">
        <f>SUM(AF77:AF77)</f>
        <v>0</v>
      </c>
      <c r="AF77" s="48">
        <v>0</v>
      </c>
      <c r="AG77" s="73">
        <f t="shared" si="26"/>
        <v>6406</v>
      </c>
      <c r="AH77" s="48">
        <v>6406</v>
      </c>
      <c r="AI77" s="49"/>
      <c r="AJ77" s="75">
        <f t="shared" si="27"/>
        <v>0</v>
      </c>
      <c r="AK77" s="48"/>
      <c r="AL77" s="49"/>
      <c r="AM77" s="73">
        <f>SUM(AN77:AO77)</f>
        <v>15907</v>
      </c>
      <c r="AN77" s="48">
        <v>15907</v>
      </c>
      <c r="AO77" s="48"/>
      <c r="AP77" s="73">
        <f t="shared" si="17"/>
        <v>0</v>
      </c>
      <c r="AQ77" s="48"/>
      <c r="AR77" s="73">
        <f>SUM(AS77:AU77)</f>
        <v>468905</v>
      </c>
      <c r="AS77" s="50">
        <v>239386</v>
      </c>
      <c r="AT77" s="50">
        <v>224118</v>
      </c>
      <c r="AU77" s="50">
        <v>5401</v>
      </c>
      <c r="AV77" s="74">
        <f>SUM(AW77:AY77)</f>
        <v>326543</v>
      </c>
      <c r="AW77" s="50">
        <v>95380</v>
      </c>
      <c r="AX77" s="50"/>
      <c r="AY77" s="50">
        <v>231163</v>
      </c>
      <c r="AZ77" s="74">
        <f t="shared" si="28"/>
        <v>0</v>
      </c>
      <c r="BA77" s="50"/>
      <c r="BB77" s="74">
        <f t="shared" si="29"/>
        <v>0</v>
      </c>
      <c r="BC77" s="50"/>
      <c r="BD77" s="50"/>
      <c r="BE77" s="74">
        <f t="shared" si="30"/>
        <v>0</v>
      </c>
      <c r="BF77" s="50">
        <v>0</v>
      </c>
      <c r="BG77" s="74">
        <f t="shared" si="31"/>
        <v>0</v>
      </c>
      <c r="BH77" s="50">
        <v>0</v>
      </c>
      <c r="BI77" s="74">
        <f t="shared" si="32"/>
        <v>0</v>
      </c>
      <c r="BJ77" s="50">
        <v>0</v>
      </c>
      <c r="BK77" s="51">
        <f>D77+G77+K77+N77+R77+U77+Z77+AC77+AE77+AG77+AJ77+AM77+AP77+AR77+AV77+AZ77+BB77+BE77+BG77+BI77</f>
        <v>888564</v>
      </c>
    </row>
    <row r="78" spans="1:63" ht="31.5">
      <c r="A78" s="45" t="s">
        <v>139</v>
      </c>
      <c r="B78" s="46" t="s">
        <v>105</v>
      </c>
      <c r="C78" s="47" t="s">
        <v>52</v>
      </c>
      <c r="D78" s="73">
        <f t="shared" si="18"/>
        <v>0</v>
      </c>
      <c r="E78" s="48">
        <v>0</v>
      </c>
      <c r="F78" s="48"/>
      <c r="G78" s="73">
        <f t="shared" si="19"/>
        <v>30</v>
      </c>
      <c r="H78" s="48">
        <v>30</v>
      </c>
      <c r="I78" s="48"/>
      <c r="J78" s="48"/>
      <c r="K78" s="73">
        <f t="shared" si="20"/>
        <v>0</v>
      </c>
      <c r="L78" s="48"/>
      <c r="M78" s="48"/>
      <c r="N78" s="73">
        <f t="shared" si="21"/>
        <v>4465</v>
      </c>
      <c r="O78" s="48">
        <v>3879</v>
      </c>
      <c r="P78" s="58">
        <v>586</v>
      </c>
      <c r="Q78" s="58"/>
      <c r="R78" s="73">
        <f t="shared" si="22"/>
        <v>2453</v>
      </c>
      <c r="S78" s="48">
        <v>2453</v>
      </c>
      <c r="T78" s="48"/>
      <c r="U78" s="73">
        <f t="shared" si="23"/>
        <v>38993</v>
      </c>
      <c r="V78" s="48">
        <v>34689</v>
      </c>
      <c r="W78" s="48"/>
      <c r="X78" s="48">
        <v>1822</v>
      </c>
      <c r="Y78" s="48">
        <v>2482</v>
      </c>
      <c r="Z78" s="73">
        <f t="shared" si="24"/>
        <v>0</v>
      </c>
      <c r="AA78" s="48">
        <v>0</v>
      </c>
      <c r="AB78" s="48"/>
      <c r="AC78" s="73">
        <f t="shared" si="25"/>
        <v>30935</v>
      </c>
      <c r="AD78" s="48">
        <v>30935</v>
      </c>
      <c r="AE78" s="73">
        <f>SUM(AF78:AF78)</f>
        <v>0</v>
      </c>
      <c r="AF78" s="48">
        <v>0</v>
      </c>
      <c r="AG78" s="73">
        <f t="shared" si="26"/>
        <v>15034</v>
      </c>
      <c r="AH78" s="48">
        <v>15034</v>
      </c>
      <c r="AI78" s="49"/>
      <c r="AJ78" s="75">
        <f t="shared" si="27"/>
        <v>2100</v>
      </c>
      <c r="AK78" s="48">
        <v>2100</v>
      </c>
      <c r="AL78" s="49"/>
      <c r="AM78" s="73">
        <f>SUM(AN78:AO78)</f>
        <v>26107</v>
      </c>
      <c r="AN78" s="48"/>
      <c r="AO78" s="48">
        <v>26107</v>
      </c>
      <c r="AP78" s="73">
        <f t="shared" si="17"/>
        <v>0</v>
      </c>
      <c r="AQ78" s="48"/>
      <c r="AR78" s="73">
        <f>SUM(AS78:AU78)</f>
        <v>998635</v>
      </c>
      <c r="AS78" s="50">
        <v>509824</v>
      </c>
      <c r="AT78" s="50">
        <v>477307</v>
      </c>
      <c r="AU78" s="50">
        <v>11504</v>
      </c>
      <c r="AV78" s="74">
        <f>SUM(AW78:AY78)</f>
        <v>509354</v>
      </c>
      <c r="AW78" s="50">
        <v>118571</v>
      </c>
      <c r="AX78" s="50"/>
      <c r="AY78" s="50">
        <v>390783</v>
      </c>
      <c r="AZ78" s="74">
        <f t="shared" si="28"/>
        <v>98</v>
      </c>
      <c r="BA78" s="50">
        <v>98</v>
      </c>
      <c r="BB78" s="74">
        <f t="shared" si="29"/>
        <v>0</v>
      </c>
      <c r="BC78" s="50"/>
      <c r="BD78" s="50"/>
      <c r="BE78" s="74">
        <f t="shared" si="30"/>
        <v>0</v>
      </c>
      <c r="BF78" s="50">
        <v>0</v>
      </c>
      <c r="BG78" s="74">
        <f t="shared" si="31"/>
        <v>0</v>
      </c>
      <c r="BH78" s="50">
        <v>0</v>
      </c>
      <c r="BI78" s="74">
        <f t="shared" si="32"/>
        <v>0</v>
      </c>
      <c r="BJ78" s="50">
        <v>0</v>
      </c>
      <c r="BK78" s="51">
        <f>D78+G78+K78+N78+R78+U78+Z78+AC78+AE78+AG78+AJ78+AM78+AP78+AR78+AV78+AZ78+BB78+BE78+BG78+BI78</f>
        <v>1628204</v>
      </c>
    </row>
    <row r="79" spans="1:63" ht="31.5">
      <c r="A79" s="45" t="s">
        <v>140</v>
      </c>
      <c r="B79" s="46" t="s">
        <v>105</v>
      </c>
      <c r="C79" s="47" t="s">
        <v>141</v>
      </c>
      <c r="D79" s="73">
        <f t="shared" si="18"/>
        <v>0</v>
      </c>
      <c r="E79" s="48">
        <v>0</v>
      </c>
      <c r="F79" s="48"/>
      <c r="G79" s="73">
        <f t="shared" si="19"/>
        <v>0</v>
      </c>
      <c r="H79" s="48">
        <v>0</v>
      </c>
      <c r="I79" s="48"/>
      <c r="J79" s="48"/>
      <c r="K79" s="73">
        <f t="shared" si="20"/>
        <v>34236</v>
      </c>
      <c r="L79" s="48">
        <v>34236</v>
      </c>
      <c r="M79" s="48"/>
      <c r="N79" s="73">
        <f t="shared" si="21"/>
        <v>4161</v>
      </c>
      <c r="O79" s="48">
        <v>4161</v>
      </c>
      <c r="P79" s="58"/>
      <c r="Q79" s="58"/>
      <c r="R79" s="73">
        <f t="shared" si="22"/>
        <v>696</v>
      </c>
      <c r="S79" s="48">
        <v>696</v>
      </c>
      <c r="T79" s="48"/>
      <c r="U79" s="73">
        <f t="shared" si="23"/>
        <v>37351</v>
      </c>
      <c r="V79" s="48">
        <v>28064</v>
      </c>
      <c r="W79" s="48"/>
      <c r="X79" s="48">
        <v>3932</v>
      </c>
      <c r="Y79" s="48">
        <v>5355</v>
      </c>
      <c r="Z79" s="73">
        <f t="shared" si="24"/>
        <v>228</v>
      </c>
      <c r="AA79" s="48">
        <v>228</v>
      </c>
      <c r="AB79" s="48"/>
      <c r="AC79" s="73">
        <f t="shared" si="25"/>
        <v>8650</v>
      </c>
      <c r="AD79" s="48">
        <v>8650</v>
      </c>
      <c r="AE79" s="73">
        <f>SUM(AF79:AF79)</f>
        <v>0</v>
      </c>
      <c r="AF79" s="48">
        <v>0</v>
      </c>
      <c r="AG79" s="73">
        <f t="shared" si="26"/>
        <v>8549</v>
      </c>
      <c r="AH79" s="48">
        <v>8549</v>
      </c>
      <c r="AI79" s="49"/>
      <c r="AJ79" s="75">
        <f t="shared" si="27"/>
        <v>0</v>
      </c>
      <c r="AK79" s="48"/>
      <c r="AL79" s="49"/>
      <c r="AM79" s="73">
        <f>SUM(AN79:AO79)</f>
        <v>0</v>
      </c>
      <c r="AN79" s="48"/>
      <c r="AO79" s="48"/>
      <c r="AP79" s="73">
        <f t="shared" si="17"/>
        <v>0</v>
      </c>
      <c r="AQ79" s="48"/>
      <c r="AR79" s="73">
        <f>SUM(AS79:AU79)</f>
        <v>548723</v>
      </c>
      <c r="AS79" s="50">
        <v>280134</v>
      </c>
      <c r="AT79" s="50">
        <v>262268</v>
      </c>
      <c r="AU79" s="50">
        <v>6321</v>
      </c>
      <c r="AV79" s="74">
        <f>SUM(AW79:AY79)</f>
        <v>335060</v>
      </c>
      <c r="AW79" s="50">
        <v>122155</v>
      </c>
      <c r="AX79" s="50"/>
      <c r="AY79" s="50">
        <v>212905</v>
      </c>
      <c r="AZ79" s="74">
        <f t="shared" si="28"/>
        <v>15</v>
      </c>
      <c r="BA79" s="50">
        <v>15</v>
      </c>
      <c r="BB79" s="74">
        <f t="shared" si="29"/>
        <v>0</v>
      </c>
      <c r="BC79" s="50"/>
      <c r="BD79" s="50"/>
      <c r="BE79" s="74">
        <f t="shared" si="30"/>
        <v>0</v>
      </c>
      <c r="BF79" s="50">
        <v>0</v>
      </c>
      <c r="BG79" s="74">
        <f t="shared" si="31"/>
        <v>0</v>
      </c>
      <c r="BH79" s="50">
        <v>0</v>
      </c>
      <c r="BI79" s="74">
        <f t="shared" si="32"/>
        <v>0</v>
      </c>
      <c r="BJ79" s="50">
        <v>0</v>
      </c>
      <c r="BK79" s="51">
        <f>D79+G79+K79+N79+R79+U79+Z79+AC79+AE79+AG79+AJ79+AM79+AP79+AR79+AV79+AZ79+BB79+BE79+BG79+BI79</f>
        <v>977669</v>
      </c>
    </row>
    <row r="80" spans="1:63" ht="31.5">
      <c r="A80" s="45" t="s">
        <v>142</v>
      </c>
      <c r="B80" s="46" t="s">
        <v>105</v>
      </c>
      <c r="C80" s="47" t="s">
        <v>143</v>
      </c>
      <c r="D80" s="73">
        <f t="shared" si="18"/>
        <v>0</v>
      </c>
      <c r="E80" s="48">
        <v>0</v>
      </c>
      <c r="F80" s="48"/>
      <c r="G80" s="73">
        <f t="shared" si="19"/>
        <v>0</v>
      </c>
      <c r="H80" s="48">
        <v>0</v>
      </c>
      <c r="I80" s="48"/>
      <c r="J80" s="48"/>
      <c r="K80" s="73">
        <f t="shared" si="20"/>
        <v>103976</v>
      </c>
      <c r="L80" s="48">
        <v>83688</v>
      </c>
      <c r="M80" s="48">
        <v>20288</v>
      </c>
      <c r="N80" s="73">
        <f t="shared" si="21"/>
        <v>1700</v>
      </c>
      <c r="O80" s="48">
        <v>1700</v>
      </c>
      <c r="P80" s="58"/>
      <c r="Q80" s="58"/>
      <c r="R80" s="73">
        <f t="shared" si="22"/>
        <v>528</v>
      </c>
      <c r="S80" s="48">
        <v>528</v>
      </c>
      <c r="T80" s="48"/>
      <c r="U80" s="73">
        <f t="shared" si="23"/>
        <v>9373</v>
      </c>
      <c r="V80" s="48">
        <v>7958</v>
      </c>
      <c r="W80" s="48"/>
      <c r="X80" s="48">
        <v>599</v>
      </c>
      <c r="Y80" s="48">
        <v>816</v>
      </c>
      <c r="Z80" s="73">
        <f t="shared" si="24"/>
        <v>19</v>
      </c>
      <c r="AA80" s="48">
        <v>19</v>
      </c>
      <c r="AB80" s="48"/>
      <c r="AC80" s="73">
        <f t="shared" si="25"/>
        <v>6870</v>
      </c>
      <c r="AD80" s="48">
        <v>6870</v>
      </c>
      <c r="AE80" s="73">
        <f>SUM(AF80:AF80)</f>
        <v>0</v>
      </c>
      <c r="AF80" s="48">
        <v>0</v>
      </c>
      <c r="AG80" s="73">
        <f t="shared" si="26"/>
        <v>7019</v>
      </c>
      <c r="AH80" s="48">
        <v>7019</v>
      </c>
      <c r="AI80" s="49"/>
      <c r="AJ80" s="75">
        <f t="shared" si="27"/>
        <v>0</v>
      </c>
      <c r="AK80" s="48"/>
      <c r="AL80" s="49"/>
      <c r="AM80" s="73">
        <f>SUM(AN80:AO80)</f>
        <v>9090</v>
      </c>
      <c r="AN80" s="48">
        <v>9090</v>
      </c>
      <c r="AO80" s="48"/>
      <c r="AP80" s="73">
        <f t="shared" si="17"/>
        <v>0</v>
      </c>
      <c r="AQ80" s="48"/>
      <c r="AR80" s="73">
        <f>SUM(AS80:AU80)</f>
        <v>262406</v>
      </c>
      <c r="AS80" s="50">
        <v>133964</v>
      </c>
      <c r="AT80" s="50">
        <v>125419</v>
      </c>
      <c r="AU80" s="50">
        <v>3023</v>
      </c>
      <c r="AV80" s="74">
        <f>SUM(AW80:AY80)</f>
        <v>188617</v>
      </c>
      <c r="AW80" s="50">
        <v>53080</v>
      </c>
      <c r="AX80" s="50"/>
      <c r="AY80" s="50">
        <v>135537</v>
      </c>
      <c r="AZ80" s="74">
        <f t="shared" si="28"/>
        <v>0</v>
      </c>
      <c r="BA80" s="50"/>
      <c r="BB80" s="74">
        <f t="shared" si="29"/>
        <v>0</v>
      </c>
      <c r="BC80" s="50"/>
      <c r="BD80" s="50"/>
      <c r="BE80" s="74">
        <f t="shared" si="30"/>
        <v>0</v>
      </c>
      <c r="BF80" s="50">
        <v>0</v>
      </c>
      <c r="BG80" s="74">
        <f t="shared" si="31"/>
        <v>0</v>
      </c>
      <c r="BH80" s="50">
        <v>0</v>
      </c>
      <c r="BI80" s="74">
        <f t="shared" si="32"/>
        <v>0</v>
      </c>
      <c r="BJ80" s="50">
        <v>0</v>
      </c>
      <c r="BK80" s="51">
        <f>D80+G80+K80+N80+R80+U80+Z80+AC80+AE80+AG80+AJ80+AM80+AP80+AR80+AV80+AZ80+BB80+BE80+BG80+BI80</f>
        <v>589598</v>
      </c>
    </row>
    <row r="81" spans="1:63" ht="31.5">
      <c r="A81" s="45" t="s">
        <v>144</v>
      </c>
      <c r="B81" s="46" t="s">
        <v>105</v>
      </c>
      <c r="C81" s="47" t="s">
        <v>145</v>
      </c>
      <c r="D81" s="73">
        <f t="shared" si="18"/>
        <v>1800</v>
      </c>
      <c r="E81" s="48">
        <v>1800</v>
      </c>
      <c r="F81" s="48"/>
      <c r="G81" s="73">
        <f t="shared" si="19"/>
        <v>0</v>
      </c>
      <c r="H81" s="48">
        <v>0</v>
      </c>
      <c r="I81" s="48"/>
      <c r="J81" s="48"/>
      <c r="K81" s="73">
        <f t="shared" si="20"/>
        <v>0</v>
      </c>
      <c r="L81" s="48"/>
      <c r="M81" s="48"/>
      <c r="N81" s="73">
        <f t="shared" si="21"/>
        <v>2421</v>
      </c>
      <c r="O81" s="48">
        <v>2421</v>
      </c>
      <c r="P81" s="58"/>
      <c r="Q81" s="58"/>
      <c r="R81" s="73">
        <f t="shared" si="22"/>
        <v>1372</v>
      </c>
      <c r="S81" s="48">
        <v>1372</v>
      </c>
      <c r="T81" s="48"/>
      <c r="U81" s="73">
        <f t="shared" si="23"/>
        <v>7014</v>
      </c>
      <c r="V81" s="48">
        <v>5319</v>
      </c>
      <c r="W81" s="48"/>
      <c r="X81" s="48">
        <v>718</v>
      </c>
      <c r="Y81" s="48">
        <v>977</v>
      </c>
      <c r="Z81" s="73">
        <f t="shared" si="24"/>
        <v>16</v>
      </c>
      <c r="AA81" s="48">
        <v>16</v>
      </c>
      <c r="AB81" s="48"/>
      <c r="AC81" s="73">
        <f t="shared" si="25"/>
        <v>17320</v>
      </c>
      <c r="AD81" s="48">
        <v>17320</v>
      </c>
      <c r="AE81" s="73">
        <f>SUM(AF81:AF81)</f>
        <v>0</v>
      </c>
      <c r="AF81" s="48">
        <v>0</v>
      </c>
      <c r="AG81" s="73">
        <f t="shared" si="26"/>
        <v>6482</v>
      </c>
      <c r="AH81" s="48">
        <v>6482</v>
      </c>
      <c r="AI81" s="49"/>
      <c r="AJ81" s="75">
        <f t="shared" si="27"/>
        <v>0</v>
      </c>
      <c r="AK81" s="48"/>
      <c r="AL81" s="49"/>
      <c r="AM81" s="73">
        <f>SUM(AN81:AO81)</f>
        <v>6347</v>
      </c>
      <c r="AN81" s="48"/>
      <c r="AO81" s="48">
        <v>6347</v>
      </c>
      <c r="AP81" s="73">
        <f t="shared" si="17"/>
        <v>0</v>
      </c>
      <c r="AQ81" s="48"/>
      <c r="AR81" s="73">
        <f>SUM(AS81:AU81)</f>
        <v>198995</v>
      </c>
      <c r="AS81" s="50">
        <v>101591</v>
      </c>
      <c r="AT81" s="50">
        <v>95112</v>
      </c>
      <c r="AU81" s="50">
        <v>2292</v>
      </c>
      <c r="AV81" s="74">
        <f>SUM(AW81:AY81)</f>
        <v>139691</v>
      </c>
      <c r="AW81" s="50">
        <v>42890</v>
      </c>
      <c r="AX81" s="50"/>
      <c r="AY81" s="50">
        <v>96801</v>
      </c>
      <c r="AZ81" s="74">
        <f t="shared" si="28"/>
        <v>0</v>
      </c>
      <c r="BA81" s="50"/>
      <c r="BB81" s="74">
        <f t="shared" si="29"/>
        <v>0</v>
      </c>
      <c r="BC81" s="50"/>
      <c r="BD81" s="50"/>
      <c r="BE81" s="74">
        <f t="shared" si="30"/>
        <v>0</v>
      </c>
      <c r="BF81" s="50">
        <v>0</v>
      </c>
      <c r="BG81" s="74">
        <f t="shared" si="31"/>
        <v>0</v>
      </c>
      <c r="BH81" s="50">
        <v>0</v>
      </c>
      <c r="BI81" s="74">
        <f t="shared" si="32"/>
        <v>0</v>
      </c>
      <c r="BJ81" s="50">
        <v>0</v>
      </c>
      <c r="BK81" s="51">
        <f>D81+G81+K81+N81+R81+U81+Z81+AC81+AE81+AG81+AJ81+AM81+AP81+AR81+AV81+AZ81+BB81+BE81+BG81+BI81</f>
        <v>381458</v>
      </c>
    </row>
    <row r="82" spans="1:63" ht="31.5">
      <c r="A82" s="45" t="s">
        <v>146</v>
      </c>
      <c r="B82" s="46" t="s">
        <v>105</v>
      </c>
      <c r="C82" s="47" t="s">
        <v>147</v>
      </c>
      <c r="D82" s="73">
        <f t="shared" si="18"/>
        <v>0</v>
      </c>
      <c r="E82" s="48">
        <v>0</v>
      </c>
      <c r="F82" s="48"/>
      <c r="G82" s="73">
        <f t="shared" si="19"/>
        <v>0</v>
      </c>
      <c r="H82" s="48">
        <v>0</v>
      </c>
      <c r="I82" s="48"/>
      <c r="J82" s="48"/>
      <c r="K82" s="73">
        <f t="shared" si="20"/>
        <v>59596</v>
      </c>
      <c r="L82" s="48">
        <v>59596</v>
      </c>
      <c r="M82" s="48"/>
      <c r="N82" s="73">
        <f t="shared" si="21"/>
        <v>2249</v>
      </c>
      <c r="O82" s="48">
        <v>2249</v>
      </c>
      <c r="P82" s="58"/>
      <c r="Q82" s="58"/>
      <c r="R82" s="73">
        <f t="shared" si="22"/>
        <v>1402</v>
      </c>
      <c r="S82" s="48">
        <v>1402</v>
      </c>
      <c r="T82" s="48"/>
      <c r="U82" s="73">
        <f t="shared" si="23"/>
        <v>3266</v>
      </c>
      <c r="V82" s="48">
        <v>2317</v>
      </c>
      <c r="W82" s="48"/>
      <c r="X82" s="48">
        <v>402</v>
      </c>
      <c r="Y82" s="48">
        <v>547</v>
      </c>
      <c r="Z82" s="73">
        <f t="shared" si="24"/>
        <v>163</v>
      </c>
      <c r="AA82" s="48">
        <v>163</v>
      </c>
      <c r="AB82" s="48"/>
      <c r="AC82" s="73">
        <f t="shared" si="25"/>
        <v>16492</v>
      </c>
      <c r="AD82" s="48">
        <v>16492</v>
      </c>
      <c r="AE82" s="73">
        <f>SUM(AF82:AF82)</f>
        <v>0</v>
      </c>
      <c r="AF82" s="48">
        <v>0</v>
      </c>
      <c r="AG82" s="73">
        <f t="shared" si="26"/>
        <v>6406</v>
      </c>
      <c r="AH82" s="48">
        <v>6406</v>
      </c>
      <c r="AI82" s="49"/>
      <c r="AJ82" s="75">
        <f t="shared" si="27"/>
        <v>0</v>
      </c>
      <c r="AK82" s="48"/>
      <c r="AL82" s="49"/>
      <c r="AM82" s="73">
        <f>SUM(AN82:AO82)</f>
        <v>6944</v>
      </c>
      <c r="AN82" s="48">
        <v>6944</v>
      </c>
      <c r="AO82" s="48"/>
      <c r="AP82" s="73">
        <f t="shared" si="17"/>
        <v>0</v>
      </c>
      <c r="AQ82" s="48"/>
      <c r="AR82" s="73">
        <f>SUM(AS82:AU82)</f>
        <v>261362</v>
      </c>
      <c r="AS82" s="50">
        <v>133431</v>
      </c>
      <c r="AT82" s="50">
        <v>124920</v>
      </c>
      <c r="AU82" s="50">
        <v>3011</v>
      </c>
      <c r="AV82" s="74">
        <f>SUM(AW82:AY82)</f>
        <v>175467</v>
      </c>
      <c r="AW82" s="50">
        <v>49722</v>
      </c>
      <c r="AX82" s="50"/>
      <c r="AY82" s="50">
        <v>125745</v>
      </c>
      <c r="AZ82" s="74">
        <f t="shared" si="28"/>
        <v>0</v>
      </c>
      <c r="BA82" s="50"/>
      <c r="BB82" s="74">
        <f t="shared" si="29"/>
        <v>0</v>
      </c>
      <c r="BC82" s="50"/>
      <c r="BD82" s="50"/>
      <c r="BE82" s="74">
        <f t="shared" si="30"/>
        <v>0</v>
      </c>
      <c r="BF82" s="50">
        <v>0</v>
      </c>
      <c r="BG82" s="74">
        <f t="shared" si="31"/>
        <v>0</v>
      </c>
      <c r="BH82" s="50">
        <v>0</v>
      </c>
      <c r="BI82" s="74">
        <f t="shared" si="32"/>
        <v>0</v>
      </c>
      <c r="BJ82" s="50">
        <v>0</v>
      </c>
      <c r="BK82" s="51">
        <f>D82+G82+K82+N82+R82+U82+Z82+AC82+AE82+AG82+AJ82+AM82+AP82+AR82+AV82+AZ82+BB82+BE82+BG82+BI82</f>
        <v>533347</v>
      </c>
    </row>
    <row r="83" spans="1:63" ht="31.5">
      <c r="A83" s="45" t="s">
        <v>148</v>
      </c>
      <c r="B83" s="46" t="s">
        <v>105</v>
      </c>
      <c r="C83" s="47" t="s">
        <v>149</v>
      </c>
      <c r="D83" s="73">
        <f t="shared" si="18"/>
        <v>0</v>
      </c>
      <c r="E83" s="48">
        <v>0</v>
      </c>
      <c r="F83" s="48"/>
      <c r="G83" s="73">
        <f t="shared" si="19"/>
        <v>0</v>
      </c>
      <c r="H83" s="48">
        <v>0</v>
      </c>
      <c r="I83" s="48"/>
      <c r="J83" s="48"/>
      <c r="K83" s="73">
        <f t="shared" si="20"/>
        <v>0</v>
      </c>
      <c r="L83" s="48"/>
      <c r="M83" s="48"/>
      <c r="N83" s="73">
        <f t="shared" si="21"/>
        <v>3864</v>
      </c>
      <c r="O83" s="48">
        <v>3864</v>
      </c>
      <c r="P83" s="58"/>
      <c r="Q83" s="58"/>
      <c r="R83" s="73">
        <f t="shared" si="22"/>
        <v>1660</v>
      </c>
      <c r="S83" s="48">
        <v>1660</v>
      </c>
      <c r="T83" s="48"/>
      <c r="U83" s="73">
        <f t="shared" si="23"/>
        <v>24391</v>
      </c>
      <c r="V83" s="48">
        <v>22751</v>
      </c>
      <c r="W83" s="48"/>
      <c r="X83" s="48">
        <v>694</v>
      </c>
      <c r="Y83" s="48">
        <v>946</v>
      </c>
      <c r="Z83" s="73">
        <f t="shared" si="24"/>
        <v>0</v>
      </c>
      <c r="AA83" s="48">
        <v>0</v>
      </c>
      <c r="AB83" s="48"/>
      <c r="AC83" s="73">
        <f t="shared" si="25"/>
        <v>18394</v>
      </c>
      <c r="AD83" s="48">
        <v>18394</v>
      </c>
      <c r="AE83" s="73">
        <f>SUM(AF83:AF83)</f>
        <v>0</v>
      </c>
      <c r="AF83" s="48">
        <v>0</v>
      </c>
      <c r="AG83" s="73">
        <f t="shared" si="26"/>
        <v>8409</v>
      </c>
      <c r="AH83" s="48">
        <v>8409</v>
      </c>
      <c r="AI83" s="49"/>
      <c r="AJ83" s="75">
        <f t="shared" si="27"/>
        <v>0</v>
      </c>
      <c r="AK83" s="48"/>
      <c r="AL83" s="49"/>
      <c r="AM83" s="73">
        <f>SUM(AN83:AO83)</f>
        <v>27668</v>
      </c>
      <c r="AN83" s="48"/>
      <c r="AO83" s="48">
        <v>27668</v>
      </c>
      <c r="AP83" s="73">
        <f t="shared" si="17"/>
        <v>0</v>
      </c>
      <c r="AQ83" s="48"/>
      <c r="AR83" s="73">
        <f>SUM(AS83:AU83)</f>
        <v>472556</v>
      </c>
      <c r="AS83" s="50">
        <v>241249</v>
      </c>
      <c r="AT83" s="50">
        <v>225863</v>
      </c>
      <c r="AU83" s="50">
        <v>5444</v>
      </c>
      <c r="AV83" s="74">
        <f>SUM(AW83:AY83)</f>
        <v>219258</v>
      </c>
      <c r="AW83" s="50">
        <v>68576</v>
      </c>
      <c r="AX83" s="50"/>
      <c r="AY83" s="50">
        <v>150682</v>
      </c>
      <c r="AZ83" s="74">
        <f t="shared" si="28"/>
        <v>0</v>
      </c>
      <c r="BA83" s="50"/>
      <c r="BB83" s="74">
        <f t="shared" si="29"/>
        <v>0</v>
      </c>
      <c r="BC83" s="50"/>
      <c r="BD83" s="50"/>
      <c r="BE83" s="74">
        <f t="shared" si="30"/>
        <v>15400</v>
      </c>
      <c r="BF83" s="50">
        <v>15400</v>
      </c>
      <c r="BG83" s="74">
        <f t="shared" si="31"/>
        <v>0</v>
      </c>
      <c r="BH83" s="50">
        <v>0</v>
      </c>
      <c r="BI83" s="74">
        <f t="shared" si="32"/>
        <v>0</v>
      </c>
      <c r="BJ83" s="50">
        <v>0</v>
      </c>
      <c r="BK83" s="51">
        <f>D83+G83+K83+N83+R83+U83+Z83+AC83+AE83+AG83+AJ83+AM83+AP83+AR83+AV83+AZ83+BB83+BE83+BG83+BI83</f>
        <v>791600</v>
      </c>
    </row>
    <row r="84" spans="1:63" ht="31.5">
      <c r="A84" s="45" t="s">
        <v>150</v>
      </c>
      <c r="B84" s="46" t="s">
        <v>105</v>
      </c>
      <c r="C84" s="47" t="s">
        <v>151</v>
      </c>
      <c r="D84" s="73">
        <f t="shared" si="18"/>
        <v>0</v>
      </c>
      <c r="E84" s="48">
        <v>0</v>
      </c>
      <c r="F84" s="48"/>
      <c r="G84" s="73">
        <f t="shared" si="19"/>
        <v>0</v>
      </c>
      <c r="H84" s="48">
        <v>0</v>
      </c>
      <c r="I84" s="48"/>
      <c r="J84" s="48"/>
      <c r="K84" s="73">
        <f t="shared" si="20"/>
        <v>0</v>
      </c>
      <c r="L84" s="48"/>
      <c r="M84" s="48"/>
      <c r="N84" s="73">
        <f t="shared" si="21"/>
        <v>457</v>
      </c>
      <c r="O84" s="48">
        <v>457</v>
      </c>
      <c r="P84" s="58"/>
      <c r="Q84" s="58"/>
      <c r="R84" s="73">
        <f t="shared" si="22"/>
        <v>2282</v>
      </c>
      <c r="S84" s="48">
        <v>2282</v>
      </c>
      <c r="T84" s="48"/>
      <c r="U84" s="73">
        <f t="shared" si="23"/>
        <v>40315</v>
      </c>
      <c r="V84" s="48">
        <v>31716</v>
      </c>
      <c r="W84" s="48"/>
      <c r="X84" s="48">
        <v>3640</v>
      </c>
      <c r="Y84" s="48">
        <v>4959</v>
      </c>
      <c r="Z84" s="73">
        <f t="shared" si="24"/>
        <v>51</v>
      </c>
      <c r="AA84" s="48">
        <v>51</v>
      </c>
      <c r="AB84" s="48"/>
      <c r="AC84" s="73">
        <f t="shared" si="25"/>
        <v>15275</v>
      </c>
      <c r="AD84" s="48">
        <v>15275</v>
      </c>
      <c r="AE84" s="73">
        <f>SUM(AF84:AF84)</f>
        <v>0</v>
      </c>
      <c r="AF84" s="48">
        <v>0</v>
      </c>
      <c r="AG84" s="73">
        <f t="shared" si="26"/>
        <v>7389</v>
      </c>
      <c r="AH84" s="48">
        <v>7389</v>
      </c>
      <c r="AI84" s="49"/>
      <c r="AJ84" s="75">
        <f t="shared" si="27"/>
        <v>0</v>
      </c>
      <c r="AK84" s="48"/>
      <c r="AL84" s="49"/>
      <c r="AM84" s="73">
        <f>SUM(AN84:AO84)</f>
        <v>13736</v>
      </c>
      <c r="AN84" s="48"/>
      <c r="AO84" s="48">
        <v>13736</v>
      </c>
      <c r="AP84" s="73">
        <f t="shared" si="17"/>
        <v>0</v>
      </c>
      <c r="AQ84" s="48"/>
      <c r="AR84" s="73">
        <f>SUM(AS84:AU84)</f>
        <v>462986</v>
      </c>
      <c r="AS84" s="50">
        <v>236364</v>
      </c>
      <c r="AT84" s="50">
        <v>221289</v>
      </c>
      <c r="AU84" s="50">
        <v>5333</v>
      </c>
      <c r="AV84" s="74">
        <f>SUM(AW84:AY84)</f>
        <v>219767</v>
      </c>
      <c r="AW84" s="50">
        <v>65241</v>
      </c>
      <c r="AX84" s="50"/>
      <c r="AY84" s="50">
        <v>154526</v>
      </c>
      <c r="AZ84" s="74">
        <f t="shared" si="28"/>
        <v>6</v>
      </c>
      <c r="BA84" s="50">
        <v>6</v>
      </c>
      <c r="BB84" s="74">
        <f t="shared" si="29"/>
        <v>0</v>
      </c>
      <c r="BC84" s="50"/>
      <c r="BD84" s="50"/>
      <c r="BE84" s="74">
        <f t="shared" si="30"/>
        <v>0</v>
      </c>
      <c r="BF84" s="50">
        <v>0</v>
      </c>
      <c r="BG84" s="74">
        <f t="shared" si="31"/>
        <v>0</v>
      </c>
      <c r="BH84" s="50">
        <v>0</v>
      </c>
      <c r="BI84" s="74">
        <f t="shared" si="32"/>
        <v>0</v>
      </c>
      <c r="BJ84" s="50">
        <v>0</v>
      </c>
      <c r="BK84" s="51">
        <f>D84+G84+K84+N84+R84+U84+Z84+AC84+AE84+AG84+AJ84+AM84+AP84+AR84+AV84+AZ84+BB84+BE84+BG84+BI84</f>
        <v>762264</v>
      </c>
    </row>
    <row r="85" spans="1:63" ht="31.5">
      <c r="A85" s="45" t="s">
        <v>152</v>
      </c>
      <c r="B85" s="46" t="s">
        <v>105</v>
      </c>
      <c r="C85" s="47" t="s">
        <v>54</v>
      </c>
      <c r="D85" s="73">
        <f t="shared" si="18"/>
        <v>0</v>
      </c>
      <c r="E85" s="48">
        <v>0</v>
      </c>
      <c r="F85" s="48"/>
      <c r="G85" s="73">
        <f t="shared" si="19"/>
        <v>120</v>
      </c>
      <c r="H85" s="48">
        <v>120</v>
      </c>
      <c r="I85" s="48"/>
      <c r="J85" s="48"/>
      <c r="K85" s="73">
        <f t="shared" si="20"/>
        <v>0</v>
      </c>
      <c r="L85" s="48"/>
      <c r="M85" s="48"/>
      <c r="N85" s="73">
        <f t="shared" si="21"/>
        <v>3115</v>
      </c>
      <c r="O85" s="48">
        <v>3115</v>
      </c>
      <c r="P85" s="58"/>
      <c r="Q85" s="58"/>
      <c r="R85" s="73">
        <f t="shared" si="22"/>
        <v>4185</v>
      </c>
      <c r="S85" s="48">
        <v>4185</v>
      </c>
      <c r="T85" s="48"/>
      <c r="U85" s="73">
        <f t="shared" si="23"/>
        <v>131893</v>
      </c>
      <c r="V85" s="48">
        <v>110188</v>
      </c>
      <c r="W85" s="48"/>
      <c r="X85" s="48">
        <v>9189</v>
      </c>
      <c r="Y85" s="48">
        <v>12516</v>
      </c>
      <c r="Z85" s="73">
        <f t="shared" si="24"/>
        <v>34</v>
      </c>
      <c r="AA85" s="48">
        <v>34</v>
      </c>
      <c r="AB85" s="48"/>
      <c r="AC85" s="73">
        <f t="shared" si="25"/>
        <v>51154</v>
      </c>
      <c r="AD85" s="48">
        <v>51154</v>
      </c>
      <c r="AE85" s="73">
        <f>SUM(AF85:AF85)</f>
        <v>0</v>
      </c>
      <c r="AF85" s="48">
        <v>0</v>
      </c>
      <c r="AG85" s="73">
        <f t="shared" si="26"/>
        <v>9861</v>
      </c>
      <c r="AH85" s="48">
        <v>9861</v>
      </c>
      <c r="AI85" s="49"/>
      <c r="AJ85" s="75">
        <f t="shared" si="27"/>
        <v>0</v>
      </c>
      <c r="AK85" s="48"/>
      <c r="AL85" s="49"/>
      <c r="AM85" s="73">
        <f>SUM(AN85:AO85)</f>
        <v>37800</v>
      </c>
      <c r="AN85" s="48"/>
      <c r="AO85" s="48">
        <v>37800</v>
      </c>
      <c r="AP85" s="73">
        <f t="shared" si="17"/>
        <v>0</v>
      </c>
      <c r="AQ85" s="48"/>
      <c r="AR85" s="73">
        <f>SUM(AS85:AU85)</f>
        <v>599652</v>
      </c>
      <c r="AS85" s="50">
        <v>306135</v>
      </c>
      <c r="AT85" s="50">
        <v>286609</v>
      </c>
      <c r="AU85" s="50">
        <v>6908</v>
      </c>
      <c r="AV85" s="74">
        <f>SUM(AW85:AY85)</f>
        <v>369380</v>
      </c>
      <c r="AW85" s="50">
        <v>110383</v>
      </c>
      <c r="AX85" s="50"/>
      <c r="AY85" s="50">
        <v>258997</v>
      </c>
      <c r="AZ85" s="74">
        <f t="shared" si="28"/>
        <v>6</v>
      </c>
      <c r="BA85" s="50">
        <v>6</v>
      </c>
      <c r="BB85" s="74">
        <f t="shared" si="29"/>
        <v>4120</v>
      </c>
      <c r="BC85" s="50"/>
      <c r="BD85" s="50">
        <v>4120</v>
      </c>
      <c r="BE85" s="74">
        <f t="shared" si="30"/>
        <v>0</v>
      </c>
      <c r="BF85" s="50">
        <v>0</v>
      </c>
      <c r="BG85" s="74">
        <f t="shared" si="31"/>
        <v>0</v>
      </c>
      <c r="BH85" s="50">
        <v>0</v>
      </c>
      <c r="BI85" s="74">
        <f t="shared" si="32"/>
        <v>0</v>
      </c>
      <c r="BJ85" s="50">
        <v>0</v>
      </c>
      <c r="BK85" s="51">
        <f>D85+G85+K85+N85+R85+U85+Z85+AC85+AE85+AG85+AJ85+AM85+AP85+AR85+AV85+AZ85+BB85+BE85+BG85+BI85</f>
        <v>1211320</v>
      </c>
    </row>
    <row r="86" spans="1:63" ht="31.5">
      <c r="A86" s="45" t="s">
        <v>153</v>
      </c>
      <c r="B86" s="46" t="s">
        <v>105</v>
      </c>
      <c r="C86" s="47" t="s">
        <v>154</v>
      </c>
      <c r="D86" s="73">
        <f t="shared" si="18"/>
        <v>0</v>
      </c>
      <c r="E86" s="48">
        <v>0</v>
      </c>
      <c r="F86" s="48"/>
      <c r="G86" s="73">
        <f t="shared" si="19"/>
        <v>0</v>
      </c>
      <c r="H86" s="48">
        <v>0</v>
      </c>
      <c r="I86" s="48"/>
      <c r="J86" s="48"/>
      <c r="K86" s="73">
        <f t="shared" si="20"/>
        <v>0</v>
      </c>
      <c r="L86" s="48"/>
      <c r="M86" s="48"/>
      <c r="N86" s="73">
        <f t="shared" si="21"/>
        <v>2660</v>
      </c>
      <c r="O86" s="48">
        <v>2660</v>
      </c>
      <c r="P86" s="58"/>
      <c r="Q86" s="58"/>
      <c r="R86" s="73">
        <f t="shared" si="22"/>
        <v>1509</v>
      </c>
      <c r="S86" s="48">
        <v>1509</v>
      </c>
      <c r="T86" s="48"/>
      <c r="U86" s="73">
        <f t="shared" si="23"/>
        <v>18128</v>
      </c>
      <c r="V86" s="48">
        <v>13846</v>
      </c>
      <c r="W86" s="48"/>
      <c r="X86" s="48">
        <v>1813</v>
      </c>
      <c r="Y86" s="48">
        <v>2469</v>
      </c>
      <c r="Z86" s="73">
        <f t="shared" si="24"/>
        <v>35</v>
      </c>
      <c r="AA86" s="48">
        <v>35</v>
      </c>
      <c r="AB86" s="48"/>
      <c r="AC86" s="73">
        <f t="shared" si="25"/>
        <v>17211</v>
      </c>
      <c r="AD86" s="48">
        <v>17211</v>
      </c>
      <c r="AE86" s="73">
        <f>SUM(AF86:AF86)</f>
        <v>0</v>
      </c>
      <c r="AF86" s="48">
        <v>0</v>
      </c>
      <c r="AG86" s="73">
        <f t="shared" si="26"/>
        <v>6406</v>
      </c>
      <c r="AH86" s="48">
        <v>6406</v>
      </c>
      <c r="AI86" s="49"/>
      <c r="AJ86" s="75">
        <f t="shared" si="27"/>
        <v>0</v>
      </c>
      <c r="AK86" s="48"/>
      <c r="AL86" s="49"/>
      <c r="AM86" s="73">
        <f>SUM(AN86:AO86)</f>
        <v>4810</v>
      </c>
      <c r="AN86" s="48">
        <v>4810</v>
      </c>
      <c r="AO86" s="48"/>
      <c r="AP86" s="73">
        <f t="shared" si="17"/>
        <v>0</v>
      </c>
      <c r="AQ86" s="48"/>
      <c r="AR86" s="73">
        <f>SUM(AS86:AU86)</f>
        <v>226093</v>
      </c>
      <c r="AS86" s="50">
        <v>115425</v>
      </c>
      <c r="AT86" s="50">
        <v>108064</v>
      </c>
      <c r="AU86" s="50">
        <v>2604</v>
      </c>
      <c r="AV86" s="74">
        <f>SUM(AW86:AY86)</f>
        <v>239835</v>
      </c>
      <c r="AW86" s="50">
        <v>35206</v>
      </c>
      <c r="AX86" s="50"/>
      <c r="AY86" s="50">
        <v>204629</v>
      </c>
      <c r="AZ86" s="74">
        <f t="shared" si="28"/>
        <v>0</v>
      </c>
      <c r="BA86" s="50"/>
      <c r="BB86" s="74">
        <f t="shared" si="29"/>
        <v>0</v>
      </c>
      <c r="BC86" s="50"/>
      <c r="BD86" s="50"/>
      <c r="BE86" s="74">
        <f t="shared" si="30"/>
        <v>0</v>
      </c>
      <c r="BF86" s="50">
        <v>0</v>
      </c>
      <c r="BG86" s="74">
        <f t="shared" si="31"/>
        <v>0</v>
      </c>
      <c r="BH86" s="50">
        <v>0</v>
      </c>
      <c r="BI86" s="74">
        <f t="shared" si="32"/>
        <v>0</v>
      </c>
      <c r="BJ86" s="50">
        <v>0</v>
      </c>
      <c r="BK86" s="51">
        <f>D86+G86+K86+N86+R86+U86+Z86+AC86+AE86+AG86+AJ86+AM86+AP86+AR86+AV86+AZ86+BB86+BE86+BG86+BI86</f>
        <v>516687</v>
      </c>
    </row>
    <row r="87" spans="1:63" ht="31.5">
      <c r="A87" s="45" t="s">
        <v>155</v>
      </c>
      <c r="B87" s="46" t="s">
        <v>105</v>
      </c>
      <c r="C87" s="47" t="s">
        <v>156</v>
      </c>
      <c r="D87" s="73">
        <f t="shared" si="18"/>
        <v>0</v>
      </c>
      <c r="E87" s="48">
        <v>0</v>
      </c>
      <c r="F87" s="48"/>
      <c r="G87" s="73">
        <f t="shared" si="19"/>
        <v>0</v>
      </c>
      <c r="H87" s="48">
        <v>0</v>
      </c>
      <c r="I87" s="48"/>
      <c r="J87" s="48"/>
      <c r="K87" s="73">
        <f t="shared" si="20"/>
        <v>0</v>
      </c>
      <c r="L87" s="48"/>
      <c r="M87" s="48"/>
      <c r="N87" s="73">
        <f t="shared" si="21"/>
        <v>1340</v>
      </c>
      <c r="O87" s="48">
        <v>1340</v>
      </c>
      <c r="P87" s="58"/>
      <c r="Q87" s="58"/>
      <c r="R87" s="73">
        <f t="shared" si="22"/>
        <v>882</v>
      </c>
      <c r="S87" s="48">
        <v>882</v>
      </c>
      <c r="T87" s="48"/>
      <c r="U87" s="73">
        <f t="shared" si="23"/>
        <v>10592</v>
      </c>
      <c r="V87" s="48">
        <v>7725</v>
      </c>
      <c r="W87" s="48"/>
      <c r="X87" s="48">
        <v>1214</v>
      </c>
      <c r="Y87" s="48">
        <v>1653</v>
      </c>
      <c r="Z87" s="73">
        <f t="shared" si="24"/>
        <v>0</v>
      </c>
      <c r="AA87" s="48">
        <v>0</v>
      </c>
      <c r="AB87" s="48"/>
      <c r="AC87" s="73">
        <f t="shared" si="25"/>
        <v>11571</v>
      </c>
      <c r="AD87" s="48">
        <v>11571</v>
      </c>
      <c r="AE87" s="73">
        <f>SUM(AF87:AF87)</f>
        <v>0</v>
      </c>
      <c r="AF87" s="48">
        <v>0</v>
      </c>
      <c r="AG87" s="73">
        <f t="shared" si="26"/>
        <v>7019</v>
      </c>
      <c r="AH87" s="48">
        <v>7019</v>
      </c>
      <c r="AI87" s="49"/>
      <c r="AJ87" s="75">
        <f t="shared" si="27"/>
        <v>0</v>
      </c>
      <c r="AK87" s="48"/>
      <c r="AL87" s="49"/>
      <c r="AM87" s="73">
        <f>SUM(AN87:AO87)</f>
        <v>5107</v>
      </c>
      <c r="AN87" s="48"/>
      <c r="AO87" s="48">
        <v>5107</v>
      </c>
      <c r="AP87" s="73">
        <f t="shared" si="17"/>
        <v>0</v>
      </c>
      <c r="AQ87" s="48"/>
      <c r="AR87" s="73">
        <f>SUM(AS87:AU87)</f>
        <v>167853</v>
      </c>
      <c r="AS87" s="50">
        <v>85692</v>
      </c>
      <c r="AT87" s="50">
        <v>80227</v>
      </c>
      <c r="AU87" s="50">
        <v>1934</v>
      </c>
      <c r="AV87" s="74">
        <f>SUM(AW87:AY87)</f>
        <v>124732</v>
      </c>
      <c r="AW87" s="50">
        <v>34923</v>
      </c>
      <c r="AX87" s="50"/>
      <c r="AY87" s="50">
        <v>89809</v>
      </c>
      <c r="AZ87" s="74">
        <f t="shared" si="28"/>
        <v>0</v>
      </c>
      <c r="BA87" s="50"/>
      <c r="BB87" s="74">
        <f t="shared" si="29"/>
        <v>0</v>
      </c>
      <c r="BC87" s="50"/>
      <c r="BD87" s="50"/>
      <c r="BE87" s="74">
        <f t="shared" si="30"/>
        <v>0</v>
      </c>
      <c r="BF87" s="50">
        <v>0</v>
      </c>
      <c r="BG87" s="74">
        <f t="shared" si="31"/>
        <v>0</v>
      </c>
      <c r="BH87" s="50">
        <v>0</v>
      </c>
      <c r="BI87" s="74">
        <f t="shared" si="32"/>
        <v>0</v>
      </c>
      <c r="BJ87" s="50">
        <v>0</v>
      </c>
      <c r="BK87" s="51">
        <f>D87+G87+K87+N87+R87+U87+Z87+AC87+AE87+AG87+AJ87+AM87+AP87+AR87+AV87+AZ87+BB87+BE87+BG87+BI87</f>
        <v>329096</v>
      </c>
    </row>
    <row r="88" spans="1:63" ht="31.5">
      <c r="A88" s="45" t="s">
        <v>157</v>
      </c>
      <c r="B88" s="46" t="s">
        <v>105</v>
      </c>
      <c r="C88" s="47" t="s">
        <v>158</v>
      </c>
      <c r="D88" s="73">
        <f t="shared" si="18"/>
        <v>2500</v>
      </c>
      <c r="E88" s="48">
        <v>2500</v>
      </c>
      <c r="F88" s="48"/>
      <c r="G88" s="73">
        <f t="shared" si="19"/>
        <v>30</v>
      </c>
      <c r="H88" s="48">
        <v>30</v>
      </c>
      <c r="I88" s="48"/>
      <c r="J88" s="48"/>
      <c r="K88" s="73">
        <f t="shared" si="20"/>
        <v>38249</v>
      </c>
      <c r="L88" s="48">
        <v>38249</v>
      </c>
      <c r="M88" s="48"/>
      <c r="N88" s="73">
        <f t="shared" si="21"/>
        <v>881</v>
      </c>
      <c r="O88" s="48">
        <v>881</v>
      </c>
      <c r="P88" s="58"/>
      <c r="Q88" s="58"/>
      <c r="R88" s="73">
        <f t="shared" si="22"/>
        <v>1120</v>
      </c>
      <c r="S88" s="48">
        <v>1120</v>
      </c>
      <c r="T88" s="48"/>
      <c r="U88" s="73">
        <f t="shared" si="23"/>
        <v>68279</v>
      </c>
      <c r="V88" s="48">
        <v>51617</v>
      </c>
      <c r="W88" s="48"/>
      <c r="X88" s="48">
        <v>7054</v>
      </c>
      <c r="Y88" s="48">
        <v>9608</v>
      </c>
      <c r="Z88" s="73">
        <f t="shared" si="24"/>
        <v>209</v>
      </c>
      <c r="AA88" s="48">
        <v>209</v>
      </c>
      <c r="AB88" s="48"/>
      <c r="AC88" s="73">
        <f t="shared" si="25"/>
        <v>17283</v>
      </c>
      <c r="AD88" s="48">
        <v>17283</v>
      </c>
      <c r="AE88" s="73">
        <f>SUM(AF88:AF88)</f>
        <v>0</v>
      </c>
      <c r="AF88" s="48">
        <v>0</v>
      </c>
      <c r="AG88" s="73">
        <f t="shared" si="26"/>
        <v>6406</v>
      </c>
      <c r="AH88" s="48">
        <v>6406</v>
      </c>
      <c r="AI88" s="49"/>
      <c r="AJ88" s="75">
        <f t="shared" si="27"/>
        <v>0</v>
      </c>
      <c r="AK88" s="48"/>
      <c r="AL88" s="49"/>
      <c r="AM88" s="73">
        <f>SUM(AN88:AO88)</f>
        <v>1114</v>
      </c>
      <c r="AN88" s="48">
        <v>1114</v>
      </c>
      <c r="AO88" s="48"/>
      <c r="AP88" s="73">
        <f t="shared" si="17"/>
        <v>0</v>
      </c>
      <c r="AQ88" s="48"/>
      <c r="AR88" s="73">
        <f>SUM(AS88:AU88)</f>
        <v>341420</v>
      </c>
      <c r="AS88" s="50">
        <v>174302</v>
      </c>
      <c r="AT88" s="50">
        <v>163185</v>
      </c>
      <c r="AU88" s="50">
        <v>3933</v>
      </c>
      <c r="AV88" s="74">
        <f>SUM(AW88:AY88)</f>
        <v>179401</v>
      </c>
      <c r="AW88" s="50">
        <v>54021</v>
      </c>
      <c r="AX88" s="50"/>
      <c r="AY88" s="50">
        <v>125380</v>
      </c>
      <c r="AZ88" s="74">
        <f t="shared" si="28"/>
        <v>0</v>
      </c>
      <c r="BA88" s="50"/>
      <c r="BB88" s="74">
        <f t="shared" si="29"/>
        <v>0</v>
      </c>
      <c r="BC88" s="50"/>
      <c r="BD88" s="50"/>
      <c r="BE88" s="74">
        <f t="shared" si="30"/>
        <v>0</v>
      </c>
      <c r="BF88" s="50">
        <v>0</v>
      </c>
      <c r="BG88" s="74">
        <f t="shared" si="31"/>
        <v>0</v>
      </c>
      <c r="BH88" s="50">
        <v>0</v>
      </c>
      <c r="BI88" s="74">
        <f t="shared" si="32"/>
        <v>0</v>
      </c>
      <c r="BJ88" s="50">
        <v>0</v>
      </c>
      <c r="BK88" s="51">
        <f>D88+G88+K88+N88+R88+U88+Z88+AC88+AE88+AG88+AJ88+AM88+AP88+AR88+AV88+AZ88+BB88+BE88+BG88+BI88</f>
        <v>656892</v>
      </c>
    </row>
    <row r="89" spans="1:63" ht="31.5">
      <c r="A89" s="45" t="s">
        <v>159</v>
      </c>
      <c r="B89" s="46" t="s">
        <v>105</v>
      </c>
      <c r="C89" s="47" t="s">
        <v>160</v>
      </c>
      <c r="D89" s="73">
        <f t="shared" si="18"/>
        <v>6000</v>
      </c>
      <c r="E89" s="48">
        <v>0</v>
      </c>
      <c r="F89" s="48">
        <v>6000</v>
      </c>
      <c r="G89" s="73">
        <f t="shared" si="19"/>
        <v>0</v>
      </c>
      <c r="H89" s="48">
        <v>0</v>
      </c>
      <c r="I89" s="48"/>
      <c r="J89" s="48"/>
      <c r="K89" s="73">
        <f t="shared" si="20"/>
        <v>51988</v>
      </c>
      <c r="L89" s="48">
        <v>51988</v>
      </c>
      <c r="M89" s="48"/>
      <c r="N89" s="73">
        <f t="shared" si="21"/>
        <v>973</v>
      </c>
      <c r="O89" s="48">
        <v>973</v>
      </c>
      <c r="P89" s="58"/>
      <c r="Q89" s="58"/>
      <c r="R89" s="73">
        <f t="shared" si="22"/>
        <v>2399</v>
      </c>
      <c r="S89" s="48">
        <v>2399</v>
      </c>
      <c r="T89" s="48"/>
      <c r="U89" s="73">
        <f t="shared" si="23"/>
        <v>9439</v>
      </c>
      <c r="V89" s="48">
        <v>7491</v>
      </c>
      <c r="W89" s="48"/>
      <c r="X89" s="48">
        <v>825</v>
      </c>
      <c r="Y89" s="48">
        <v>1123</v>
      </c>
      <c r="Z89" s="73">
        <f t="shared" si="24"/>
        <v>0</v>
      </c>
      <c r="AA89" s="48">
        <v>0</v>
      </c>
      <c r="AB89" s="48"/>
      <c r="AC89" s="73">
        <f t="shared" si="25"/>
        <v>28280</v>
      </c>
      <c r="AD89" s="48">
        <v>28280</v>
      </c>
      <c r="AE89" s="73">
        <f>SUM(AF89:AF89)</f>
        <v>0</v>
      </c>
      <c r="AF89" s="48">
        <v>0</v>
      </c>
      <c r="AG89" s="73">
        <f t="shared" si="26"/>
        <v>7215</v>
      </c>
      <c r="AH89" s="48">
        <v>7215</v>
      </c>
      <c r="AI89" s="49"/>
      <c r="AJ89" s="75">
        <f t="shared" si="27"/>
        <v>0</v>
      </c>
      <c r="AK89" s="48"/>
      <c r="AL89" s="49"/>
      <c r="AM89" s="73">
        <f>SUM(AN89:AO89)</f>
        <v>3218</v>
      </c>
      <c r="AN89" s="48"/>
      <c r="AO89" s="48">
        <v>3218</v>
      </c>
      <c r="AP89" s="73">
        <f t="shared" si="17"/>
        <v>0</v>
      </c>
      <c r="AQ89" s="48"/>
      <c r="AR89" s="73">
        <f>SUM(AS89:AU89)</f>
        <v>492231</v>
      </c>
      <c r="AS89" s="50">
        <v>251294</v>
      </c>
      <c r="AT89" s="50">
        <v>235267</v>
      </c>
      <c r="AU89" s="50">
        <v>5670</v>
      </c>
      <c r="AV89" s="74">
        <f>SUM(AW89:AY89)</f>
        <v>273017</v>
      </c>
      <c r="AW89" s="50">
        <v>83190</v>
      </c>
      <c r="AX89" s="50"/>
      <c r="AY89" s="50">
        <v>189827</v>
      </c>
      <c r="AZ89" s="74">
        <f t="shared" si="28"/>
        <v>0</v>
      </c>
      <c r="BA89" s="50"/>
      <c r="BB89" s="74">
        <f t="shared" si="29"/>
        <v>0</v>
      </c>
      <c r="BC89" s="50"/>
      <c r="BD89" s="50"/>
      <c r="BE89" s="74">
        <f t="shared" si="30"/>
        <v>0</v>
      </c>
      <c r="BF89" s="50">
        <v>0</v>
      </c>
      <c r="BG89" s="74">
        <f t="shared" si="31"/>
        <v>0</v>
      </c>
      <c r="BH89" s="50">
        <v>0</v>
      </c>
      <c r="BI89" s="74">
        <f t="shared" si="32"/>
        <v>0</v>
      </c>
      <c r="BJ89" s="50">
        <v>0</v>
      </c>
      <c r="BK89" s="51">
        <f>D89+G89+K89+N89+R89+U89+Z89+AC89+AE89+AG89+AJ89+AM89+AP89+AR89+AV89+AZ89+BB89+BE89+BG89+BI89</f>
        <v>874760</v>
      </c>
    </row>
    <row r="90" spans="1:63" ht="31.5">
      <c r="A90" s="45" t="s">
        <v>161</v>
      </c>
      <c r="B90" s="46" t="s">
        <v>105</v>
      </c>
      <c r="C90" s="47" t="s">
        <v>162</v>
      </c>
      <c r="D90" s="73">
        <f t="shared" si="18"/>
        <v>0</v>
      </c>
      <c r="E90" s="48">
        <v>0</v>
      </c>
      <c r="F90" s="48"/>
      <c r="G90" s="73">
        <f t="shared" si="19"/>
        <v>0</v>
      </c>
      <c r="H90" s="48">
        <v>0</v>
      </c>
      <c r="I90" s="48"/>
      <c r="J90" s="48"/>
      <c r="K90" s="73">
        <f t="shared" si="20"/>
        <v>0</v>
      </c>
      <c r="L90" s="48"/>
      <c r="M90" s="48"/>
      <c r="N90" s="73">
        <f t="shared" si="21"/>
        <v>1153</v>
      </c>
      <c r="O90" s="48">
        <v>1153</v>
      </c>
      <c r="P90" s="58"/>
      <c r="Q90" s="58"/>
      <c r="R90" s="73">
        <f t="shared" si="22"/>
        <v>1098</v>
      </c>
      <c r="S90" s="48">
        <v>1098</v>
      </c>
      <c r="T90" s="48"/>
      <c r="U90" s="73">
        <f t="shared" si="23"/>
        <v>8505</v>
      </c>
      <c r="V90" s="48">
        <v>5583</v>
      </c>
      <c r="W90" s="48"/>
      <c r="X90" s="48">
        <v>1237</v>
      </c>
      <c r="Y90" s="48">
        <v>1685</v>
      </c>
      <c r="Z90" s="73">
        <f t="shared" si="24"/>
        <v>0</v>
      </c>
      <c r="AA90" s="48">
        <v>0</v>
      </c>
      <c r="AB90" s="48"/>
      <c r="AC90" s="73">
        <f t="shared" si="25"/>
        <v>10993</v>
      </c>
      <c r="AD90" s="48">
        <v>10993</v>
      </c>
      <c r="AE90" s="73">
        <f>SUM(AF90:AF90)</f>
        <v>0</v>
      </c>
      <c r="AF90" s="48">
        <v>0</v>
      </c>
      <c r="AG90" s="73">
        <f t="shared" si="26"/>
        <v>6492</v>
      </c>
      <c r="AH90" s="48">
        <v>6492</v>
      </c>
      <c r="AI90" s="49"/>
      <c r="AJ90" s="75">
        <f t="shared" si="27"/>
        <v>0</v>
      </c>
      <c r="AK90" s="48"/>
      <c r="AL90" s="49"/>
      <c r="AM90" s="73">
        <f>SUM(AN90:AO90)</f>
        <v>10312</v>
      </c>
      <c r="AN90" s="48">
        <v>10312</v>
      </c>
      <c r="AO90" s="48"/>
      <c r="AP90" s="73">
        <f t="shared" si="17"/>
        <v>0</v>
      </c>
      <c r="AQ90" s="48"/>
      <c r="AR90" s="73">
        <f>SUM(AS90:AU90)</f>
        <v>200609</v>
      </c>
      <c r="AS90" s="50">
        <v>102415</v>
      </c>
      <c r="AT90" s="50">
        <v>95883</v>
      </c>
      <c r="AU90" s="50">
        <v>2311</v>
      </c>
      <c r="AV90" s="74">
        <f>SUM(AW90:AY90)</f>
        <v>121346</v>
      </c>
      <c r="AW90" s="50">
        <v>36155</v>
      </c>
      <c r="AX90" s="50"/>
      <c r="AY90" s="50">
        <v>85191</v>
      </c>
      <c r="AZ90" s="74">
        <f t="shared" si="28"/>
        <v>0</v>
      </c>
      <c r="BA90" s="50"/>
      <c r="BB90" s="74">
        <f t="shared" si="29"/>
        <v>0</v>
      </c>
      <c r="BC90" s="50"/>
      <c r="BD90" s="50"/>
      <c r="BE90" s="74">
        <f t="shared" si="30"/>
        <v>0</v>
      </c>
      <c r="BF90" s="50">
        <v>0</v>
      </c>
      <c r="BG90" s="74">
        <f t="shared" si="31"/>
        <v>0</v>
      </c>
      <c r="BH90" s="50">
        <v>0</v>
      </c>
      <c r="BI90" s="74">
        <f t="shared" si="32"/>
        <v>0</v>
      </c>
      <c r="BJ90" s="50">
        <v>0</v>
      </c>
      <c r="BK90" s="51">
        <f>D90+G90+K90+N90+R90+U90+Z90+AC90+AE90+AG90+AJ90+AM90+AP90+AR90+AV90+AZ90+BB90+BE90+BG90+BI90</f>
        <v>360508</v>
      </c>
    </row>
    <row r="91" spans="1:63" ht="31.5">
      <c r="A91" s="45" t="s">
        <v>163</v>
      </c>
      <c r="B91" s="46" t="s">
        <v>105</v>
      </c>
      <c r="C91" s="47" t="s">
        <v>164</v>
      </c>
      <c r="D91" s="73">
        <f t="shared" si="18"/>
        <v>0</v>
      </c>
      <c r="E91" s="48">
        <v>0</v>
      </c>
      <c r="F91" s="48"/>
      <c r="G91" s="73">
        <f t="shared" si="19"/>
        <v>0</v>
      </c>
      <c r="H91" s="48">
        <v>0</v>
      </c>
      <c r="I91" s="48"/>
      <c r="J91" s="48"/>
      <c r="K91" s="73">
        <f t="shared" si="20"/>
        <v>0</v>
      </c>
      <c r="L91" s="48"/>
      <c r="M91" s="48"/>
      <c r="N91" s="73">
        <f t="shared" si="21"/>
        <v>3094</v>
      </c>
      <c r="O91" s="48">
        <v>3094</v>
      </c>
      <c r="P91" s="58"/>
      <c r="Q91" s="58"/>
      <c r="R91" s="73">
        <f t="shared" si="22"/>
        <v>2188</v>
      </c>
      <c r="S91" s="48">
        <v>2188</v>
      </c>
      <c r="T91" s="48"/>
      <c r="U91" s="73">
        <f t="shared" si="23"/>
        <v>41446</v>
      </c>
      <c r="V91" s="48">
        <v>34941</v>
      </c>
      <c r="W91" s="48"/>
      <c r="X91" s="48">
        <v>2754</v>
      </c>
      <c r="Y91" s="48">
        <v>3751</v>
      </c>
      <c r="Z91" s="73">
        <f t="shared" si="24"/>
        <v>116</v>
      </c>
      <c r="AA91" s="48">
        <v>116</v>
      </c>
      <c r="AB91" s="48"/>
      <c r="AC91" s="73">
        <f t="shared" si="25"/>
        <v>27291</v>
      </c>
      <c r="AD91" s="48">
        <v>27291</v>
      </c>
      <c r="AE91" s="73">
        <f>SUM(AF91:AF91)</f>
        <v>0</v>
      </c>
      <c r="AF91" s="48">
        <v>0</v>
      </c>
      <c r="AG91" s="73">
        <f t="shared" si="26"/>
        <v>9710</v>
      </c>
      <c r="AH91" s="48">
        <v>9710</v>
      </c>
      <c r="AI91" s="49"/>
      <c r="AJ91" s="75">
        <f t="shared" si="27"/>
        <v>12384</v>
      </c>
      <c r="AK91" s="48">
        <v>12384</v>
      </c>
      <c r="AL91" s="49"/>
      <c r="AM91" s="73">
        <f>SUM(AN91:AO91)</f>
        <v>19556</v>
      </c>
      <c r="AN91" s="48"/>
      <c r="AO91" s="48">
        <v>19556</v>
      </c>
      <c r="AP91" s="73">
        <f t="shared" si="17"/>
        <v>0</v>
      </c>
      <c r="AQ91" s="48"/>
      <c r="AR91" s="73">
        <f>SUM(AS91:AU91)</f>
        <v>778156</v>
      </c>
      <c r="AS91" s="50">
        <v>397265</v>
      </c>
      <c r="AT91" s="50">
        <v>371927</v>
      </c>
      <c r="AU91" s="50">
        <v>8964</v>
      </c>
      <c r="AV91" s="74">
        <f>SUM(AW91:AY91)</f>
        <v>480491</v>
      </c>
      <c r="AW91" s="50">
        <v>171830</v>
      </c>
      <c r="AX91" s="50"/>
      <c r="AY91" s="50">
        <v>308661</v>
      </c>
      <c r="AZ91" s="74">
        <f t="shared" si="28"/>
        <v>0</v>
      </c>
      <c r="BA91" s="50"/>
      <c r="BB91" s="74">
        <f t="shared" si="29"/>
        <v>0</v>
      </c>
      <c r="BC91" s="50"/>
      <c r="BD91" s="50"/>
      <c r="BE91" s="74">
        <f t="shared" si="30"/>
        <v>0</v>
      </c>
      <c r="BF91" s="50">
        <v>0</v>
      </c>
      <c r="BG91" s="74">
        <f t="shared" si="31"/>
        <v>0</v>
      </c>
      <c r="BH91" s="50">
        <v>0</v>
      </c>
      <c r="BI91" s="74">
        <f t="shared" si="32"/>
        <v>0</v>
      </c>
      <c r="BJ91" s="50">
        <v>0</v>
      </c>
      <c r="BK91" s="51">
        <f>D91+G91+K91+N91+R91+U91+Z91+AC91+AE91+AG91+AJ91+AM91+AP91+AR91+AV91+AZ91+BB91+BE91+BG91+BI91</f>
        <v>1374432</v>
      </c>
    </row>
    <row r="92" spans="1:63" ht="31.5">
      <c r="A92" s="45" t="s">
        <v>165</v>
      </c>
      <c r="B92" s="46" t="s">
        <v>105</v>
      </c>
      <c r="C92" s="47" t="s">
        <v>166</v>
      </c>
      <c r="D92" s="73">
        <f t="shared" si="18"/>
        <v>0</v>
      </c>
      <c r="E92" s="48">
        <v>0</v>
      </c>
      <c r="F92" s="48"/>
      <c r="G92" s="73">
        <f t="shared" si="19"/>
        <v>0</v>
      </c>
      <c r="H92" s="48">
        <v>0</v>
      </c>
      <c r="I92" s="48"/>
      <c r="J92" s="48"/>
      <c r="K92" s="73">
        <f t="shared" si="20"/>
        <v>0</v>
      </c>
      <c r="L92" s="48"/>
      <c r="M92" s="48"/>
      <c r="N92" s="73">
        <f t="shared" si="21"/>
        <v>2682</v>
      </c>
      <c r="O92" s="48">
        <v>2682</v>
      </c>
      <c r="P92" s="58"/>
      <c r="Q92" s="58"/>
      <c r="R92" s="73">
        <f t="shared" si="22"/>
        <v>1722</v>
      </c>
      <c r="S92" s="48">
        <v>1722</v>
      </c>
      <c r="T92" s="48"/>
      <c r="U92" s="73">
        <f t="shared" si="23"/>
        <v>11323</v>
      </c>
      <c r="V92" s="48">
        <v>8555</v>
      </c>
      <c r="W92" s="48"/>
      <c r="X92" s="48">
        <v>1172</v>
      </c>
      <c r="Y92" s="48">
        <v>1596</v>
      </c>
      <c r="Z92" s="73">
        <f t="shared" si="24"/>
        <v>463</v>
      </c>
      <c r="AA92" s="48">
        <v>463</v>
      </c>
      <c r="AB92" s="48"/>
      <c r="AC92" s="73">
        <f t="shared" si="25"/>
        <v>19134</v>
      </c>
      <c r="AD92" s="48">
        <v>19134</v>
      </c>
      <c r="AE92" s="73">
        <f>SUM(AF92:AF92)</f>
        <v>201</v>
      </c>
      <c r="AF92" s="48">
        <v>201</v>
      </c>
      <c r="AG92" s="73">
        <f t="shared" si="26"/>
        <v>6406</v>
      </c>
      <c r="AH92" s="48">
        <v>6406</v>
      </c>
      <c r="AI92" s="49"/>
      <c r="AJ92" s="75">
        <f t="shared" si="27"/>
        <v>0</v>
      </c>
      <c r="AK92" s="48"/>
      <c r="AL92" s="49"/>
      <c r="AM92" s="73">
        <f>SUM(AN92:AO92)</f>
        <v>4280</v>
      </c>
      <c r="AN92" s="48">
        <v>4280</v>
      </c>
      <c r="AO92" s="48"/>
      <c r="AP92" s="73">
        <f t="shared" si="17"/>
        <v>0</v>
      </c>
      <c r="AQ92" s="48"/>
      <c r="AR92" s="73">
        <f>SUM(AS92:AU92)</f>
        <v>171233</v>
      </c>
      <c r="AS92" s="50">
        <v>87418</v>
      </c>
      <c r="AT92" s="50">
        <v>81843</v>
      </c>
      <c r="AU92" s="50">
        <v>1972</v>
      </c>
      <c r="AV92" s="74">
        <f>SUM(AW92:AY92)</f>
        <v>183095</v>
      </c>
      <c r="AW92" s="50">
        <v>61268</v>
      </c>
      <c r="AX92" s="50"/>
      <c r="AY92" s="50">
        <v>121827</v>
      </c>
      <c r="AZ92" s="74">
        <f t="shared" si="28"/>
        <v>0</v>
      </c>
      <c r="BA92" s="50"/>
      <c r="BB92" s="74">
        <f t="shared" si="29"/>
        <v>0</v>
      </c>
      <c r="BC92" s="50"/>
      <c r="BD92" s="50"/>
      <c r="BE92" s="74">
        <f t="shared" si="30"/>
        <v>0</v>
      </c>
      <c r="BF92" s="50">
        <v>0</v>
      </c>
      <c r="BG92" s="74">
        <f t="shared" si="31"/>
        <v>0</v>
      </c>
      <c r="BH92" s="50">
        <v>0</v>
      </c>
      <c r="BI92" s="74">
        <f t="shared" si="32"/>
        <v>0</v>
      </c>
      <c r="BJ92" s="50">
        <v>0</v>
      </c>
      <c r="BK92" s="51">
        <f>D92+G92+K92+N92+R92+U92+Z92+AC92+AE92+AG92+AJ92+AM92+AP92+AR92+AV92+AZ92+BB92+BE92+BG92+BI92</f>
        <v>400539</v>
      </c>
    </row>
    <row r="93" spans="1:63" ht="31.5">
      <c r="A93" s="45" t="s">
        <v>167</v>
      </c>
      <c r="B93" s="46" t="s">
        <v>105</v>
      </c>
      <c r="C93" s="47" t="s">
        <v>57</v>
      </c>
      <c r="D93" s="73">
        <f t="shared" si="18"/>
        <v>0</v>
      </c>
      <c r="E93" s="48">
        <v>0</v>
      </c>
      <c r="F93" s="48"/>
      <c r="G93" s="73">
        <f t="shared" si="19"/>
        <v>30</v>
      </c>
      <c r="H93" s="48">
        <v>30</v>
      </c>
      <c r="I93" s="48"/>
      <c r="J93" s="48"/>
      <c r="K93" s="73">
        <f t="shared" si="20"/>
        <v>0</v>
      </c>
      <c r="L93" s="48"/>
      <c r="M93" s="48"/>
      <c r="N93" s="73">
        <f t="shared" si="21"/>
        <v>5387</v>
      </c>
      <c r="O93" s="48">
        <v>5387</v>
      </c>
      <c r="P93" s="58"/>
      <c r="Q93" s="58"/>
      <c r="R93" s="73">
        <f t="shared" si="22"/>
        <v>2454</v>
      </c>
      <c r="S93" s="48">
        <v>2454</v>
      </c>
      <c r="T93" s="48"/>
      <c r="U93" s="73">
        <f t="shared" si="23"/>
        <v>10056</v>
      </c>
      <c r="V93" s="48">
        <v>5677</v>
      </c>
      <c r="W93" s="48"/>
      <c r="X93" s="48">
        <v>1854</v>
      </c>
      <c r="Y93" s="48">
        <v>2525</v>
      </c>
      <c r="Z93" s="73">
        <f t="shared" si="24"/>
        <v>462</v>
      </c>
      <c r="AA93" s="48">
        <v>462</v>
      </c>
      <c r="AB93" s="48"/>
      <c r="AC93" s="73">
        <f t="shared" si="25"/>
        <v>28958</v>
      </c>
      <c r="AD93" s="48">
        <v>28958</v>
      </c>
      <c r="AE93" s="73">
        <f>SUM(AF93:AF93)</f>
        <v>406</v>
      </c>
      <c r="AF93" s="48">
        <v>406</v>
      </c>
      <c r="AG93" s="73">
        <f t="shared" si="26"/>
        <v>7245</v>
      </c>
      <c r="AH93" s="48">
        <v>7245</v>
      </c>
      <c r="AI93" s="49"/>
      <c r="AJ93" s="75">
        <f t="shared" si="27"/>
        <v>0</v>
      </c>
      <c r="AK93" s="48"/>
      <c r="AL93" s="49"/>
      <c r="AM93" s="73">
        <f>SUM(AN93:AO93)</f>
        <v>15828</v>
      </c>
      <c r="AN93" s="48">
        <v>15828</v>
      </c>
      <c r="AO93" s="48"/>
      <c r="AP93" s="73">
        <f t="shared" si="17"/>
        <v>0</v>
      </c>
      <c r="AQ93" s="48"/>
      <c r="AR93" s="73">
        <f>SUM(AS93:AU93)</f>
        <v>443884</v>
      </c>
      <c r="AS93" s="50">
        <v>226612</v>
      </c>
      <c r="AT93" s="50">
        <v>212159</v>
      </c>
      <c r="AU93" s="50">
        <v>5113</v>
      </c>
      <c r="AV93" s="74">
        <f>SUM(AW93:AY93)</f>
        <v>301582</v>
      </c>
      <c r="AW93" s="50">
        <v>86135</v>
      </c>
      <c r="AX93" s="50"/>
      <c r="AY93" s="50">
        <v>215447</v>
      </c>
      <c r="AZ93" s="74">
        <f t="shared" si="28"/>
        <v>0</v>
      </c>
      <c r="BA93" s="50"/>
      <c r="BB93" s="74">
        <f t="shared" si="29"/>
        <v>0</v>
      </c>
      <c r="BC93" s="50"/>
      <c r="BD93" s="50"/>
      <c r="BE93" s="74">
        <f t="shared" si="30"/>
        <v>0</v>
      </c>
      <c r="BF93" s="50">
        <v>0</v>
      </c>
      <c r="BG93" s="74">
        <f t="shared" si="31"/>
        <v>0</v>
      </c>
      <c r="BH93" s="50">
        <v>0</v>
      </c>
      <c r="BI93" s="74">
        <f t="shared" si="32"/>
        <v>0</v>
      </c>
      <c r="BJ93" s="50">
        <v>0</v>
      </c>
      <c r="BK93" s="51">
        <f>D93+G93+K93+N93+R93+U93+Z93+AC93+AE93+AG93+AJ93+AM93+AP93+AR93+AV93+AZ93+BB93+BE93+BG93+BI93</f>
        <v>816292</v>
      </c>
    </row>
    <row r="94" spans="1:63" ht="31.5">
      <c r="A94" s="45" t="s">
        <v>168</v>
      </c>
      <c r="B94" s="46" t="s">
        <v>105</v>
      </c>
      <c r="C94" s="47" t="s">
        <v>59</v>
      </c>
      <c r="D94" s="73">
        <f t="shared" si="18"/>
        <v>6000</v>
      </c>
      <c r="E94" s="48">
        <v>6000</v>
      </c>
      <c r="F94" s="48"/>
      <c r="G94" s="73">
        <f t="shared" si="19"/>
        <v>12</v>
      </c>
      <c r="H94" s="48">
        <v>12</v>
      </c>
      <c r="I94" s="48"/>
      <c r="J94" s="48"/>
      <c r="K94" s="73">
        <f t="shared" si="20"/>
        <v>0</v>
      </c>
      <c r="L94" s="48"/>
      <c r="M94" s="48"/>
      <c r="N94" s="73">
        <f t="shared" si="21"/>
        <v>489</v>
      </c>
      <c r="O94" s="48">
        <v>489</v>
      </c>
      <c r="P94" s="58"/>
      <c r="Q94" s="58"/>
      <c r="R94" s="73">
        <f t="shared" si="22"/>
        <v>1575</v>
      </c>
      <c r="S94" s="48">
        <v>1575</v>
      </c>
      <c r="T94" s="48"/>
      <c r="U94" s="73">
        <f t="shared" si="23"/>
        <v>24805</v>
      </c>
      <c r="V94" s="48">
        <v>19161</v>
      </c>
      <c r="W94" s="48"/>
      <c r="X94" s="48">
        <v>2389</v>
      </c>
      <c r="Y94" s="48">
        <v>3255</v>
      </c>
      <c r="Z94" s="73">
        <f t="shared" si="24"/>
        <v>100</v>
      </c>
      <c r="AA94" s="48">
        <v>100</v>
      </c>
      <c r="AB94" s="48"/>
      <c r="AC94" s="73">
        <f t="shared" si="25"/>
        <v>18075</v>
      </c>
      <c r="AD94" s="48">
        <v>18075</v>
      </c>
      <c r="AE94" s="73">
        <f>SUM(AF94:AF94)</f>
        <v>0</v>
      </c>
      <c r="AF94" s="48">
        <v>0</v>
      </c>
      <c r="AG94" s="73">
        <f t="shared" si="26"/>
        <v>11539</v>
      </c>
      <c r="AH94" s="48">
        <v>11539</v>
      </c>
      <c r="AI94" s="49"/>
      <c r="AJ94" s="75">
        <f t="shared" si="27"/>
        <v>0</v>
      </c>
      <c r="AK94" s="48"/>
      <c r="AL94" s="49"/>
      <c r="AM94" s="73">
        <f>SUM(AN94:AO94)</f>
        <v>29896</v>
      </c>
      <c r="AN94" s="48"/>
      <c r="AO94" s="48">
        <v>29896</v>
      </c>
      <c r="AP94" s="73">
        <f t="shared" si="17"/>
        <v>0</v>
      </c>
      <c r="AQ94" s="48"/>
      <c r="AR94" s="73">
        <f>SUM(AS94:AU94)</f>
        <v>893448</v>
      </c>
      <c r="AS94" s="50">
        <v>456124</v>
      </c>
      <c r="AT94" s="50">
        <v>427032</v>
      </c>
      <c r="AU94" s="50">
        <v>10292</v>
      </c>
      <c r="AV94" s="74">
        <f>SUM(AW94:AY94)</f>
        <v>422831</v>
      </c>
      <c r="AW94" s="50">
        <v>136478</v>
      </c>
      <c r="AX94" s="50"/>
      <c r="AY94" s="50">
        <v>286353</v>
      </c>
      <c r="AZ94" s="74">
        <f t="shared" si="28"/>
        <v>0</v>
      </c>
      <c r="BA94" s="50"/>
      <c r="BB94" s="74">
        <f t="shared" si="29"/>
        <v>0</v>
      </c>
      <c r="BC94" s="50"/>
      <c r="BD94" s="50"/>
      <c r="BE94" s="74">
        <f t="shared" si="30"/>
        <v>0</v>
      </c>
      <c r="BF94" s="50">
        <v>0</v>
      </c>
      <c r="BG94" s="74">
        <f t="shared" si="31"/>
        <v>0</v>
      </c>
      <c r="BH94" s="50">
        <v>0</v>
      </c>
      <c r="BI94" s="74">
        <f t="shared" si="32"/>
        <v>0</v>
      </c>
      <c r="BJ94" s="50">
        <v>0</v>
      </c>
      <c r="BK94" s="51">
        <f>D94+G94+K94+N94+R94+U94+Z94+AC94+AE94+AG94+AJ94+AM94+AP94+AR94+AV94+AZ94+BB94+BE94+BG94+BI94</f>
        <v>1408770</v>
      </c>
    </row>
    <row r="95" spans="1:63" ht="31.5">
      <c r="A95" s="45" t="s">
        <v>169</v>
      </c>
      <c r="B95" s="46" t="s">
        <v>105</v>
      </c>
      <c r="C95" s="47" t="s">
        <v>170</v>
      </c>
      <c r="D95" s="73">
        <f t="shared" si="18"/>
        <v>0</v>
      </c>
      <c r="E95" s="48">
        <v>0</v>
      </c>
      <c r="F95" s="48"/>
      <c r="G95" s="73">
        <f t="shared" si="19"/>
        <v>0</v>
      </c>
      <c r="H95" s="48">
        <v>0</v>
      </c>
      <c r="I95" s="48"/>
      <c r="J95" s="48"/>
      <c r="K95" s="73">
        <f t="shared" si="20"/>
        <v>67204</v>
      </c>
      <c r="L95" s="48">
        <v>67204</v>
      </c>
      <c r="M95" s="48"/>
      <c r="N95" s="73">
        <f t="shared" si="21"/>
        <v>1574</v>
      </c>
      <c r="O95" s="48">
        <v>1574</v>
      </c>
      <c r="P95" s="58"/>
      <c r="Q95" s="58"/>
      <c r="R95" s="73">
        <f t="shared" si="22"/>
        <v>1156</v>
      </c>
      <c r="S95" s="48">
        <v>1156</v>
      </c>
      <c r="T95" s="48"/>
      <c r="U95" s="73">
        <f t="shared" si="23"/>
        <v>39886</v>
      </c>
      <c r="V95" s="48">
        <v>33038</v>
      </c>
      <c r="W95" s="48"/>
      <c r="X95" s="48">
        <v>2899</v>
      </c>
      <c r="Y95" s="48">
        <v>3949</v>
      </c>
      <c r="Z95" s="73">
        <f t="shared" si="24"/>
        <v>138</v>
      </c>
      <c r="AA95" s="48">
        <v>138</v>
      </c>
      <c r="AB95" s="48"/>
      <c r="AC95" s="73">
        <f t="shared" si="25"/>
        <v>12294</v>
      </c>
      <c r="AD95" s="48">
        <v>12294</v>
      </c>
      <c r="AE95" s="73">
        <f>SUM(AF95:AF95)</f>
        <v>0</v>
      </c>
      <c r="AF95" s="48">
        <v>0</v>
      </c>
      <c r="AG95" s="73">
        <f t="shared" si="26"/>
        <v>7019</v>
      </c>
      <c r="AH95" s="48">
        <v>7019</v>
      </c>
      <c r="AI95" s="49"/>
      <c r="AJ95" s="75">
        <f t="shared" si="27"/>
        <v>0</v>
      </c>
      <c r="AK95" s="48"/>
      <c r="AL95" s="49"/>
      <c r="AM95" s="73">
        <f>SUM(AN95:AO95)</f>
        <v>7000</v>
      </c>
      <c r="AN95" s="48"/>
      <c r="AO95" s="48">
        <v>7000</v>
      </c>
      <c r="AP95" s="73">
        <f t="shared" si="17"/>
        <v>0</v>
      </c>
      <c r="AQ95" s="48"/>
      <c r="AR95" s="73">
        <f>SUM(AS95:AU95)</f>
        <v>260383</v>
      </c>
      <c r="AS95" s="50">
        <v>132931</v>
      </c>
      <c r="AT95" s="50">
        <v>124453</v>
      </c>
      <c r="AU95" s="50">
        <v>2999</v>
      </c>
      <c r="AV95" s="74">
        <f>SUM(AW95:AY95)</f>
        <v>146443</v>
      </c>
      <c r="AW95" s="50">
        <v>43220</v>
      </c>
      <c r="AX95" s="50"/>
      <c r="AY95" s="50">
        <v>103223</v>
      </c>
      <c r="AZ95" s="74">
        <f t="shared" si="28"/>
        <v>0</v>
      </c>
      <c r="BA95" s="50"/>
      <c r="BB95" s="74">
        <f t="shared" si="29"/>
        <v>0</v>
      </c>
      <c r="BC95" s="50"/>
      <c r="BD95" s="50"/>
      <c r="BE95" s="74">
        <f t="shared" si="30"/>
        <v>0</v>
      </c>
      <c r="BF95" s="50">
        <v>0</v>
      </c>
      <c r="BG95" s="74">
        <f t="shared" si="31"/>
        <v>0</v>
      </c>
      <c r="BH95" s="50">
        <v>0</v>
      </c>
      <c r="BI95" s="74">
        <f t="shared" si="32"/>
        <v>0</v>
      </c>
      <c r="BJ95" s="50">
        <v>0</v>
      </c>
      <c r="BK95" s="51">
        <f>D95+G95+K95+N95+R95+U95+Z95+AC95+AE95+AG95+AJ95+AM95+AP95+AR95+AV95+AZ95+BB95+BE95+BG95+BI95</f>
        <v>543097</v>
      </c>
    </row>
    <row r="96" spans="1:63" ht="31.5">
      <c r="A96" s="45" t="s">
        <v>171</v>
      </c>
      <c r="B96" s="46" t="s">
        <v>105</v>
      </c>
      <c r="C96" s="47" t="s">
        <v>172</v>
      </c>
      <c r="D96" s="73">
        <f t="shared" si="18"/>
        <v>0</v>
      </c>
      <c r="E96" s="48">
        <v>0</v>
      </c>
      <c r="F96" s="48"/>
      <c r="G96" s="73">
        <f t="shared" si="19"/>
        <v>0</v>
      </c>
      <c r="H96" s="48">
        <v>0</v>
      </c>
      <c r="I96" s="48"/>
      <c r="J96" s="48"/>
      <c r="K96" s="73">
        <f t="shared" si="20"/>
        <v>0</v>
      </c>
      <c r="L96" s="48"/>
      <c r="M96" s="48"/>
      <c r="N96" s="73">
        <f t="shared" si="21"/>
        <v>2267</v>
      </c>
      <c r="O96" s="48">
        <v>2267</v>
      </c>
      <c r="P96" s="58"/>
      <c r="Q96" s="58"/>
      <c r="R96" s="73">
        <f t="shared" si="22"/>
        <v>2329</v>
      </c>
      <c r="S96" s="48">
        <v>2329</v>
      </c>
      <c r="T96" s="48"/>
      <c r="U96" s="73">
        <f t="shared" si="23"/>
        <v>59453</v>
      </c>
      <c r="V96" s="48">
        <v>52000</v>
      </c>
      <c r="W96" s="48"/>
      <c r="X96" s="48">
        <v>3155</v>
      </c>
      <c r="Y96" s="48">
        <v>4298</v>
      </c>
      <c r="Z96" s="73">
        <f t="shared" si="24"/>
        <v>47</v>
      </c>
      <c r="AA96" s="48">
        <v>47</v>
      </c>
      <c r="AB96" s="48"/>
      <c r="AC96" s="73">
        <f t="shared" si="25"/>
        <v>27536</v>
      </c>
      <c r="AD96" s="48">
        <v>27536</v>
      </c>
      <c r="AE96" s="73">
        <f>SUM(AF96:AF96)</f>
        <v>0</v>
      </c>
      <c r="AF96" s="48">
        <v>0</v>
      </c>
      <c r="AG96" s="73">
        <f t="shared" si="26"/>
        <v>7019</v>
      </c>
      <c r="AH96" s="48">
        <v>7019</v>
      </c>
      <c r="AI96" s="49"/>
      <c r="AJ96" s="75">
        <f t="shared" si="27"/>
        <v>0</v>
      </c>
      <c r="AK96" s="48"/>
      <c r="AL96" s="49"/>
      <c r="AM96" s="73">
        <f>SUM(AN96:AO96)</f>
        <v>15748</v>
      </c>
      <c r="AN96" s="48"/>
      <c r="AO96" s="48">
        <v>15748</v>
      </c>
      <c r="AP96" s="73">
        <f t="shared" si="17"/>
        <v>0</v>
      </c>
      <c r="AQ96" s="48"/>
      <c r="AR96" s="73">
        <f>SUM(AS96:AU96)</f>
        <v>316738</v>
      </c>
      <c r="AS96" s="50">
        <v>161701</v>
      </c>
      <c r="AT96" s="50">
        <v>151388</v>
      </c>
      <c r="AU96" s="50">
        <v>3649</v>
      </c>
      <c r="AV96" s="74">
        <f>SUM(AW96:AY96)</f>
        <v>219227</v>
      </c>
      <c r="AW96" s="50">
        <v>74138</v>
      </c>
      <c r="AX96" s="50"/>
      <c r="AY96" s="50">
        <v>145089</v>
      </c>
      <c r="AZ96" s="74">
        <f t="shared" si="28"/>
        <v>0</v>
      </c>
      <c r="BA96" s="50"/>
      <c r="BB96" s="74">
        <f t="shared" si="29"/>
        <v>0</v>
      </c>
      <c r="BC96" s="50"/>
      <c r="BD96" s="50"/>
      <c r="BE96" s="74">
        <f t="shared" si="30"/>
        <v>0</v>
      </c>
      <c r="BF96" s="50">
        <v>0</v>
      </c>
      <c r="BG96" s="74">
        <f t="shared" si="31"/>
        <v>0</v>
      </c>
      <c r="BH96" s="50">
        <v>0</v>
      </c>
      <c r="BI96" s="74">
        <f t="shared" si="32"/>
        <v>0</v>
      </c>
      <c r="BJ96" s="50">
        <v>0</v>
      </c>
      <c r="BK96" s="51">
        <f>D96+G96+K96+N96+R96+U96+Z96+AC96+AE96+AG96+AJ96+AM96+AP96+AR96+AV96+AZ96+BB96+BE96+BG96+BI96</f>
        <v>650364</v>
      </c>
    </row>
    <row r="97" spans="1:63" ht="31.5">
      <c r="A97" s="45" t="s">
        <v>173</v>
      </c>
      <c r="B97" s="46" t="s">
        <v>105</v>
      </c>
      <c r="C97" s="47" t="s">
        <v>174</v>
      </c>
      <c r="D97" s="73">
        <f t="shared" si="18"/>
        <v>0</v>
      </c>
      <c r="E97" s="48">
        <v>0</v>
      </c>
      <c r="F97" s="48"/>
      <c r="G97" s="73">
        <f t="shared" si="19"/>
        <v>0</v>
      </c>
      <c r="H97" s="48">
        <v>0</v>
      </c>
      <c r="I97" s="48"/>
      <c r="J97" s="48"/>
      <c r="K97" s="73">
        <f t="shared" si="20"/>
        <v>0</v>
      </c>
      <c r="L97" s="48"/>
      <c r="M97" s="48"/>
      <c r="N97" s="73">
        <f t="shared" si="21"/>
        <v>4570</v>
      </c>
      <c r="O97" s="48">
        <v>4570</v>
      </c>
      <c r="P97" s="58"/>
      <c r="Q97" s="58"/>
      <c r="R97" s="73">
        <f t="shared" si="22"/>
        <v>2128</v>
      </c>
      <c r="S97" s="48">
        <v>2128</v>
      </c>
      <c r="T97" s="48"/>
      <c r="U97" s="73">
        <f t="shared" si="23"/>
        <v>6463</v>
      </c>
      <c r="V97" s="48">
        <v>5032</v>
      </c>
      <c r="W97" s="48"/>
      <c r="X97" s="48">
        <v>606</v>
      </c>
      <c r="Y97" s="48">
        <v>825</v>
      </c>
      <c r="Z97" s="73">
        <f t="shared" si="24"/>
        <v>270</v>
      </c>
      <c r="AA97" s="48">
        <v>270</v>
      </c>
      <c r="AB97" s="48"/>
      <c r="AC97" s="73">
        <f t="shared" si="25"/>
        <v>25497</v>
      </c>
      <c r="AD97" s="48">
        <v>25497</v>
      </c>
      <c r="AE97" s="73">
        <f>SUM(AF97:AF97)</f>
        <v>0</v>
      </c>
      <c r="AF97" s="48">
        <v>0</v>
      </c>
      <c r="AG97" s="73">
        <f t="shared" si="26"/>
        <v>7013</v>
      </c>
      <c r="AH97" s="48">
        <v>7013</v>
      </c>
      <c r="AI97" s="49"/>
      <c r="AJ97" s="75">
        <f t="shared" si="27"/>
        <v>0</v>
      </c>
      <c r="AK97" s="48"/>
      <c r="AL97" s="49"/>
      <c r="AM97" s="73">
        <f>SUM(AN97:AO97)</f>
        <v>18568</v>
      </c>
      <c r="AN97" s="48"/>
      <c r="AO97" s="48">
        <v>18568</v>
      </c>
      <c r="AP97" s="73">
        <f t="shared" si="17"/>
        <v>0</v>
      </c>
      <c r="AQ97" s="48"/>
      <c r="AR97" s="73">
        <f>SUM(AS97:AU97)</f>
        <v>402886</v>
      </c>
      <c r="AS97" s="50">
        <v>205682</v>
      </c>
      <c r="AT97" s="50">
        <v>192563</v>
      </c>
      <c r="AU97" s="50">
        <v>4641</v>
      </c>
      <c r="AV97" s="74">
        <f>SUM(AW97:AY97)</f>
        <v>303360</v>
      </c>
      <c r="AW97" s="50">
        <v>98254</v>
      </c>
      <c r="AX97" s="50"/>
      <c r="AY97" s="50">
        <v>205106</v>
      </c>
      <c r="AZ97" s="74">
        <f t="shared" si="28"/>
        <v>0</v>
      </c>
      <c r="BA97" s="50"/>
      <c r="BB97" s="74">
        <f t="shared" si="29"/>
        <v>0</v>
      </c>
      <c r="BC97" s="50"/>
      <c r="BD97" s="50"/>
      <c r="BE97" s="74">
        <f t="shared" si="30"/>
        <v>0</v>
      </c>
      <c r="BF97" s="50">
        <v>0</v>
      </c>
      <c r="BG97" s="74">
        <f t="shared" si="31"/>
        <v>0</v>
      </c>
      <c r="BH97" s="50">
        <v>0</v>
      </c>
      <c r="BI97" s="74">
        <f t="shared" si="32"/>
        <v>0</v>
      </c>
      <c r="BJ97" s="50">
        <v>0</v>
      </c>
      <c r="BK97" s="51">
        <f>D97+G97+K97+N97+R97+U97+Z97+AC97+AE97+AG97+AJ97+AM97+AP97+AR97+AV97+AZ97+BB97+BE97+BG97+BI97</f>
        <v>770755</v>
      </c>
    </row>
    <row r="98" spans="1:63" ht="31.5">
      <c r="A98" s="45" t="s">
        <v>175</v>
      </c>
      <c r="B98" s="46" t="s">
        <v>105</v>
      </c>
      <c r="C98" s="47" t="s">
        <v>176</v>
      </c>
      <c r="D98" s="73">
        <f t="shared" si="18"/>
        <v>0</v>
      </c>
      <c r="E98" s="48">
        <v>0</v>
      </c>
      <c r="F98" s="48"/>
      <c r="G98" s="73">
        <f t="shared" si="19"/>
        <v>0</v>
      </c>
      <c r="H98" s="48">
        <v>0</v>
      </c>
      <c r="I98" s="48"/>
      <c r="J98" s="48"/>
      <c r="K98" s="73">
        <f t="shared" si="20"/>
        <v>0</v>
      </c>
      <c r="L98" s="48"/>
      <c r="M98" s="48"/>
      <c r="N98" s="73">
        <f t="shared" si="21"/>
        <v>2070</v>
      </c>
      <c r="O98" s="48">
        <v>2070</v>
      </c>
      <c r="P98" s="58"/>
      <c r="Q98" s="58"/>
      <c r="R98" s="73">
        <f t="shared" si="22"/>
        <v>1896</v>
      </c>
      <c r="S98" s="48">
        <v>1896</v>
      </c>
      <c r="T98" s="48"/>
      <c r="U98" s="73">
        <f t="shared" si="23"/>
        <v>63985</v>
      </c>
      <c r="V98" s="48">
        <v>51614</v>
      </c>
      <c r="W98" s="48"/>
      <c r="X98" s="48">
        <v>5237</v>
      </c>
      <c r="Y98" s="48">
        <v>7134</v>
      </c>
      <c r="Z98" s="73">
        <f t="shared" si="24"/>
        <v>63</v>
      </c>
      <c r="AA98" s="48">
        <v>63</v>
      </c>
      <c r="AB98" s="48"/>
      <c r="AC98" s="73">
        <f t="shared" si="25"/>
        <v>20797</v>
      </c>
      <c r="AD98" s="48">
        <v>20797</v>
      </c>
      <c r="AE98" s="73">
        <f>SUM(AF98:AF98)</f>
        <v>0</v>
      </c>
      <c r="AF98" s="48">
        <v>0</v>
      </c>
      <c r="AG98" s="73">
        <f t="shared" si="26"/>
        <v>6406</v>
      </c>
      <c r="AH98" s="48">
        <v>6406</v>
      </c>
      <c r="AI98" s="49"/>
      <c r="AJ98" s="75">
        <f t="shared" si="27"/>
        <v>0</v>
      </c>
      <c r="AK98" s="48"/>
      <c r="AL98" s="49"/>
      <c r="AM98" s="73">
        <f>SUM(AN98:AO98)</f>
        <v>15664</v>
      </c>
      <c r="AN98" s="48"/>
      <c r="AO98" s="48">
        <v>15664</v>
      </c>
      <c r="AP98" s="73">
        <f t="shared" si="17"/>
        <v>0</v>
      </c>
      <c r="AQ98" s="48"/>
      <c r="AR98" s="73">
        <f>SUM(AS98:AU98)</f>
        <v>345301</v>
      </c>
      <c r="AS98" s="50">
        <v>176283</v>
      </c>
      <c r="AT98" s="50">
        <v>165040</v>
      </c>
      <c r="AU98" s="50">
        <v>3978</v>
      </c>
      <c r="AV98" s="74">
        <f>SUM(AW98:AY98)</f>
        <v>203471</v>
      </c>
      <c r="AW98" s="50">
        <v>63257</v>
      </c>
      <c r="AX98" s="50"/>
      <c r="AY98" s="50">
        <v>140214</v>
      </c>
      <c r="AZ98" s="74">
        <f t="shared" si="28"/>
        <v>0</v>
      </c>
      <c r="BA98" s="50"/>
      <c r="BB98" s="74">
        <f t="shared" si="29"/>
        <v>0</v>
      </c>
      <c r="BC98" s="50"/>
      <c r="BD98" s="50"/>
      <c r="BE98" s="74">
        <f t="shared" si="30"/>
        <v>0</v>
      </c>
      <c r="BF98" s="50">
        <v>0</v>
      </c>
      <c r="BG98" s="74">
        <f t="shared" si="31"/>
        <v>0</v>
      </c>
      <c r="BH98" s="50">
        <v>0</v>
      </c>
      <c r="BI98" s="74">
        <f t="shared" si="32"/>
        <v>0</v>
      </c>
      <c r="BJ98" s="50">
        <v>0</v>
      </c>
      <c r="BK98" s="51">
        <f>D98+G98+K98+N98+R98+U98+Z98+AC98+AE98+AG98+AJ98+AM98+AP98+AR98+AV98+AZ98+BB98+BE98+BG98+BI98</f>
        <v>659653</v>
      </c>
    </row>
    <row r="99" spans="1:63" ht="31.5">
      <c r="A99" s="45" t="s">
        <v>177</v>
      </c>
      <c r="B99" s="46" t="s">
        <v>105</v>
      </c>
      <c r="C99" s="47" t="s">
        <v>178</v>
      </c>
      <c r="D99" s="73">
        <f t="shared" si="18"/>
        <v>0</v>
      </c>
      <c r="E99" s="48">
        <v>0</v>
      </c>
      <c r="F99" s="48"/>
      <c r="G99" s="73">
        <f t="shared" si="19"/>
        <v>0</v>
      </c>
      <c r="H99" s="48">
        <v>0</v>
      </c>
      <c r="I99" s="48"/>
      <c r="J99" s="48"/>
      <c r="K99" s="73">
        <f t="shared" si="20"/>
        <v>0</v>
      </c>
      <c r="L99" s="48"/>
      <c r="M99" s="48"/>
      <c r="N99" s="73">
        <f t="shared" si="21"/>
        <v>661</v>
      </c>
      <c r="O99" s="48">
        <v>661</v>
      </c>
      <c r="P99" s="58"/>
      <c r="Q99" s="58"/>
      <c r="R99" s="73">
        <f t="shared" si="22"/>
        <v>1552</v>
      </c>
      <c r="S99" s="48">
        <v>1552</v>
      </c>
      <c r="T99" s="48"/>
      <c r="U99" s="73">
        <f t="shared" si="23"/>
        <v>7678</v>
      </c>
      <c r="V99" s="48">
        <v>5854</v>
      </c>
      <c r="W99" s="48"/>
      <c r="X99" s="48">
        <v>772</v>
      </c>
      <c r="Y99" s="48">
        <v>1052</v>
      </c>
      <c r="Z99" s="73">
        <f t="shared" si="24"/>
        <v>131</v>
      </c>
      <c r="AA99" s="48">
        <v>131</v>
      </c>
      <c r="AB99" s="48"/>
      <c r="AC99" s="73">
        <f t="shared" si="25"/>
        <v>17969</v>
      </c>
      <c r="AD99" s="48">
        <v>17969</v>
      </c>
      <c r="AE99" s="73">
        <f>SUM(AF99:AF99)</f>
        <v>3211</v>
      </c>
      <c r="AF99" s="48">
        <v>3211</v>
      </c>
      <c r="AG99" s="73">
        <f t="shared" si="26"/>
        <v>6406</v>
      </c>
      <c r="AH99" s="48">
        <v>6406</v>
      </c>
      <c r="AI99" s="49"/>
      <c r="AJ99" s="75">
        <f t="shared" si="27"/>
        <v>0</v>
      </c>
      <c r="AK99" s="48"/>
      <c r="AL99" s="49"/>
      <c r="AM99" s="73">
        <f>SUM(AN99:AO99)</f>
        <v>5609</v>
      </c>
      <c r="AN99" s="48"/>
      <c r="AO99" s="48">
        <v>5609</v>
      </c>
      <c r="AP99" s="73">
        <f t="shared" si="17"/>
        <v>0</v>
      </c>
      <c r="AQ99" s="48"/>
      <c r="AR99" s="73">
        <f>SUM(AS99:AU99)</f>
        <v>241271</v>
      </c>
      <c r="AS99" s="50">
        <v>123174</v>
      </c>
      <c r="AT99" s="50">
        <v>115318</v>
      </c>
      <c r="AU99" s="50">
        <v>2779</v>
      </c>
      <c r="AV99" s="74">
        <f>SUM(AW99:AY99)</f>
        <v>124366</v>
      </c>
      <c r="AW99" s="50">
        <v>38454</v>
      </c>
      <c r="AX99" s="50"/>
      <c r="AY99" s="50">
        <v>85912</v>
      </c>
      <c r="AZ99" s="74">
        <f t="shared" si="28"/>
        <v>16</v>
      </c>
      <c r="BA99" s="50">
        <v>16</v>
      </c>
      <c r="BB99" s="74">
        <f t="shared" si="29"/>
        <v>0</v>
      </c>
      <c r="BC99" s="50"/>
      <c r="BD99" s="50"/>
      <c r="BE99" s="74">
        <f t="shared" si="30"/>
        <v>0</v>
      </c>
      <c r="BF99" s="50">
        <v>0</v>
      </c>
      <c r="BG99" s="74">
        <f t="shared" si="31"/>
        <v>0</v>
      </c>
      <c r="BH99" s="50">
        <v>0</v>
      </c>
      <c r="BI99" s="74">
        <f t="shared" si="32"/>
        <v>0</v>
      </c>
      <c r="BJ99" s="50">
        <v>0</v>
      </c>
      <c r="BK99" s="51">
        <f>D99+G99+K99+N99+R99+U99+Z99+AC99+AE99+AG99+AJ99+AM99+AP99+AR99+AV99+AZ99+BB99+BE99+BG99+BI99</f>
        <v>408870</v>
      </c>
    </row>
    <row r="100" spans="1:63" ht="31.5">
      <c r="A100" s="45" t="s">
        <v>179</v>
      </c>
      <c r="B100" s="46" t="s">
        <v>105</v>
      </c>
      <c r="C100" s="47" t="s">
        <v>180</v>
      </c>
      <c r="D100" s="73">
        <f t="shared" si="18"/>
        <v>2850</v>
      </c>
      <c r="E100" s="48">
        <v>0</v>
      </c>
      <c r="F100" s="48">
        <v>2850</v>
      </c>
      <c r="G100" s="73">
        <f t="shared" si="19"/>
        <v>0</v>
      </c>
      <c r="H100" s="48">
        <v>0</v>
      </c>
      <c r="I100" s="48"/>
      <c r="J100" s="48"/>
      <c r="K100" s="73">
        <f t="shared" si="20"/>
        <v>0</v>
      </c>
      <c r="L100" s="48"/>
      <c r="M100" s="48"/>
      <c r="N100" s="73">
        <f t="shared" si="21"/>
        <v>1019</v>
      </c>
      <c r="O100" s="48">
        <v>1019</v>
      </c>
      <c r="P100" s="58"/>
      <c r="Q100" s="58"/>
      <c r="R100" s="73">
        <f t="shared" si="22"/>
        <v>952</v>
      </c>
      <c r="S100" s="48">
        <v>952</v>
      </c>
      <c r="T100" s="48"/>
      <c r="U100" s="73">
        <f t="shared" si="23"/>
        <v>748</v>
      </c>
      <c r="V100" s="48">
        <v>0</v>
      </c>
      <c r="W100" s="48"/>
      <c r="X100" s="48">
        <v>317</v>
      </c>
      <c r="Y100" s="48">
        <v>431</v>
      </c>
      <c r="Z100" s="73">
        <f t="shared" si="24"/>
        <v>102</v>
      </c>
      <c r="AA100" s="48">
        <v>102</v>
      </c>
      <c r="AB100" s="48"/>
      <c r="AC100" s="73">
        <f t="shared" si="25"/>
        <v>9650</v>
      </c>
      <c r="AD100" s="48">
        <v>9650</v>
      </c>
      <c r="AE100" s="73">
        <f>SUM(AF100:AF100)</f>
        <v>0</v>
      </c>
      <c r="AF100" s="48">
        <v>0</v>
      </c>
      <c r="AG100" s="73">
        <f t="shared" si="26"/>
        <v>6406</v>
      </c>
      <c r="AH100" s="48">
        <v>6406</v>
      </c>
      <c r="AI100" s="49"/>
      <c r="AJ100" s="75">
        <f t="shared" si="27"/>
        <v>0</v>
      </c>
      <c r="AK100" s="48"/>
      <c r="AL100" s="49"/>
      <c r="AM100" s="73">
        <f>SUM(AN100:AO100)</f>
        <v>10699</v>
      </c>
      <c r="AN100" s="48"/>
      <c r="AO100" s="48">
        <v>10699</v>
      </c>
      <c r="AP100" s="73">
        <f t="shared" si="17"/>
        <v>0</v>
      </c>
      <c r="AQ100" s="48"/>
      <c r="AR100" s="73">
        <f>SUM(AS100:AU100)</f>
        <v>277585</v>
      </c>
      <c r="AS100" s="50">
        <v>141712</v>
      </c>
      <c r="AT100" s="50">
        <v>132675</v>
      </c>
      <c r="AU100" s="50">
        <v>3198</v>
      </c>
      <c r="AV100" s="74">
        <f>SUM(AW100:AY100)</f>
        <v>178492</v>
      </c>
      <c r="AW100" s="50">
        <v>51593</v>
      </c>
      <c r="AX100" s="50"/>
      <c r="AY100" s="50">
        <v>126899</v>
      </c>
      <c r="AZ100" s="74">
        <f t="shared" si="28"/>
        <v>0</v>
      </c>
      <c r="BA100" s="50"/>
      <c r="BB100" s="74">
        <f t="shared" si="29"/>
        <v>0</v>
      </c>
      <c r="BC100" s="50"/>
      <c r="BD100" s="50"/>
      <c r="BE100" s="74">
        <f t="shared" si="30"/>
        <v>0</v>
      </c>
      <c r="BF100" s="50">
        <v>0</v>
      </c>
      <c r="BG100" s="74">
        <f t="shared" si="31"/>
        <v>0</v>
      </c>
      <c r="BH100" s="50">
        <v>0</v>
      </c>
      <c r="BI100" s="74">
        <f t="shared" si="32"/>
        <v>0</v>
      </c>
      <c r="BJ100" s="50">
        <v>0</v>
      </c>
      <c r="BK100" s="51">
        <f>D100+G100+K100+N100+R100+U100+Z100+AC100+AE100+AG100+AJ100+AM100+AP100+AR100+AV100+AZ100+BB100+BE100+BG100+BI100</f>
        <v>488503</v>
      </c>
    </row>
    <row r="101" spans="1:63" ht="31.5">
      <c r="A101" s="45" t="s">
        <v>181</v>
      </c>
      <c r="B101" s="46" t="s">
        <v>105</v>
      </c>
      <c r="C101" s="47" t="s">
        <v>65</v>
      </c>
      <c r="D101" s="73">
        <f t="shared" si="18"/>
        <v>0</v>
      </c>
      <c r="E101" s="48">
        <v>0</v>
      </c>
      <c r="F101" s="48"/>
      <c r="G101" s="73">
        <f t="shared" si="19"/>
        <v>0</v>
      </c>
      <c r="H101" s="48">
        <v>0</v>
      </c>
      <c r="I101" s="48"/>
      <c r="J101" s="48"/>
      <c r="K101" s="73">
        <f t="shared" si="20"/>
        <v>0</v>
      </c>
      <c r="L101" s="48"/>
      <c r="M101" s="48"/>
      <c r="N101" s="73">
        <f t="shared" si="21"/>
        <v>3085</v>
      </c>
      <c r="O101" s="48">
        <v>3085</v>
      </c>
      <c r="P101" s="58"/>
      <c r="Q101" s="58"/>
      <c r="R101" s="73">
        <f t="shared" si="22"/>
        <v>2074</v>
      </c>
      <c r="S101" s="48">
        <v>2074</v>
      </c>
      <c r="T101" s="48"/>
      <c r="U101" s="73">
        <f t="shared" si="23"/>
        <v>79132</v>
      </c>
      <c r="V101" s="48">
        <v>66429</v>
      </c>
      <c r="W101" s="48"/>
      <c r="X101" s="48">
        <v>5378</v>
      </c>
      <c r="Y101" s="48">
        <v>7325</v>
      </c>
      <c r="Z101" s="73">
        <f t="shared" si="24"/>
        <v>385</v>
      </c>
      <c r="AA101" s="48">
        <v>385</v>
      </c>
      <c r="AB101" s="48"/>
      <c r="AC101" s="73">
        <f t="shared" si="25"/>
        <v>24218</v>
      </c>
      <c r="AD101" s="48">
        <v>24218</v>
      </c>
      <c r="AE101" s="73">
        <f>SUM(AF101:AF101)</f>
        <v>0</v>
      </c>
      <c r="AF101" s="48">
        <v>0</v>
      </c>
      <c r="AG101" s="73">
        <f t="shared" si="26"/>
        <v>8517</v>
      </c>
      <c r="AH101" s="48">
        <v>8517</v>
      </c>
      <c r="AI101" s="49"/>
      <c r="AJ101" s="75">
        <f t="shared" si="27"/>
        <v>0</v>
      </c>
      <c r="AK101" s="48"/>
      <c r="AL101" s="49"/>
      <c r="AM101" s="73">
        <f>SUM(AN101:AO101)</f>
        <v>20943</v>
      </c>
      <c r="AN101" s="48"/>
      <c r="AO101" s="48">
        <v>20943</v>
      </c>
      <c r="AP101" s="73">
        <f t="shared" si="17"/>
        <v>0</v>
      </c>
      <c r="AQ101" s="48"/>
      <c r="AR101" s="73">
        <f>SUM(AS101:AU101)</f>
        <v>497589</v>
      </c>
      <c r="AS101" s="50">
        <v>254029</v>
      </c>
      <c r="AT101" s="50">
        <v>237828</v>
      </c>
      <c r="AU101" s="50">
        <v>5732</v>
      </c>
      <c r="AV101" s="74">
        <f>SUM(AW101:AY101)</f>
        <v>311214</v>
      </c>
      <c r="AW101" s="50">
        <v>83599</v>
      </c>
      <c r="AX101" s="50"/>
      <c r="AY101" s="50">
        <v>227615</v>
      </c>
      <c r="AZ101" s="74">
        <f t="shared" si="28"/>
        <v>0</v>
      </c>
      <c r="BA101" s="50"/>
      <c r="BB101" s="74">
        <f t="shared" si="29"/>
        <v>0</v>
      </c>
      <c r="BC101" s="50"/>
      <c r="BD101" s="50"/>
      <c r="BE101" s="74">
        <f t="shared" si="30"/>
        <v>0</v>
      </c>
      <c r="BF101" s="50">
        <v>0</v>
      </c>
      <c r="BG101" s="74">
        <f t="shared" si="31"/>
        <v>0</v>
      </c>
      <c r="BH101" s="50">
        <v>0</v>
      </c>
      <c r="BI101" s="74">
        <f t="shared" si="32"/>
        <v>0</v>
      </c>
      <c r="BJ101" s="50">
        <v>0</v>
      </c>
      <c r="BK101" s="51">
        <f>D101+G101+K101+N101+R101+U101+Z101+AC101+AE101+AG101+AJ101+AM101+AP101+AR101+AV101+AZ101+BB101+BE101+BG101+BI101</f>
        <v>947157</v>
      </c>
    </row>
    <row r="102" spans="1:63" ht="31.5">
      <c r="A102" s="45" t="s">
        <v>182</v>
      </c>
      <c r="B102" s="46" t="s">
        <v>105</v>
      </c>
      <c r="C102" s="47" t="s">
        <v>67</v>
      </c>
      <c r="D102" s="73">
        <f t="shared" si="18"/>
        <v>1150</v>
      </c>
      <c r="E102" s="48">
        <v>0</v>
      </c>
      <c r="F102" s="48">
        <v>1150</v>
      </c>
      <c r="G102" s="73">
        <f t="shared" si="19"/>
        <v>0</v>
      </c>
      <c r="H102" s="48">
        <v>0</v>
      </c>
      <c r="I102" s="48"/>
      <c r="J102" s="48"/>
      <c r="K102" s="73">
        <f t="shared" si="20"/>
        <v>0</v>
      </c>
      <c r="L102" s="48"/>
      <c r="M102" s="48"/>
      <c r="N102" s="73">
        <f t="shared" si="21"/>
        <v>2847</v>
      </c>
      <c r="O102" s="48">
        <v>2847</v>
      </c>
      <c r="P102" s="58"/>
      <c r="Q102" s="58"/>
      <c r="R102" s="73">
        <f t="shared" si="22"/>
        <v>2371</v>
      </c>
      <c r="S102" s="48">
        <v>2371</v>
      </c>
      <c r="T102" s="48"/>
      <c r="U102" s="73">
        <f t="shared" si="23"/>
        <v>39867</v>
      </c>
      <c r="V102" s="48">
        <v>31486</v>
      </c>
      <c r="W102" s="48"/>
      <c r="X102" s="48">
        <v>3548</v>
      </c>
      <c r="Y102" s="48">
        <v>4833</v>
      </c>
      <c r="Z102" s="73">
        <f t="shared" si="24"/>
        <v>107</v>
      </c>
      <c r="AA102" s="48">
        <v>107</v>
      </c>
      <c r="AB102" s="48"/>
      <c r="AC102" s="73">
        <f t="shared" si="25"/>
        <v>24904</v>
      </c>
      <c r="AD102" s="48">
        <v>24904</v>
      </c>
      <c r="AE102" s="73">
        <f>SUM(AF102:AF102)</f>
        <v>0</v>
      </c>
      <c r="AF102" s="48">
        <v>0</v>
      </c>
      <c r="AG102" s="73">
        <f t="shared" si="26"/>
        <v>9593</v>
      </c>
      <c r="AH102" s="48">
        <v>9593</v>
      </c>
      <c r="AI102" s="49"/>
      <c r="AJ102" s="75">
        <f t="shared" si="27"/>
        <v>0</v>
      </c>
      <c r="AK102" s="48"/>
      <c r="AL102" s="49"/>
      <c r="AM102" s="73">
        <f>SUM(AN102:AO102)</f>
        <v>22000</v>
      </c>
      <c r="AN102" s="48"/>
      <c r="AO102" s="48">
        <v>22000</v>
      </c>
      <c r="AP102" s="73">
        <f t="shared" si="17"/>
        <v>0</v>
      </c>
      <c r="AQ102" s="48"/>
      <c r="AR102" s="73">
        <f>SUM(AS102:AU102)</f>
        <v>706057</v>
      </c>
      <c r="AS102" s="50">
        <v>358925</v>
      </c>
      <c r="AT102" s="50">
        <v>336033</v>
      </c>
      <c r="AU102" s="50">
        <v>11099</v>
      </c>
      <c r="AV102" s="74">
        <f>SUM(AW102:AY102)</f>
        <v>433747</v>
      </c>
      <c r="AW102" s="50">
        <v>132784</v>
      </c>
      <c r="AX102" s="50"/>
      <c r="AY102" s="50">
        <v>300963</v>
      </c>
      <c r="AZ102" s="74">
        <f t="shared" si="28"/>
        <v>0</v>
      </c>
      <c r="BA102" s="50"/>
      <c r="BB102" s="74">
        <f t="shared" si="29"/>
        <v>0</v>
      </c>
      <c r="BC102" s="50"/>
      <c r="BD102" s="50"/>
      <c r="BE102" s="74">
        <f t="shared" si="30"/>
        <v>0</v>
      </c>
      <c r="BF102" s="50">
        <v>0</v>
      </c>
      <c r="BG102" s="74">
        <f t="shared" si="31"/>
        <v>0</v>
      </c>
      <c r="BH102" s="50">
        <v>0</v>
      </c>
      <c r="BI102" s="74">
        <f t="shared" si="32"/>
        <v>0</v>
      </c>
      <c r="BJ102" s="50">
        <v>0</v>
      </c>
      <c r="BK102" s="51">
        <f>D102+G102+K102+N102+R102+U102+Z102+AC102+AE102+AG102+AJ102+AM102+AP102+AR102+AV102+AZ102+BB102+BE102+BG102+BI102</f>
        <v>1242643</v>
      </c>
    </row>
    <row r="103" spans="1:63" ht="31.5">
      <c r="A103" s="45" t="s">
        <v>183</v>
      </c>
      <c r="B103" s="46" t="s">
        <v>105</v>
      </c>
      <c r="C103" s="47" t="s">
        <v>77</v>
      </c>
      <c r="D103" s="73">
        <f t="shared" si="18"/>
        <v>0</v>
      </c>
      <c r="E103" s="48">
        <v>0</v>
      </c>
      <c r="F103" s="48"/>
      <c r="G103" s="73">
        <f t="shared" si="19"/>
        <v>0</v>
      </c>
      <c r="H103" s="48">
        <v>0</v>
      </c>
      <c r="I103" s="48"/>
      <c r="J103" s="48"/>
      <c r="K103" s="73">
        <f t="shared" si="20"/>
        <v>58328</v>
      </c>
      <c r="L103" s="48">
        <v>58328</v>
      </c>
      <c r="M103" s="48"/>
      <c r="N103" s="73">
        <f t="shared" si="21"/>
        <v>5692</v>
      </c>
      <c r="O103" s="48">
        <v>5692</v>
      </c>
      <c r="P103" s="58"/>
      <c r="Q103" s="58"/>
      <c r="R103" s="73">
        <f t="shared" si="22"/>
        <v>7193</v>
      </c>
      <c r="S103" s="48">
        <v>7193</v>
      </c>
      <c r="T103" s="48"/>
      <c r="U103" s="73">
        <f t="shared" si="23"/>
        <v>49404</v>
      </c>
      <c r="V103" s="48">
        <v>38319</v>
      </c>
      <c r="W103" s="48"/>
      <c r="X103" s="48">
        <v>4693</v>
      </c>
      <c r="Y103" s="48">
        <v>6392</v>
      </c>
      <c r="Z103" s="73">
        <f t="shared" si="24"/>
        <v>157</v>
      </c>
      <c r="AA103" s="48">
        <v>157</v>
      </c>
      <c r="AB103" s="48"/>
      <c r="AC103" s="73">
        <f t="shared" si="25"/>
        <v>76751</v>
      </c>
      <c r="AD103" s="48">
        <v>76751</v>
      </c>
      <c r="AE103" s="73">
        <f>SUM(AF103:AF103)</f>
        <v>0</v>
      </c>
      <c r="AF103" s="48">
        <v>0</v>
      </c>
      <c r="AG103" s="73">
        <f t="shared" si="26"/>
        <v>17125</v>
      </c>
      <c r="AH103" s="48">
        <v>17125</v>
      </c>
      <c r="AI103" s="49"/>
      <c r="AJ103" s="75">
        <f t="shared" si="27"/>
        <v>0</v>
      </c>
      <c r="AK103" s="48"/>
      <c r="AL103" s="49"/>
      <c r="AM103" s="73">
        <f>SUM(AN103:AO103)</f>
        <v>20000</v>
      </c>
      <c r="AN103" s="48"/>
      <c r="AO103" s="48">
        <v>20000</v>
      </c>
      <c r="AP103" s="73">
        <f t="shared" si="17"/>
        <v>0</v>
      </c>
      <c r="AQ103" s="48"/>
      <c r="AR103" s="73">
        <f>SUM(AS103:AU103)</f>
        <v>1057040</v>
      </c>
      <c r="AS103" s="50">
        <v>539641</v>
      </c>
      <c r="AT103" s="50">
        <v>505223</v>
      </c>
      <c r="AU103" s="50">
        <v>12176</v>
      </c>
      <c r="AV103" s="74">
        <f>SUM(AW103:AY103)</f>
        <v>705483</v>
      </c>
      <c r="AW103" s="50">
        <v>216763</v>
      </c>
      <c r="AX103" s="50"/>
      <c r="AY103" s="50">
        <v>488720</v>
      </c>
      <c r="AZ103" s="74">
        <f t="shared" si="28"/>
        <v>3</v>
      </c>
      <c r="BA103" s="50">
        <v>3</v>
      </c>
      <c r="BB103" s="74">
        <f t="shared" si="29"/>
        <v>0</v>
      </c>
      <c r="BC103" s="50"/>
      <c r="BD103" s="50"/>
      <c r="BE103" s="74">
        <f t="shared" si="30"/>
        <v>0</v>
      </c>
      <c r="BF103" s="50">
        <v>0</v>
      </c>
      <c r="BG103" s="74">
        <f t="shared" si="31"/>
        <v>0</v>
      </c>
      <c r="BH103" s="50">
        <v>0</v>
      </c>
      <c r="BI103" s="74">
        <f t="shared" si="32"/>
        <v>0</v>
      </c>
      <c r="BJ103" s="50">
        <v>0</v>
      </c>
      <c r="BK103" s="51">
        <f>D103+G103+K103+N103+R103+U103+Z103+AC103+AE103+AG103+AJ103+AM103+AP103+AR103+AV103+AZ103+BB103+BE103+BG103+BI103</f>
        <v>1997176</v>
      </c>
    </row>
    <row r="104" spans="1:63" ht="31.5">
      <c r="A104" s="45" t="s">
        <v>184</v>
      </c>
      <c r="B104" s="46" t="s">
        <v>105</v>
      </c>
      <c r="C104" s="47" t="s">
        <v>185</v>
      </c>
      <c r="D104" s="73">
        <f t="shared" si="18"/>
        <v>0</v>
      </c>
      <c r="E104" s="48">
        <v>0</v>
      </c>
      <c r="F104" s="48"/>
      <c r="G104" s="73">
        <f t="shared" si="19"/>
        <v>30</v>
      </c>
      <c r="H104" s="48">
        <v>30</v>
      </c>
      <c r="I104" s="48"/>
      <c r="J104" s="48"/>
      <c r="K104" s="73">
        <f t="shared" si="20"/>
        <v>38040</v>
      </c>
      <c r="L104" s="48">
        <v>38040</v>
      </c>
      <c r="M104" s="48"/>
      <c r="N104" s="73">
        <f t="shared" si="21"/>
        <v>1903</v>
      </c>
      <c r="O104" s="48">
        <v>1903</v>
      </c>
      <c r="P104" s="58"/>
      <c r="Q104" s="58"/>
      <c r="R104" s="73">
        <f t="shared" si="22"/>
        <v>2435</v>
      </c>
      <c r="S104" s="48">
        <v>2435</v>
      </c>
      <c r="T104" s="48"/>
      <c r="U104" s="73">
        <f t="shared" si="23"/>
        <v>27949</v>
      </c>
      <c r="V104" s="48">
        <v>22443</v>
      </c>
      <c r="W104" s="48"/>
      <c r="X104" s="48">
        <v>2331</v>
      </c>
      <c r="Y104" s="48">
        <v>3175</v>
      </c>
      <c r="Z104" s="73">
        <f t="shared" si="24"/>
        <v>277</v>
      </c>
      <c r="AA104" s="48">
        <v>277</v>
      </c>
      <c r="AB104" s="48"/>
      <c r="AC104" s="73">
        <f t="shared" si="25"/>
        <v>31260</v>
      </c>
      <c r="AD104" s="48">
        <v>31260</v>
      </c>
      <c r="AE104" s="73">
        <f>SUM(AF104:AF104)</f>
        <v>0</v>
      </c>
      <c r="AF104" s="48">
        <v>0</v>
      </c>
      <c r="AG104" s="73">
        <f t="shared" si="26"/>
        <v>8276</v>
      </c>
      <c r="AH104" s="48">
        <v>8276</v>
      </c>
      <c r="AI104" s="49"/>
      <c r="AJ104" s="75">
        <f t="shared" si="27"/>
        <v>0</v>
      </c>
      <c r="AK104" s="48"/>
      <c r="AL104" s="49"/>
      <c r="AM104" s="73">
        <f>SUM(AN104:AO104)</f>
        <v>24444</v>
      </c>
      <c r="AN104" s="48"/>
      <c r="AO104" s="48">
        <v>24444</v>
      </c>
      <c r="AP104" s="73">
        <f t="shared" si="17"/>
        <v>0</v>
      </c>
      <c r="AQ104" s="48"/>
      <c r="AR104" s="73">
        <f>SUM(AS104:AU104)</f>
        <v>522751</v>
      </c>
      <c r="AS104" s="50">
        <v>266875</v>
      </c>
      <c r="AT104" s="50">
        <v>249854</v>
      </c>
      <c r="AU104" s="50">
        <v>6022</v>
      </c>
      <c r="AV104" s="74">
        <f>SUM(AW104:AY104)</f>
        <v>313602</v>
      </c>
      <c r="AW104" s="50">
        <v>88197</v>
      </c>
      <c r="AX104" s="50"/>
      <c r="AY104" s="50">
        <v>225405</v>
      </c>
      <c r="AZ104" s="74">
        <f t="shared" si="28"/>
        <v>0</v>
      </c>
      <c r="BA104" s="50"/>
      <c r="BB104" s="74">
        <f t="shared" si="29"/>
        <v>0</v>
      </c>
      <c r="BC104" s="50"/>
      <c r="BD104" s="50"/>
      <c r="BE104" s="74">
        <f t="shared" si="30"/>
        <v>0</v>
      </c>
      <c r="BF104" s="50">
        <v>0</v>
      </c>
      <c r="BG104" s="74">
        <f t="shared" si="31"/>
        <v>0</v>
      </c>
      <c r="BH104" s="50">
        <v>0</v>
      </c>
      <c r="BI104" s="74">
        <f t="shared" si="32"/>
        <v>0</v>
      </c>
      <c r="BJ104" s="50">
        <v>0</v>
      </c>
      <c r="BK104" s="51">
        <f>D104+G104+K104+N104+R104+U104+Z104+AC104+AE104+AG104+AJ104+AM104+AP104+AR104+AV104+AZ104+BB104+BE104+BG104+BI104</f>
        <v>970967</v>
      </c>
    </row>
    <row r="105" spans="1:63" ht="31.5">
      <c r="A105" s="45" t="s">
        <v>186</v>
      </c>
      <c r="B105" s="46" t="s">
        <v>105</v>
      </c>
      <c r="C105" s="47" t="s">
        <v>187</v>
      </c>
      <c r="D105" s="73">
        <f t="shared" si="18"/>
        <v>0</v>
      </c>
      <c r="E105" s="48">
        <v>0</v>
      </c>
      <c r="F105" s="48"/>
      <c r="G105" s="73">
        <f t="shared" si="19"/>
        <v>0</v>
      </c>
      <c r="H105" s="48">
        <v>0</v>
      </c>
      <c r="I105" s="48"/>
      <c r="J105" s="48"/>
      <c r="K105" s="73">
        <f t="shared" si="20"/>
        <v>0</v>
      </c>
      <c r="L105" s="48"/>
      <c r="M105" s="48"/>
      <c r="N105" s="73">
        <f t="shared" si="21"/>
        <v>2557</v>
      </c>
      <c r="O105" s="48">
        <v>2557</v>
      </c>
      <c r="P105" s="58"/>
      <c r="Q105" s="58"/>
      <c r="R105" s="73">
        <f t="shared" si="22"/>
        <v>860</v>
      </c>
      <c r="S105" s="48">
        <v>860</v>
      </c>
      <c r="T105" s="48"/>
      <c r="U105" s="73">
        <f t="shared" si="23"/>
        <v>7872</v>
      </c>
      <c r="V105" s="48">
        <v>7000</v>
      </c>
      <c r="W105" s="48"/>
      <c r="X105" s="48">
        <v>369</v>
      </c>
      <c r="Y105" s="48">
        <v>503</v>
      </c>
      <c r="Z105" s="73">
        <f t="shared" si="24"/>
        <v>507</v>
      </c>
      <c r="AA105" s="48">
        <v>507</v>
      </c>
      <c r="AB105" s="48"/>
      <c r="AC105" s="73">
        <f t="shared" si="25"/>
        <v>13480</v>
      </c>
      <c r="AD105" s="48">
        <v>13480</v>
      </c>
      <c r="AE105" s="73">
        <f>SUM(AF105:AF105)</f>
        <v>0</v>
      </c>
      <c r="AF105" s="48">
        <v>0</v>
      </c>
      <c r="AG105" s="73">
        <f t="shared" si="26"/>
        <v>6697</v>
      </c>
      <c r="AH105" s="48">
        <v>6697</v>
      </c>
      <c r="AI105" s="49"/>
      <c r="AJ105" s="75">
        <f t="shared" si="27"/>
        <v>0</v>
      </c>
      <c r="AK105" s="48"/>
      <c r="AL105" s="49"/>
      <c r="AM105" s="73">
        <f>SUM(AN105:AO105)</f>
        <v>2214</v>
      </c>
      <c r="AN105" s="48"/>
      <c r="AO105" s="48">
        <v>2214</v>
      </c>
      <c r="AP105" s="73">
        <f t="shared" ref="AP105:AP124" si="33">SUM(AQ105:AQ105)</f>
        <v>0</v>
      </c>
      <c r="AQ105" s="48"/>
      <c r="AR105" s="73">
        <f>SUM(AS105:AU105)</f>
        <v>155710</v>
      </c>
      <c r="AS105" s="50">
        <v>79493</v>
      </c>
      <c r="AT105" s="50">
        <v>74423</v>
      </c>
      <c r="AU105" s="50">
        <v>1794</v>
      </c>
      <c r="AV105" s="74">
        <f>SUM(AW105:AY105)</f>
        <v>164228</v>
      </c>
      <c r="AW105" s="50">
        <v>46026</v>
      </c>
      <c r="AX105" s="50"/>
      <c r="AY105" s="50">
        <v>118202</v>
      </c>
      <c r="AZ105" s="74">
        <f t="shared" si="28"/>
        <v>0</v>
      </c>
      <c r="BA105" s="50"/>
      <c r="BB105" s="74">
        <f t="shared" si="29"/>
        <v>0</v>
      </c>
      <c r="BC105" s="50"/>
      <c r="BD105" s="50"/>
      <c r="BE105" s="74">
        <f t="shared" si="30"/>
        <v>0</v>
      </c>
      <c r="BF105" s="50">
        <v>0</v>
      </c>
      <c r="BG105" s="74">
        <f t="shared" si="31"/>
        <v>0</v>
      </c>
      <c r="BH105" s="50">
        <v>0</v>
      </c>
      <c r="BI105" s="74">
        <f t="shared" si="32"/>
        <v>0</v>
      </c>
      <c r="BJ105" s="50">
        <v>0</v>
      </c>
      <c r="BK105" s="51">
        <f>D105+G105+K105+N105+R105+U105+Z105+AC105+AE105+AG105+AJ105+AM105+AP105+AR105+AV105+AZ105+BB105+BE105+BG105+BI105</f>
        <v>354125</v>
      </c>
    </row>
    <row r="106" spans="1:63" ht="31.5">
      <c r="A106" s="45" t="s">
        <v>188</v>
      </c>
      <c r="B106" s="46" t="s">
        <v>105</v>
      </c>
      <c r="C106" s="47" t="s">
        <v>189</v>
      </c>
      <c r="D106" s="73">
        <f t="shared" si="18"/>
        <v>1000</v>
      </c>
      <c r="E106" s="48">
        <v>1000</v>
      </c>
      <c r="F106" s="48"/>
      <c r="G106" s="73">
        <f t="shared" si="19"/>
        <v>16</v>
      </c>
      <c r="H106" s="48">
        <v>16</v>
      </c>
      <c r="I106" s="48"/>
      <c r="J106" s="48"/>
      <c r="K106" s="73">
        <f t="shared" si="20"/>
        <v>0</v>
      </c>
      <c r="L106" s="48"/>
      <c r="M106" s="48"/>
      <c r="N106" s="73">
        <f t="shared" si="21"/>
        <v>1500</v>
      </c>
      <c r="O106" s="48">
        <v>1500</v>
      </c>
      <c r="P106" s="58"/>
      <c r="Q106" s="58"/>
      <c r="R106" s="73">
        <f t="shared" si="22"/>
        <v>977</v>
      </c>
      <c r="S106" s="48">
        <v>977</v>
      </c>
      <c r="T106" s="48"/>
      <c r="U106" s="73">
        <f t="shared" si="23"/>
        <v>12716</v>
      </c>
      <c r="V106" s="48">
        <v>5671</v>
      </c>
      <c r="W106" s="48"/>
      <c r="X106" s="48">
        <v>2983</v>
      </c>
      <c r="Y106" s="48">
        <v>4062</v>
      </c>
      <c r="Z106" s="73">
        <f t="shared" si="24"/>
        <v>191</v>
      </c>
      <c r="AA106" s="48">
        <v>191</v>
      </c>
      <c r="AB106" s="48"/>
      <c r="AC106" s="73">
        <f t="shared" si="25"/>
        <v>12311</v>
      </c>
      <c r="AD106" s="48">
        <v>12311</v>
      </c>
      <c r="AE106" s="73">
        <f>SUM(AF106:AF106)</f>
        <v>0</v>
      </c>
      <c r="AF106" s="48">
        <v>0</v>
      </c>
      <c r="AG106" s="73">
        <f t="shared" si="26"/>
        <v>6564</v>
      </c>
      <c r="AH106" s="48">
        <v>6564</v>
      </c>
      <c r="AI106" s="49"/>
      <c r="AJ106" s="75">
        <f t="shared" si="27"/>
        <v>0</v>
      </c>
      <c r="AK106" s="48"/>
      <c r="AL106" s="49"/>
      <c r="AM106" s="73">
        <f>SUM(AN106:AO106)</f>
        <v>1973</v>
      </c>
      <c r="AN106" s="48"/>
      <c r="AO106" s="48">
        <v>1973</v>
      </c>
      <c r="AP106" s="73">
        <f t="shared" si="33"/>
        <v>0</v>
      </c>
      <c r="AQ106" s="48"/>
      <c r="AR106" s="73">
        <f>SUM(AS106:AU106)</f>
        <v>423878</v>
      </c>
      <c r="AS106" s="50">
        <v>216398</v>
      </c>
      <c r="AT106" s="50">
        <v>202597</v>
      </c>
      <c r="AU106" s="50">
        <v>4883</v>
      </c>
      <c r="AV106" s="74">
        <f>SUM(AW106:AY106)</f>
        <v>225764</v>
      </c>
      <c r="AW106" s="50">
        <v>51793</v>
      </c>
      <c r="AX106" s="50"/>
      <c r="AY106" s="50">
        <v>173971</v>
      </c>
      <c r="AZ106" s="74">
        <f t="shared" si="28"/>
        <v>0</v>
      </c>
      <c r="BA106" s="50"/>
      <c r="BB106" s="74">
        <f t="shared" si="29"/>
        <v>0</v>
      </c>
      <c r="BC106" s="50"/>
      <c r="BD106" s="50"/>
      <c r="BE106" s="74">
        <f t="shared" si="30"/>
        <v>0</v>
      </c>
      <c r="BF106" s="50">
        <v>0</v>
      </c>
      <c r="BG106" s="74">
        <f t="shared" si="31"/>
        <v>0</v>
      </c>
      <c r="BH106" s="50">
        <v>0</v>
      </c>
      <c r="BI106" s="74">
        <f t="shared" si="32"/>
        <v>0</v>
      </c>
      <c r="BJ106" s="50">
        <v>0</v>
      </c>
      <c r="BK106" s="51">
        <f>D106+G106+K106+N106+R106+U106+Z106+AC106+AE106+AG106+AJ106+AM106+AP106+AR106+AV106+AZ106+BB106+BE106+BG106+BI106</f>
        <v>686890</v>
      </c>
    </row>
    <row r="107" spans="1:63" ht="31.5">
      <c r="A107" s="45" t="s">
        <v>190</v>
      </c>
      <c r="B107" s="46" t="s">
        <v>105</v>
      </c>
      <c r="C107" s="47" t="s">
        <v>191</v>
      </c>
      <c r="D107" s="73">
        <f t="shared" si="18"/>
        <v>10000</v>
      </c>
      <c r="E107" s="48">
        <v>10000</v>
      </c>
      <c r="F107" s="48"/>
      <c r="G107" s="73">
        <f t="shared" si="19"/>
        <v>0</v>
      </c>
      <c r="H107" s="48">
        <v>0</v>
      </c>
      <c r="I107" s="48"/>
      <c r="J107" s="48"/>
      <c r="K107" s="73">
        <f t="shared" si="20"/>
        <v>0</v>
      </c>
      <c r="L107" s="48"/>
      <c r="M107" s="48"/>
      <c r="N107" s="73">
        <f t="shared" si="21"/>
        <v>1087</v>
      </c>
      <c r="O107" s="48">
        <v>1087</v>
      </c>
      <c r="P107" s="58"/>
      <c r="Q107" s="58"/>
      <c r="R107" s="73">
        <f t="shared" si="22"/>
        <v>461</v>
      </c>
      <c r="S107" s="48">
        <v>461</v>
      </c>
      <c r="T107" s="48"/>
      <c r="U107" s="73">
        <f t="shared" si="23"/>
        <v>2187</v>
      </c>
      <c r="V107" s="48">
        <v>1196</v>
      </c>
      <c r="W107" s="48"/>
      <c r="X107" s="48">
        <v>420</v>
      </c>
      <c r="Y107" s="48">
        <v>571</v>
      </c>
      <c r="Z107" s="73">
        <f t="shared" si="24"/>
        <v>0</v>
      </c>
      <c r="AA107" s="48">
        <v>0</v>
      </c>
      <c r="AB107" s="48"/>
      <c r="AC107" s="73">
        <f t="shared" si="25"/>
        <v>5342</v>
      </c>
      <c r="AD107" s="48">
        <v>5342</v>
      </c>
      <c r="AE107" s="73">
        <f>SUM(AF107:AF107)</f>
        <v>0</v>
      </c>
      <c r="AF107" s="48">
        <v>0</v>
      </c>
      <c r="AG107" s="73">
        <f t="shared" si="26"/>
        <v>6406</v>
      </c>
      <c r="AH107" s="48">
        <v>6406</v>
      </c>
      <c r="AI107" s="49"/>
      <c r="AJ107" s="75">
        <f t="shared" si="27"/>
        <v>0</v>
      </c>
      <c r="AK107" s="48"/>
      <c r="AL107" s="49"/>
      <c r="AM107" s="73">
        <f>SUM(AN107:AO107)</f>
        <v>9375</v>
      </c>
      <c r="AN107" s="48"/>
      <c r="AO107" s="48">
        <v>9375</v>
      </c>
      <c r="AP107" s="73">
        <f t="shared" si="33"/>
        <v>0</v>
      </c>
      <c r="AQ107" s="48"/>
      <c r="AR107" s="73">
        <f>SUM(AS107:AU107)</f>
        <v>186777</v>
      </c>
      <c r="AS107" s="50">
        <v>95354</v>
      </c>
      <c r="AT107" s="50">
        <v>89271</v>
      </c>
      <c r="AU107" s="50">
        <v>2152</v>
      </c>
      <c r="AV107" s="74">
        <f>SUM(AW107:AY107)</f>
        <v>117098</v>
      </c>
      <c r="AW107" s="50">
        <v>34538</v>
      </c>
      <c r="AX107" s="50"/>
      <c r="AY107" s="50">
        <v>82560</v>
      </c>
      <c r="AZ107" s="74">
        <f t="shared" si="28"/>
        <v>0</v>
      </c>
      <c r="BA107" s="50"/>
      <c r="BB107" s="74">
        <f t="shared" si="29"/>
        <v>0</v>
      </c>
      <c r="BC107" s="50"/>
      <c r="BD107" s="50"/>
      <c r="BE107" s="74">
        <f t="shared" si="30"/>
        <v>0</v>
      </c>
      <c r="BF107" s="50">
        <v>0</v>
      </c>
      <c r="BG107" s="74">
        <f t="shared" si="31"/>
        <v>0</v>
      </c>
      <c r="BH107" s="50">
        <v>0</v>
      </c>
      <c r="BI107" s="74">
        <f t="shared" si="32"/>
        <v>0</v>
      </c>
      <c r="BJ107" s="50">
        <v>0</v>
      </c>
      <c r="BK107" s="51">
        <f>D107+G107+K107+N107+R107+U107+Z107+AC107+AE107+AG107+AJ107+AM107+AP107+AR107+AV107+AZ107+BB107+BE107+BG107+BI107</f>
        <v>338733</v>
      </c>
    </row>
    <row r="108" spans="1:63" ht="31.5">
      <c r="A108" s="45" t="s">
        <v>192</v>
      </c>
      <c r="B108" s="46" t="s">
        <v>105</v>
      </c>
      <c r="C108" s="47" t="s">
        <v>193</v>
      </c>
      <c r="D108" s="73">
        <f t="shared" si="18"/>
        <v>7000</v>
      </c>
      <c r="E108" s="48">
        <v>0</v>
      </c>
      <c r="F108" s="48">
        <v>7000</v>
      </c>
      <c r="G108" s="73">
        <f t="shared" si="19"/>
        <v>0</v>
      </c>
      <c r="H108" s="48">
        <v>0</v>
      </c>
      <c r="I108" s="48"/>
      <c r="J108" s="48"/>
      <c r="K108" s="73">
        <f t="shared" si="20"/>
        <v>0</v>
      </c>
      <c r="L108" s="48"/>
      <c r="M108" s="48"/>
      <c r="N108" s="73">
        <f t="shared" si="21"/>
        <v>2540</v>
      </c>
      <c r="O108" s="48">
        <v>2540</v>
      </c>
      <c r="P108" s="58"/>
      <c r="Q108" s="58"/>
      <c r="R108" s="73">
        <f t="shared" si="22"/>
        <v>2204</v>
      </c>
      <c r="S108" s="48">
        <v>2204</v>
      </c>
      <c r="T108" s="48"/>
      <c r="U108" s="73">
        <f t="shared" si="23"/>
        <v>14278</v>
      </c>
      <c r="V108" s="48">
        <v>8994</v>
      </c>
      <c r="W108" s="48"/>
      <c r="X108" s="48">
        <v>2237</v>
      </c>
      <c r="Y108" s="48">
        <v>3047</v>
      </c>
      <c r="Z108" s="73">
        <f t="shared" si="24"/>
        <v>12</v>
      </c>
      <c r="AA108" s="48">
        <v>12</v>
      </c>
      <c r="AB108" s="48"/>
      <c r="AC108" s="73">
        <f t="shared" si="25"/>
        <v>21018</v>
      </c>
      <c r="AD108" s="48">
        <v>21018</v>
      </c>
      <c r="AE108" s="73">
        <f>SUM(AF108:AF108)</f>
        <v>0</v>
      </c>
      <c r="AF108" s="48">
        <v>0</v>
      </c>
      <c r="AG108" s="73">
        <f t="shared" si="26"/>
        <v>7942</v>
      </c>
      <c r="AH108" s="48">
        <v>7942</v>
      </c>
      <c r="AI108" s="49"/>
      <c r="AJ108" s="75">
        <f t="shared" si="27"/>
        <v>0</v>
      </c>
      <c r="AK108" s="48"/>
      <c r="AL108" s="49"/>
      <c r="AM108" s="73">
        <f>SUM(AN108:AO108)</f>
        <v>26708</v>
      </c>
      <c r="AN108" s="48">
        <v>26708</v>
      </c>
      <c r="AO108" s="48"/>
      <c r="AP108" s="73">
        <f t="shared" si="33"/>
        <v>0</v>
      </c>
      <c r="AQ108" s="48"/>
      <c r="AR108" s="73">
        <f>SUM(AS108:AU108)</f>
        <v>551755</v>
      </c>
      <c r="AS108" s="50">
        <v>281682</v>
      </c>
      <c r="AT108" s="50">
        <v>263717</v>
      </c>
      <c r="AU108" s="50">
        <v>6356</v>
      </c>
      <c r="AV108" s="74">
        <f>SUM(AW108:AY108)</f>
        <v>332253</v>
      </c>
      <c r="AW108" s="50">
        <v>94627</v>
      </c>
      <c r="AX108" s="50"/>
      <c r="AY108" s="50">
        <v>237626</v>
      </c>
      <c r="AZ108" s="74">
        <f t="shared" si="28"/>
        <v>0</v>
      </c>
      <c r="BA108" s="50"/>
      <c r="BB108" s="74">
        <f t="shared" si="29"/>
        <v>0</v>
      </c>
      <c r="BC108" s="50"/>
      <c r="BD108" s="50"/>
      <c r="BE108" s="74">
        <f t="shared" si="30"/>
        <v>0</v>
      </c>
      <c r="BF108" s="50">
        <v>0</v>
      </c>
      <c r="BG108" s="74">
        <f t="shared" si="31"/>
        <v>0</v>
      </c>
      <c r="BH108" s="50">
        <v>0</v>
      </c>
      <c r="BI108" s="74">
        <f t="shared" si="32"/>
        <v>0</v>
      </c>
      <c r="BJ108" s="50">
        <v>0</v>
      </c>
      <c r="BK108" s="51">
        <f>D108+G108+K108+N108+R108+U108+Z108+AC108+AE108+AG108+AJ108+AM108+AP108+AR108+AV108+AZ108+BB108+BE108+BG108+BI108</f>
        <v>965710</v>
      </c>
    </row>
    <row r="109" spans="1:63" ht="31.5">
      <c r="A109" s="45" t="s">
        <v>194</v>
      </c>
      <c r="B109" s="46" t="s">
        <v>105</v>
      </c>
      <c r="C109" s="47" t="s">
        <v>195</v>
      </c>
      <c r="D109" s="73">
        <f t="shared" si="18"/>
        <v>0</v>
      </c>
      <c r="E109" s="48">
        <v>0</v>
      </c>
      <c r="F109" s="48"/>
      <c r="G109" s="73">
        <f t="shared" si="19"/>
        <v>0</v>
      </c>
      <c r="H109" s="48">
        <v>0</v>
      </c>
      <c r="I109" s="48"/>
      <c r="J109" s="48"/>
      <c r="K109" s="73">
        <f t="shared" si="20"/>
        <v>148356</v>
      </c>
      <c r="L109" s="48">
        <v>148356</v>
      </c>
      <c r="M109" s="48"/>
      <c r="N109" s="73">
        <f t="shared" si="21"/>
        <v>3381</v>
      </c>
      <c r="O109" s="48">
        <v>3381</v>
      </c>
      <c r="P109" s="58"/>
      <c r="Q109" s="58"/>
      <c r="R109" s="73">
        <f t="shared" si="22"/>
        <v>2722</v>
      </c>
      <c r="S109" s="48">
        <v>2722</v>
      </c>
      <c r="T109" s="48"/>
      <c r="U109" s="73">
        <f t="shared" si="23"/>
        <v>56310</v>
      </c>
      <c r="V109" s="48">
        <v>47227</v>
      </c>
      <c r="W109" s="48"/>
      <c r="X109" s="48">
        <v>3845</v>
      </c>
      <c r="Y109" s="48">
        <v>5238</v>
      </c>
      <c r="Z109" s="73">
        <f t="shared" si="24"/>
        <v>82</v>
      </c>
      <c r="AA109" s="48">
        <v>82</v>
      </c>
      <c r="AB109" s="48"/>
      <c r="AC109" s="73">
        <f t="shared" si="25"/>
        <v>29651</v>
      </c>
      <c r="AD109" s="48">
        <v>29651</v>
      </c>
      <c r="AE109" s="73">
        <f>SUM(AF109:AF109)</f>
        <v>0</v>
      </c>
      <c r="AF109" s="48">
        <v>0</v>
      </c>
      <c r="AG109" s="73">
        <f t="shared" si="26"/>
        <v>10033</v>
      </c>
      <c r="AH109" s="48">
        <v>10033</v>
      </c>
      <c r="AI109" s="49"/>
      <c r="AJ109" s="75">
        <f t="shared" si="27"/>
        <v>0</v>
      </c>
      <c r="AK109" s="48"/>
      <c r="AL109" s="49"/>
      <c r="AM109" s="73">
        <f>SUM(AN109:AO109)</f>
        <v>27923</v>
      </c>
      <c r="AN109" s="48"/>
      <c r="AO109" s="48">
        <v>27923</v>
      </c>
      <c r="AP109" s="73">
        <f t="shared" si="33"/>
        <v>0</v>
      </c>
      <c r="AQ109" s="48"/>
      <c r="AR109" s="73">
        <f>SUM(AS109:AU109)</f>
        <v>504462</v>
      </c>
      <c r="AS109" s="50">
        <v>257539</v>
      </c>
      <c r="AT109" s="50">
        <v>241112</v>
      </c>
      <c r="AU109" s="50">
        <v>5811</v>
      </c>
      <c r="AV109" s="74">
        <f>SUM(AW109:AY109)</f>
        <v>276825</v>
      </c>
      <c r="AW109" s="50">
        <v>88481</v>
      </c>
      <c r="AX109" s="50"/>
      <c r="AY109" s="50">
        <v>188344</v>
      </c>
      <c r="AZ109" s="74">
        <f t="shared" si="28"/>
        <v>0</v>
      </c>
      <c r="BA109" s="50"/>
      <c r="BB109" s="74">
        <f t="shared" si="29"/>
        <v>0</v>
      </c>
      <c r="BC109" s="50"/>
      <c r="BD109" s="50"/>
      <c r="BE109" s="74">
        <f t="shared" si="30"/>
        <v>0</v>
      </c>
      <c r="BF109" s="50">
        <v>0</v>
      </c>
      <c r="BG109" s="74">
        <f t="shared" si="31"/>
        <v>0</v>
      </c>
      <c r="BH109" s="50">
        <v>0</v>
      </c>
      <c r="BI109" s="74">
        <f t="shared" si="32"/>
        <v>0</v>
      </c>
      <c r="BJ109" s="50">
        <v>0</v>
      </c>
      <c r="BK109" s="51">
        <f>D109+G109+K109+N109+R109+U109+Z109+AC109+AE109+AG109+AJ109+AM109+AP109+AR109+AV109+AZ109+BB109+BE109+BG109+BI109</f>
        <v>1059745</v>
      </c>
    </row>
    <row r="110" spans="1:63" ht="31.5">
      <c r="A110" s="45" t="s">
        <v>196</v>
      </c>
      <c r="B110" s="46" t="s">
        <v>105</v>
      </c>
      <c r="C110" s="47" t="s">
        <v>197</v>
      </c>
      <c r="D110" s="73">
        <f t="shared" si="18"/>
        <v>0</v>
      </c>
      <c r="E110" s="48">
        <v>0</v>
      </c>
      <c r="F110" s="48"/>
      <c r="G110" s="73">
        <f t="shared" si="19"/>
        <v>0</v>
      </c>
      <c r="H110" s="48">
        <v>0</v>
      </c>
      <c r="I110" s="48"/>
      <c r="J110" s="48"/>
      <c r="K110" s="73">
        <f t="shared" si="20"/>
        <v>41033</v>
      </c>
      <c r="L110" s="48">
        <v>41033</v>
      </c>
      <c r="M110" s="48"/>
      <c r="N110" s="73">
        <f t="shared" si="21"/>
        <v>262</v>
      </c>
      <c r="O110" s="48">
        <v>262</v>
      </c>
      <c r="P110" s="58"/>
      <c r="Q110" s="58"/>
      <c r="R110" s="73">
        <f t="shared" si="22"/>
        <v>2916</v>
      </c>
      <c r="S110" s="48">
        <v>2916</v>
      </c>
      <c r="T110" s="48"/>
      <c r="U110" s="73">
        <f t="shared" si="23"/>
        <v>4282</v>
      </c>
      <c r="V110" s="48">
        <v>1918</v>
      </c>
      <c r="W110" s="48"/>
      <c r="X110" s="48">
        <v>1001</v>
      </c>
      <c r="Y110" s="48">
        <v>1363</v>
      </c>
      <c r="Z110" s="73">
        <f t="shared" si="24"/>
        <v>0</v>
      </c>
      <c r="AA110" s="48">
        <v>0</v>
      </c>
      <c r="AB110" s="48"/>
      <c r="AC110" s="73">
        <f t="shared" si="25"/>
        <v>33556</v>
      </c>
      <c r="AD110" s="48">
        <v>33556</v>
      </c>
      <c r="AE110" s="73">
        <f>SUM(AF110:AF110)</f>
        <v>0</v>
      </c>
      <c r="AF110" s="48">
        <v>0</v>
      </c>
      <c r="AG110" s="73">
        <f t="shared" si="26"/>
        <v>7019</v>
      </c>
      <c r="AH110" s="48">
        <v>7019</v>
      </c>
      <c r="AI110" s="49"/>
      <c r="AJ110" s="75">
        <f t="shared" si="27"/>
        <v>0</v>
      </c>
      <c r="AK110" s="48"/>
      <c r="AL110" s="49"/>
      <c r="AM110" s="73">
        <f>SUM(AN110:AO110)</f>
        <v>4797</v>
      </c>
      <c r="AN110" s="48"/>
      <c r="AO110" s="48">
        <v>4797</v>
      </c>
      <c r="AP110" s="73">
        <f t="shared" si="33"/>
        <v>0</v>
      </c>
      <c r="AQ110" s="48"/>
      <c r="AR110" s="73">
        <f>SUM(AS110:AU110)</f>
        <v>485112</v>
      </c>
      <c r="AS110" s="50">
        <v>247660</v>
      </c>
      <c r="AT110" s="50">
        <v>231864</v>
      </c>
      <c r="AU110" s="50">
        <v>5588</v>
      </c>
      <c r="AV110" s="74">
        <f>SUM(AW110:AY110)</f>
        <v>308197</v>
      </c>
      <c r="AW110" s="50">
        <v>81941</v>
      </c>
      <c r="AX110" s="50"/>
      <c r="AY110" s="50">
        <v>226256</v>
      </c>
      <c r="AZ110" s="74">
        <f t="shared" si="28"/>
        <v>0</v>
      </c>
      <c r="BA110" s="50"/>
      <c r="BB110" s="74">
        <f t="shared" si="29"/>
        <v>0</v>
      </c>
      <c r="BC110" s="50"/>
      <c r="BD110" s="50"/>
      <c r="BE110" s="74">
        <f t="shared" si="30"/>
        <v>0</v>
      </c>
      <c r="BF110" s="50">
        <v>0</v>
      </c>
      <c r="BG110" s="74">
        <f t="shared" si="31"/>
        <v>0</v>
      </c>
      <c r="BH110" s="50">
        <v>0</v>
      </c>
      <c r="BI110" s="74">
        <f t="shared" si="32"/>
        <v>0</v>
      </c>
      <c r="BJ110" s="50">
        <v>0</v>
      </c>
      <c r="BK110" s="51">
        <f>D110+G110+K110+N110+R110+U110+Z110+AC110+AE110+AG110+AJ110+AM110+AP110+AR110+AV110+AZ110+BB110+BE110+BG110+BI110</f>
        <v>887174</v>
      </c>
    </row>
    <row r="111" spans="1:63" ht="31.5">
      <c r="A111" s="45" t="s">
        <v>198</v>
      </c>
      <c r="B111" s="46" t="s">
        <v>105</v>
      </c>
      <c r="C111" s="47" t="s">
        <v>199</v>
      </c>
      <c r="D111" s="73">
        <f t="shared" si="18"/>
        <v>0</v>
      </c>
      <c r="E111" s="48">
        <v>0</v>
      </c>
      <c r="F111" s="48"/>
      <c r="G111" s="73">
        <f t="shared" si="19"/>
        <v>0</v>
      </c>
      <c r="H111" s="48">
        <v>0</v>
      </c>
      <c r="I111" s="48"/>
      <c r="J111" s="48"/>
      <c r="K111" s="73">
        <f t="shared" si="20"/>
        <v>0</v>
      </c>
      <c r="L111" s="48"/>
      <c r="M111" s="48"/>
      <c r="N111" s="73">
        <f t="shared" si="21"/>
        <v>2580</v>
      </c>
      <c r="O111" s="48">
        <v>2580</v>
      </c>
      <c r="P111" s="58"/>
      <c r="Q111" s="58"/>
      <c r="R111" s="73">
        <f t="shared" si="22"/>
        <v>1088</v>
      </c>
      <c r="S111" s="48">
        <v>1088</v>
      </c>
      <c r="T111" s="48"/>
      <c r="U111" s="73">
        <f t="shared" si="23"/>
        <v>26088</v>
      </c>
      <c r="V111" s="48">
        <v>20544</v>
      </c>
      <c r="W111" s="48"/>
      <c r="X111" s="48">
        <v>2347</v>
      </c>
      <c r="Y111" s="48">
        <v>3197</v>
      </c>
      <c r="Z111" s="73">
        <f t="shared" si="24"/>
        <v>53</v>
      </c>
      <c r="AA111" s="48">
        <v>53</v>
      </c>
      <c r="AB111" s="48"/>
      <c r="AC111" s="73">
        <f t="shared" si="25"/>
        <v>13825</v>
      </c>
      <c r="AD111" s="48">
        <v>13825</v>
      </c>
      <c r="AE111" s="73">
        <f>SUM(AF111:AF111)</f>
        <v>0</v>
      </c>
      <c r="AF111" s="48">
        <v>0</v>
      </c>
      <c r="AG111" s="73">
        <f t="shared" si="26"/>
        <v>7975</v>
      </c>
      <c r="AH111" s="48">
        <v>7975</v>
      </c>
      <c r="AI111" s="49"/>
      <c r="AJ111" s="75">
        <f t="shared" si="27"/>
        <v>0</v>
      </c>
      <c r="AK111" s="48"/>
      <c r="AL111" s="49"/>
      <c r="AM111" s="73">
        <f>SUM(AN111:AO111)</f>
        <v>15616</v>
      </c>
      <c r="AN111" s="48">
        <v>15616</v>
      </c>
      <c r="AO111" s="48"/>
      <c r="AP111" s="73">
        <f t="shared" si="33"/>
        <v>0</v>
      </c>
      <c r="AQ111" s="48"/>
      <c r="AR111" s="73">
        <f>SUM(AS111:AU111)</f>
        <v>589506</v>
      </c>
      <c r="AS111" s="50">
        <v>300955</v>
      </c>
      <c r="AT111" s="50">
        <v>281760</v>
      </c>
      <c r="AU111" s="50">
        <v>6791</v>
      </c>
      <c r="AV111" s="74">
        <f>SUM(AW111:AY111)</f>
        <v>325585</v>
      </c>
      <c r="AW111" s="50">
        <v>113141</v>
      </c>
      <c r="AX111" s="50"/>
      <c r="AY111" s="50">
        <v>212444</v>
      </c>
      <c r="AZ111" s="74">
        <f t="shared" si="28"/>
        <v>0</v>
      </c>
      <c r="BA111" s="50"/>
      <c r="BB111" s="74">
        <f t="shared" si="29"/>
        <v>0</v>
      </c>
      <c r="BC111" s="50"/>
      <c r="BD111" s="50"/>
      <c r="BE111" s="74">
        <f t="shared" si="30"/>
        <v>0</v>
      </c>
      <c r="BF111" s="50">
        <v>0</v>
      </c>
      <c r="BG111" s="74">
        <f t="shared" si="31"/>
        <v>0</v>
      </c>
      <c r="BH111" s="50">
        <v>0</v>
      </c>
      <c r="BI111" s="74">
        <f t="shared" si="32"/>
        <v>0</v>
      </c>
      <c r="BJ111" s="50">
        <v>0</v>
      </c>
      <c r="BK111" s="51">
        <f>D111+G111+K111+N111+R111+U111+Z111+AC111+AE111+AG111+AJ111+AM111+AP111+AR111+AV111+AZ111+BB111+BE111+BG111+BI111</f>
        <v>982316</v>
      </c>
    </row>
    <row r="112" spans="1:63" ht="31.5">
      <c r="A112" s="45" t="s">
        <v>200</v>
      </c>
      <c r="B112" s="46" t="s">
        <v>105</v>
      </c>
      <c r="C112" s="47" t="s">
        <v>201</v>
      </c>
      <c r="D112" s="73">
        <f t="shared" si="18"/>
        <v>0</v>
      </c>
      <c r="E112" s="48">
        <v>0</v>
      </c>
      <c r="F112" s="48"/>
      <c r="G112" s="73">
        <f t="shared" si="19"/>
        <v>0</v>
      </c>
      <c r="H112" s="48">
        <v>0</v>
      </c>
      <c r="I112" s="48"/>
      <c r="J112" s="48"/>
      <c r="K112" s="73">
        <f t="shared" si="20"/>
        <v>63400</v>
      </c>
      <c r="L112" s="48">
        <v>63400</v>
      </c>
      <c r="M112" s="48"/>
      <c r="N112" s="73">
        <f t="shared" si="21"/>
        <v>2279</v>
      </c>
      <c r="O112" s="48">
        <v>2279</v>
      </c>
      <c r="P112" s="58"/>
      <c r="Q112" s="58"/>
      <c r="R112" s="73">
        <f t="shared" si="22"/>
        <v>1360</v>
      </c>
      <c r="S112" s="48">
        <v>1360</v>
      </c>
      <c r="T112" s="48"/>
      <c r="U112" s="73">
        <f t="shared" si="23"/>
        <v>80265</v>
      </c>
      <c r="V112" s="48">
        <v>66189</v>
      </c>
      <c r="W112" s="48"/>
      <c r="X112" s="48">
        <v>5959</v>
      </c>
      <c r="Y112" s="48">
        <v>8117</v>
      </c>
      <c r="Z112" s="73">
        <f t="shared" si="24"/>
        <v>0</v>
      </c>
      <c r="AA112" s="48">
        <v>0</v>
      </c>
      <c r="AB112" s="48"/>
      <c r="AC112" s="73">
        <f t="shared" si="25"/>
        <v>20061</v>
      </c>
      <c r="AD112" s="48">
        <v>20061</v>
      </c>
      <c r="AE112" s="73">
        <f>SUM(AF112:AF112)</f>
        <v>0</v>
      </c>
      <c r="AF112" s="48">
        <v>0</v>
      </c>
      <c r="AG112" s="73">
        <f t="shared" si="26"/>
        <v>7019</v>
      </c>
      <c r="AH112" s="48">
        <v>7019</v>
      </c>
      <c r="AI112" s="49"/>
      <c r="AJ112" s="75">
        <f t="shared" si="27"/>
        <v>0</v>
      </c>
      <c r="AK112" s="48"/>
      <c r="AL112" s="49"/>
      <c r="AM112" s="73">
        <f>SUM(AN112:AO112)</f>
        <v>1440</v>
      </c>
      <c r="AN112" s="48">
        <v>1440</v>
      </c>
      <c r="AO112" s="48"/>
      <c r="AP112" s="73">
        <f t="shared" si="33"/>
        <v>0</v>
      </c>
      <c r="AQ112" s="48"/>
      <c r="AR112" s="73">
        <f>SUM(AS112:AU112)</f>
        <v>255013</v>
      </c>
      <c r="AS112" s="50">
        <v>130189</v>
      </c>
      <c r="AT112" s="50">
        <v>121886</v>
      </c>
      <c r="AU112" s="50">
        <v>2938</v>
      </c>
      <c r="AV112" s="74">
        <f>SUM(AW112:AY112)</f>
        <v>185802</v>
      </c>
      <c r="AW112" s="50">
        <v>61032</v>
      </c>
      <c r="AX112" s="50"/>
      <c r="AY112" s="50">
        <v>124770</v>
      </c>
      <c r="AZ112" s="74">
        <f t="shared" si="28"/>
        <v>0</v>
      </c>
      <c r="BA112" s="50"/>
      <c r="BB112" s="74">
        <f t="shared" si="29"/>
        <v>0</v>
      </c>
      <c r="BC112" s="50"/>
      <c r="BD112" s="50"/>
      <c r="BE112" s="74">
        <f t="shared" si="30"/>
        <v>0</v>
      </c>
      <c r="BF112" s="50">
        <v>0</v>
      </c>
      <c r="BG112" s="74">
        <f t="shared" si="31"/>
        <v>0</v>
      </c>
      <c r="BH112" s="50">
        <v>0</v>
      </c>
      <c r="BI112" s="74">
        <f t="shared" si="32"/>
        <v>0</v>
      </c>
      <c r="BJ112" s="50">
        <v>0</v>
      </c>
      <c r="BK112" s="51">
        <f>D112+G112+K112+N112+R112+U112+Z112+AC112+AE112+AG112+AJ112+AM112+AP112+AR112+AV112+AZ112+BB112+BE112+BG112+BI112</f>
        <v>616639</v>
      </c>
    </row>
    <row r="113" spans="1:66" ht="31.5">
      <c r="A113" s="45" t="s">
        <v>202</v>
      </c>
      <c r="B113" s="46" t="s">
        <v>105</v>
      </c>
      <c r="C113" s="47" t="s">
        <v>203</v>
      </c>
      <c r="D113" s="73">
        <f t="shared" si="18"/>
        <v>0</v>
      </c>
      <c r="E113" s="48">
        <v>0</v>
      </c>
      <c r="F113" s="48"/>
      <c r="G113" s="73">
        <f t="shared" si="19"/>
        <v>0</v>
      </c>
      <c r="H113" s="48">
        <v>0</v>
      </c>
      <c r="I113" s="48"/>
      <c r="J113" s="48"/>
      <c r="K113" s="73">
        <f t="shared" si="20"/>
        <v>0</v>
      </c>
      <c r="L113" s="48"/>
      <c r="M113" s="48"/>
      <c r="N113" s="73">
        <f t="shared" si="21"/>
        <v>1541</v>
      </c>
      <c r="O113" s="48">
        <v>1541</v>
      </c>
      <c r="P113" s="58"/>
      <c r="Q113" s="58"/>
      <c r="R113" s="73">
        <f t="shared" si="22"/>
        <v>1199</v>
      </c>
      <c r="S113" s="48">
        <v>1199</v>
      </c>
      <c r="T113" s="48"/>
      <c r="U113" s="73">
        <f t="shared" si="23"/>
        <v>12490</v>
      </c>
      <c r="V113" s="48">
        <v>10000</v>
      </c>
      <c r="W113" s="48"/>
      <c r="X113" s="48">
        <v>1054</v>
      </c>
      <c r="Y113" s="48">
        <v>1436</v>
      </c>
      <c r="Z113" s="73">
        <f t="shared" si="24"/>
        <v>167</v>
      </c>
      <c r="AA113" s="48">
        <v>167</v>
      </c>
      <c r="AB113" s="48"/>
      <c r="AC113" s="73">
        <f t="shared" si="25"/>
        <v>15964</v>
      </c>
      <c r="AD113" s="48">
        <v>15964</v>
      </c>
      <c r="AE113" s="73">
        <f>SUM(AF113:AF113)</f>
        <v>0</v>
      </c>
      <c r="AF113" s="48">
        <v>0</v>
      </c>
      <c r="AG113" s="73">
        <f t="shared" si="26"/>
        <v>6406</v>
      </c>
      <c r="AH113" s="48">
        <v>6406</v>
      </c>
      <c r="AI113" s="49"/>
      <c r="AJ113" s="75">
        <f t="shared" si="27"/>
        <v>0</v>
      </c>
      <c r="AK113" s="48"/>
      <c r="AL113" s="49"/>
      <c r="AM113" s="73">
        <f>SUM(AN113:AO113)</f>
        <v>17509</v>
      </c>
      <c r="AN113" s="48"/>
      <c r="AO113" s="48">
        <v>17509</v>
      </c>
      <c r="AP113" s="73">
        <f t="shared" si="33"/>
        <v>0</v>
      </c>
      <c r="AQ113" s="48"/>
      <c r="AR113" s="73">
        <f>SUM(AS113:AU113)</f>
        <v>303737</v>
      </c>
      <c r="AS113" s="50">
        <v>155064</v>
      </c>
      <c r="AT113" s="50">
        <v>145174</v>
      </c>
      <c r="AU113" s="50">
        <v>3499</v>
      </c>
      <c r="AV113" s="74">
        <f>SUM(AW113:AY113)</f>
        <v>189924</v>
      </c>
      <c r="AW113" s="50">
        <v>56832</v>
      </c>
      <c r="AX113" s="50"/>
      <c r="AY113" s="50">
        <v>133092</v>
      </c>
      <c r="AZ113" s="74">
        <f t="shared" si="28"/>
        <v>0</v>
      </c>
      <c r="BA113" s="50"/>
      <c r="BB113" s="74">
        <f t="shared" si="29"/>
        <v>0</v>
      </c>
      <c r="BC113" s="50"/>
      <c r="BD113" s="50"/>
      <c r="BE113" s="74">
        <f t="shared" si="30"/>
        <v>0</v>
      </c>
      <c r="BF113" s="50">
        <v>0</v>
      </c>
      <c r="BG113" s="74">
        <f t="shared" si="31"/>
        <v>0</v>
      </c>
      <c r="BH113" s="50">
        <v>0</v>
      </c>
      <c r="BI113" s="74">
        <f t="shared" si="32"/>
        <v>0</v>
      </c>
      <c r="BJ113" s="50">
        <v>0</v>
      </c>
      <c r="BK113" s="51">
        <f>D113+G113+K113+N113+R113+U113+Z113+AC113+AE113+AG113+AJ113+AM113+AP113+AR113+AV113+AZ113+BB113+BE113+BG113+BI113</f>
        <v>548937</v>
      </c>
    </row>
    <row r="114" spans="1:66" ht="31.5">
      <c r="A114" s="45" t="s">
        <v>204</v>
      </c>
      <c r="B114" s="46" t="s">
        <v>105</v>
      </c>
      <c r="C114" s="47" t="s">
        <v>205</v>
      </c>
      <c r="D114" s="73">
        <f t="shared" si="18"/>
        <v>0</v>
      </c>
      <c r="E114" s="48">
        <v>0</v>
      </c>
      <c r="F114" s="48"/>
      <c r="G114" s="73">
        <f t="shared" si="19"/>
        <v>0</v>
      </c>
      <c r="H114" s="48">
        <v>0</v>
      </c>
      <c r="I114" s="48"/>
      <c r="J114" s="48"/>
      <c r="K114" s="73">
        <f t="shared" si="20"/>
        <v>0</v>
      </c>
      <c r="L114" s="48"/>
      <c r="M114" s="48"/>
      <c r="N114" s="73">
        <f t="shared" si="21"/>
        <v>1776</v>
      </c>
      <c r="O114" s="48">
        <v>1776</v>
      </c>
      <c r="P114" s="58"/>
      <c r="Q114" s="58"/>
      <c r="R114" s="73">
        <f t="shared" si="22"/>
        <v>1970</v>
      </c>
      <c r="S114" s="48">
        <v>1970</v>
      </c>
      <c r="T114" s="48"/>
      <c r="U114" s="73">
        <f t="shared" si="23"/>
        <v>22352</v>
      </c>
      <c r="V114" s="48">
        <v>16154</v>
      </c>
      <c r="W114" s="48"/>
      <c r="X114" s="48">
        <v>2624</v>
      </c>
      <c r="Y114" s="48">
        <v>3574</v>
      </c>
      <c r="Z114" s="73">
        <f t="shared" si="24"/>
        <v>132</v>
      </c>
      <c r="AA114" s="48">
        <v>132</v>
      </c>
      <c r="AB114" s="48"/>
      <c r="AC114" s="73">
        <f t="shared" si="25"/>
        <v>22493</v>
      </c>
      <c r="AD114" s="48">
        <v>22493</v>
      </c>
      <c r="AE114" s="73">
        <f>SUM(AF114:AF114)</f>
        <v>0</v>
      </c>
      <c r="AF114" s="48">
        <v>0</v>
      </c>
      <c r="AG114" s="73">
        <f t="shared" si="26"/>
        <v>7019</v>
      </c>
      <c r="AH114" s="48">
        <v>7019</v>
      </c>
      <c r="AI114" s="49"/>
      <c r="AJ114" s="75">
        <f t="shared" si="27"/>
        <v>0</v>
      </c>
      <c r="AK114" s="48"/>
      <c r="AL114" s="49"/>
      <c r="AM114" s="73">
        <f>SUM(AN114:AO114)</f>
        <v>8960</v>
      </c>
      <c r="AN114" s="48"/>
      <c r="AO114" s="48">
        <v>8960</v>
      </c>
      <c r="AP114" s="73">
        <f t="shared" si="33"/>
        <v>0</v>
      </c>
      <c r="AQ114" s="48"/>
      <c r="AR114" s="73">
        <f>SUM(AS114:AU114)</f>
        <v>244422</v>
      </c>
      <c r="AS114" s="50">
        <v>124782</v>
      </c>
      <c r="AT114" s="50">
        <v>116824</v>
      </c>
      <c r="AU114" s="50">
        <v>2816</v>
      </c>
      <c r="AV114" s="74">
        <f>SUM(AW114:AY114)</f>
        <v>160759</v>
      </c>
      <c r="AW114" s="50">
        <v>47207</v>
      </c>
      <c r="AX114" s="50"/>
      <c r="AY114" s="50">
        <v>113552</v>
      </c>
      <c r="AZ114" s="74">
        <f t="shared" si="28"/>
        <v>2</v>
      </c>
      <c r="BA114" s="50">
        <v>2</v>
      </c>
      <c r="BB114" s="74">
        <f t="shared" si="29"/>
        <v>0</v>
      </c>
      <c r="BC114" s="50"/>
      <c r="BD114" s="50"/>
      <c r="BE114" s="74">
        <f t="shared" si="30"/>
        <v>0</v>
      </c>
      <c r="BF114" s="50">
        <v>0</v>
      </c>
      <c r="BG114" s="74">
        <f t="shared" si="31"/>
        <v>0</v>
      </c>
      <c r="BH114" s="50">
        <v>0</v>
      </c>
      <c r="BI114" s="74">
        <f t="shared" si="32"/>
        <v>0</v>
      </c>
      <c r="BJ114" s="50">
        <v>0</v>
      </c>
      <c r="BK114" s="51">
        <f>D114+G114+K114+N114+R114+U114+Z114+AC114+AE114+AG114+AJ114+AM114+AP114+AR114+AV114+AZ114+BB114+BE114+BG114+BI114</f>
        <v>469885</v>
      </c>
    </row>
    <row r="115" spans="1:66" ht="31.5">
      <c r="A115" s="45" t="s">
        <v>206</v>
      </c>
      <c r="B115" s="46" t="s">
        <v>105</v>
      </c>
      <c r="C115" s="47" t="s">
        <v>207</v>
      </c>
      <c r="D115" s="73">
        <f t="shared" si="18"/>
        <v>10000</v>
      </c>
      <c r="E115" s="48">
        <v>0</v>
      </c>
      <c r="F115" s="48">
        <v>10000</v>
      </c>
      <c r="G115" s="73">
        <f t="shared" si="19"/>
        <v>0</v>
      </c>
      <c r="H115" s="48">
        <v>0</v>
      </c>
      <c r="I115" s="48"/>
      <c r="J115" s="48"/>
      <c r="K115" s="73">
        <f t="shared" si="20"/>
        <v>0</v>
      </c>
      <c r="L115" s="48"/>
      <c r="M115" s="48"/>
      <c r="N115" s="73">
        <f t="shared" si="21"/>
        <v>407</v>
      </c>
      <c r="O115" s="48">
        <v>407</v>
      </c>
      <c r="P115" s="58"/>
      <c r="Q115" s="58"/>
      <c r="R115" s="73">
        <f t="shared" si="22"/>
        <v>1554</v>
      </c>
      <c r="S115" s="48">
        <v>1554</v>
      </c>
      <c r="T115" s="48"/>
      <c r="U115" s="73">
        <f t="shared" si="23"/>
        <v>13790</v>
      </c>
      <c r="V115" s="48">
        <v>8229</v>
      </c>
      <c r="W115" s="48"/>
      <c r="X115" s="48">
        <v>2354</v>
      </c>
      <c r="Y115" s="48">
        <v>3207</v>
      </c>
      <c r="Z115" s="73">
        <f t="shared" si="24"/>
        <v>258</v>
      </c>
      <c r="AA115" s="48">
        <v>258</v>
      </c>
      <c r="AB115" s="48"/>
      <c r="AC115" s="73">
        <f t="shared" si="25"/>
        <v>16298</v>
      </c>
      <c r="AD115" s="48">
        <v>16298</v>
      </c>
      <c r="AE115" s="73">
        <f>SUM(AF115:AF115)</f>
        <v>0</v>
      </c>
      <c r="AF115" s="48">
        <v>0</v>
      </c>
      <c r="AG115" s="73">
        <f t="shared" si="26"/>
        <v>6656</v>
      </c>
      <c r="AH115" s="48">
        <v>6656</v>
      </c>
      <c r="AI115" s="49"/>
      <c r="AJ115" s="75">
        <f t="shared" si="27"/>
        <v>0</v>
      </c>
      <c r="AK115" s="48"/>
      <c r="AL115" s="49"/>
      <c r="AM115" s="73">
        <f>SUM(AN115:AO115)</f>
        <v>10543</v>
      </c>
      <c r="AN115" s="48">
        <v>10543</v>
      </c>
      <c r="AO115" s="48"/>
      <c r="AP115" s="73">
        <f t="shared" si="33"/>
        <v>0</v>
      </c>
      <c r="AQ115" s="48"/>
      <c r="AR115" s="73">
        <f>SUM(AS115:AU115)</f>
        <v>226798</v>
      </c>
      <c r="AS115" s="50">
        <v>115785</v>
      </c>
      <c r="AT115" s="50">
        <v>108400</v>
      </c>
      <c r="AU115" s="50">
        <v>2613</v>
      </c>
      <c r="AV115" s="74">
        <f>SUM(AW115:AY115)</f>
        <v>136499</v>
      </c>
      <c r="AW115" s="50">
        <v>41701</v>
      </c>
      <c r="AX115" s="50"/>
      <c r="AY115" s="50">
        <v>94798</v>
      </c>
      <c r="AZ115" s="74">
        <f t="shared" si="28"/>
        <v>2</v>
      </c>
      <c r="BA115" s="50">
        <v>2</v>
      </c>
      <c r="BB115" s="74">
        <f t="shared" si="29"/>
        <v>0</v>
      </c>
      <c r="BC115" s="50"/>
      <c r="BD115" s="50"/>
      <c r="BE115" s="74">
        <f t="shared" si="30"/>
        <v>0</v>
      </c>
      <c r="BF115" s="50">
        <v>0</v>
      </c>
      <c r="BG115" s="74">
        <f t="shared" si="31"/>
        <v>0</v>
      </c>
      <c r="BH115" s="50">
        <v>0</v>
      </c>
      <c r="BI115" s="74">
        <f t="shared" si="32"/>
        <v>0</v>
      </c>
      <c r="BJ115" s="50">
        <v>0</v>
      </c>
      <c r="BK115" s="51">
        <f>D115+G115+K115+N115+R115+U115+Z115+AC115+AE115+AG115+AJ115+AM115+AP115+AR115+AV115+AZ115+BB115+BE115+BG115+BI115</f>
        <v>422805</v>
      </c>
    </row>
    <row r="116" spans="1:66" ht="31.5">
      <c r="A116" s="45" t="s">
        <v>208</v>
      </c>
      <c r="B116" s="46" t="s">
        <v>105</v>
      </c>
      <c r="C116" s="47" t="s">
        <v>209</v>
      </c>
      <c r="D116" s="73">
        <f t="shared" si="18"/>
        <v>2000</v>
      </c>
      <c r="E116" s="48">
        <v>0</v>
      </c>
      <c r="F116" s="48">
        <v>2000</v>
      </c>
      <c r="G116" s="73">
        <f t="shared" si="19"/>
        <v>0</v>
      </c>
      <c r="H116" s="48">
        <v>0</v>
      </c>
      <c r="I116" s="48"/>
      <c r="J116" s="48"/>
      <c r="K116" s="73">
        <f t="shared" si="20"/>
        <v>0</v>
      </c>
      <c r="L116" s="48"/>
      <c r="M116" s="48"/>
      <c r="N116" s="73">
        <f t="shared" si="21"/>
        <v>3159</v>
      </c>
      <c r="O116" s="48">
        <v>3159</v>
      </c>
      <c r="P116" s="58"/>
      <c r="Q116" s="58"/>
      <c r="R116" s="73">
        <f t="shared" si="22"/>
        <v>971</v>
      </c>
      <c r="S116" s="48">
        <v>971</v>
      </c>
      <c r="T116" s="48"/>
      <c r="U116" s="73">
        <f t="shared" si="23"/>
        <v>7023</v>
      </c>
      <c r="V116" s="48">
        <v>4857</v>
      </c>
      <c r="W116" s="48"/>
      <c r="X116" s="48">
        <v>917</v>
      </c>
      <c r="Y116" s="48">
        <v>1249</v>
      </c>
      <c r="Z116" s="73">
        <f t="shared" si="24"/>
        <v>27</v>
      </c>
      <c r="AA116" s="48">
        <v>27</v>
      </c>
      <c r="AB116" s="48"/>
      <c r="AC116" s="73">
        <f t="shared" si="25"/>
        <v>10790</v>
      </c>
      <c r="AD116" s="48">
        <v>10790</v>
      </c>
      <c r="AE116" s="73">
        <f>SUM(AF116:AF116)</f>
        <v>0</v>
      </c>
      <c r="AF116" s="48">
        <v>0</v>
      </c>
      <c r="AG116" s="73">
        <f t="shared" si="26"/>
        <v>9573</v>
      </c>
      <c r="AH116" s="48">
        <v>9573</v>
      </c>
      <c r="AI116" s="49"/>
      <c r="AJ116" s="75">
        <f t="shared" si="27"/>
        <v>0</v>
      </c>
      <c r="AK116" s="48"/>
      <c r="AL116" s="49"/>
      <c r="AM116" s="73">
        <f>SUM(AN116:AO116)</f>
        <v>8606</v>
      </c>
      <c r="AN116" s="48">
        <v>8606</v>
      </c>
      <c r="AO116" s="48"/>
      <c r="AP116" s="73">
        <f t="shared" si="33"/>
        <v>0</v>
      </c>
      <c r="AQ116" s="48"/>
      <c r="AR116" s="73">
        <f>SUM(AS116:AU116)</f>
        <v>560499</v>
      </c>
      <c r="AS116" s="50">
        <v>286146</v>
      </c>
      <c r="AT116" s="50">
        <v>267896</v>
      </c>
      <c r="AU116" s="50">
        <v>6457</v>
      </c>
      <c r="AV116" s="74">
        <f>SUM(AW116:AY116)</f>
        <v>192045</v>
      </c>
      <c r="AW116" s="50">
        <v>64143</v>
      </c>
      <c r="AX116" s="50"/>
      <c r="AY116" s="50">
        <v>127902</v>
      </c>
      <c r="AZ116" s="74">
        <f t="shared" si="28"/>
        <v>0</v>
      </c>
      <c r="BA116" s="50"/>
      <c r="BB116" s="74">
        <f t="shared" si="29"/>
        <v>0</v>
      </c>
      <c r="BC116" s="50"/>
      <c r="BD116" s="50"/>
      <c r="BE116" s="74">
        <f t="shared" si="30"/>
        <v>0</v>
      </c>
      <c r="BF116" s="50">
        <v>0</v>
      </c>
      <c r="BG116" s="74">
        <f t="shared" si="31"/>
        <v>0</v>
      </c>
      <c r="BH116" s="50">
        <v>0</v>
      </c>
      <c r="BI116" s="74">
        <f t="shared" si="32"/>
        <v>0</v>
      </c>
      <c r="BJ116" s="50">
        <v>0</v>
      </c>
      <c r="BK116" s="51">
        <f>D116+G116+K116+N116+R116+U116+Z116+AC116+AE116+AG116+AJ116+AM116+AP116+AR116+AV116+AZ116+BB116+BE116+BG116+BI116</f>
        <v>794693</v>
      </c>
    </row>
    <row r="117" spans="1:66" ht="31.5">
      <c r="A117" s="45" t="s">
        <v>210</v>
      </c>
      <c r="B117" s="46" t="s">
        <v>105</v>
      </c>
      <c r="C117" s="47" t="s">
        <v>97</v>
      </c>
      <c r="D117" s="73">
        <f t="shared" si="18"/>
        <v>0</v>
      </c>
      <c r="E117" s="48">
        <v>0</v>
      </c>
      <c r="F117" s="48"/>
      <c r="G117" s="73">
        <f t="shared" si="19"/>
        <v>0</v>
      </c>
      <c r="H117" s="48">
        <v>0</v>
      </c>
      <c r="I117" s="48"/>
      <c r="J117" s="48"/>
      <c r="K117" s="73">
        <f t="shared" si="20"/>
        <v>0</v>
      </c>
      <c r="L117" s="48"/>
      <c r="M117" s="48"/>
      <c r="N117" s="73">
        <f t="shared" si="21"/>
        <v>4815</v>
      </c>
      <c r="O117" s="48">
        <v>4815</v>
      </c>
      <c r="P117" s="58"/>
      <c r="Q117" s="58"/>
      <c r="R117" s="73">
        <f t="shared" si="22"/>
        <v>4201</v>
      </c>
      <c r="S117" s="48">
        <v>4201</v>
      </c>
      <c r="T117" s="48"/>
      <c r="U117" s="73">
        <f t="shared" si="23"/>
        <v>12565</v>
      </c>
      <c r="V117" s="48">
        <v>10254</v>
      </c>
      <c r="W117" s="48"/>
      <c r="X117" s="48">
        <v>978</v>
      </c>
      <c r="Y117" s="48">
        <v>1333</v>
      </c>
      <c r="Z117" s="73">
        <f t="shared" si="24"/>
        <v>0</v>
      </c>
      <c r="AA117" s="48">
        <v>0</v>
      </c>
      <c r="AB117" s="48"/>
      <c r="AC117" s="73">
        <f t="shared" si="25"/>
        <v>52216</v>
      </c>
      <c r="AD117" s="48">
        <v>52216</v>
      </c>
      <c r="AE117" s="73">
        <f>SUM(AF117:AF117)</f>
        <v>2200</v>
      </c>
      <c r="AF117" s="48">
        <v>2200</v>
      </c>
      <c r="AG117" s="73">
        <f t="shared" si="26"/>
        <v>13526</v>
      </c>
      <c r="AH117" s="48">
        <v>13526</v>
      </c>
      <c r="AI117" s="49"/>
      <c r="AJ117" s="75">
        <f t="shared" si="27"/>
        <v>0</v>
      </c>
      <c r="AK117" s="48"/>
      <c r="AL117" s="49"/>
      <c r="AM117" s="73">
        <f>SUM(AN117:AO117)</f>
        <v>27387</v>
      </c>
      <c r="AN117" s="48"/>
      <c r="AO117" s="48">
        <v>27387</v>
      </c>
      <c r="AP117" s="73">
        <f t="shared" si="33"/>
        <v>0</v>
      </c>
      <c r="AQ117" s="48"/>
      <c r="AR117" s="73">
        <f>SUM(AS117:AU117)</f>
        <v>960965</v>
      </c>
      <c r="AS117" s="50">
        <v>490593</v>
      </c>
      <c r="AT117" s="50">
        <v>459302</v>
      </c>
      <c r="AU117" s="50">
        <v>11070</v>
      </c>
      <c r="AV117" s="74">
        <f>SUM(AW117:AY117)</f>
        <v>519977</v>
      </c>
      <c r="AW117" s="50">
        <v>145216</v>
      </c>
      <c r="AX117" s="50"/>
      <c r="AY117" s="50">
        <v>374761</v>
      </c>
      <c r="AZ117" s="74">
        <f t="shared" si="28"/>
        <v>1</v>
      </c>
      <c r="BA117" s="50">
        <v>1</v>
      </c>
      <c r="BB117" s="74">
        <f t="shared" si="29"/>
        <v>0</v>
      </c>
      <c r="BC117" s="50"/>
      <c r="BD117" s="50"/>
      <c r="BE117" s="74">
        <f t="shared" si="30"/>
        <v>0</v>
      </c>
      <c r="BF117" s="50">
        <v>0</v>
      </c>
      <c r="BG117" s="74">
        <f t="shared" si="31"/>
        <v>0</v>
      </c>
      <c r="BH117" s="50">
        <v>0</v>
      </c>
      <c r="BI117" s="74">
        <f t="shared" si="32"/>
        <v>0</v>
      </c>
      <c r="BJ117" s="50">
        <v>0</v>
      </c>
      <c r="BK117" s="51">
        <f>D117+G117+K117+N117+R117+U117+Z117+AC117+AE117+AG117+AJ117+AM117+AP117+AR117+AV117+AZ117+BB117+BE117+BG117+BI117</f>
        <v>1597853</v>
      </c>
    </row>
    <row r="118" spans="1:66" ht="31.5">
      <c r="A118" s="45" t="s">
        <v>211</v>
      </c>
      <c r="B118" s="46" t="s">
        <v>105</v>
      </c>
      <c r="C118" s="47" t="s">
        <v>212</v>
      </c>
      <c r="D118" s="73">
        <f t="shared" si="18"/>
        <v>0</v>
      </c>
      <c r="E118" s="48">
        <v>0</v>
      </c>
      <c r="F118" s="48"/>
      <c r="G118" s="73">
        <f t="shared" si="19"/>
        <v>27</v>
      </c>
      <c r="H118" s="48">
        <v>27</v>
      </c>
      <c r="I118" s="48"/>
      <c r="J118" s="48"/>
      <c r="K118" s="73">
        <f t="shared" si="20"/>
        <v>0</v>
      </c>
      <c r="L118" s="48"/>
      <c r="M118" s="48"/>
      <c r="N118" s="73">
        <f t="shared" si="21"/>
        <v>1440</v>
      </c>
      <c r="O118" s="48">
        <v>1440</v>
      </c>
      <c r="P118" s="58"/>
      <c r="Q118" s="58"/>
      <c r="R118" s="73">
        <f t="shared" si="22"/>
        <v>1630</v>
      </c>
      <c r="S118" s="48">
        <v>1630</v>
      </c>
      <c r="T118" s="48"/>
      <c r="U118" s="73">
        <f t="shared" si="23"/>
        <v>23395</v>
      </c>
      <c r="V118" s="48">
        <v>16852</v>
      </c>
      <c r="W118" s="48"/>
      <c r="X118" s="48">
        <v>2770</v>
      </c>
      <c r="Y118" s="48">
        <v>3773</v>
      </c>
      <c r="Z118" s="73">
        <f t="shared" si="24"/>
        <v>38</v>
      </c>
      <c r="AA118" s="48">
        <v>38</v>
      </c>
      <c r="AB118" s="48"/>
      <c r="AC118" s="73">
        <f t="shared" si="25"/>
        <v>18444</v>
      </c>
      <c r="AD118" s="48">
        <v>18444</v>
      </c>
      <c r="AE118" s="73">
        <f>SUM(AF118:AF118)</f>
        <v>466</v>
      </c>
      <c r="AF118" s="48">
        <v>466</v>
      </c>
      <c r="AG118" s="73">
        <f t="shared" si="26"/>
        <v>7019</v>
      </c>
      <c r="AH118" s="48">
        <v>7019</v>
      </c>
      <c r="AI118" s="49"/>
      <c r="AJ118" s="75">
        <f t="shared" si="27"/>
        <v>0</v>
      </c>
      <c r="AK118" s="48"/>
      <c r="AL118" s="49"/>
      <c r="AM118" s="73">
        <f>SUM(AN118:AO118)</f>
        <v>18250</v>
      </c>
      <c r="AN118" s="48">
        <v>18250</v>
      </c>
      <c r="AO118" s="48"/>
      <c r="AP118" s="73">
        <f t="shared" si="33"/>
        <v>0</v>
      </c>
      <c r="AQ118" s="48"/>
      <c r="AR118" s="73">
        <f>SUM(AS118:AU118)</f>
        <v>288058</v>
      </c>
      <c r="AS118" s="50">
        <v>147060</v>
      </c>
      <c r="AT118" s="50">
        <v>137680</v>
      </c>
      <c r="AU118" s="50">
        <v>3318</v>
      </c>
      <c r="AV118" s="74">
        <f>SUM(AW118:AY118)</f>
        <v>168616</v>
      </c>
      <c r="AW118" s="50">
        <v>52195</v>
      </c>
      <c r="AX118" s="50"/>
      <c r="AY118" s="50">
        <v>116421</v>
      </c>
      <c r="AZ118" s="74">
        <f t="shared" si="28"/>
        <v>0</v>
      </c>
      <c r="BA118" s="50"/>
      <c r="BB118" s="74">
        <f t="shared" si="29"/>
        <v>0</v>
      </c>
      <c r="BC118" s="50"/>
      <c r="BD118" s="50"/>
      <c r="BE118" s="74">
        <f t="shared" si="30"/>
        <v>14000</v>
      </c>
      <c r="BF118" s="50">
        <v>14000</v>
      </c>
      <c r="BG118" s="74">
        <f t="shared" si="31"/>
        <v>0</v>
      </c>
      <c r="BH118" s="50">
        <v>0</v>
      </c>
      <c r="BI118" s="74">
        <f t="shared" si="32"/>
        <v>0</v>
      </c>
      <c r="BJ118" s="50">
        <v>0</v>
      </c>
      <c r="BK118" s="51">
        <f>D118+G118+K118+N118+R118+U118+Z118+AC118+AE118+AG118+AJ118+AM118+AP118+AR118+AV118+AZ118+BB118+BE118+BG118+BI118</f>
        <v>541383</v>
      </c>
    </row>
    <row r="119" spans="1:66" ht="31.5">
      <c r="A119" s="45" t="s">
        <v>213</v>
      </c>
      <c r="B119" s="46" t="s">
        <v>105</v>
      </c>
      <c r="C119" s="47" t="s">
        <v>214</v>
      </c>
      <c r="D119" s="73">
        <f t="shared" si="18"/>
        <v>0</v>
      </c>
      <c r="E119" s="48">
        <v>0</v>
      </c>
      <c r="F119" s="48"/>
      <c r="G119" s="73">
        <f t="shared" si="19"/>
        <v>0</v>
      </c>
      <c r="H119" s="48">
        <v>0</v>
      </c>
      <c r="I119" s="48"/>
      <c r="J119" s="48"/>
      <c r="K119" s="73">
        <f t="shared" si="20"/>
        <v>0</v>
      </c>
      <c r="L119" s="48"/>
      <c r="M119" s="48"/>
      <c r="N119" s="73">
        <f t="shared" si="21"/>
        <v>4613</v>
      </c>
      <c r="O119" s="48">
        <v>4613</v>
      </c>
      <c r="P119" s="58"/>
      <c r="Q119" s="58"/>
      <c r="R119" s="73">
        <f t="shared" si="22"/>
        <v>2771</v>
      </c>
      <c r="S119" s="48">
        <v>2771</v>
      </c>
      <c r="T119" s="48"/>
      <c r="U119" s="73">
        <f t="shared" si="23"/>
        <v>5994</v>
      </c>
      <c r="V119" s="48">
        <v>4579</v>
      </c>
      <c r="W119" s="48"/>
      <c r="X119" s="48">
        <v>599</v>
      </c>
      <c r="Y119" s="48">
        <v>816</v>
      </c>
      <c r="Z119" s="73">
        <f t="shared" si="24"/>
        <v>0</v>
      </c>
      <c r="AA119" s="48">
        <v>0</v>
      </c>
      <c r="AB119" s="48"/>
      <c r="AC119" s="73">
        <f t="shared" si="25"/>
        <v>31563</v>
      </c>
      <c r="AD119" s="48">
        <v>31563</v>
      </c>
      <c r="AE119" s="73">
        <f>SUM(AF119:AF119)</f>
        <v>0</v>
      </c>
      <c r="AF119" s="48">
        <v>0</v>
      </c>
      <c r="AG119" s="73">
        <f t="shared" si="26"/>
        <v>6420</v>
      </c>
      <c r="AH119" s="48">
        <v>6420</v>
      </c>
      <c r="AI119" s="49"/>
      <c r="AJ119" s="75">
        <f t="shared" si="27"/>
        <v>0</v>
      </c>
      <c r="AK119" s="48"/>
      <c r="AL119" s="49"/>
      <c r="AM119" s="73">
        <f>SUM(AN119:AO119)</f>
        <v>16927</v>
      </c>
      <c r="AN119" s="48">
        <v>16927</v>
      </c>
      <c r="AO119" s="48"/>
      <c r="AP119" s="73">
        <f t="shared" si="33"/>
        <v>0</v>
      </c>
      <c r="AQ119" s="48"/>
      <c r="AR119" s="73">
        <f>SUM(AS119:AU119)</f>
        <v>450310</v>
      </c>
      <c r="AS119" s="50">
        <v>229893</v>
      </c>
      <c r="AT119" s="50">
        <v>215230</v>
      </c>
      <c r="AU119" s="50">
        <v>5187</v>
      </c>
      <c r="AV119" s="74">
        <f>SUM(AW119:AY119)</f>
        <v>283177</v>
      </c>
      <c r="AW119" s="50">
        <v>101584</v>
      </c>
      <c r="AX119" s="50"/>
      <c r="AY119" s="50">
        <v>181593</v>
      </c>
      <c r="AZ119" s="74">
        <f t="shared" si="28"/>
        <v>0</v>
      </c>
      <c r="BA119" s="50"/>
      <c r="BB119" s="74">
        <f t="shared" si="29"/>
        <v>0</v>
      </c>
      <c r="BC119" s="50"/>
      <c r="BD119" s="50"/>
      <c r="BE119" s="74">
        <f t="shared" si="30"/>
        <v>0</v>
      </c>
      <c r="BF119" s="50">
        <v>0</v>
      </c>
      <c r="BG119" s="74">
        <f t="shared" si="31"/>
        <v>0</v>
      </c>
      <c r="BH119" s="50">
        <v>0</v>
      </c>
      <c r="BI119" s="74">
        <f t="shared" si="32"/>
        <v>0</v>
      </c>
      <c r="BJ119" s="50">
        <v>0</v>
      </c>
      <c r="BK119" s="51">
        <f>D119+G119+K119+N119+R119+U119+Z119+AC119+AE119+AG119+AJ119+AM119+AP119+AR119+AV119+AZ119+BB119+BE119+BG119+BI119</f>
        <v>801775</v>
      </c>
    </row>
    <row r="120" spans="1:66" ht="31.5">
      <c r="A120" s="45" t="s">
        <v>215</v>
      </c>
      <c r="B120" s="46" t="s">
        <v>105</v>
      </c>
      <c r="C120" s="47" t="s">
        <v>216</v>
      </c>
      <c r="D120" s="73">
        <f t="shared" si="18"/>
        <v>0</v>
      </c>
      <c r="E120" s="48">
        <v>0</v>
      </c>
      <c r="F120" s="48"/>
      <c r="G120" s="73">
        <f t="shared" si="19"/>
        <v>0</v>
      </c>
      <c r="H120" s="48">
        <v>0</v>
      </c>
      <c r="I120" s="48"/>
      <c r="J120" s="48"/>
      <c r="K120" s="73">
        <f t="shared" si="20"/>
        <v>32616</v>
      </c>
      <c r="L120" s="48">
        <v>32616</v>
      </c>
      <c r="M120" s="48"/>
      <c r="N120" s="73">
        <f t="shared" si="21"/>
        <v>820</v>
      </c>
      <c r="O120" s="48">
        <v>820</v>
      </c>
      <c r="P120" s="58"/>
      <c r="Q120" s="58"/>
      <c r="R120" s="73">
        <f t="shared" si="22"/>
        <v>787</v>
      </c>
      <c r="S120" s="48">
        <v>787</v>
      </c>
      <c r="T120" s="48"/>
      <c r="U120" s="73">
        <f t="shared" si="23"/>
        <v>30559</v>
      </c>
      <c r="V120" s="48">
        <v>22282</v>
      </c>
      <c r="W120" s="48"/>
      <c r="X120" s="48">
        <v>3504</v>
      </c>
      <c r="Y120" s="48">
        <v>4773</v>
      </c>
      <c r="Z120" s="73">
        <f t="shared" si="24"/>
        <v>74</v>
      </c>
      <c r="AA120" s="48">
        <v>74</v>
      </c>
      <c r="AB120" s="48"/>
      <c r="AC120" s="73">
        <f t="shared" si="25"/>
        <v>9889</v>
      </c>
      <c r="AD120" s="48">
        <v>9889</v>
      </c>
      <c r="AE120" s="73">
        <f>SUM(AF120:AF120)</f>
        <v>0</v>
      </c>
      <c r="AF120" s="48">
        <v>0</v>
      </c>
      <c r="AG120" s="73">
        <f t="shared" si="26"/>
        <v>6406</v>
      </c>
      <c r="AH120" s="48">
        <v>6406</v>
      </c>
      <c r="AI120" s="49"/>
      <c r="AJ120" s="75">
        <f t="shared" si="27"/>
        <v>6152</v>
      </c>
      <c r="AK120" s="48">
        <v>6152</v>
      </c>
      <c r="AL120" s="49"/>
      <c r="AM120" s="73">
        <f>SUM(AN120:AO120)</f>
        <v>9206</v>
      </c>
      <c r="AN120" s="48">
        <v>9206</v>
      </c>
      <c r="AO120" s="48"/>
      <c r="AP120" s="73">
        <f t="shared" si="33"/>
        <v>0</v>
      </c>
      <c r="AQ120" s="48"/>
      <c r="AR120" s="73">
        <f>SUM(AS120:AU120)</f>
        <v>255897</v>
      </c>
      <c r="AS120" s="50">
        <v>130641</v>
      </c>
      <c r="AT120" s="50">
        <v>122308</v>
      </c>
      <c r="AU120" s="50">
        <v>2948</v>
      </c>
      <c r="AV120" s="74">
        <f>SUM(AW120:AY120)</f>
        <v>179084</v>
      </c>
      <c r="AW120" s="50">
        <v>48739</v>
      </c>
      <c r="AX120" s="50"/>
      <c r="AY120" s="50">
        <v>130345</v>
      </c>
      <c r="AZ120" s="74">
        <f t="shared" si="28"/>
        <v>27</v>
      </c>
      <c r="BA120" s="50">
        <v>27</v>
      </c>
      <c r="BB120" s="74">
        <f t="shared" si="29"/>
        <v>0</v>
      </c>
      <c r="BC120" s="50"/>
      <c r="BD120" s="50"/>
      <c r="BE120" s="74">
        <f t="shared" si="30"/>
        <v>0</v>
      </c>
      <c r="BF120" s="50">
        <v>0</v>
      </c>
      <c r="BG120" s="74">
        <f t="shared" si="31"/>
        <v>0</v>
      </c>
      <c r="BH120" s="50">
        <v>0</v>
      </c>
      <c r="BI120" s="74">
        <f t="shared" si="32"/>
        <v>0</v>
      </c>
      <c r="BJ120" s="50">
        <v>0</v>
      </c>
      <c r="BK120" s="51">
        <f>D120+G120+K120+N120+R120+U120+Z120+AC120+AE120+AG120+AJ120+AM120+AP120+AR120+AV120+AZ120+BB120+BE120+BG120+BI120</f>
        <v>531517</v>
      </c>
    </row>
    <row r="121" spans="1:66" ht="31.5">
      <c r="A121" s="45" t="s">
        <v>217</v>
      </c>
      <c r="B121" s="46" t="s">
        <v>105</v>
      </c>
      <c r="C121" s="47" t="s">
        <v>218</v>
      </c>
      <c r="D121" s="73">
        <f t="shared" si="18"/>
        <v>8000</v>
      </c>
      <c r="E121" s="48">
        <v>0</v>
      </c>
      <c r="F121" s="48">
        <v>8000</v>
      </c>
      <c r="G121" s="73">
        <f t="shared" si="19"/>
        <v>0</v>
      </c>
      <c r="H121" s="48">
        <v>0</v>
      </c>
      <c r="I121" s="48"/>
      <c r="J121" s="48"/>
      <c r="K121" s="73">
        <f t="shared" si="20"/>
        <v>62132</v>
      </c>
      <c r="L121" s="48">
        <v>62132</v>
      </c>
      <c r="M121" s="48"/>
      <c r="N121" s="73">
        <f t="shared" si="21"/>
        <v>3595</v>
      </c>
      <c r="O121" s="48">
        <v>3595</v>
      </c>
      <c r="P121" s="58"/>
      <c r="Q121" s="58"/>
      <c r="R121" s="73">
        <f t="shared" si="22"/>
        <v>2863</v>
      </c>
      <c r="S121" s="48">
        <v>2863</v>
      </c>
      <c r="T121" s="48"/>
      <c r="U121" s="73">
        <f t="shared" si="23"/>
        <v>3176</v>
      </c>
      <c r="V121" s="48">
        <v>1110</v>
      </c>
      <c r="W121" s="48"/>
      <c r="X121" s="48">
        <v>875</v>
      </c>
      <c r="Y121" s="48">
        <v>1191</v>
      </c>
      <c r="Z121" s="73">
        <f t="shared" si="24"/>
        <v>31</v>
      </c>
      <c r="AA121" s="48">
        <v>31</v>
      </c>
      <c r="AB121" s="48"/>
      <c r="AC121" s="73">
        <f t="shared" si="25"/>
        <v>36302</v>
      </c>
      <c r="AD121" s="48">
        <v>36302</v>
      </c>
      <c r="AE121" s="73">
        <f>SUM(AF121:AF121)</f>
        <v>0</v>
      </c>
      <c r="AF121" s="48">
        <v>0</v>
      </c>
      <c r="AG121" s="73">
        <f t="shared" si="26"/>
        <v>6963</v>
      </c>
      <c r="AH121" s="48">
        <v>6963</v>
      </c>
      <c r="AI121" s="49"/>
      <c r="AJ121" s="75">
        <f t="shared" si="27"/>
        <v>0</v>
      </c>
      <c r="AK121" s="48"/>
      <c r="AL121" s="49"/>
      <c r="AM121" s="73">
        <f>SUM(AN121:AO121)</f>
        <v>4289</v>
      </c>
      <c r="AN121" s="48">
        <v>4289</v>
      </c>
      <c r="AO121" s="48"/>
      <c r="AP121" s="73">
        <f t="shared" si="33"/>
        <v>0</v>
      </c>
      <c r="AQ121" s="48"/>
      <c r="AR121" s="73">
        <f>SUM(AS121:AU121)</f>
        <v>546391</v>
      </c>
      <c r="AS121" s="50">
        <v>134472</v>
      </c>
      <c r="AT121" s="50">
        <v>402225</v>
      </c>
      <c r="AU121" s="50">
        <v>9694</v>
      </c>
      <c r="AV121" s="74">
        <f>SUM(AW121:AY121)</f>
        <v>353345</v>
      </c>
      <c r="AW121" s="50">
        <v>95085</v>
      </c>
      <c r="AX121" s="50"/>
      <c r="AY121" s="50">
        <v>258260</v>
      </c>
      <c r="AZ121" s="74">
        <f t="shared" si="28"/>
        <v>0</v>
      </c>
      <c r="BA121" s="50"/>
      <c r="BB121" s="74">
        <f t="shared" si="29"/>
        <v>4120</v>
      </c>
      <c r="BC121" s="50">
        <v>4120</v>
      </c>
      <c r="BD121" s="50"/>
      <c r="BE121" s="74">
        <f t="shared" si="30"/>
        <v>0</v>
      </c>
      <c r="BF121" s="50">
        <v>0</v>
      </c>
      <c r="BG121" s="74">
        <f t="shared" si="31"/>
        <v>0</v>
      </c>
      <c r="BH121" s="50">
        <v>0</v>
      </c>
      <c r="BI121" s="74">
        <f t="shared" si="32"/>
        <v>0</v>
      </c>
      <c r="BJ121" s="50">
        <v>0</v>
      </c>
      <c r="BK121" s="51">
        <f>D121+G121+K121+N121+R121+U121+Z121+AC121+AE121+AG121+AJ121+AM121+AP121+AR121+AV121+AZ121+BB121+BE121+BG121+BI121</f>
        <v>1031207</v>
      </c>
    </row>
    <row r="122" spans="1:66" ht="31.5">
      <c r="A122" s="45" t="s">
        <v>219</v>
      </c>
      <c r="B122" s="46" t="s">
        <v>105</v>
      </c>
      <c r="C122" s="47" t="s">
        <v>220</v>
      </c>
      <c r="D122" s="73">
        <f t="shared" si="18"/>
        <v>0</v>
      </c>
      <c r="E122" s="48">
        <v>0</v>
      </c>
      <c r="F122" s="48"/>
      <c r="G122" s="73">
        <f t="shared" si="19"/>
        <v>0</v>
      </c>
      <c r="H122" s="48">
        <v>0</v>
      </c>
      <c r="I122" s="48"/>
      <c r="J122" s="48"/>
      <c r="K122" s="73">
        <f t="shared" si="20"/>
        <v>0</v>
      </c>
      <c r="L122" s="48"/>
      <c r="M122" s="48"/>
      <c r="N122" s="73">
        <f t="shared" si="21"/>
        <v>1134</v>
      </c>
      <c r="O122" s="48">
        <v>1134</v>
      </c>
      <c r="P122" s="58"/>
      <c r="Q122" s="58"/>
      <c r="R122" s="73">
        <f t="shared" si="22"/>
        <v>792</v>
      </c>
      <c r="S122" s="48">
        <v>792</v>
      </c>
      <c r="T122" s="48"/>
      <c r="U122" s="73">
        <f t="shared" si="23"/>
        <v>31313</v>
      </c>
      <c r="V122" s="48">
        <v>26559</v>
      </c>
      <c r="W122" s="48"/>
      <c r="X122" s="48">
        <v>2013</v>
      </c>
      <c r="Y122" s="48">
        <v>2741</v>
      </c>
      <c r="Z122" s="73">
        <f t="shared" si="24"/>
        <v>0</v>
      </c>
      <c r="AA122" s="48">
        <v>0</v>
      </c>
      <c r="AB122" s="48"/>
      <c r="AC122" s="73">
        <f t="shared" si="25"/>
        <v>8789</v>
      </c>
      <c r="AD122" s="48">
        <v>8789</v>
      </c>
      <c r="AE122" s="73">
        <f>SUM(AF122:AF122)</f>
        <v>0</v>
      </c>
      <c r="AF122" s="48">
        <v>0</v>
      </c>
      <c r="AG122" s="73">
        <f t="shared" si="26"/>
        <v>7019</v>
      </c>
      <c r="AH122" s="48">
        <v>7019</v>
      </c>
      <c r="AI122" s="49"/>
      <c r="AJ122" s="75">
        <f t="shared" si="27"/>
        <v>0</v>
      </c>
      <c r="AK122" s="48"/>
      <c r="AL122" s="49"/>
      <c r="AM122" s="73">
        <f>SUM(AN122:AO122)</f>
        <v>6131</v>
      </c>
      <c r="AN122" s="48"/>
      <c r="AO122" s="48">
        <v>6131</v>
      </c>
      <c r="AP122" s="73">
        <f t="shared" si="33"/>
        <v>0</v>
      </c>
      <c r="AQ122" s="48"/>
      <c r="AR122" s="73">
        <f>SUM(AS122:AU122)</f>
        <v>240068</v>
      </c>
      <c r="AS122" s="50">
        <v>122560</v>
      </c>
      <c r="AT122" s="50">
        <v>114743</v>
      </c>
      <c r="AU122" s="50">
        <v>2765</v>
      </c>
      <c r="AV122" s="74">
        <f>SUM(AW122:AY122)</f>
        <v>154690</v>
      </c>
      <c r="AW122" s="50">
        <v>41848</v>
      </c>
      <c r="AX122" s="50"/>
      <c r="AY122" s="50">
        <v>112842</v>
      </c>
      <c r="AZ122" s="74">
        <f t="shared" si="28"/>
        <v>0</v>
      </c>
      <c r="BA122" s="50"/>
      <c r="BB122" s="74">
        <f t="shared" si="29"/>
        <v>0</v>
      </c>
      <c r="BC122" s="50"/>
      <c r="BD122" s="50"/>
      <c r="BE122" s="74">
        <f t="shared" si="30"/>
        <v>0</v>
      </c>
      <c r="BF122" s="50">
        <v>0</v>
      </c>
      <c r="BG122" s="74">
        <f t="shared" si="31"/>
        <v>0</v>
      </c>
      <c r="BH122" s="50">
        <v>0</v>
      </c>
      <c r="BI122" s="74">
        <f t="shared" si="32"/>
        <v>0</v>
      </c>
      <c r="BJ122" s="50">
        <v>0</v>
      </c>
      <c r="BK122" s="51">
        <f>D122+G122+K122+N122+R122+U122+Z122+AC122+AE122+AG122+AJ122+AM122+AP122+AR122+AV122+AZ122+BB122+BE122+BG122+BI122</f>
        <v>449936</v>
      </c>
    </row>
    <row r="123" spans="1:66" ht="31.5">
      <c r="A123" s="45" t="s">
        <v>221</v>
      </c>
      <c r="B123" s="46" t="s">
        <v>105</v>
      </c>
      <c r="C123" s="47" t="s">
        <v>222</v>
      </c>
      <c r="D123" s="73">
        <f t="shared" si="18"/>
        <v>0</v>
      </c>
      <c r="E123" s="48">
        <v>0</v>
      </c>
      <c r="F123" s="48"/>
      <c r="G123" s="73">
        <f t="shared" si="19"/>
        <v>0</v>
      </c>
      <c r="H123" s="48">
        <v>0</v>
      </c>
      <c r="I123" s="48"/>
      <c r="J123" s="48"/>
      <c r="K123" s="73">
        <f t="shared" si="20"/>
        <v>0</v>
      </c>
      <c r="L123" s="48"/>
      <c r="M123" s="48"/>
      <c r="N123" s="73">
        <f t="shared" si="21"/>
        <v>2679</v>
      </c>
      <c r="O123" s="48">
        <v>2679</v>
      </c>
      <c r="P123" s="58"/>
      <c r="Q123" s="58"/>
      <c r="R123" s="73">
        <f t="shared" si="22"/>
        <v>1096</v>
      </c>
      <c r="S123" s="48">
        <v>1096</v>
      </c>
      <c r="T123" s="48"/>
      <c r="U123" s="73">
        <f t="shared" si="23"/>
        <v>51886</v>
      </c>
      <c r="V123" s="48">
        <v>44636</v>
      </c>
      <c r="W123" s="48"/>
      <c r="X123" s="48">
        <v>3069</v>
      </c>
      <c r="Y123" s="48">
        <v>4181</v>
      </c>
      <c r="Z123" s="73">
        <f t="shared" si="24"/>
        <v>0</v>
      </c>
      <c r="AA123" s="48">
        <v>0</v>
      </c>
      <c r="AB123" s="48"/>
      <c r="AC123" s="73">
        <f t="shared" si="25"/>
        <v>13353</v>
      </c>
      <c r="AD123" s="48">
        <v>13353</v>
      </c>
      <c r="AE123" s="73">
        <f>SUM(AF123:AF123)</f>
        <v>0</v>
      </c>
      <c r="AF123" s="48">
        <v>0</v>
      </c>
      <c r="AG123" s="73">
        <f t="shared" si="26"/>
        <v>6837</v>
      </c>
      <c r="AH123" s="48">
        <v>6837</v>
      </c>
      <c r="AI123" s="49"/>
      <c r="AJ123" s="75">
        <f t="shared" si="27"/>
        <v>0</v>
      </c>
      <c r="AK123" s="48"/>
      <c r="AL123" s="49"/>
      <c r="AM123" s="73">
        <f>SUM(AN123:AO123)</f>
        <v>8580</v>
      </c>
      <c r="AN123" s="48">
        <v>8580</v>
      </c>
      <c r="AO123" s="48"/>
      <c r="AP123" s="73">
        <f t="shared" si="33"/>
        <v>0</v>
      </c>
      <c r="AQ123" s="48"/>
      <c r="AR123" s="73">
        <f>SUM(AS123:AU123)</f>
        <v>200438</v>
      </c>
      <c r="AS123" s="50">
        <v>101307</v>
      </c>
      <c r="AT123" s="50">
        <v>94845</v>
      </c>
      <c r="AU123" s="50">
        <v>4286</v>
      </c>
      <c r="AV123" s="74">
        <f>SUM(AW123:AY123)</f>
        <v>169474</v>
      </c>
      <c r="AW123" s="50">
        <v>52260</v>
      </c>
      <c r="AX123" s="50"/>
      <c r="AY123" s="50">
        <v>117214</v>
      </c>
      <c r="AZ123" s="74">
        <f t="shared" si="28"/>
        <v>0</v>
      </c>
      <c r="BA123" s="50"/>
      <c r="BB123" s="74">
        <f t="shared" si="29"/>
        <v>0</v>
      </c>
      <c r="BC123" s="50"/>
      <c r="BD123" s="50"/>
      <c r="BE123" s="74">
        <f t="shared" si="30"/>
        <v>0</v>
      </c>
      <c r="BF123" s="50">
        <v>0</v>
      </c>
      <c r="BG123" s="74">
        <f t="shared" si="31"/>
        <v>0</v>
      </c>
      <c r="BH123" s="50">
        <v>0</v>
      </c>
      <c r="BI123" s="74">
        <f t="shared" si="32"/>
        <v>0</v>
      </c>
      <c r="BJ123" s="50">
        <v>0</v>
      </c>
      <c r="BK123" s="51">
        <f>D123+G123+K123+N123+R123+U123+Z123+AC123+AE123+AG123+AJ123+AM123+AP123+AR123+AV123+AZ123+BB123+BE123+BG123+BI123</f>
        <v>454343</v>
      </c>
    </row>
    <row r="124" spans="1:66" ht="31.5">
      <c r="A124" s="45" t="s">
        <v>223</v>
      </c>
      <c r="B124" s="46" t="s">
        <v>105</v>
      </c>
      <c r="C124" s="47" t="s">
        <v>224</v>
      </c>
      <c r="D124" s="73">
        <f t="shared" si="18"/>
        <v>0</v>
      </c>
      <c r="E124" s="48">
        <v>0</v>
      </c>
      <c r="F124" s="48"/>
      <c r="G124" s="73">
        <f t="shared" si="19"/>
        <v>0</v>
      </c>
      <c r="H124" s="48">
        <v>0</v>
      </c>
      <c r="I124" s="48"/>
      <c r="J124" s="48"/>
      <c r="K124" s="73">
        <f t="shared" si="20"/>
        <v>0</v>
      </c>
      <c r="L124" s="48"/>
      <c r="M124" s="48"/>
      <c r="N124" s="73">
        <f t="shared" si="21"/>
        <v>1623</v>
      </c>
      <c r="O124" s="48">
        <v>1623</v>
      </c>
      <c r="P124" s="58"/>
      <c r="Q124" s="58"/>
      <c r="R124" s="73">
        <f t="shared" si="22"/>
        <v>2517</v>
      </c>
      <c r="S124" s="48">
        <v>2517</v>
      </c>
      <c r="T124" s="48"/>
      <c r="U124" s="73">
        <f t="shared" si="23"/>
        <v>67322</v>
      </c>
      <c r="V124" s="48">
        <v>50965</v>
      </c>
      <c r="W124" s="48"/>
      <c r="X124" s="48">
        <v>6924</v>
      </c>
      <c r="Y124" s="48">
        <v>9433</v>
      </c>
      <c r="Z124" s="73">
        <f t="shared" si="24"/>
        <v>632</v>
      </c>
      <c r="AA124" s="48">
        <v>0</v>
      </c>
      <c r="AB124" s="48">
        <v>632</v>
      </c>
      <c r="AC124" s="73">
        <f t="shared" si="25"/>
        <v>27220</v>
      </c>
      <c r="AD124" s="48">
        <v>27220</v>
      </c>
      <c r="AE124" s="73">
        <f>SUM(AF124:AF124)</f>
        <v>0</v>
      </c>
      <c r="AF124" s="48">
        <v>0</v>
      </c>
      <c r="AG124" s="73">
        <f t="shared" si="26"/>
        <v>6854</v>
      </c>
      <c r="AH124" s="48">
        <v>6854</v>
      </c>
      <c r="AI124" s="49"/>
      <c r="AJ124" s="75">
        <f t="shared" si="27"/>
        <v>0</v>
      </c>
      <c r="AK124" s="48"/>
      <c r="AL124" s="49"/>
      <c r="AM124" s="73">
        <f>SUM(AN124:AO124)</f>
        <v>31102</v>
      </c>
      <c r="AN124" s="48"/>
      <c r="AO124" s="48">
        <v>31102</v>
      </c>
      <c r="AP124" s="73">
        <f t="shared" si="33"/>
        <v>0</v>
      </c>
      <c r="AQ124" s="48"/>
      <c r="AR124" s="73">
        <f>SUM(AS124:AU124)</f>
        <v>444770</v>
      </c>
      <c r="AS124" s="50">
        <v>227202</v>
      </c>
      <c r="AT124" s="50">
        <v>212447</v>
      </c>
      <c r="AU124" s="50">
        <v>5121</v>
      </c>
      <c r="AV124" s="74">
        <f>SUM(AW124:AY124)</f>
        <v>237036</v>
      </c>
      <c r="AW124" s="50">
        <v>66370</v>
      </c>
      <c r="AX124" s="50"/>
      <c r="AY124" s="50">
        <v>170666</v>
      </c>
      <c r="AZ124" s="74">
        <f t="shared" si="28"/>
        <v>0</v>
      </c>
      <c r="BA124" s="50"/>
      <c r="BB124" s="74">
        <f t="shared" si="29"/>
        <v>0</v>
      </c>
      <c r="BC124" s="50"/>
      <c r="BD124" s="50"/>
      <c r="BE124" s="74">
        <f t="shared" si="30"/>
        <v>0</v>
      </c>
      <c r="BF124" s="50">
        <v>0</v>
      </c>
      <c r="BG124" s="74">
        <f t="shared" si="31"/>
        <v>0</v>
      </c>
      <c r="BH124" s="50">
        <v>0</v>
      </c>
      <c r="BI124" s="74">
        <f t="shared" si="32"/>
        <v>0</v>
      </c>
      <c r="BJ124" s="50">
        <v>0</v>
      </c>
      <c r="BK124" s="51">
        <f>D124+G124+K124+N124+R124+U124+Z124+AC124+AE124+AG124+AJ124+AM124+AP124+AR124+AV124+AZ124+BB124+BE124+BG124+BI124</f>
        <v>819076</v>
      </c>
    </row>
    <row r="125" spans="1:66" s="227" customFormat="1" ht="21" customHeight="1">
      <c r="A125" s="222" t="s">
        <v>225</v>
      </c>
      <c r="B125" s="223"/>
      <c r="C125" s="224"/>
      <c r="D125" s="225">
        <f t="shared" ref="D125:BJ125" si="34">SUM(D9:D124)</f>
        <v>251800</v>
      </c>
      <c r="E125" s="225">
        <f t="shared" si="34"/>
        <v>125800</v>
      </c>
      <c r="F125" s="225">
        <f t="shared" si="34"/>
        <v>126000</v>
      </c>
      <c r="G125" s="225">
        <f t="shared" si="34"/>
        <v>4162</v>
      </c>
      <c r="H125" s="225">
        <f t="shared" si="34"/>
        <v>3932</v>
      </c>
      <c r="I125" s="225">
        <f t="shared" si="34"/>
        <v>110</v>
      </c>
      <c r="J125" s="225">
        <f t="shared" si="34"/>
        <v>120</v>
      </c>
      <c r="K125" s="225">
        <f t="shared" si="34"/>
        <v>2442129</v>
      </c>
      <c r="L125" s="225">
        <f t="shared" si="34"/>
        <v>2421841</v>
      </c>
      <c r="M125" s="225">
        <f t="shared" si="34"/>
        <v>20288</v>
      </c>
      <c r="N125" s="225">
        <f t="shared" si="34"/>
        <v>499029</v>
      </c>
      <c r="O125" s="225">
        <f t="shared" si="34"/>
        <v>497304</v>
      </c>
      <c r="P125" s="225">
        <f t="shared" si="34"/>
        <v>586</v>
      </c>
      <c r="Q125" s="225">
        <f t="shared" si="34"/>
        <v>1139</v>
      </c>
      <c r="R125" s="225">
        <f t="shared" si="34"/>
        <v>454514</v>
      </c>
      <c r="S125" s="225">
        <f t="shared" si="34"/>
        <v>454314</v>
      </c>
      <c r="T125" s="225">
        <f t="shared" si="34"/>
        <v>200</v>
      </c>
      <c r="U125" s="225">
        <f t="shared" si="34"/>
        <v>6254075</v>
      </c>
      <c r="V125" s="225">
        <f t="shared" si="34"/>
        <v>5032618</v>
      </c>
      <c r="W125" s="225">
        <f t="shared" si="34"/>
        <v>6000</v>
      </c>
      <c r="X125" s="225">
        <f t="shared" si="34"/>
        <v>515457</v>
      </c>
      <c r="Y125" s="225">
        <f t="shared" si="34"/>
        <v>700000</v>
      </c>
      <c r="Z125" s="225">
        <f t="shared" si="34"/>
        <v>54800</v>
      </c>
      <c r="AA125" s="225">
        <f t="shared" si="34"/>
        <v>49757</v>
      </c>
      <c r="AB125" s="225">
        <f t="shared" si="34"/>
        <v>5043</v>
      </c>
      <c r="AC125" s="225">
        <f t="shared" si="34"/>
        <v>5186684</v>
      </c>
      <c r="AD125" s="225">
        <f t="shared" si="34"/>
        <v>5186684</v>
      </c>
      <c r="AE125" s="225">
        <f t="shared" si="34"/>
        <v>33816</v>
      </c>
      <c r="AF125" s="225">
        <f t="shared" si="34"/>
        <v>33816</v>
      </c>
      <c r="AG125" s="225">
        <f t="shared" si="34"/>
        <v>1670292</v>
      </c>
      <c r="AH125" s="225">
        <f t="shared" si="34"/>
        <v>644126</v>
      </c>
      <c r="AI125" s="225">
        <f t="shared" si="34"/>
        <v>1026166</v>
      </c>
      <c r="AJ125" s="225">
        <f t="shared" si="34"/>
        <v>285902</v>
      </c>
      <c r="AK125" s="225">
        <f t="shared" si="34"/>
        <v>281307</v>
      </c>
      <c r="AL125" s="225">
        <f t="shared" si="34"/>
        <v>4595</v>
      </c>
      <c r="AM125" s="225">
        <f t="shared" si="34"/>
        <v>2436633</v>
      </c>
      <c r="AN125" s="225">
        <f t="shared" si="34"/>
        <v>647256</v>
      </c>
      <c r="AO125" s="225">
        <f t="shared" si="34"/>
        <v>1789377</v>
      </c>
      <c r="AP125" s="225">
        <f t="shared" si="34"/>
        <v>1600</v>
      </c>
      <c r="AQ125" s="225">
        <f t="shared" si="34"/>
        <v>1600</v>
      </c>
      <c r="AR125" s="225">
        <f t="shared" si="34"/>
        <v>81641012</v>
      </c>
      <c r="AS125" s="225">
        <f t="shared" si="34"/>
        <v>40195225</v>
      </c>
      <c r="AT125" s="225">
        <f t="shared" si="34"/>
        <v>40406833</v>
      </c>
      <c r="AU125" s="225">
        <f t="shared" si="34"/>
        <v>1038954</v>
      </c>
      <c r="AV125" s="225">
        <f t="shared" si="34"/>
        <v>50917655</v>
      </c>
      <c r="AW125" s="225">
        <f t="shared" si="34"/>
        <v>15052696</v>
      </c>
      <c r="AX125" s="225">
        <f t="shared" si="34"/>
        <v>973854</v>
      </c>
      <c r="AY125" s="225">
        <f t="shared" si="34"/>
        <v>34891105</v>
      </c>
      <c r="AZ125" s="225">
        <f t="shared" si="34"/>
        <v>273</v>
      </c>
      <c r="BA125" s="225">
        <f t="shared" si="34"/>
        <v>273</v>
      </c>
      <c r="BB125" s="225">
        <f t="shared" si="34"/>
        <v>57815</v>
      </c>
      <c r="BC125" s="225">
        <f t="shared" si="34"/>
        <v>49455</v>
      </c>
      <c r="BD125" s="225">
        <f t="shared" si="34"/>
        <v>8360</v>
      </c>
      <c r="BE125" s="225">
        <f t="shared" si="34"/>
        <v>205200</v>
      </c>
      <c r="BF125" s="225">
        <f t="shared" si="34"/>
        <v>205200</v>
      </c>
      <c r="BG125" s="225">
        <f t="shared" si="34"/>
        <v>50000</v>
      </c>
      <c r="BH125" s="225">
        <f t="shared" si="34"/>
        <v>50000</v>
      </c>
      <c r="BI125" s="225">
        <f t="shared" si="34"/>
        <v>28000</v>
      </c>
      <c r="BJ125" s="225">
        <f t="shared" si="34"/>
        <v>28000</v>
      </c>
      <c r="BK125" s="226">
        <f>SUM(BK9:BK124)</f>
        <v>152475391</v>
      </c>
      <c r="BM125" s="228"/>
    </row>
    <row r="126" spans="1:66" ht="23.2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  <c r="AY126" s="97"/>
      <c r="AZ126" s="97"/>
      <c r="BA126" s="97"/>
      <c r="BB126" s="97"/>
      <c r="BC126" s="97"/>
      <c r="BD126" s="97"/>
      <c r="BE126" s="97"/>
      <c r="BF126" s="97"/>
      <c r="BG126" s="97"/>
      <c r="BH126" s="97"/>
      <c r="BI126" s="97"/>
      <c r="BJ126" s="97"/>
      <c r="BK126" s="97"/>
      <c r="BM126" s="70"/>
      <c r="BN126" s="70"/>
    </row>
    <row r="127" spans="1:66" ht="23.25" customHeight="1">
      <c r="A127" s="109" t="s">
        <v>389</v>
      </c>
      <c r="B127" s="109"/>
      <c r="C127" s="109"/>
      <c r="D127" s="109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M127" s="70"/>
      <c r="BN127" s="70"/>
    </row>
    <row r="128" spans="1:66" ht="23.25" customHeight="1">
      <c r="A128" s="96" t="s">
        <v>390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4"/>
      <c r="BC128" s="94"/>
      <c r="BD128" s="94"/>
      <c r="BE128" s="94"/>
      <c r="BF128" s="94"/>
      <c r="BG128" s="94"/>
      <c r="BH128" s="94"/>
      <c r="BI128" s="94"/>
      <c r="BJ128" s="94"/>
      <c r="BK128" s="61"/>
      <c r="BL128" s="63"/>
    </row>
    <row r="129" spans="55:66">
      <c r="BK129" s="60"/>
      <c r="BL129" s="62"/>
    </row>
    <row r="130" spans="55:66">
      <c r="BJ130" s="70">
        <f>E125+F125+H125+I125+J125+L125+M125+O125+P125+Q125+S125+T125+V125+W125+X125+Y125+AA125+AB125+AD125+AF125+AH125+AI125+AK125+AL125+AN125+AO125+AQ125+AS125+AT125+AU125+AW125+AX125+AY125+BA125+BC125+BD125+BF125+BH125+BJ125</f>
        <v>152475391</v>
      </c>
      <c r="BK130" s="69"/>
      <c r="BL130" s="70"/>
    </row>
    <row r="131" spans="55:66">
      <c r="BJ131" s="43" t="b">
        <f>BJ130=BK125</f>
        <v>1</v>
      </c>
      <c r="BK131" s="69"/>
      <c r="BL131" s="70"/>
    </row>
    <row r="132" spans="55:66">
      <c r="BC132" s="231">
        <v>42859</v>
      </c>
      <c r="BD132" s="232">
        <v>57507680</v>
      </c>
      <c r="BE132" s="232">
        <f>E125+O125+S125+AA125+AS125+AW125+POWIATY!AB32+POWIATY!X32+'SAMORZĄD WOJEWÓDZTWA'!F11</f>
        <v>57507680</v>
      </c>
      <c r="BF132" s="43" t="b">
        <f>BD132=BE132</f>
        <v>1</v>
      </c>
      <c r="BK132" s="69"/>
      <c r="BL132" s="70"/>
    </row>
    <row r="133" spans="55:66">
      <c r="BC133" s="231">
        <v>42863</v>
      </c>
      <c r="BD133" s="232">
        <v>60277050</v>
      </c>
      <c r="BE133" s="232">
        <f>L125+V125+AB125+AD125+AH125+AN125+AT125+BA125+POWIATY!F32+POWIATY!I32+POWIATY!K32+POWIATY!M32+POWIATY!N32+POWIATY!S32+POWIATY!Y32+'SAMORZĄD WOJEWÓDZTWA'!G11</f>
        <v>60277050</v>
      </c>
      <c r="BF133" s="43" t="b">
        <f t="shared" ref="BF133:BF138" si="35">BD133=BE133</f>
        <v>1</v>
      </c>
      <c r="BG133" s="232"/>
      <c r="BK133" s="69"/>
      <c r="BL133" s="70"/>
    </row>
    <row r="134" spans="55:66">
      <c r="BC134" s="231">
        <v>42865</v>
      </c>
      <c r="BD134" s="232">
        <v>5367714</v>
      </c>
      <c r="BE134" s="232">
        <f>H125++AF125+AQ125+AX125+BF125+BH125+BJ125+POWIATY!D32+POWIATY!G32+POWIATY!T32+POWIATY!V32+'SAMORZĄD WOJEWÓDZTWA'!H11+'podmioty niepubliczne'!I26</f>
        <v>5367714</v>
      </c>
      <c r="BF134" s="43" t="b">
        <f t="shared" si="35"/>
        <v>1</v>
      </c>
      <c r="BG134" s="232"/>
      <c r="BK134" s="69"/>
      <c r="BL134" s="70"/>
    </row>
    <row r="135" spans="55:66">
      <c r="BC135" s="231">
        <v>42867</v>
      </c>
      <c r="BD135" s="232">
        <v>39171757</v>
      </c>
      <c r="BE135" s="232">
        <f>I125+P125+W125+AI125+AK125+AO125+AU125+AY125+BC125+POWIATY!O32+'SAMORZĄD WOJEWÓDZTWA'!I11</f>
        <v>39171757</v>
      </c>
      <c r="BF135" s="43" t="b">
        <f t="shared" si="35"/>
        <v>1</v>
      </c>
      <c r="BG135" s="232"/>
      <c r="BK135" s="69"/>
      <c r="BL135" s="70"/>
    </row>
    <row r="136" spans="55:66">
      <c r="BC136" s="231">
        <v>42878</v>
      </c>
      <c r="BD136" s="232">
        <v>679999</v>
      </c>
      <c r="BE136" s="232">
        <f>F125+J125+M125+Q125+X125+AL125+BD125+POWIATY!P32+POWIATY!Z32</f>
        <v>679999</v>
      </c>
      <c r="BF136" s="43" t="b">
        <f t="shared" si="35"/>
        <v>1</v>
      </c>
      <c r="BG136" s="232"/>
      <c r="BK136" s="69"/>
      <c r="BL136" s="72"/>
      <c r="BN136" s="70"/>
    </row>
    <row r="137" spans="55:66">
      <c r="BC137" s="231">
        <v>42880</v>
      </c>
      <c r="BD137" s="232">
        <v>221</v>
      </c>
      <c r="BE137" s="232">
        <f>T125+POWIATY!Q32</f>
        <v>221</v>
      </c>
      <c r="BF137" s="43" t="b">
        <f t="shared" si="35"/>
        <v>1</v>
      </c>
      <c r="BK137" s="52"/>
      <c r="BL137" s="57"/>
      <c r="BM137" s="52"/>
    </row>
    <row r="138" spans="55:66">
      <c r="BC138" s="231">
        <v>42886</v>
      </c>
      <c r="BD138" s="232">
        <v>700000</v>
      </c>
      <c r="BE138" s="232">
        <f>Y125</f>
        <v>700000</v>
      </c>
      <c r="BF138" s="43" t="b">
        <f t="shared" si="35"/>
        <v>1</v>
      </c>
      <c r="BL138" s="64"/>
      <c r="BM138" s="65"/>
    </row>
    <row r="139" spans="55:66">
      <c r="BL139" s="64"/>
      <c r="BM139" s="72"/>
    </row>
    <row r="140" spans="55:66">
      <c r="BL140" s="64"/>
      <c r="BM140" s="72"/>
    </row>
    <row r="141" spans="55:66">
      <c r="BL141" s="64"/>
      <c r="BM141" s="72"/>
    </row>
    <row r="142" spans="55:66">
      <c r="BL142" s="79"/>
      <c r="BM142" s="72"/>
    </row>
  </sheetData>
  <mergeCells count="47">
    <mergeCell ref="N4:Q4"/>
    <mergeCell ref="U4:Y4"/>
    <mergeCell ref="U5:Y6"/>
    <mergeCell ref="BE4:BF4"/>
    <mergeCell ref="BG4:BH4"/>
    <mergeCell ref="BI4:BJ4"/>
    <mergeCell ref="BE5:BJ6"/>
    <mergeCell ref="BB4:BD4"/>
    <mergeCell ref="BB5:BD6"/>
    <mergeCell ref="AZ4:BA4"/>
    <mergeCell ref="AZ5:BA6"/>
    <mergeCell ref="AC4:AD4"/>
    <mergeCell ref="Z4:AB4"/>
    <mergeCell ref="Z5:AB6"/>
    <mergeCell ref="AM4:AO4"/>
    <mergeCell ref="AM5:AO6"/>
    <mergeCell ref="AG4:AI4"/>
    <mergeCell ref="AG5:AI6"/>
    <mergeCell ref="AJ4:AL4"/>
    <mergeCell ref="K5:M6"/>
    <mergeCell ref="K4:M4"/>
    <mergeCell ref="A1:BK1"/>
    <mergeCell ref="A4:A7"/>
    <mergeCell ref="B4:B7"/>
    <mergeCell ref="C4:C7"/>
    <mergeCell ref="BK4:BK7"/>
    <mergeCell ref="AR4:AU4"/>
    <mergeCell ref="R4:T4"/>
    <mergeCell ref="AR5:AU6"/>
    <mergeCell ref="AV4:AY4"/>
    <mergeCell ref="AV5:AY6"/>
    <mergeCell ref="D4:F4"/>
    <mergeCell ref="AE4:AF4"/>
    <mergeCell ref="AP4:AQ4"/>
    <mergeCell ref="G4:J4"/>
    <mergeCell ref="A128:BA128"/>
    <mergeCell ref="A125:C125"/>
    <mergeCell ref="A126:BK126"/>
    <mergeCell ref="R5:T6"/>
    <mergeCell ref="D5:F6"/>
    <mergeCell ref="AE5:AF6"/>
    <mergeCell ref="AP5:AQ6"/>
    <mergeCell ref="AC5:AD6"/>
    <mergeCell ref="AJ5:AL6"/>
    <mergeCell ref="G5:J6"/>
    <mergeCell ref="A127:D127"/>
    <mergeCell ref="N5:Q6"/>
  </mergeCells>
  <pageMargins left="0.70866141732283472" right="0.70866141732283472" top="0.74803149606299213" bottom="0.74803149606299213" header="0.31496062992125984" footer="0.31496062992125984"/>
  <pageSetup paperSize="8" scal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view="pageBreakPreview" zoomScale="80" zoomScaleNormal="100" zoomScaleSheetLayoutView="80" workbookViewId="0">
      <selection activeCell="T32" sqref="T32"/>
    </sheetView>
  </sheetViews>
  <sheetFormatPr defaultRowHeight="15"/>
  <cols>
    <col min="2" max="2" width="18.28515625" customWidth="1"/>
    <col min="3" max="4" width="11" customWidth="1"/>
    <col min="5" max="5" width="12.140625" customWidth="1"/>
    <col min="6" max="6" width="15.140625" style="3" customWidth="1"/>
    <col min="7" max="8" width="13.42578125" style="3" customWidth="1"/>
    <col min="9" max="10" width="15.5703125" style="3" customWidth="1"/>
    <col min="11" max="11" width="15.42578125" style="3" customWidth="1"/>
    <col min="12" max="12" width="20.42578125" style="3" customWidth="1"/>
    <col min="13" max="13" width="20.85546875" style="3" customWidth="1"/>
    <col min="14" max="17" width="14.85546875" style="3" customWidth="1"/>
    <col min="18" max="18" width="14.7109375" style="3" customWidth="1"/>
    <col min="19" max="28" width="19.28515625" style="3" customWidth="1"/>
    <col min="29" max="29" width="16.42578125" customWidth="1"/>
    <col min="30" max="30" width="15.140625" customWidth="1"/>
    <col min="31" max="31" width="11.28515625" bestFit="1" customWidth="1"/>
  </cols>
  <sheetData>
    <row r="1" spans="1:30">
      <c r="A1" s="161" t="s">
        <v>314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24"/>
    </row>
    <row r="2" spans="1:30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24"/>
    </row>
    <row r="3" spans="1:30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24"/>
    </row>
    <row r="4" spans="1:30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24"/>
    </row>
    <row r="5" spans="1:30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24"/>
    </row>
    <row r="6" spans="1:30" s="41" customFormat="1" ht="47.25" customHeight="1">
      <c r="A6" s="163" t="s">
        <v>226</v>
      </c>
      <c r="B6" s="165" t="s">
        <v>227</v>
      </c>
      <c r="C6" s="170" t="s">
        <v>268</v>
      </c>
      <c r="D6" s="171"/>
      <c r="E6" s="139" t="s">
        <v>228</v>
      </c>
      <c r="F6" s="181"/>
      <c r="G6" s="181"/>
      <c r="H6" s="139" t="s">
        <v>229</v>
      </c>
      <c r="I6" s="140"/>
      <c r="J6" s="169" t="s">
        <v>285</v>
      </c>
      <c r="K6" s="169"/>
      <c r="L6" s="145" t="s">
        <v>230</v>
      </c>
      <c r="M6" s="180"/>
      <c r="N6" s="180"/>
      <c r="O6" s="180"/>
      <c r="P6" s="180"/>
      <c r="Q6" s="146"/>
      <c r="R6" s="145" t="s">
        <v>231</v>
      </c>
      <c r="S6" s="180"/>
      <c r="T6" s="146"/>
      <c r="U6" s="151" t="s">
        <v>286</v>
      </c>
      <c r="V6" s="152"/>
      <c r="W6" s="170" t="s">
        <v>263</v>
      </c>
      <c r="X6" s="171"/>
      <c r="Y6" s="171"/>
      <c r="Z6" s="182"/>
      <c r="AA6" s="157" t="s">
        <v>266</v>
      </c>
      <c r="AB6" s="157"/>
      <c r="AC6" s="167" t="s">
        <v>232</v>
      </c>
      <c r="AD6" s="55"/>
    </row>
    <row r="7" spans="1:30" s="56" customFormat="1" ht="111.75" customHeight="1">
      <c r="A7" s="164"/>
      <c r="B7" s="166"/>
      <c r="C7" s="172" t="s">
        <v>284</v>
      </c>
      <c r="D7" s="173"/>
      <c r="E7" s="141" t="s">
        <v>283</v>
      </c>
      <c r="F7" s="159"/>
      <c r="G7" s="159"/>
      <c r="H7" s="141" t="s">
        <v>294</v>
      </c>
      <c r="I7" s="142"/>
      <c r="J7" s="141" t="s">
        <v>249</v>
      </c>
      <c r="K7" s="159"/>
      <c r="L7" s="176" t="s">
        <v>287</v>
      </c>
      <c r="M7" s="176"/>
      <c r="N7" s="176"/>
      <c r="O7" s="176"/>
      <c r="P7" s="176"/>
      <c r="Q7" s="176"/>
      <c r="R7" s="147" t="s">
        <v>288</v>
      </c>
      <c r="S7" s="218"/>
      <c r="T7" s="148"/>
      <c r="U7" s="153" t="s">
        <v>289</v>
      </c>
      <c r="V7" s="154"/>
      <c r="W7" s="153" t="s">
        <v>264</v>
      </c>
      <c r="X7" s="177"/>
      <c r="Y7" s="177"/>
      <c r="Z7" s="154"/>
      <c r="AA7" s="138" t="s">
        <v>264</v>
      </c>
      <c r="AB7" s="138"/>
      <c r="AC7" s="168"/>
    </row>
    <row r="8" spans="1:30" s="56" customFormat="1" ht="56.25" customHeight="1">
      <c r="A8" s="164"/>
      <c r="B8" s="166"/>
      <c r="C8" s="174"/>
      <c r="D8" s="175"/>
      <c r="E8" s="143"/>
      <c r="F8" s="160"/>
      <c r="G8" s="160"/>
      <c r="H8" s="143"/>
      <c r="I8" s="144"/>
      <c r="J8" s="143"/>
      <c r="K8" s="160"/>
      <c r="L8" s="197" t="s">
        <v>295</v>
      </c>
      <c r="M8" s="198" t="s">
        <v>233</v>
      </c>
      <c r="N8" s="199" t="s">
        <v>234</v>
      </c>
      <c r="O8" s="199"/>
      <c r="P8" s="199"/>
      <c r="Q8" s="199"/>
      <c r="R8" s="149"/>
      <c r="S8" s="219"/>
      <c r="T8" s="150"/>
      <c r="U8" s="155"/>
      <c r="V8" s="156"/>
      <c r="W8" s="155"/>
      <c r="X8" s="178"/>
      <c r="Y8" s="178"/>
      <c r="Z8" s="156"/>
      <c r="AA8" s="138"/>
      <c r="AB8" s="138"/>
      <c r="AC8" s="168"/>
    </row>
    <row r="9" spans="1:30">
      <c r="A9" s="25" t="s">
        <v>235</v>
      </c>
      <c r="B9" s="25" t="s">
        <v>236</v>
      </c>
      <c r="C9" s="25" t="s">
        <v>237</v>
      </c>
      <c r="D9" s="25" t="s">
        <v>238</v>
      </c>
      <c r="E9" s="25" t="s">
        <v>250</v>
      </c>
      <c r="F9" s="25" t="s">
        <v>251</v>
      </c>
      <c r="G9" s="25" t="s">
        <v>296</v>
      </c>
      <c r="H9" s="25" t="s">
        <v>297</v>
      </c>
      <c r="I9" s="25" t="s">
        <v>239</v>
      </c>
      <c r="J9" s="25" t="s">
        <v>240</v>
      </c>
      <c r="K9" s="25" t="s">
        <v>298</v>
      </c>
      <c r="L9" s="25" t="s">
        <v>241</v>
      </c>
      <c r="M9" s="25" t="s">
        <v>252</v>
      </c>
      <c r="N9" s="25" t="s">
        <v>265</v>
      </c>
      <c r="O9" s="25"/>
      <c r="P9" s="25"/>
      <c r="Q9" s="25"/>
      <c r="R9" s="25" t="s">
        <v>267</v>
      </c>
      <c r="S9" s="25" t="s">
        <v>299</v>
      </c>
      <c r="T9" s="25"/>
      <c r="U9" s="25" t="s">
        <v>300</v>
      </c>
      <c r="V9" s="25"/>
      <c r="W9" s="25" t="s">
        <v>301</v>
      </c>
      <c r="X9" s="25" t="s">
        <v>302</v>
      </c>
      <c r="Y9" s="25" t="s">
        <v>303</v>
      </c>
      <c r="Z9" s="25" t="s">
        <v>304</v>
      </c>
      <c r="AA9" s="25" t="s">
        <v>305</v>
      </c>
      <c r="AB9" s="25" t="s">
        <v>306</v>
      </c>
      <c r="AC9" s="25" t="s">
        <v>307</v>
      </c>
      <c r="AD9" s="24"/>
    </row>
    <row r="10" spans="1:30" ht="21">
      <c r="A10" s="26"/>
      <c r="B10" s="26"/>
      <c r="C10" s="27" t="s">
        <v>247</v>
      </c>
      <c r="D10" s="66" t="s">
        <v>373</v>
      </c>
      <c r="E10" s="27" t="s">
        <v>247</v>
      </c>
      <c r="F10" s="66" t="s">
        <v>320</v>
      </c>
      <c r="G10" s="66" t="s">
        <v>373</v>
      </c>
      <c r="H10" s="66" t="s">
        <v>247</v>
      </c>
      <c r="I10" s="66" t="s">
        <v>320</v>
      </c>
      <c r="J10" s="28" t="s">
        <v>247</v>
      </c>
      <c r="K10" s="66" t="s">
        <v>320</v>
      </c>
      <c r="L10" s="27" t="s">
        <v>247</v>
      </c>
      <c r="M10" s="66" t="s">
        <v>320</v>
      </c>
      <c r="N10" s="66" t="s">
        <v>320</v>
      </c>
      <c r="O10" s="66" t="s">
        <v>378</v>
      </c>
      <c r="P10" s="66" t="s">
        <v>385</v>
      </c>
      <c r="Q10" s="66" t="s">
        <v>386</v>
      </c>
      <c r="R10" s="27" t="s">
        <v>247</v>
      </c>
      <c r="S10" s="66" t="s">
        <v>320</v>
      </c>
      <c r="T10" s="66" t="s">
        <v>373</v>
      </c>
      <c r="U10" s="28" t="s">
        <v>247</v>
      </c>
      <c r="V10" s="66" t="s">
        <v>373</v>
      </c>
      <c r="W10" s="28" t="s">
        <v>247</v>
      </c>
      <c r="X10" s="66" t="s">
        <v>318</v>
      </c>
      <c r="Y10" s="66" t="s">
        <v>320</v>
      </c>
      <c r="Z10" s="66" t="s">
        <v>385</v>
      </c>
      <c r="AA10" s="54" t="s">
        <v>247</v>
      </c>
      <c r="AB10" s="54" t="s">
        <v>319</v>
      </c>
      <c r="AC10" s="26"/>
      <c r="AD10" s="24"/>
    </row>
    <row r="11" spans="1:30">
      <c r="A11" s="29">
        <v>1</v>
      </c>
      <c r="B11" s="30" t="s">
        <v>39</v>
      </c>
      <c r="C11" s="191">
        <f>D11</f>
        <v>10434</v>
      </c>
      <c r="D11" s="192">
        <v>10434</v>
      </c>
      <c r="E11" s="191">
        <f>F11+G11</f>
        <v>248292</v>
      </c>
      <c r="F11" s="193"/>
      <c r="G11" s="193">
        <v>248292</v>
      </c>
      <c r="H11" s="194">
        <f>I11</f>
        <v>215164</v>
      </c>
      <c r="I11" s="193">
        <v>215164</v>
      </c>
      <c r="J11" s="194">
        <f>K11</f>
        <v>0</v>
      </c>
      <c r="K11" s="193"/>
      <c r="L11" s="194">
        <f>SUM(M11:Q11)</f>
        <v>0</v>
      </c>
      <c r="M11" s="31"/>
      <c r="N11" s="31"/>
      <c r="O11" s="31"/>
      <c r="P11" s="31"/>
      <c r="Q11" s="31"/>
      <c r="R11" s="195">
        <f>SUM(S11:T11)</f>
        <v>11693</v>
      </c>
      <c r="S11" s="31">
        <v>10504</v>
      </c>
      <c r="T11" s="31">
        <v>1189</v>
      </c>
      <c r="U11" s="195">
        <f>SUM(V11)</f>
        <v>0</v>
      </c>
      <c r="V11" s="31"/>
      <c r="W11" s="195">
        <f>SUM(X11:Z11)</f>
        <v>59578</v>
      </c>
      <c r="X11" s="31">
        <v>59578</v>
      </c>
      <c r="Y11" s="31"/>
      <c r="Z11" s="31"/>
      <c r="AA11" s="195">
        <f>SUM(AB11)</f>
        <v>1010</v>
      </c>
      <c r="AB11" s="31">
        <v>1010</v>
      </c>
      <c r="AC11" s="230">
        <f>C11+E11+H11+J11+L11+R11+U11+W11+AA11</f>
        <v>546171</v>
      </c>
      <c r="AD11" s="24"/>
    </row>
    <row r="12" spans="1:30">
      <c r="A12" s="29">
        <v>2</v>
      </c>
      <c r="B12" s="30" t="s">
        <v>43</v>
      </c>
      <c r="C12" s="191">
        <f t="shared" ref="C12:C31" si="0">D12</f>
        <v>10121</v>
      </c>
      <c r="D12" s="192">
        <v>10121</v>
      </c>
      <c r="E12" s="191">
        <f t="shared" ref="E12:E31" si="1">F12+G12</f>
        <v>175147</v>
      </c>
      <c r="F12" s="193"/>
      <c r="G12" s="193">
        <v>175147</v>
      </c>
      <c r="H12" s="194">
        <f t="shared" ref="H12:H31" si="2">I12</f>
        <v>104196</v>
      </c>
      <c r="I12" s="193">
        <v>104196</v>
      </c>
      <c r="J12" s="194">
        <f t="shared" ref="J12:J31" si="3">K12</f>
        <v>38040</v>
      </c>
      <c r="K12" s="193">
        <v>38040</v>
      </c>
      <c r="L12" s="194">
        <f t="shared" ref="L12:L31" si="4">SUM(M12:Q12)</f>
        <v>0</v>
      </c>
      <c r="M12" s="31"/>
      <c r="N12" s="31"/>
      <c r="O12" s="31"/>
      <c r="P12" s="31"/>
      <c r="Q12" s="31"/>
      <c r="R12" s="195">
        <f t="shared" ref="R12:R31" si="5">SUM(S12:T12)</f>
        <v>1368</v>
      </c>
      <c r="S12" s="31">
        <v>459</v>
      </c>
      <c r="T12" s="31">
        <v>909</v>
      </c>
      <c r="U12" s="195">
        <f t="shared" ref="U12:U31" si="6">SUM(V12)</f>
        <v>0</v>
      </c>
      <c r="V12" s="31"/>
      <c r="W12" s="195">
        <f t="shared" ref="W12:W31" si="7">SUM(X12:Z12)</f>
        <v>39558</v>
      </c>
      <c r="X12" s="31">
        <v>39558</v>
      </c>
      <c r="Y12" s="31"/>
      <c r="Z12" s="31"/>
      <c r="AA12" s="195">
        <f t="shared" ref="AA12:AA31" si="8">SUM(AB12)</f>
        <v>2020</v>
      </c>
      <c r="AB12" s="31">
        <v>2020</v>
      </c>
      <c r="AC12" s="230">
        <f t="shared" ref="AC12:AC31" si="9">C12+E12+H12+J12+L12+R12+U12+W12+AA12</f>
        <v>370450</v>
      </c>
      <c r="AD12" s="24"/>
    </row>
    <row r="13" spans="1:30">
      <c r="A13" s="29">
        <v>3</v>
      </c>
      <c r="B13" s="30" t="s">
        <v>45</v>
      </c>
      <c r="C13" s="191">
        <f t="shared" si="0"/>
        <v>15651</v>
      </c>
      <c r="D13" s="192">
        <v>15651</v>
      </c>
      <c r="E13" s="191">
        <f t="shared" si="1"/>
        <v>223930</v>
      </c>
      <c r="F13" s="193"/>
      <c r="G13" s="193">
        <v>223930</v>
      </c>
      <c r="H13" s="194">
        <f t="shared" si="2"/>
        <v>48224</v>
      </c>
      <c r="I13" s="193">
        <v>48224</v>
      </c>
      <c r="J13" s="194">
        <f t="shared" si="3"/>
        <v>45648</v>
      </c>
      <c r="K13" s="193">
        <v>45648</v>
      </c>
      <c r="L13" s="194">
        <f t="shared" si="4"/>
        <v>0</v>
      </c>
      <c r="M13" s="31"/>
      <c r="N13" s="31"/>
      <c r="O13" s="31"/>
      <c r="P13" s="31"/>
      <c r="Q13" s="31"/>
      <c r="R13" s="195">
        <f t="shared" si="5"/>
        <v>18695</v>
      </c>
      <c r="S13" s="31">
        <v>16707</v>
      </c>
      <c r="T13" s="31">
        <v>1988</v>
      </c>
      <c r="U13" s="195">
        <f t="shared" si="6"/>
        <v>0</v>
      </c>
      <c r="V13" s="31"/>
      <c r="W13" s="195">
        <f t="shared" si="7"/>
        <v>32270</v>
      </c>
      <c r="X13" s="31">
        <v>32270</v>
      </c>
      <c r="Y13" s="31"/>
      <c r="Z13" s="31"/>
      <c r="AA13" s="195">
        <f t="shared" si="8"/>
        <v>0</v>
      </c>
      <c r="AB13" s="31">
        <v>0</v>
      </c>
      <c r="AC13" s="230">
        <f t="shared" si="9"/>
        <v>384418</v>
      </c>
      <c r="AD13" s="24"/>
    </row>
    <row r="14" spans="1:30">
      <c r="A14" s="29">
        <v>4</v>
      </c>
      <c r="B14" s="30" t="s">
        <v>46</v>
      </c>
      <c r="C14" s="191">
        <f t="shared" si="0"/>
        <v>9808</v>
      </c>
      <c r="D14" s="192">
        <v>9808</v>
      </c>
      <c r="E14" s="191">
        <f t="shared" si="1"/>
        <v>2200</v>
      </c>
      <c r="F14" s="193">
        <v>2200</v>
      </c>
      <c r="G14" s="193">
        <v>0</v>
      </c>
      <c r="H14" s="194">
        <f t="shared" si="2"/>
        <v>80904</v>
      </c>
      <c r="I14" s="193">
        <v>80904</v>
      </c>
      <c r="J14" s="194">
        <f t="shared" si="3"/>
        <v>31274</v>
      </c>
      <c r="K14" s="193">
        <v>31274</v>
      </c>
      <c r="L14" s="194">
        <f t="shared" si="4"/>
        <v>0</v>
      </c>
      <c r="M14" s="31"/>
      <c r="N14" s="31"/>
      <c r="O14" s="31"/>
      <c r="P14" s="31"/>
      <c r="Q14" s="31"/>
      <c r="R14" s="195">
        <f t="shared" si="5"/>
        <v>12211</v>
      </c>
      <c r="S14" s="31"/>
      <c r="T14" s="31">
        <v>12211</v>
      </c>
      <c r="U14" s="195">
        <f t="shared" si="6"/>
        <v>0</v>
      </c>
      <c r="V14" s="31"/>
      <c r="W14" s="195">
        <f t="shared" si="7"/>
        <v>49244</v>
      </c>
      <c r="X14" s="31">
        <v>49244</v>
      </c>
      <c r="Y14" s="31"/>
      <c r="Z14" s="31"/>
      <c r="AA14" s="195">
        <f t="shared" si="8"/>
        <v>0</v>
      </c>
      <c r="AB14" s="31">
        <v>0</v>
      </c>
      <c r="AC14" s="230">
        <f t="shared" si="9"/>
        <v>185641</v>
      </c>
      <c r="AD14" s="24"/>
    </row>
    <row r="15" spans="1:30">
      <c r="A15" s="29">
        <v>5</v>
      </c>
      <c r="B15" s="30" t="s">
        <v>242</v>
      </c>
      <c r="C15" s="191">
        <f t="shared" si="0"/>
        <v>25696</v>
      </c>
      <c r="D15" s="192">
        <v>25696</v>
      </c>
      <c r="E15" s="191">
        <f t="shared" si="1"/>
        <v>448746</v>
      </c>
      <c r="F15" s="193"/>
      <c r="G15" s="193">
        <v>448746</v>
      </c>
      <c r="H15" s="194">
        <f t="shared" si="2"/>
        <v>194950</v>
      </c>
      <c r="I15" s="193">
        <v>194950</v>
      </c>
      <c r="J15" s="194">
        <f t="shared" si="3"/>
        <v>0</v>
      </c>
      <c r="K15" s="193"/>
      <c r="L15" s="194">
        <f t="shared" si="4"/>
        <v>29483</v>
      </c>
      <c r="M15" s="31">
        <v>29483</v>
      </c>
      <c r="N15" s="31"/>
      <c r="O15" s="31"/>
      <c r="P15" s="31"/>
      <c r="Q15" s="31"/>
      <c r="R15" s="195">
        <f t="shared" si="5"/>
        <v>20183</v>
      </c>
      <c r="S15" s="31">
        <v>17069</v>
      </c>
      <c r="T15" s="31">
        <v>3114</v>
      </c>
      <c r="U15" s="195">
        <f t="shared" si="6"/>
        <v>0</v>
      </c>
      <c r="V15" s="31"/>
      <c r="W15" s="195">
        <f t="shared" si="7"/>
        <v>121389</v>
      </c>
      <c r="X15" s="31">
        <v>121389</v>
      </c>
      <c r="Y15" s="31"/>
      <c r="Z15" s="31"/>
      <c r="AA15" s="195">
        <f t="shared" si="8"/>
        <v>0</v>
      </c>
      <c r="AB15" s="31">
        <v>0</v>
      </c>
      <c r="AC15" s="230">
        <f t="shared" si="9"/>
        <v>840447</v>
      </c>
      <c r="AD15" s="24"/>
    </row>
    <row r="16" spans="1:30">
      <c r="A16" s="29">
        <v>6</v>
      </c>
      <c r="B16" s="30" t="s">
        <v>47</v>
      </c>
      <c r="C16" s="191">
        <f t="shared" si="0"/>
        <v>22800</v>
      </c>
      <c r="D16" s="192">
        <v>22800</v>
      </c>
      <c r="E16" s="191">
        <f t="shared" si="1"/>
        <v>258951</v>
      </c>
      <c r="F16" s="193"/>
      <c r="G16" s="193">
        <v>258951</v>
      </c>
      <c r="H16" s="194">
        <f t="shared" si="2"/>
        <v>607867</v>
      </c>
      <c r="I16" s="193">
        <v>607867</v>
      </c>
      <c r="J16" s="194">
        <f t="shared" si="3"/>
        <v>98990</v>
      </c>
      <c r="K16" s="193">
        <v>98990</v>
      </c>
      <c r="L16" s="194">
        <f t="shared" si="4"/>
        <v>0</v>
      </c>
      <c r="M16" s="31"/>
      <c r="N16" s="31"/>
      <c r="O16" s="31"/>
      <c r="P16" s="31"/>
      <c r="Q16" s="31"/>
      <c r="R16" s="195">
        <f t="shared" si="5"/>
        <v>19836</v>
      </c>
      <c r="S16" s="31">
        <v>17347</v>
      </c>
      <c r="T16" s="31">
        <v>2489</v>
      </c>
      <c r="U16" s="195">
        <f t="shared" si="6"/>
        <v>0</v>
      </c>
      <c r="V16" s="31"/>
      <c r="W16" s="195">
        <f t="shared" si="7"/>
        <v>93660</v>
      </c>
      <c r="X16" s="31">
        <v>93660</v>
      </c>
      <c r="Y16" s="31"/>
      <c r="Z16" s="31"/>
      <c r="AA16" s="195">
        <f t="shared" si="8"/>
        <v>4545</v>
      </c>
      <c r="AB16" s="31">
        <v>4545</v>
      </c>
      <c r="AC16" s="230">
        <f t="shared" si="9"/>
        <v>1106649</v>
      </c>
      <c r="AD16" s="24"/>
    </row>
    <row r="17" spans="1:30">
      <c r="A17" s="29">
        <v>7</v>
      </c>
      <c r="B17" s="30" t="s">
        <v>49</v>
      </c>
      <c r="C17" s="191">
        <f t="shared" si="0"/>
        <v>10190</v>
      </c>
      <c r="D17" s="192">
        <v>10190</v>
      </c>
      <c r="E17" s="191">
        <f t="shared" si="1"/>
        <v>129240</v>
      </c>
      <c r="F17" s="193"/>
      <c r="G17" s="193">
        <v>129240</v>
      </c>
      <c r="H17" s="194">
        <f t="shared" si="2"/>
        <v>46943</v>
      </c>
      <c r="I17" s="193">
        <v>46943</v>
      </c>
      <c r="J17" s="194">
        <f t="shared" si="3"/>
        <v>90769</v>
      </c>
      <c r="K17" s="193">
        <v>90769</v>
      </c>
      <c r="L17" s="194">
        <f t="shared" si="4"/>
        <v>0</v>
      </c>
      <c r="M17" s="31"/>
      <c r="N17" s="31"/>
      <c r="O17" s="31"/>
      <c r="P17" s="31"/>
      <c r="Q17" s="31"/>
      <c r="R17" s="195">
        <f t="shared" si="5"/>
        <v>15297</v>
      </c>
      <c r="S17" s="31">
        <v>12954</v>
      </c>
      <c r="T17" s="31">
        <v>2343</v>
      </c>
      <c r="U17" s="195">
        <f t="shared" si="6"/>
        <v>0</v>
      </c>
      <c r="V17" s="31"/>
      <c r="W17" s="195">
        <f t="shared" si="7"/>
        <v>57945</v>
      </c>
      <c r="X17" s="31">
        <v>57945</v>
      </c>
      <c r="Y17" s="31"/>
      <c r="Z17" s="31"/>
      <c r="AA17" s="195">
        <f t="shared" si="8"/>
        <v>1515</v>
      </c>
      <c r="AB17" s="31">
        <v>1515</v>
      </c>
      <c r="AC17" s="230">
        <f t="shared" si="9"/>
        <v>351899</v>
      </c>
      <c r="AD17" s="24"/>
    </row>
    <row r="18" spans="1:30">
      <c r="A18" s="29">
        <v>8</v>
      </c>
      <c r="B18" s="30" t="s">
        <v>50</v>
      </c>
      <c r="C18" s="191">
        <f t="shared" si="0"/>
        <v>13621</v>
      </c>
      <c r="D18" s="192">
        <v>13621</v>
      </c>
      <c r="E18" s="191">
        <f t="shared" si="1"/>
        <v>77824</v>
      </c>
      <c r="F18" s="193"/>
      <c r="G18" s="193">
        <v>77824</v>
      </c>
      <c r="H18" s="194">
        <f t="shared" si="2"/>
        <v>0</v>
      </c>
      <c r="I18" s="193"/>
      <c r="J18" s="194">
        <f t="shared" si="3"/>
        <v>0</v>
      </c>
      <c r="K18" s="193"/>
      <c r="L18" s="194">
        <f t="shared" si="4"/>
        <v>2440</v>
      </c>
      <c r="M18" s="31"/>
      <c r="N18" s="31">
        <v>2440</v>
      </c>
      <c r="O18" s="31"/>
      <c r="P18" s="31"/>
      <c r="Q18" s="31"/>
      <c r="R18" s="195">
        <f t="shared" si="5"/>
        <v>0</v>
      </c>
      <c r="S18" s="31"/>
      <c r="T18" s="31">
        <v>0</v>
      </c>
      <c r="U18" s="195">
        <f t="shared" si="6"/>
        <v>0</v>
      </c>
      <c r="V18" s="31"/>
      <c r="W18" s="195">
        <f t="shared" si="7"/>
        <v>27270</v>
      </c>
      <c r="X18" s="31">
        <v>0</v>
      </c>
      <c r="Y18" s="31">
        <v>27270</v>
      </c>
      <c r="Z18" s="31"/>
      <c r="AA18" s="195">
        <f t="shared" si="8"/>
        <v>0</v>
      </c>
      <c r="AB18" s="31">
        <v>0</v>
      </c>
      <c r="AC18" s="230">
        <f t="shared" si="9"/>
        <v>121155</v>
      </c>
      <c r="AD18" s="24"/>
    </row>
    <row r="19" spans="1:30">
      <c r="A19" s="29">
        <v>9</v>
      </c>
      <c r="B19" s="30" t="s">
        <v>52</v>
      </c>
      <c r="C19" s="191">
        <f t="shared" si="0"/>
        <v>11092</v>
      </c>
      <c r="D19" s="192">
        <v>11092</v>
      </c>
      <c r="E19" s="191">
        <f t="shared" si="1"/>
        <v>107585</v>
      </c>
      <c r="F19" s="193"/>
      <c r="G19" s="193">
        <v>107585</v>
      </c>
      <c r="H19" s="194">
        <f t="shared" si="2"/>
        <v>292176</v>
      </c>
      <c r="I19" s="193">
        <v>292176</v>
      </c>
      <c r="J19" s="194">
        <f t="shared" si="3"/>
        <v>41665</v>
      </c>
      <c r="K19" s="193">
        <v>41665</v>
      </c>
      <c r="L19" s="194">
        <f t="shared" si="4"/>
        <v>0</v>
      </c>
      <c r="M19" s="31"/>
      <c r="N19" s="31"/>
      <c r="O19" s="31"/>
      <c r="P19" s="31"/>
      <c r="Q19" s="31"/>
      <c r="R19" s="195">
        <f t="shared" si="5"/>
        <v>29804</v>
      </c>
      <c r="S19" s="31"/>
      <c r="T19" s="31">
        <v>29804</v>
      </c>
      <c r="U19" s="195">
        <f t="shared" si="6"/>
        <v>0</v>
      </c>
      <c r="V19" s="31"/>
      <c r="W19" s="195">
        <f t="shared" si="7"/>
        <v>69900</v>
      </c>
      <c r="X19" s="31">
        <v>65950</v>
      </c>
      <c r="Y19" s="31"/>
      <c r="Z19" s="31">
        <v>3950</v>
      </c>
      <c r="AA19" s="195">
        <f t="shared" si="8"/>
        <v>0</v>
      </c>
      <c r="AB19" s="31">
        <v>0</v>
      </c>
      <c r="AC19" s="230">
        <f t="shared" si="9"/>
        <v>552222</v>
      </c>
      <c r="AD19" s="24"/>
    </row>
    <row r="20" spans="1:30">
      <c r="A20" s="29">
        <v>10</v>
      </c>
      <c r="B20" s="30" t="s">
        <v>54</v>
      </c>
      <c r="C20" s="191">
        <f t="shared" si="0"/>
        <v>14331</v>
      </c>
      <c r="D20" s="192">
        <v>14331</v>
      </c>
      <c r="E20" s="191">
        <f t="shared" si="1"/>
        <v>227490</v>
      </c>
      <c r="F20" s="193"/>
      <c r="G20" s="193">
        <v>227490</v>
      </c>
      <c r="H20" s="194">
        <f t="shared" si="2"/>
        <v>32773</v>
      </c>
      <c r="I20" s="193">
        <v>32773</v>
      </c>
      <c r="J20" s="194">
        <f t="shared" si="3"/>
        <v>0</v>
      </c>
      <c r="K20" s="193"/>
      <c r="L20" s="194">
        <f t="shared" si="4"/>
        <v>0</v>
      </c>
      <c r="M20" s="31"/>
      <c r="N20" s="31"/>
      <c r="O20" s="31"/>
      <c r="P20" s="31"/>
      <c r="Q20" s="31"/>
      <c r="R20" s="195">
        <f t="shared" si="5"/>
        <v>26315</v>
      </c>
      <c r="S20" s="31">
        <v>25099</v>
      </c>
      <c r="T20" s="31">
        <v>1216</v>
      </c>
      <c r="U20" s="195">
        <f t="shared" si="6"/>
        <v>388</v>
      </c>
      <c r="V20" s="31">
        <v>388</v>
      </c>
      <c r="W20" s="195">
        <f t="shared" si="7"/>
        <v>60751</v>
      </c>
      <c r="X20" s="31">
        <v>60751</v>
      </c>
      <c r="Y20" s="31"/>
      <c r="Z20" s="31"/>
      <c r="AA20" s="195">
        <f t="shared" si="8"/>
        <v>0</v>
      </c>
      <c r="AB20" s="31">
        <v>0</v>
      </c>
      <c r="AC20" s="230">
        <f t="shared" si="9"/>
        <v>362048</v>
      </c>
      <c r="AD20" s="24"/>
    </row>
    <row r="21" spans="1:30">
      <c r="A21" s="29">
        <v>11</v>
      </c>
      <c r="B21" s="30" t="s">
        <v>57</v>
      </c>
      <c r="C21" s="191">
        <f t="shared" si="0"/>
        <v>9417</v>
      </c>
      <c r="D21" s="192">
        <v>9417</v>
      </c>
      <c r="E21" s="191">
        <f t="shared" si="1"/>
        <v>142730</v>
      </c>
      <c r="F21" s="193"/>
      <c r="G21" s="193">
        <v>142730</v>
      </c>
      <c r="H21" s="194">
        <f t="shared" si="2"/>
        <v>0</v>
      </c>
      <c r="I21" s="193"/>
      <c r="J21" s="194">
        <f t="shared" si="3"/>
        <v>35770</v>
      </c>
      <c r="K21" s="193">
        <v>35770</v>
      </c>
      <c r="L21" s="194">
        <f t="shared" si="4"/>
        <v>0</v>
      </c>
      <c r="M21" s="31"/>
      <c r="N21" s="31"/>
      <c r="O21" s="31"/>
      <c r="P21" s="31"/>
      <c r="Q21" s="31"/>
      <c r="R21" s="195">
        <f t="shared" si="5"/>
        <v>0</v>
      </c>
      <c r="S21" s="31"/>
      <c r="T21" s="31">
        <v>0</v>
      </c>
      <c r="U21" s="195">
        <f t="shared" si="6"/>
        <v>0</v>
      </c>
      <c r="V21" s="31"/>
      <c r="W21" s="195">
        <f t="shared" si="7"/>
        <v>48053</v>
      </c>
      <c r="X21" s="31">
        <v>48053</v>
      </c>
      <c r="Y21" s="31"/>
      <c r="Z21" s="31"/>
      <c r="AA21" s="195">
        <f t="shared" si="8"/>
        <v>1400</v>
      </c>
      <c r="AB21" s="31">
        <v>1400</v>
      </c>
      <c r="AC21" s="230">
        <f t="shared" si="9"/>
        <v>237370</v>
      </c>
      <c r="AD21" s="24"/>
    </row>
    <row r="22" spans="1:30">
      <c r="A22" s="29">
        <v>12</v>
      </c>
      <c r="B22" s="30" t="s">
        <v>65</v>
      </c>
      <c r="C22" s="191">
        <f t="shared" si="0"/>
        <v>9685</v>
      </c>
      <c r="D22" s="192">
        <v>9685</v>
      </c>
      <c r="E22" s="191">
        <f t="shared" si="1"/>
        <v>127482</v>
      </c>
      <c r="F22" s="193"/>
      <c r="G22" s="193">
        <v>127482</v>
      </c>
      <c r="H22" s="194">
        <f t="shared" si="2"/>
        <v>203888</v>
      </c>
      <c r="I22" s="193">
        <v>203888</v>
      </c>
      <c r="J22" s="194">
        <f t="shared" si="3"/>
        <v>0</v>
      </c>
      <c r="K22" s="193"/>
      <c r="L22" s="194">
        <f t="shared" si="4"/>
        <v>0</v>
      </c>
      <c r="M22" s="31"/>
      <c r="N22" s="31"/>
      <c r="O22" s="31"/>
      <c r="P22" s="31"/>
      <c r="Q22" s="31"/>
      <c r="R22" s="195">
        <f t="shared" si="5"/>
        <v>9614</v>
      </c>
      <c r="S22" s="31"/>
      <c r="T22" s="31">
        <v>9614</v>
      </c>
      <c r="U22" s="195">
        <f t="shared" si="6"/>
        <v>0</v>
      </c>
      <c r="V22" s="31"/>
      <c r="W22" s="195">
        <f t="shared" si="7"/>
        <v>0</v>
      </c>
      <c r="X22" s="31">
        <v>0</v>
      </c>
      <c r="Y22" s="31"/>
      <c r="Z22" s="31"/>
      <c r="AA22" s="195">
        <f t="shared" si="8"/>
        <v>0</v>
      </c>
      <c r="AB22" s="31">
        <v>0</v>
      </c>
      <c r="AC22" s="230">
        <f t="shared" si="9"/>
        <v>350669</v>
      </c>
      <c r="AD22" s="24"/>
    </row>
    <row r="23" spans="1:30">
      <c r="A23" s="29">
        <v>13</v>
      </c>
      <c r="B23" s="30" t="s">
        <v>66</v>
      </c>
      <c r="C23" s="191">
        <f t="shared" si="0"/>
        <v>10451</v>
      </c>
      <c r="D23" s="192">
        <v>10451</v>
      </c>
      <c r="E23" s="191">
        <f t="shared" si="1"/>
        <v>58528</v>
      </c>
      <c r="F23" s="193"/>
      <c r="G23" s="193">
        <v>58528</v>
      </c>
      <c r="H23" s="194">
        <f t="shared" si="2"/>
        <v>55340</v>
      </c>
      <c r="I23" s="193">
        <v>55340</v>
      </c>
      <c r="J23" s="194">
        <f t="shared" si="3"/>
        <v>82420</v>
      </c>
      <c r="K23" s="193">
        <v>82420</v>
      </c>
      <c r="L23" s="194">
        <f t="shared" si="4"/>
        <v>8130</v>
      </c>
      <c r="M23" s="31"/>
      <c r="N23" s="31">
        <v>8130</v>
      </c>
      <c r="O23" s="31"/>
      <c r="P23" s="31"/>
      <c r="Q23" s="31"/>
      <c r="R23" s="195">
        <f t="shared" si="5"/>
        <v>0</v>
      </c>
      <c r="S23" s="31"/>
      <c r="T23" s="31">
        <v>0</v>
      </c>
      <c r="U23" s="195">
        <f t="shared" si="6"/>
        <v>0</v>
      </c>
      <c r="V23" s="31"/>
      <c r="W23" s="195">
        <f t="shared" si="7"/>
        <v>0</v>
      </c>
      <c r="X23" s="31">
        <v>0</v>
      </c>
      <c r="Y23" s="31"/>
      <c r="Z23" s="31"/>
      <c r="AA23" s="195">
        <f t="shared" si="8"/>
        <v>0</v>
      </c>
      <c r="AB23" s="31">
        <v>0</v>
      </c>
      <c r="AC23" s="230">
        <f t="shared" si="9"/>
        <v>214869</v>
      </c>
      <c r="AD23" s="24"/>
    </row>
    <row r="24" spans="1:30">
      <c r="A24" s="29">
        <v>14</v>
      </c>
      <c r="B24" s="30" t="s">
        <v>67</v>
      </c>
      <c r="C24" s="191">
        <f t="shared" si="0"/>
        <v>10121</v>
      </c>
      <c r="D24" s="192">
        <v>10121</v>
      </c>
      <c r="E24" s="191">
        <f t="shared" si="1"/>
        <v>89923</v>
      </c>
      <c r="F24" s="193"/>
      <c r="G24" s="193">
        <v>89923</v>
      </c>
      <c r="H24" s="194">
        <f t="shared" si="2"/>
        <v>13853</v>
      </c>
      <c r="I24" s="193">
        <v>13853</v>
      </c>
      <c r="J24" s="194">
        <f t="shared" si="3"/>
        <v>37565</v>
      </c>
      <c r="K24" s="193">
        <v>37565</v>
      </c>
      <c r="L24" s="194">
        <f t="shared" si="4"/>
        <v>0</v>
      </c>
      <c r="M24" s="31"/>
      <c r="N24" s="31"/>
      <c r="O24" s="31"/>
      <c r="P24" s="31"/>
      <c r="Q24" s="31"/>
      <c r="R24" s="195">
        <f t="shared" si="5"/>
        <v>23174</v>
      </c>
      <c r="S24" s="31">
        <v>21943</v>
      </c>
      <c r="T24" s="31">
        <v>1231</v>
      </c>
      <c r="U24" s="195">
        <f t="shared" si="6"/>
        <v>0</v>
      </c>
      <c r="V24" s="31"/>
      <c r="W24" s="195">
        <f t="shared" si="7"/>
        <v>28192</v>
      </c>
      <c r="X24" s="31">
        <v>28192</v>
      </c>
      <c r="Y24" s="31"/>
      <c r="Z24" s="31"/>
      <c r="AA24" s="195">
        <f t="shared" si="8"/>
        <v>0</v>
      </c>
      <c r="AB24" s="31">
        <v>0</v>
      </c>
      <c r="AC24" s="230">
        <f t="shared" si="9"/>
        <v>202828</v>
      </c>
      <c r="AD24" s="24"/>
    </row>
    <row r="25" spans="1:30">
      <c r="A25" s="29">
        <v>15</v>
      </c>
      <c r="B25" s="30" t="s">
        <v>68</v>
      </c>
      <c r="C25" s="191">
        <f t="shared" si="0"/>
        <v>10434</v>
      </c>
      <c r="D25" s="192">
        <v>10434</v>
      </c>
      <c r="E25" s="191">
        <f t="shared" si="1"/>
        <v>110089</v>
      </c>
      <c r="F25" s="193"/>
      <c r="G25" s="193">
        <v>110089</v>
      </c>
      <c r="H25" s="194">
        <f t="shared" si="2"/>
        <v>28020</v>
      </c>
      <c r="I25" s="193">
        <v>28020</v>
      </c>
      <c r="J25" s="194">
        <f t="shared" si="3"/>
        <v>0</v>
      </c>
      <c r="K25" s="193"/>
      <c r="L25" s="194">
        <f t="shared" si="4"/>
        <v>28781</v>
      </c>
      <c r="M25" s="31">
        <v>28781</v>
      </c>
      <c r="N25" s="31"/>
      <c r="O25" s="31"/>
      <c r="P25" s="31"/>
      <c r="Q25" s="31"/>
      <c r="R25" s="195">
        <f t="shared" si="5"/>
        <v>0</v>
      </c>
      <c r="S25" s="31"/>
      <c r="T25" s="31">
        <v>0</v>
      </c>
      <c r="U25" s="195">
        <f t="shared" si="6"/>
        <v>0</v>
      </c>
      <c r="V25" s="31"/>
      <c r="W25" s="195">
        <f t="shared" si="7"/>
        <v>37537</v>
      </c>
      <c r="X25" s="31">
        <v>37537</v>
      </c>
      <c r="Y25" s="31"/>
      <c r="Z25" s="31"/>
      <c r="AA25" s="195">
        <f t="shared" si="8"/>
        <v>0</v>
      </c>
      <c r="AB25" s="31">
        <v>0</v>
      </c>
      <c r="AC25" s="230">
        <f t="shared" si="9"/>
        <v>214861</v>
      </c>
      <c r="AD25" s="24"/>
    </row>
    <row r="26" spans="1:30">
      <c r="A26" s="29">
        <v>16</v>
      </c>
      <c r="B26" s="30" t="s">
        <v>69</v>
      </c>
      <c r="C26" s="191">
        <f t="shared" si="0"/>
        <v>25302</v>
      </c>
      <c r="D26" s="192">
        <v>25302</v>
      </c>
      <c r="E26" s="191">
        <f t="shared" si="1"/>
        <v>296973</v>
      </c>
      <c r="F26" s="193"/>
      <c r="G26" s="193">
        <v>296973</v>
      </c>
      <c r="H26" s="194">
        <f t="shared" si="2"/>
        <v>627913</v>
      </c>
      <c r="I26" s="193">
        <v>627913</v>
      </c>
      <c r="J26" s="194">
        <f t="shared" si="3"/>
        <v>0</v>
      </c>
      <c r="K26" s="193"/>
      <c r="L26" s="194">
        <f t="shared" si="4"/>
        <v>16920</v>
      </c>
      <c r="M26" s="31"/>
      <c r="N26" s="31">
        <v>16920</v>
      </c>
      <c r="O26" s="31"/>
      <c r="P26" s="31"/>
      <c r="Q26" s="31"/>
      <c r="R26" s="195">
        <f t="shared" si="5"/>
        <v>15635</v>
      </c>
      <c r="S26" s="31">
        <v>12459</v>
      </c>
      <c r="T26" s="31">
        <v>3176</v>
      </c>
      <c r="U26" s="195">
        <f t="shared" si="6"/>
        <v>0</v>
      </c>
      <c r="V26" s="31"/>
      <c r="W26" s="195">
        <f t="shared" si="7"/>
        <v>139887</v>
      </c>
      <c r="X26" s="31">
        <v>139887</v>
      </c>
      <c r="Y26" s="31"/>
      <c r="Z26" s="31"/>
      <c r="AA26" s="195">
        <f t="shared" si="8"/>
        <v>0</v>
      </c>
      <c r="AB26" s="31">
        <v>0</v>
      </c>
      <c r="AC26" s="230">
        <f t="shared" si="9"/>
        <v>1122630</v>
      </c>
      <c r="AD26" s="24"/>
    </row>
    <row r="27" spans="1:30">
      <c r="A27" s="29">
        <v>17</v>
      </c>
      <c r="B27" s="30" t="s">
        <v>243</v>
      </c>
      <c r="C27" s="191">
        <f t="shared" si="0"/>
        <v>35379</v>
      </c>
      <c r="D27" s="192">
        <v>35379</v>
      </c>
      <c r="E27" s="191">
        <f t="shared" si="1"/>
        <v>253400</v>
      </c>
      <c r="F27" s="193"/>
      <c r="G27" s="193">
        <v>253400</v>
      </c>
      <c r="H27" s="194">
        <f t="shared" si="2"/>
        <v>121325</v>
      </c>
      <c r="I27" s="193">
        <v>121325</v>
      </c>
      <c r="J27" s="194">
        <f t="shared" si="3"/>
        <v>743048</v>
      </c>
      <c r="K27" s="193">
        <v>743048</v>
      </c>
      <c r="L27" s="194">
        <f t="shared" si="4"/>
        <v>32644</v>
      </c>
      <c r="M27" s="31">
        <v>28836</v>
      </c>
      <c r="N27" s="31"/>
      <c r="O27" s="31">
        <v>3697</v>
      </c>
      <c r="P27" s="31">
        <v>90</v>
      </c>
      <c r="Q27" s="31">
        <v>21</v>
      </c>
      <c r="R27" s="195">
        <f t="shared" si="5"/>
        <v>33621</v>
      </c>
      <c r="S27" s="31"/>
      <c r="T27" s="31">
        <v>33621</v>
      </c>
      <c r="U27" s="195">
        <f t="shared" si="6"/>
        <v>0</v>
      </c>
      <c r="V27" s="31"/>
      <c r="W27" s="195">
        <f t="shared" si="7"/>
        <v>92089</v>
      </c>
      <c r="X27" s="31">
        <v>92089</v>
      </c>
      <c r="Y27" s="31"/>
      <c r="Z27" s="31"/>
      <c r="AA27" s="195">
        <f t="shared" si="8"/>
        <v>4545</v>
      </c>
      <c r="AB27" s="31">
        <v>4545</v>
      </c>
      <c r="AC27" s="230">
        <f t="shared" si="9"/>
        <v>1316051</v>
      </c>
      <c r="AD27" s="24"/>
    </row>
    <row r="28" spans="1:30">
      <c r="A28" s="29">
        <v>18</v>
      </c>
      <c r="B28" s="30" t="s">
        <v>77</v>
      </c>
      <c r="C28" s="191">
        <f t="shared" si="0"/>
        <v>20242</v>
      </c>
      <c r="D28" s="192">
        <v>20242</v>
      </c>
      <c r="E28" s="191">
        <f t="shared" si="1"/>
        <v>262248</v>
      </c>
      <c r="F28" s="193"/>
      <c r="G28" s="193">
        <v>262248</v>
      </c>
      <c r="H28" s="194">
        <f t="shared" si="2"/>
        <v>112932</v>
      </c>
      <c r="I28" s="193">
        <v>112932</v>
      </c>
      <c r="J28" s="194">
        <f t="shared" si="3"/>
        <v>86224</v>
      </c>
      <c r="K28" s="193">
        <v>86224</v>
      </c>
      <c r="L28" s="194">
        <f t="shared" si="4"/>
        <v>0</v>
      </c>
      <c r="M28" s="31"/>
      <c r="N28" s="31"/>
      <c r="O28" s="31"/>
      <c r="P28" s="31"/>
      <c r="Q28" s="31"/>
      <c r="R28" s="195">
        <f t="shared" si="5"/>
        <v>40304</v>
      </c>
      <c r="S28" s="31">
        <v>36785</v>
      </c>
      <c r="T28" s="31">
        <v>3519</v>
      </c>
      <c r="U28" s="195">
        <f t="shared" si="6"/>
        <v>0</v>
      </c>
      <c r="V28" s="31"/>
      <c r="W28" s="195">
        <f t="shared" si="7"/>
        <v>87500</v>
      </c>
      <c r="X28" s="31">
        <v>87500</v>
      </c>
      <c r="Y28" s="31"/>
      <c r="Z28" s="31"/>
      <c r="AA28" s="195">
        <f t="shared" si="8"/>
        <v>0</v>
      </c>
      <c r="AB28" s="31">
        <v>0</v>
      </c>
      <c r="AC28" s="230">
        <f t="shared" si="9"/>
        <v>609450</v>
      </c>
      <c r="AD28" s="24"/>
    </row>
    <row r="29" spans="1:30">
      <c r="A29" s="29">
        <v>19</v>
      </c>
      <c r="B29" s="30" t="s">
        <v>85</v>
      </c>
      <c r="C29" s="191">
        <f t="shared" si="0"/>
        <v>9638</v>
      </c>
      <c r="D29" s="192">
        <v>9638</v>
      </c>
      <c r="E29" s="191">
        <f t="shared" si="1"/>
        <v>153879</v>
      </c>
      <c r="F29" s="193">
        <v>153879</v>
      </c>
      <c r="G29" s="193">
        <v>0</v>
      </c>
      <c r="H29" s="194">
        <f t="shared" si="2"/>
        <v>5638</v>
      </c>
      <c r="I29" s="193">
        <v>5638</v>
      </c>
      <c r="J29" s="194">
        <f t="shared" si="3"/>
        <v>119192</v>
      </c>
      <c r="K29" s="193">
        <v>119192</v>
      </c>
      <c r="L29" s="194">
        <f t="shared" si="4"/>
        <v>0</v>
      </c>
      <c r="M29" s="31"/>
      <c r="N29" s="31"/>
      <c r="O29" s="31"/>
      <c r="P29" s="31"/>
      <c r="Q29" s="31"/>
      <c r="R29" s="195">
        <f t="shared" si="5"/>
        <v>0</v>
      </c>
      <c r="S29" s="31"/>
      <c r="T29" s="31">
        <v>0</v>
      </c>
      <c r="U29" s="195">
        <f t="shared" si="6"/>
        <v>0</v>
      </c>
      <c r="V29" s="31"/>
      <c r="W29" s="195">
        <f t="shared" si="7"/>
        <v>0</v>
      </c>
      <c r="X29" s="31">
        <v>0</v>
      </c>
      <c r="Y29" s="31"/>
      <c r="Z29" s="31"/>
      <c r="AA29" s="195">
        <f t="shared" si="8"/>
        <v>0</v>
      </c>
      <c r="AB29" s="31">
        <v>0</v>
      </c>
      <c r="AC29" s="230">
        <f t="shared" si="9"/>
        <v>288347</v>
      </c>
      <c r="AD29" s="24"/>
    </row>
    <row r="30" spans="1:30">
      <c r="A30" s="29">
        <v>20</v>
      </c>
      <c r="B30" s="30" t="s">
        <v>97</v>
      </c>
      <c r="C30" s="191">
        <f t="shared" si="0"/>
        <v>12822</v>
      </c>
      <c r="D30" s="192">
        <v>12822</v>
      </c>
      <c r="E30" s="191">
        <f t="shared" si="1"/>
        <v>154475</v>
      </c>
      <c r="F30" s="193">
        <v>154475</v>
      </c>
      <c r="G30" s="193">
        <v>0</v>
      </c>
      <c r="H30" s="194">
        <f t="shared" si="2"/>
        <v>205064</v>
      </c>
      <c r="I30" s="193">
        <v>205064</v>
      </c>
      <c r="J30" s="194">
        <f t="shared" si="3"/>
        <v>192341</v>
      </c>
      <c r="K30" s="193">
        <v>192341</v>
      </c>
      <c r="L30" s="194">
        <f t="shared" si="4"/>
        <v>0</v>
      </c>
      <c r="M30" s="31"/>
      <c r="N30" s="31"/>
      <c r="O30" s="31"/>
      <c r="P30" s="31"/>
      <c r="Q30" s="31"/>
      <c r="R30" s="195">
        <f t="shared" si="5"/>
        <v>31409</v>
      </c>
      <c r="S30" s="31"/>
      <c r="T30" s="31">
        <v>31409</v>
      </c>
      <c r="U30" s="195">
        <f t="shared" si="6"/>
        <v>0</v>
      </c>
      <c r="V30" s="31"/>
      <c r="W30" s="195">
        <f t="shared" si="7"/>
        <v>55781</v>
      </c>
      <c r="X30" s="31">
        <v>55781</v>
      </c>
      <c r="Y30" s="31"/>
      <c r="Z30" s="31"/>
      <c r="AA30" s="195">
        <f t="shared" si="8"/>
        <v>0</v>
      </c>
      <c r="AB30" s="31">
        <v>0</v>
      </c>
      <c r="AC30" s="230">
        <f t="shared" si="9"/>
        <v>651892</v>
      </c>
      <c r="AD30" s="24"/>
    </row>
    <row r="31" spans="1:30">
      <c r="A31" s="29">
        <v>21</v>
      </c>
      <c r="B31" s="30" t="s">
        <v>101</v>
      </c>
      <c r="C31" s="191">
        <f t="shared" si="0"/>
        <v>9570</v>
      </c>
      <c r="D31" s="192">
        <v>9570</v>
      </c>
      <c r="E31" s="191">
        <f t="shared" si="1"/>
        <v>85989</v>
      </c>
      <c r="F31" s="193">
        <v>80851</v>
      </c>
      <c r="G31" s="193">
        <v>5138</v>
      </c>
      <c r="H31" s="194">
        <f t="shared" si="2"/>
        <v>540265</v>
      </c>
      <c r="I31" s="193">
        <v>540265</v>
      </c>
      <c r="J31" s="194">
        <f t="shared" si="3"/>
        <v>36720</v>
      </c>
      <c r="K31" s="193">
        <v>36720</v>
      </c>
      <c r="L31" s="194">
        <f t="shared" si="4"/>
        <v>6800</v>
      </c>
      <c r="M31" s="31"/>
      <c r="N31" s="31">
        <v>6800</v>
      </c>
      <c r="O31" s="31"/>
      <c r="P31" s="31"/>
      <c r="Q31" s="31"/>
      <c r="R31" s="195">
        <f t="shared" si="5"/>
        <v>0</v>
      </c>
      <c r="S31" s="31"/>
      <c r="T31" s="31">
        <v>0</v>
      </c>
      <c r="U31" s="195">
        <f t="shared" si="6"/>
        <v>0</v>
      </c>
      <c r="V31" s="31"/>
      <c r="W31" s="195">
        <f t="shared" si="7"/>
        <v>26765</v>
      </c>
      <c r="X31" s="31">
        <v>26765</v>
      </c>
      <c r="Y31" s="31"/>
      <c r="Z31" s="31"/>
      <c r="AA31" s="195">
        <f t="shared" si="8"/>
        <v>0</v>
      </c>
      <c r="AB31" s="31">
        <v>0</v>
      </c>
      <c r="AC31" s="230">
        <f t="shared" si="9"/>
        <v>706109</v>
      </c>
      <c r="AD31" s="76"/>
    </row>
    <row r="32" spans="1:30">
      <c r="A32" s="179" t="s">
        <v>232</v>
      </c>
      <c r="B32" s="179"/>
      <c r="C32" s="83">
        <f>SUM(C11:C31)</f>
        <v>306805</v>
      </c>
      <c r="D32" s="83">
        <f t="shared" ref="D32:AC32" si="10">SUM(D11:D31)</f>
        <v>306805</v>
      </c>
      <c r="E32" s="83">
        <f t="shared" si="10"/>
        <v>3635121</v>
      </c>
      <c r="F32" s="83">
        <f t="shared" si="10"/>
        <v>391405</v>
      </c>
      <c r="G32" s="83">
        <f t="shared" si="10"/>
        <v>3243716</v>
      </c>
      <c r="H32" s="83">
        <f t="shared" si="10"/>
        <v>3537435</v>
      </c>
      <c r="I32" s="83">
        <f t="shared" si="10"/>
        <v>3537435</v>
      </c>
      <c r="J32" s="83">
        <f t="shared" si="10"/>
        <v>1679666</v>
      </c>
      <c r="K32" s="83">
        <f t="shared" si="10"/>
        <v>1679666</v>
      </c>
      <c r="L32" s="83">
        <f t="shared" si="10"/>
        <v>125198</v>
      </c>
      <c r="M32" s="83">
        <f t="shared" si="10"/>
        <v>87100</v>
      </c>
      <c r="N32" s="83">
        <f t="shared" si="10"/>
        <v>34290</v>
      </c>
      <c r="O32" s="83">
        <f t="shared" si="10"/>
        <v>3697</v>
      </c>
      <c r="P32" s="83">
        <f t="shared" si="10"/>
        <v>90</v>
      </c>
      <c r="Q32" s="83">
        <f t="shared" si="10"/>
        <v>21</v>
      </c>
      <c r="R32" s="83">
        <f t="shared" si="10"/>
        <v>309159</v>
      </c>
      <c r="S32" s="83">
        <f t="shared" si="10"/>
        <v>171326</v>
      </c>
      <c r="T32" s="83">
        <f t="shared" si="10"/>
        <v>137833</v>
      </c>
      <c r="U32" s="83">
        <f t="shared" si="10"/>
        <v>388</v>
      </c>
      <c r="V32" s="83">
        <f t="shared" si="10"/>
        <v>388</v>
      </c>
      <c r="W32" s="83">
        <f t="shared" si="10"/>
        <v>1127369</v>
      </c>
      <c r="X32" s="83">
        <f t="shared" si="10"/>
        <v>1096149</v>
      </c>
      <c r="Y32" s="83">
        <f t="shared" si="10"/>
        <v>27270</v>
      </c>
      <c r="Z32" s="83">
        <f t="shared" si="10"/>
        <v>3950</v>
      </c>
      <c r="AA32" s="83">
        <f t="shared" si="10"/>
        <v>15035</v>
      </c>
      <c r="AB32" s="83">
        <f t="shared" si="10"/>
        <v>15035</v>
      </c>
      <c r="AC32" s="83">
        <f t="shared" si="10"/>
        <v>10736176</v>
      </c>
      <c r="AD32" s="76"/>
    </row>
    <row r="33" spans="1:31">
      <c r="A33" s="32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24"/>
    </row>
    <row r="34" spans="1:31">
      <c r="A34" s="35" t="s">
        <v>379</v>
      </c>
      <c r="B34" s="36"/>
      <c r="C34" s="36"/>
      <c r="D34" s="36"/>
      <c r="E34" s="36"/>
      <c r="F34" s="37"/>
      <c r="G34" s="37"/>
      <c r="H34" s="37"/>
      <c r="I34" s="37"/>
      <c r="J34" s="37"/>
      <c r="K34" s="37"/>
      <c r="L34" s="3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4"/>
      <c r="AD34" s="24"/>
    </row>
    <row r="35" spans="1:31">
      <c r="A35" s="158" t="s">
        <v>388</v>
      </c>
      <c r="B35" s="158"/>
      <c r="C35" s="158"/>
      <c r="D35" s="158"/>
      <c r="E35" s="158"/>
      <c r="F35" s="158"/>
      <c r="G35" s="40"/>
      <c r="H35" s="77"/>
      <c r="I35" s="37"/>
      <c r="J35" s="37"/>
      <c r="K35" s="37"/>
      <c r="L35" s="38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>
        <f>D32+F32+G32+I32+K32+M32+N32+O32+P32+Q32+S32+T32+V32+X32+Y32+Z32+AB32</f>
        <v>10736176</v>
      </c>
      <c r="AB35" s="34" t="b">
        <f>AA35=AC32</f>
        <v>1</v>
      </c>
      <c r="AC35" s="92"/>
      <c r="AD35" s="76"/>
      <c r="AE35" s="71"/>
    </row>
    <row r="36" spans="1:31">
      <c r="AB36" s="34"/>
      <c r="AC36" s="59"/>
    </row>
    <row r="37" spans="1:31">
      <c r="AB37" s="34"/>
      <c r="AC37" s="71"/>
    </row>
    <row r="38" spans="1:31">
      <c r="AB38" s="34"/>
      <c r="AC38" s="71"/>
    </row>
    <row r="39" spans="1:31">
      <c r="AB39" s="34"/>
      <c r="AC39" s="71"/>
    </row>
    <row r="40" spans="1:31">
      <c r="AC40" s="84"/>
    </row>
  </sheetData>
  <mergeCells count="25">
    <mergeCell ref="U6:V6"/>
    <mergeCell ref="A35:F35"/>
    <mergeCell ref="E7:G8"/>
    <mergeCell ref="A1:AC5"/>
    <mergeCell ref="A6:A8"/>
    <mergeCell ref="B6:B8"/>
    <mergeCell ref="AC6:AC8"/>
    <mergeCell ref="J6:K6"/>
    <mergeCell ref="J7:K8"/>
    <mergeCell ref="C6:D6"/>
    <mergeCell ref="C7:D8"/>
    <mergeCell ref="W7:Z8"/>
    <mergeCell ref="A32:B32"/>
    <mergeCell ref="E6:G6"/>
    <mergeCell ref="W6:Z6"/>
    <mergeCell ref="AA7:AB8"/>
    <mergeCell ref="H6:I6"/>
    <mergeCell ref="H7:I8"/>
    <mergeCell ref="AA6:AB6"/>
    <mergeCell ref="N8:Q8"/>
    <mergeCell ref="L7:Q7"/>
    <mergeCell ref="L6:Q6"/>
    <mergeCell ref="R7:T8"/>
    <mergeCell ref="R6:T6"/>
    <mergeCell ref="U7:V8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7" workbookViewId="0">
      <selection activeCell="I20" sqref="I20"/>
    </sheetView>
  </sheetViews>
  <sheetFormatPr defaultRowHeight="15"/>
  <cols>
    <col min="3" max="3" width="16" customWidth="1"/>
    <col min="4" max="4" width="15.5703125" customWidth="1"/>
    <col min="5" max="5" width="20.5703125" customWidth="1"/>
    <col min="6" max="6" width="18" customWidth="1"/>
    <col min="7" max="9" width="15.7109375" customWidth="1"/>
    <col min="10" max="10" width="21.28515625" customWidth="1"/>
    <col min="11" max="12" width="10" bestFit="1" customWidth="1"/>
  </cols>
  <sheetData>
    <row r="1" spans="1:12">
      <c r="A1" s="4"/>
      <c r="B1" s="4"/>
      <c r="C1" s="4"/>
      <c r="D1" s="4"/>
      <c r="E1" s="4"/>
      <c r="F1" s="4"/>
      <c r="G1" s="4"/>
      <c r="H1" s="5"/>
      <c r="I1" s="5"/>
      <c r="J1" s="6"/>
    </row>
    <row r="2" spans="1:12">
      <c r="A2" s="7"/>
      <c r="B2" s="7"/>
      <c r="C2" s="7"/>
      <c r="D2" s="7"/>
      <c r="E2" s="7"/>
      <c r="F2" s="7"/>
      <c r="G2" s="7"/>
      <c r="H2" s="8"/>
      <c r="I2" s="8"/>
      <c r="J2" s="6"/>
    </row>
    <row r="3" spans="1:12">
      <c r="A3" s="7"/>
      <c r="B3" s="7"/>
      <c r="C3" s="7"/>
      <c r="D3" s="7"/>
      <c r="E3" s="7"/>
      <c r="F3" s="7"/>
      <c r="G3" s="7"/>
      <c r="H3" s="8"/>
      <c r="I3" s="8"/>
      <c r="J3" s="6"/>
    </row>
    <row r="4" spans="1:12" ht="30" customHeight="1">
      <c r="A4" s="9"/>
      <c r="B4" s="183" t="s">
        <v>315</v>
      </c>
      <c r="C4" s="184"/>
      <c r="D4" s="184"/>
      <c r="E4" s="184"/>
      <c r="F4" s="184"/>
      <c r="G4" s="184"/>
      <c r="H4" s="184"/>
      <c r="I4" s="184"/>
      <c r="J4" s="185"/>
    </row>
    <row r="5" spans="1:12" ht="61.5" customHeight="1">
      <c r="A5" s="9"/>
      <c r="B5" s="90" t="s">
        <v>226</v>
      </c>
      <c r="C5" s="90" t="s">
        <v>244</v>
      </c>
      <c r="D5" s="90" t="s">
        <v>245</v>
      </c>
      <c r="E5" s="86" t="s">
        <v>246</v>
      </c>
      <c r="F5" s="86" t="s">
        <v>316</v>
      </c>
      <c r="G5" s="86" t="s">
        <v>320</v>
      </c>
      <c r="H5" s="90" t="s">
        <v>373</v>
      </c>
      <c r="I5" s="90" t="s">
        <v>378</v>
      </c>
      <c r="J5" s="91" t="s">
        <v>247</v>
      </c>
    </row>
    <row r="6" spans="1:12" ht="180">
      <c r="A6" s="9"/>
      <c r="B6" s="10" t="s">
        <v>5</v>
      </c>
      <c r="C6" s="88">
        <v>75084</v>
      </c>
      <c r="D6" s="88">
        <v>2210</v>
      </c>
      <c r="E6" s="85" t="s">
        <v>308</v>
      </c>
      <c r="F6" s="68"/>
      <c r="G6" s="68"/>
      <c r="H6" s="220">
        <v>4700</v>
      </c>
      <c r="I6" s="68"/>
      <c r="J6" s="67">
        <f>SUM(F6:I6)</f>
        <v>4700</v>
      </c>
    </row>
    <row r="7" spans="1:12" ht="110.25">
      <c r="A7" s="9"/>
      <c r="B7" s="10" t="s">
        <v>6</v>
      </c>
      <c r="C7" s="10">
        <v>85156</v>
      </c>
      <c r="D7" s="10">
        <v>2210</v>
      </c>
      <c r="E7" s="87" t="s">
        <v>309</v>
      </c>
      <c r="F7" s="11"/>
      <c r="G7" s="196">
        <v>3884</v>
      </c>
      <c r="H7" s="11"/>
      <c r="I7" s="11"/>
      <c r="J7" s="67">
        <f t="shared" ref="J7:J10" si="0">SUM(F7:I7)</f>
        <v>3884</v>
      </c>
    </row>
    <row r="8" spans="1:12" ht="47.25">
      <c r="A8" s="9"/>
      <c r="B8" s="10" t="s">
        <v>7</v>
      </c>
      <c r="C8" s="10">
        <v>85501</v>
      </c>
      <c r="D8" s="10">
        <v>2380</v>
      </c>
      <c r="E8" s="87" t="s">
        <v>312</v>
      </c>
      <c r="F8" s="11">
        <v>21400</v>
      </c>
      <c r="G8" s="11"/>
      <c r="H8" s="12"/>
      <c r="I8" s="12"/>
      <c r="J8" s="67">
        <f t="shared" si="0"/>
        <v>21400</v>
      </c>
    </row>
    <row r="9" spans="1:12" ht="63.75">
      <c r="A9" s="9"/>
      <c r="B9" s="10" t="s">
        <v>8</v>
      </c>
      <c r="C9" s="88">
        <v>85502</v>
      </c>
      <c r="D9" s="88">
        <v>2210</v>
      </c>
      <c r="E9" s="23" t="s">
        <v>310</v>
      </c>
      <c r="F9" s="11"/>
      <c r="G9" s="11"/>
      <c r="H9" s="12"/>
      <c r="I9" s="12">
        <v>85000</v>
      </c>
      <c r="J9" s="67">
        <f t="shared" si="0"/>
        <v>85000</v>
      </c>
    </row>
    <row r="10" spans="1:12" ht="141.75">
      <c r="A10" s="9"/>
      <c r="B10" s="10" t="s">
        <v>9</v>
      </c>
      <c r="C10" s="89">
        <v>85509</v>
      </c>
      <c r="D10" s="89">
        <v>2210</v>
      </c>
      <c r="E10" s="87" t="s">
        <v>311</v>
      </c>
      <c r="F10" s="11"/>
      <c r="G10" s="11"/>
      <c r="H10" s="12">
        <v>135000</v>
      </c>
      <c r="I10" s="12"/>
      <c r="J10" s="67">
        <f t="shared" si="0"/>
        <v>135000</v>
      </c>
    </row>
    <row r="11" spans="1:12" ht="15.75">
      <c r="A11" s="13"/>
      <c r="B11" s="186" t="s">
        <v>248</v>
      </c>
      <c r="C11" s="187"/>
      <c r="D11" s="187"/>
      <c r="E11" s="188"/>
      <c r="F11" s="14">
        <f>SUM(F6:F10)</f>
        <v>21400</v>
      </c>
      <c r="G11" s="14">
        <f t="shared" ref="G11:I11" si="1">SUM(G6:G10)</f>
        <v>3884</v>
      </c>
      <c r="H11" s="14">
        <f t="shared" si="1"/>
        <v>139700</v>
      </c>
      <c r="I11" s="14">
        <f t="shared" si="1"/>
        <v>85000</v>
      </c>
      <c r="J11" s="15">
        <f>SUM(J6:J10)</f>
        <v>249984</v>
      </c>
    </row>
    <row r="12" spans="1:12">
      <c r="A12" s="16"/>
      <c r="B12" s="16"/>
      <c r="C12" s="16"/>
      <c r="D12" s="16"/>
      <c r="E12" s="16"/>
      <c r="F12" s="17"/>
      <c r="G12" s="17"/>
      <c r="H12" s="16"/>
      <c r="I12" s="16"/>
      <c r="J12" s="18"/>
    </row>
    <row r="13" spans="1:12">
      <c r="A13" s="189" t="s">
        <v>379</v>
      </c>
      <c r="B13" s="189"/>
      <c r="C13" s="189"/>
      <c r="D13" s="189"/>
      <c r="E13" s="189"/>
      <c r="F13" s="189"/>
      <c r="G13" s="189"/>
      <c r="H13" s="189"/>
      <c r="I13" s="21"/>
      <c r="J13" s="19"/>
    </row>
    <row r="14" spans="1:12">
      <c r="A14" s="190" t="s">
        <v>380</v>
      </c>
      <c r="B14" s="190"/>
      <c r="C14" s="190"/>
      <c r="D14" s="190"/>
      <c r="E14" s="190"/>
      <c r="F14" s="190"/>
      <c r="G14" s="190"/>
      <c r="H14" s="190"/>
      <c r="I14" s="22"/>
      <c r="J14" s="20"/>
    </row>
    <row r="16" spans="1:12">
      <c r="K16" s="93"/>
      <c r="L16" s="71"/>
    </row>
    <row r="17" spans="11:11">
      <c r="K17" s="71"/>
    </row>
    <row r="18" spans="11:11">
      <c r="K18" s="71"/>
    </row>
    <row r="19" spans="11:11">
      <c r="K19" s="71"/>
    </row>
    <row r="20" spans="11:11">
      <c r="K20" s="71"/>
    </row>
    <row r="21" spans="11:11">
      <c r="K21" s="71"/>
    </row>
  </sheetData>
  <mergeCells count="4">
    <mergeCell ref="B4:J4"/>
    <mergeCell ref="B11:E11"/>
    <mergeCell ref="A13:H13"/>
    <mergeCell ref="A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podmioty niepubliczne</vt:lpstr>
      <vt:lpstr>GMINY</vt:lpstr>
      <vt:lpstr>POWIATY</vt:lpstr>
      <vt:lpstr>SAMORZĄD WOJEWÓDZTWA</vt:lpstr>
      <vt:lpstr>GMINY!Obszar_wydruku</vt:lpstr>
      <vt:lpstr>POWIATY!Obszar_wydruku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2017-06-01T10:33:29Z</dcterms:modified>
</cp:coreProperties>
</file>