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31801CF8-CD57-407F-817B-DA8E11B9EFB3}" xr6:coauthVersionLast="36" xr6:coauthVersionMax="36" xr10:uidLastSave="{00000000-0000-0000-0000-000000000000}"/>
  <bookViews>
    <workbookView xWindow="0" yWindow="0" windowWidth="28800" windowHeight="11385"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 name="Strona końcowa" sheetId="138" r:id="rId33"/>
  </sheets>
  <definedNames>
    <definedName name="_xlnm.Print_Area" localSheetId="3">'Objaśnienia i skróty'!$A$1:$B$25</definedName>
    <definedName name="_xlnm.Print_Area" localSheetId="1">'Spis treści'!$A$1:$C$59</definedName>
    <definedName name="_xlnm.Print_Area" localSheetId="32">'Strona końcowa'!$A$1:$B$31</definedName>
    <definedName name="_xlnm.Print_Area" localSheetId="0">'Strona tytułowa'!$A$1:$B$34</definedName>
    <definedName name="_xlnm.Print_Area" localSheetId="4">'Tab 1'!$A$1:$I$27</definedName>
    <definedName name="_xlnm.Print_Area" localSheetId="10">'Tab 1 (11)'!$A$1:$I$30</definedName>
    <definedName name="_xlnm.Print_Area" localSheetId="21">'Tab 1 (23)'!$A$1:$I$61</definedName>
    <definedName name="_xlnm.Print_Area" localSheetId="22">'Tab 1 (24) i 2 (25)'!$A$1:$I$39</definedName>
    <definedName name="_xlnm.Print_Area" localSheetId="26">'Tab 1 (28)'!$A$1:$L$24</definedName>
    <definedName name="_xlnm.Print_Area" localSheetId="31">'Tab 1 (36) i 2 (37)'!$A$1:$M$34</definedName>
    <definedName name="_xlnm.Print_Area" localSheetId="9">'Tab 10'!$A$1:$K$55</definedName>
    <definedName name="_xlnm.Print_Area" localSheetId="20">'Tab 11 (21) i 12 (22)'!$A$1:$I$45</definedName>
    <definedName name="_xlnm.Print_Area" localSheetId="11">'Tab 2 (12) i wykres 1'!$A$1:$E$48</definedName>
    <definedName name="_xlnm.Print_Area" localSheetId="27">'Tab 2 (29) i 3 (30)'!$A$1:$I$29</definedName>
    <definedName name="_xlnm.Print_Area" localSheetId="5">'Tab 2 i 3'!$A$1:$I$31</definedName>
    <definedName name="_xlnm.Print_Area" localSheetId="12">'Tab 3 (13) i wykres 2'!$A$1:$E$49</definedName>
    <definedName name="_xlnm.Print_Area" localSheetId="24">'Tab 3 (26) i 4 (27)'!$A$1:$J$38</definedName>
    <definedName name="_xlnm.Print_Area" localSheetId="13">'Tab 4 (14)'!$A$1:$H$30</definedName>
    <definedName name="_xlnm.Print_Area" localSheetId="28">'Tab 4 (31)'!$A$1:$H$26</definedName>
    <definedName name="_xlnm.Print_Area" localSheetId="6">'Tab 4 i 5'!$A$1:$G$35</definedName>
    <definedName name="_xlnm.Print_Area" localSheetId="14">'Tab 5 (15)'!$A$1:$I$33</definedName>
    <definedName name="_xlnm.Print_Area" localSheetId="29">'Tab 5 (32) i 6 (33)'!$A$1:$D$47</definedName>
    <definedName name="_xlnm.Print_Area" localSheetId="16">'Tab 6 (16)'!$A$1:$H$32</definedName>
    <definedName name="_xlnm.Print_Area" localSheetId="7">'Tab 6 i 7'!$A$1:$G$27</definedName>
    <definedName name="_xlnm.Print_Area" localSheetId="17">'Tab 7 (17)'!$A$1:$I$33</definedName>
    <definedName name="_xlnm.Print_Area" localSheetId="30">'Tab 7 (34) i 8 (35)'!$A$1:$I$46</definedName>
    <definedName name="_xlnm.Print_Area" localSheetId="18">'Tab 8 (18)'!$A$1:$H$32</definedName>
    <definedName name="_xlnm.Print_Area" localSheetId="8">'Tab 8 i 9'!$A$1:$F$27</definedName>
    <definedName name="_xlnm.Print_Area" localSheetId="19">'Tab 9 (19) i 10 (20)'!$A$1:$I$30</definedName>
    <definedName name="_xlnm.Print_Area" localSheetId="2">'Uwagi wstępne'!$A$1:$B$133</definedName>
    <definedName name="_xlnm.Print_Area" localSheetId="15">'Wykres 3'!$A$1:$F$6</definedName>
    <definedName name="_xlnm.Print_Area" localSheetId="23">'Wykres 4'!$A$1:$G$33</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26" l="1"/>
  <c r="B6" i="129" l="1"/>
  <c r="C6" i="129"/>
  <c r="D6" i="129"/>
  <c r="E6" i="129"/>
  <c r="F9" i="108" l="1"/>
  <c r="E9" i="108"/>
  <c r="D9" i="108"/>
  <c r="C9" i="108"/>
  <c r="B9" i="108"/>
  <c r="I29" i="117" l="1"/>
  <c r="H29" i="117"/>
  <c r="G29" i="117"/>
  <c r="I28" i="117"/>
  <c r="H28" i="117"/>
  <c r="G28" i="117"/>
  <c r="I27" i="117"/>
  <c r="H27" i="117"/>
  <c r="G27" i="117"/>
  <c r="I25" i="117"/>
  <c r="H25" i="117"/>
  <c r="G25" i="117"/>
  <c r="I24" i="117"/>
  <c r="H24" i="117"/>
  <c r="G24" i="117"/>
  <c r="I23" i="117"/>
  <c r="H23" i="117"/>
  <c r="G23" i="117"/>
  <c r="J16" i="114" l="1"/>
  <c r="I16" i="114"/>
  <c r="H16" i="114"/>
  <c r="J14" i="114"/>
  <c r="I14" i="114"/>
  <c r="H14" i="114"/>
  <c r="J13" i="114"/>
  <c r="I13" i="114"/>
  <c r="H13" i="114"/>
  <c r="J11" i="114"/>
  <c r="I11" i="114"/>
  <c r="H11" i="114"/>
  <c r="J10" i="114"/>
  <c r="I10" i="114"/>
  <c r="H10" i="114"/>
  <c r="J9" i="114"/>
  <c r="I9" i="114"/>
  <c r="H9" i="114"/>
  <c r="J8" i="114"/>
  <c r="I8" i="114"/>
  <c r="H8" i="114"/>
  <c r="J7" i="114"/>
  <c r="I7" i="114"/>
  <c r="H7" i="114"/>
  <c r="C32" i="130"/>
  <c r="B32" i="130"/>
  <c r="I15" i="113"/>
  <c r="H15" i="113"/>
  <c r="G15" i="113"/>
  <c r="I14" i="113"/>
  <c r="H14" i="113"/>
  <c r="G14" i="113"/>
  <c r="I11" i="113"/>
  <c r="H11" i="113"/>
  <c r="G11" i="113"/>
  <c r="I10" i="113"/>
  <c r="H10" i="113"/>
  <c r="G10" i="113"/>
  <c r="I9" i="113"/>
  <c r="H9" i="113"/>
  <c r="G9" i="113"/>
  <c r="I8" i="113"/>
  <c r="H8" i="113"/>
  <c r="G8" i="113"/>
  <c r="F16" i="113"/>
  <c r="F12" i="113"/>
  <c r="E16" i="113"/>
  <c r="E12" i="113"/>
  <c r="I61" i="104"/>
  <c r="H61" i="104"/>
  <c r="G61" i="104"/>
  <c r="I60" i="104"/>
  <c r="H60" i="104"/>
  <c r="G60" i="104"/>
  <c r="I59" i="104"/>
  <c r="H59" i="104"/>
  <c r="G59" i="104"/>
  <c r="I57" i="104"/>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F13" i="104" l="1"/>
  <c r="E13" i="104"/>
  <c r="I20" i="102"/>
  <c r="H20" i="102"/>
  <c r="G20" i="102"/>
  <c r="I19" i="102"/>
  <c r="H19" i="102"/>
  <c r="G19" i="102"/>
  <c r="I16" i="102"/>
  <c r="H16" i="102"/>
  <c r="G16" i="102"/>
  <c r="I15" i="102"/>
  <c r="H15" i="102"/>
  <c r="G15" i="102"/>
  <c r="I12" i="102"/>
  <c r="H12" i="102"/>
  <c r="G12" i="102"/>
  <c r="I11" i="102"/>
  <c r="H11" i="102"/>
  <c r="G11" i="102"/>
  <c r="F21" i="102"/>
  <c r="F17" i="102"/>
  <c r="F13" i="102"/>
  <c r="F8" i="102"/>
  <c r="F7" i="102"/>
  <c r="E21" i="102"/>
  <c r="E17" i="102"/>
  <c r="E13" i="102"/>
  <c r="E8" i="102"/>
  <c r="E7" i="102"/>
  <c r="I8" i="101"/>
  <c r="H8" i="101"/>
  <c r="G8" i="101"/>
  <c r="I7" i="101"/>
  <c r="H7" i="101"/>
  <c r="G7" i="101"/>
  <c r="F9" i="101"/>
  <c r="E9" i="101"/>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32" i="96"/>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9" i="102" l="1"/>
  <c r="E9" i="102"/>
  <c r="F27" i="96"/>
  <c r="F21" i="96"/>
  <c r="F13" i="96"/>
  <c r="F10" i="96" s="1"/>
  <c r="E27" i="96"/>
  <c r="E21" i="96"/>
  <c r="E13" i="96"/>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B9" i="109"/>
  <c r="C9" i="109"/>
  <c r="D9" i="109"/>
  <c r="E9" i="109"/>
  <c r="F9" i="109"/>
  <c r="B5" i="107"/>
  <c r="I18" i="106"/>
  <c r="H18" i="106"/>
  <c r="G18" i="106"/>
  <c r="I17" i="106"/>
  <c r="H17" i="106"/>
  <c r="G17" i="106"/>
  <c r="I15" i="106"/>
  <c r="H15" i="106"/>
  <c r="G15" i="106"/>
  <c r="I14" i="106"/>
  <c r="H14" i="106"/>
  <c r="G14" i="106"/>
  <c r="I12" i="106"/>
  <c r="H12" i="106"/>
  <c r="G12" i="106"/>
  <c r="I11" i="106"/>
  <c r="H11" i="106"/>
  <c r="G11" i="106"/>
  <c r="I9" i="106"/>
  <c r="H9" i="106"/>
  <c r="G9" i="106"/>
  <c r="I8" i="106"/>
  <c r="H8" i="106"/>
  <c r="G8" i="106"/>
  <c r="F20" i="96" l="1"/>
  <c r="F11" i="96" s="1"/>
  <c r="F9" i="96" s="1"/>
  <c r="D5" i="129"/>
  <c r="C5" i="129"/>
  <c r="E20" i="96"/>
  <c r="E10" i="96"/>
  <c r="B5" i="129"/>
  <c r="I27" i="105"/>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E11" i="96" l="1"/>
  <c r="A1" i="117"/>
  <c r="A1" i="116"/>
  <c r="A1" i="135"/>
  <c r="A1" i="125" s="1"/>
  <c r="E9" i="96" l="1"/>
  <c r="A1" i="106"/>
  <c r="A1" i="107" s="1"/>
  <c r="A1" i="108" s="1"/>
  <c r="A1" i="109" s="1"/>
  <c r="A1" i="110" s="1"/>
  <c r="B8" i="102" l="1"/>
  <c r="H8" i="102" s="1"/>
  <c r="B7" i="102"/>
  <c r="H7" i="102" s="1"/>
  <c r="C8" i="102"/>
  <c r="I8" i="102" s="1"/>
  <c r="C7" i="102"/>
  <c r="I7" i="102" s="1"/>
  <c r="D8" i="102"/>
  <c r="G8" i="102" s="1"/>
  <c r="D7" i="102"/>
  <c r="G7" i="102" s="1"/>
  <c r="F23" i="109" l="1"/>
  <c r="F20" i="109" s="1"/>
  <c r="E23" i="109"/>
  <c r="D23" i="109"/>
  <c r="D20" i="109" s="1"/>
  <c r="C23" i="109"/>
  <c r="C20" i="109" s="1"/>
  <c r="E20" i="109"/>
  <c r="B23" i="109"/>
  <c r="B20" i="109" s="1"/>
  <c r="B5" i="108" l="1"/>
  <c r="B22" i="121" l="1"/>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B6" i="117" l="1"/>
  <c r="B5" i="117"/>
  <c r="B7" i="116"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6" i="118" l="1"/>
  <c r="B29" i="118" s="1"/>
  <c r="B8" i="115"/>
  <c r="D12" i="113" l="1"/>
  <c r="G12" i="113" s="1"/>
  <c r="C12" i="113"/>
  <c r="I12" i="113" s="1"/>
  <c r="B12" i="113"/>
  <c r="H12" i="113" s="1"/>
  <c r="D16" i="113" l="1"/>
  <c r="G16" i="113" s="1"/>
  <c r="C16" i="113"/>
  <c r="I16" i="113" s="1"/>
  <c r="B16" i="113"/>
  <c r="H16" i="113" s="1"/>
  <c r="C13" i="104" l="1"/>
  <c r="I13" i="104" s="1"/>
  <c r="B13" i="104"/>
  <c r="H13" i="104" s="1"/>
  <c r="D13" i="104"/>
  <c r="G13" i="104" s="1"/>
  <c r="B30" i="95" l="1"/>
  <c r="B29" i="95"/>
  <c r="B28" i="95"/>
  <c r="E6" i="109" l="1"/>
  <c r="D6" i="109"/>
  <c r="C6" i="109"/>
  <c r="B6" i="109"/>
  <c r="F6" i="109"/>
  <c r="D6" i="108" l="1"/>
  <c r="C6" i="108"/>
  <c r="B6" i="108"/>
  <c r="F6" i="108"/>
  <c r="E6" i="108"/>
  <c r="F24" i="106" l="1"/>
  <c r="E24" i="106"/>
  <c r="B18" i="107" l="1"/>
  <c r="B19" i="108" s="1"/>
  <c r="B5" i="109" l="1"/>
  <c r="B19" i="109" s="1"/>
  <c r="B6" i="110" s="1"/>
  <c r="B5" i="125" l="1"/>
  <c r="B9" i="97" s="1"/>
  <c r="B9" i="99" s="1"/>
  <c r="B21" i="114" s="1"/>
  <c r="B13" i="101"/>
  <c r="B28" i="102"/>
  <c r="B22" i="113" s="1"/>
  <c r="D32" i="130"/>
  <c r="B33" i="130" s="1"/>
  <c r="B5" i="119" l="1"/>
  <c r="B29" i="119" s="1"/>
  <c r="C33" i="130"/>
  <c r="D33" i="130"/>
  <c r="D30" i="101" l="1"/>
  <c r="D29" i="101"/>
  <c r="D28" i="101"/>
  <c r="D27" i="101"/>
  <c r="D26" i="101"/>
  <c r="D25" i="101"/>
  <c r="D24" i="101"/>
  <c r="D23" i="101"/>
  <c r="D22" i="101"/>
  <c r="D21" i="101"/>
  <c r="D20" i="101"/>
  <c r="D19" i="101"/>
  <c r="D18" i="101"/>
  <c r="D17" i="101"/>
  <c r="D16" i="101"/>
  <c r="D15" i="101"/>
  <c r="C14" i="101"/>
  <c r="B23" i="135" l="1"/>
  <c r="A1" i="95" l="1"/>
  <c r="A1" i="96" s="1"/>
  <c r="A1" i="129"/>
  <c r="D24" i="106"/>
  <c r="C30" i="121" l="1"/>
  <c r="M6" i="121"/>
  <c r="L6" i="121"/>
  <c r="K6" i="121"/>
  <c r="J6" i="121"/>
  <c r="I6" i="121"/>
  <c r="H6" i="121"/>
  <c r="G6" i="121"/>
  <c r="F6" i="121"/>
  <c r="E6" i="121"/>
  <c r="D6" i="121"/>
  <c r="C6" i="121"/>
  <c r="B6" i="121"/>
  <c r="C30" i="119"/>
  <c r="B30" i="119"/>
  <c r="B23" i="119"/>
  <c r="H23" i="119" s="1"/>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8"/>
  <c r="A1" i="119" s="1"/>
  <c r="J22" i="114"/>
  <c r="I22" i="114"/>
  <c r="G20" i="126" s="1"/>
  <c r="H22" i="114"/>
  <c r="F20" i="126" s="1"/>
  <c r="G22" i="114"/>
  <c r="E20" i="126" s="1"/>
  <c r="F22" i="114"/>
  <c r="D20" i="126" s="1"/>
  <c r="E22" i="114"/>
  <c r="C20" i="126" s="1"/>
  <c r="C22" i="114"/>
  <c r="B22" i="114"/>
  <c r="A1" i="114"/>
  <c r="G23" i="113"/>
  <c r="F23" i="113"/>
  <c r="E23" i="113"/>
  <c r="D23" i="113"/>
  <c r="C23" i="113"/>
  <c r="B23" i="113"/>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F12" i="107"/>
  <c r="F11" i="107"/>
  <c r="F9" i="107"/>
  <c r="F8" i="107"/>
  <c r="F7" i="107"/>
  <c r="G6" i="107"/>
  <c r="E6" i="107"/>
  <c r="D6" i="107"/>
  <c r="C24" i="106"/>
  <c r="B24" i="106"/>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G21" i="102" s="1"/>
  <c r="C21" i="102"/>
  <c r="I21" i="102" s="1"/>
  <c r="B21" i="102"/>
  <c r="H21" i="102" s="1"/>
  <c r="D17" i="102"/>
  <c r="G17" i="102" s="1"/>
  <c r="C17" i="102"/>
  <c r="I17" i="102" s="1"/>
  <c r="B17" i="102"/>
  <c r="H17" i="102" s="1"/>
  <c r="D13" i="102"/>
  <c r="G13" i="102" s="1"/>
  <c r="C13" i="102"/>
  <c r="I13" i="102" s="1"/>
  <c r="B13" i="102"/>
  <c r="H13" i="102" s="1"/>
  <c r="D9" i="102"/>
  <c r="G9" i="102" s="1"/>
  <c r="C9" i="102"/>
  <c r="I9" i="102" s="1"/>
  <c r="B9" i="102"/>
  <c r="H9" i="102" s="1"/>
  <c r="B14" i="101"/>
  <c r="D14" i="101" s="1"/>
  <c r="D9" i="101"/>
  <c r="G9" i="101" s="1"/>
  <c r="C9" i="101"/>
  <c r="I9" i="101" s="1"/>
  <c r="B9" i="101"/>
  <c r="H9" i="101" s="1"/>
  <c r="B31" i="99"/>
  <c r="B30" i="99"/>
  <c r="B29" i="99"/>
  <c r="B28" i="99"/>
  <c r="A1" i="99"/>
  <c r="A1" i="101" s="1"/>
  <c r="A1" i="102" s="1"/>
  <c r="A1" i="98"/>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G27" i="96" s="1"/>
  <c r="C27" i="96"/>
  <c r="I27" i="96" s="1"/>
  <c r="B27" i="96"/>
  <c r="H27" i="96" s="1"/>
  <c r="D21" i="96"/>
  <c r="G21" i="96" s="1"/>
  <c r="C21" i="96"/>
  <c r="I21" i="96" s="1"/>
  <c r="B21" i="96"/>
  <c r="H21" i="96" s="1"/>
  <c r="D13" i="96"/>
  <c r="G13" i="96" s="1"/>
  <c r="C13" i="96"/>
  <c r="I13" i="96" s="1"/>
  <c r="B13" i="96"/>
  <c r="H13" i="96" s="1"/>
  <c r="B27" i="95"/>
  <c r="B28" i="97" l="1"/>
  <c r="B11" i="97" s="1"/>
  <c r="B10" i="96"/>
  <c r="H10" i="96" s="1"/>
  <c r="C10" i="96"/>
  <c r="I10" i="96" s="1"/>
  <c r="F5" i="129"/>
  <c r="C6" i="107"/>
  <c r="F6" i="107" s="1"/>
  <c r="C20" i="108"/>
  <c r="B20" i="108" s="1"/>
  <c r="H20" i="126"/>
  <c r="E21" i="126" s="1"/>
  <c r="C29" i="102"/>
  <c r="H8" i="119"/>
  <c r="H14" i="119"/>
  <c r="H16" i="119"/>
  <c r="H18" i="119"/>
  <c r="H20" i="119"/>
  <c r="H9" i="119"/>
  <c r="H11" i="119"/>
  <c r="H22" i="119"/>
  <c r="H17" i="119"/>
  <c r="H19" i="119"/>
  <c r="B29" i="102"/>
  <c r="C20" i="96"/>
  <c r="I20" i="96" s="1"/>
  <c r="D10" i="96"/>
  <c r="G10" i="96" s="1"/>
  <c r="D20" i="96"/>
  <c r="G20" i="96" s="1"/>
  <c r="B20" i="96"/>
  <c r="H20" i="96" s="1"/>
  <c r="B20" i="107"/>
  <c r="B22" i="107"/>
  <c r="B24" i="107"/>
  <c r="B26" i="107"/>
  <c r="B28" i="107"/>
  <c r="B30" i="107"/>
  <c r="B32" i="107"/>
  <c r="B34" i="107"/>
  <c r="E7" i="119"/>
  <c r="B7" i="119"/>
  <c r="F10" i="107"/>
  <c r="F21" i="107"/>
  <c r="B23" i="107"/>
  <c r="F25" i="107"/>
  <c r="B27" i="107"/>
  <c r="F29" i="107"/>
  <c r="B31" i="107"/>
  <c r="F33" i="107"/>
  <c r="B35" i="107"/>
  <c r="C19" i="107"/>
  <c r="F19" i="107" s="1"/>
  <c r="D11" i="97"/>
  <c r="F21" i="126" l="1"/>
  <c r="C21" i="126"/>
  <c r="G21" i="126"/>
  <c r="B11" i="96"/>
  <c r="H11" i="96" s="1"/>
  <c r="C11" i="96"/>
  <c r="I11" i="96" s="1"/>
  <c r="B6" i="107"/>
  <c r="F6" i="129"/>
  <c r="H21" i="126"/>
  <c r="H7" i="119"/>
  <c r="D11" i="96"/>
  <c r="G11" i="96" s="1"/>
  <c r="B19" i="107"/>
  <c r="B9" i="96" l="1"/>
  <c r="H9" i="96" s="1"/>
  <c r="C9" i="96"/>
  <c r="I9" i="96" s="1"/>
  <c r="D9" i="96"/>
  <c r="G9" i="96" s="1"/>
</calcChain>
</file>

<file path=xl/sharedStrings.xml><?xml version="1.0" encoding="utf-8"?>
<sst xmlns="http://schemas.openxmlformats.org/spreadsheetml/2006/main" count="1408" uniqueCount="678">
  <si>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</si>
  <si>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</si>
  <si>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</si>
  <si>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</si>
  <si>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</si>
  <si>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</si>
  <si>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</si>
  <si>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</si>
  <si>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</si>
  <si>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</si>
  <si>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</si>
  <si>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</si>
  <si>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</si>
  <si>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</si>
  <si>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</si>
  <si>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</si>
  <si>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</si>
  <si>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</si>
  <si>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</si>
  <si>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</si>
  <si>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</si>
  <si>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</si>
  <si>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</si>
  <si>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</si>
  <si>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</si>
  <si>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</si>
  <si>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</si>
  <si>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</si>
  <si>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</si>
  <si>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</si>
  <si>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</si>
  <si>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</si>
  <si>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</si>
  <si>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</si>
  <si>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</si>
  <si>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</si>
  <si>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</si>
  <si>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</si>
  <si>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</si>
  <si>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</si>
  <si>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</si>
  <si>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</si>
  <si>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</si>
  <si>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</si>
  <si>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</si>
  <si>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</si>
  <si>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</si>
  <si>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</si>
  <si>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</si>
  <si>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</si>
  <si>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</si>
  <si>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</si>
  <si>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</si>
  <si>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</si>
  <si>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</si>
  <si>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</si>
  <si>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</si>
  <si>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</si>
  <si>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</si>
  <si>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</si>
  <si>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</si>
  <si>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</si>
  <si>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</si>
  <si>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</si>
  <si>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</si>
  <si>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</si>
  <si>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</si>
  <si>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</si>
  <si>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</si>
  <si>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</si>
  <si>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</si>
  <si>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</si>
  <si>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</si>
  <si>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</si>
  <si>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</si>
  <si>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</si>
  <si>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</si>
  <si>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</si>
  <si>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</si>
  <si>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</si>
  <si>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</si>
  <si>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</si>
  <si>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</si>
  <si>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</si>
  <si>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</si>
  <si>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</si>
  <si>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</si>
  <si>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</si>
  <si>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</si>
  <si>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</si>
  <si>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</si>
  <si>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</si>
  <si>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</si>
  <si>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</si>
  <si>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</si>
  <si>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</si>
  <si>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</si>
  <si>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</si>
  <si>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</si>
  <si>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</si>
  <si>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</si>
  <si>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</si>
  <si>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</si>
  <si>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</si>
  <si>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</si>
  <si>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</si>
  <si>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</si>
  <si>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</si>
  <si>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</si>
  <si>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</si>
  <si>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</si>
  <si>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</si>
  <si>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</si>
  <si>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</si>
  <si>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</si>
  <si>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</si>
  <si>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</si>
  <si>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</si>
  <si>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</si>
  <si>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</si>
  <si>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</si>
  <si>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</si>
  <si>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</si>
  <si>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</si>
  <si>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</si>
  <si>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</si>
  <si>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</si>
  <si>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</si>
  <si>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</si>
  <si>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</si>
  <si>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</si>
  <si>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</si>
  <si>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</si>
  <si>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</si>
  <si>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</si>
  <si>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</si>
  <si>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</si>
  <si>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</si>
  <si>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</si>
  <si>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</si>
  <si>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</si>
  <si>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</si>
  <si>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</si>
  <si>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</si>
  <si>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</si>
  <si>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</si>
  <si>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</si>
  <si>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</si>
  <si>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</si>
  <si>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</si>
  <si>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</si>
  <si>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</si>
  <si>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</si>
  <si>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</si>
  <si>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</si>
  <si>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</si>
  <si>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</si>
  <si>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</si>
  <si>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</si>
  <si>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</si>
  <si>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</si>
  <si>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</si>
  <si>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</si>
  <si>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</si>
  <si>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</si>
  <si>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</si>
  <si>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</si>
  <si>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</si>
  <si>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</si>
  <si>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</si>
  <si>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</si>
  <si>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</si>
  <si>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</si>
  <si>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</si>
  <si>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</si>
  <si>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</si>
  <si>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</si>
  <si>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</si>
  <si>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</si>
  <si>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</si>
  <si>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</si>
  <si>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</si>
  <si>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</si>
  <si>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</si>
  <si>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</si>
  <si>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</si>
  <si>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</si>
  <si>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</si>
  <si>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</si>
  <si>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</si>
  <si>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</si>
  <si>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</si>
  <si>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</si>
  <si>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</si>
  <si>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</si>
  <si>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</si>
  <si>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</si>
  <si>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</si>
  <si>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</si>
  <si>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</si>
  <si>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</si>
  <si>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</si>
  <si>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</si>
  <si>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</si>
  <si>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</si>
  <si>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</si>
  <si>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</si>
  <si>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</si>
  <si>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</si>
  <si>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</si>
  <si>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</si>
  <si>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</si>
  <si>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</si>
  <si>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</si>
  <si>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</si>
  <si>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</si>
  <si>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</si>
  <si>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</si>
  <si>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</si>
  <si>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</si>
  <si>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</si>
  <si>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</si>
  <si>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</si>
  <si>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</si>
  <si>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</si>
  <si>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</si>
  <si>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</si>
  <si>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</si>
  <si>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</si>
  <si>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</si>
  <si>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</si>
  <si>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</si>
  <si>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</si>
  <si>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</si>
  <si>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</si>
  <si>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</si>
  <si>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</si>
  <si>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</si>
  <si>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</si>
  <si>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</si>
  <si>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</si>
  <si>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</si>
  <si>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</si>
  <si>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</si>
  <si>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</si>
  <si>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</si>
  <si>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</si>
  <si>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</si>
  <si>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</si>
  <si>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</si>
  <si>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</si>
  <si>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</si>
  <si>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</si>
  <si>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</si>
  <si>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</si>
  <si>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</si>
  <si>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</si>
  <si>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</si>
  <si>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</si>
  <si>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</si>
  <si>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</si>
  <si>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</si>
  <si>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</si>
  <si>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</si>
  <si>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</si>
  <si>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</si>
  <si>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</si>
  <si>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</si>
  <si>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</si>
  <si>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</si>
  <si>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</si>
  <si>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</si>
  <si>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</si>
  <si>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</si>
  <si>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</si>
  <si>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</si>
  <si>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</si>
  <si>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</si>
  <si>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</si>
  <si>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</si>
  <si>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</si>
  <si>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</si>
  <si>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</si>
  <si>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</si>
  <si>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</si>
  <si>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</si>
  <si>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</si>
  <si>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</si>
  <si>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</si>
  <si>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</si>
  <si>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</si>
  <si>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</si>
  <si>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</si>
  <si>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</si>
  <si>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</si>
  <si>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</si>
  <si>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</si>
  <si>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</si>
  <si>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</si>
  <si>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</si>
  <si>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</si>
  <si>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</si>
  <si>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</si>
  <si>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</si>
  <si>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</si>
  <si>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</si>
  <si>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</si>
  <si>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</si>
  <si>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</si>
  <si>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</si>
  <si>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</si>
  <si>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</si>
  <si>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</si>
  <si>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</si>
  <si>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</si>
  <si>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</si>
  <si>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</si>
  <si>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</si>
  <si>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</si>
  <si>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</si>
  <si>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</si>
  <si>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</si>
  <si>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</si>
  <si>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</si>
  <si>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</si>
  <si>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</si>
  <si>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</si>
  <si>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</si>
  <si>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</si>
  <si>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</si>
  <si>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</si>
  <si>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</si>
  <si>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</si>
  <si>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</si>
  <si>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</si>
  <si>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</si>
  <si>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</si>
  <si>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</si>
  <si>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</si>
  <si>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</si>
  <si>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</si>
  <si>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</si>
  <si>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</si>
  <si>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</si>
  <si>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</si>
  <si>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</si>
  <si>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</si>
  <si>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</si>
  <si>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</si>
  <si>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</si>
  <si>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</si>
  <si>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</si>
  <si>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</si>
  <si>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</si>
  <si>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</si>
  <si>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</si>
  <si>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</si>
  <si>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</si>
  <si>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</si>
  <si>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</si>
  <si>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</si>
  <si>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</si>
  <si>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</si>
  <si>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</si>
  <si>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</si>
  <si>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</si>
  <si>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</si>
  <si>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</si>
  <si>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</si>
  <si>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</si>
  <si>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</si>
  <si>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</si>
  <si>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</si>
  <si>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</si>
  <si>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</si>
  <si>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</si>
  <si>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</si>
  <si>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</si>
  <si>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</si>
  <si>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</si>
  <si>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</si>
  <si>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</si>
  <si>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</si>
  <si>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</si>
  <si>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</si>
  <si>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</si>
  <si>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</si>
  <si>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</si>
  <si>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</si>
  <si>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</si>
  <si>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</si>
  <si>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</si>
  <si>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</si>
  <si>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</si>
  <si>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</si>
  <si>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</si>
  <si>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</si>
  <si>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</si>
  <si>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</si>
  <si>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</si>
  <si>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</si>
  <si>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</si>
  <si>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</si>
  <si>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</si>
  <si>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</si>
  <si>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</si>
  <si>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</si>
  <si>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</si>
  <si>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</si>
  <si>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</si>
  <si>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</si>
  <si>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</si>
  <si>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</si>
  <si>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</si>
  <si>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</si>
  <si>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</si>
  <si>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</si>
  <si>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</si>
  <si>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</si>
  <si>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</si>
  <si>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</si>
  <si>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</si>
  <si>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</si>
  <si>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</si>
  <si>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</si>
  <si>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</si>
  <si>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</si>
  <si>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</si>
  <si>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</si>
  <si>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</si>
  <si>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</si>
  <si>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</si>
  <si>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</si>
  <si>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</si>
  <si>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</si>
  <si>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</si>
  <si>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</si>
  <si>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</si>
  <si>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</si>
  <si>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</si>
  <si>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</si>
  <si>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</si>
  <si>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</si>
  <si>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</si>
  <si>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</si>
  <si>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</si>
  <si>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</si>
  <si>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</si>
  <si>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</si>
  <si>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</si>
  <si>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</si>
  <si>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</si>
  <si>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</si>
  <si>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</si>
  <si>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</si>
  <si>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</si>
  <si>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</si>
  <si>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</si>
  <si>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</si>
  <si>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</si>
  <si>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</si>
  <si>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</si>
  <si>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</si>
  <si>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</si>
  <si>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</si>
  <si>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</si>
  <si>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</si>
  <si>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</si>
  <si>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</si>
  <si>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</si>
  <si>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</si>
  <si>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</si>
  <si>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</si>
  <si>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</si>
  <si>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</si>
  <si>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</si>
  <si>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</si>
  <si>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</si>
  <si>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</si>
  <si>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</si>
  <si>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</si>
  <si>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</si>
  <si>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</si>
  <si>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</si>
  <si>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</si>
  <si>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</si>
  <si>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</si>
  <si>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</si>
  <si>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</si>
  <si>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</si>
  <si>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</si>
  <si>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</si>
  <si>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</si>
  <si>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</si>
  <si>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</si>
  <si>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</si>
  <si>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</si>
  <si>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</si>
  <si>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</si>
  <si>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</si>
  <si>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5. DECYZJE I POSTĘPOWANIA UMORZONE W SPRAWACH O EMERYTURY I RENTY WEDŁUG WOJEWÓDZTW</t>
  </si>
  <si>
    <t>ZASIŁKI POGRZEBOWE OGÓŁEM</t>
  </si>
  <si>
    <t>Przeciętna miesięczna liczba osób</t>
  </si>
  <si>
    <t>Przeciętna miesięczna liczba świadczeń</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</si>
  <si>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</si>
  <si>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</si>
  <si>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</si>
  <si>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</si>
  <si>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</si>
  <si>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</si>
  <si>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</si>
  <si>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</si>
  <si>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</si>
  <si>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</si>
  <si>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</si>
  <si>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</si>
  <si>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</si>
  <si>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</si>
  <si>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</si>
  <si>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</si>
  <si>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</si>
  <si>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</si>
  <si>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</si>
  <si>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</si>
  <si>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</si>
  <si>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</si>
  <si>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</si>
  <si>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</si>
  <si>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</si>
  <si>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</si>
  <si>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</si>
  <si>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</si>
  <si>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</si>
  <si>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</si>
  <si>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</si>
  <si>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</si>
  <si>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</si>
  <si>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</si>
  <si>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</si>
  <si>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</si>
  <si>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</si>
  <si>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</si>
  <si>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</si>
  <si>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</si>
  <si>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</si>
  <si>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</si>
  <si>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</si>
  <si>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</si>
  <si>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</si>
  <si>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</si>
  <si>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</si>
  <si>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</si>
  <si>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</si>
  <si>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</si>
  <si>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</si>
  <si>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</si>
  <si>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</si>
  <si>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</si>
  <si>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</si>
  <si>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</si>
  <si>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</si>
  <si>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</si>
  <si>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</si>
  <si>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</si>
  <si>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</si>
  <si>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</si>
  <si>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</si>
  <si>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Warszawa 2022 rok</t>
  </si>
  <si>
    <t>KASA ROLNICZEGO 
UBEZPIECZENIA SPOŁECZNEGO</t>
  </si>
  <si>
    <t>TABLICA 4. DECYZJE I POSTĘPOWANIA UMORZONE W SPRAWACH O EMERYTURY I RENTY WEDŁUG 
                    RODZAJÓW ŚWIADCZEŃ</t>
  </si>
  <si>
    <t xml:space="preserve">Australia </t>
  </si>
  <si>
    <t>Korea</t>
  </si>
  <si>
    <t>USA</t>
  </si>
  <si>
    <t xml:space="preserve">   w tym renty z tytułu niezdolności 
   do pracy wypadkowe</t>
  </si>
  <si>
    <t>2022 rok</t>
  </si>
  <si>
    <t>TABLICA 6. WNIOSKI O PRZYZNANIE EMERYTUR I RENT ROLNICZYCH ROZPATRYWANE Z ZASTOSOWANIEM PRZEPISÓW 
                    WSPÓLNOTOWYCH UE</t>
  </si>
  <si>
    <t>TABLICA 7. DECYZJE W SPRAWACH WNIOSKÓW O PRZYZNANIE EMERYTUR I RENT ROLNICZYCH Z ZASTOSOWANIEM 
                    PRZEPISÓW WSPÓLNOTOWYCH UE</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</si>
  <si>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</si>
  <si>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</si>
  <si>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</si>
  <si>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 (11). PRZECIĘTNA MIESIĘCZNA LICZBA EMERYTUR I RENT WEDŁUG RODZAJÓW ŚWIADCZEŃ</t>
  </si>
  <si>
    <t>TABLICA 3 (13). PRZECIĘTNE MIESIĘCZNE ŚWIADCZENIA EMERYTALNO-RENTOWE
                           WEDŁUG WOJEWÓDZTW</t>
  </si>
  <si>
    <t>TABLICA 4 (14). PRZECIĘTNA MIESIĘCZNA LICZBA EMERYTUR I RENT WEDŁUG WOJEWÓDZTW ORAZ ŚWIADCZEŃ
                            EMERYTALNYCH WYPŁACONYCH PRZEZ MON, MSWiA i MS</t>
  </si>
  <si>
    <t>TABLICA 5 (15). WYDATKI NA ŚWIADCZENIA EMERYTALNO-RENTOWE WEDŁUG RODZAJÓW ŚWIADCZEŃ</t>
  </si>
  <si>
    <t>TABLICA 8 (18). PRZECIĘTNE MIESIĘCZNE ŚWIADCZENIE EMERYTALNO-RENTOWE WEDŁUG WOJEWÓDZTW ORAZ PRZECIĘTNE 
                            MIESIĘCZNE ŚWIADCZENIE EMERYTALNE WYPŁACONE PRZEZ MON, MSWiA i MS</t>
  </si>
  <si>
    <t xml:space="preserve">TABLICA 1 (24). ZASIŁKI CHOROBOWE I JEDNORAZOWE ODSZKODOWANIA </t>
  </si>
  <si>
    <t>TABLICA 2 (25). ZASIŁKI CHOROBOWE I JEDNORAZOWE ODSZKODOWANIA WEDŁUG WOJEWÓDZTW</t>
  </si>
  <si>
    <t>TABLICA 3 (26). WYPADKI PRZY PRACY ROLNICZEJ I CHOROBY ZAWODOWE ROLNIKÓW</t>
  </si>
  <si>
    <t>TABLICA 4 (27). WYPADKI I CHOROBY ZAWODOWE, Z TYTUŁU KTÓRYCH PRZYZNANO JEDNORAZOWE ODSZKODOWANIA WEDŁUG WOJEWÓDZTW</t>
  </si>
  <si>
    <t>TABLICA 1 (28). LICZBA PŁATNIKÓW SKŁADEK WEDŁUG WOJEWÓDZTW</t>
  </si>
  <si>
    <t>TABLICA 2 (29). LICZBA UBEZPIECZONYCH WEDŁUG STATUSU UBEZPIECZONEGO</t>
  </si>
  <si>
    <t>TABLICA 3 (30). LICZBA UBEZPIECZONYCH I PŁATNIKÓW SKŁADEK</t>
  </si>
  <si>
    <t>TABLICA 4 (31). LICZBA UBEZPIECZONYCH WEDŁUG WOJEWÓDZTW</t>
  </si>
  <si>
    <t>TABLICA 5 (32). LICZBA UBEZPIECZONYCH Z TYTUŁU PROWADZENIA JEDNOCZEŚNIE DZIAŁALNOŚCI ROLNICZEJ
                           I POZAROLNICZEJ DZIAŁALNOŚCI GOSPODARCZEJ WEDŁUG WOJEWÓDZTW</t>
  </si>
  <si>
    <t>TABLICA 7 (34). PRZYPIS I WPŁYWY NALEŻNOŚCI Z TYTUŁU SKŁADEK NA UBEZPIECZENIE SPOŁECZNE ROLNIKÓW WEDŁUG WOJEWÓDZTW</t>
  </si>
  <si>
    <t>TABLICA 8 (35).
DECYZJE O PODLEGANIU I USTANIU UBEZPIECZENIA
SPOŁECZNEGO ROLNIKÓW WEDŁUG WOJEWÓDZTW</t>
  </si>
  <si>
    <t>TABLICA 1 (36). LICZBA OSÓB PODLEGAJĄCYCH UBEZPIECZENIU ZDROWOTNEMU WEDŁUG WOJEWÓDZTW</t>
  </si>
  <si>
    <t>TABLICA 2 (37). PRZYPIS SKŁADEK NA UBEZPIECZENIE ZDROWOTNE</t>
  </si>
  <si>
    <t>Dane do wykresu nr 5</t>
  </si>
  <si>
    <t>1 (11)</t>
  </si>
  <si>
    <t>2 (12)</t>
  </si>
  <si>
    <t>3 (13)</t>
  </si>
  <si>
    <t>4 (14)</t>
  </si>
  <si>
    <t>6 (16)</t>
  </si>
  <si>
    <t>7 (17)</t>
  </si>
  <si>
    <t>8 (18)</t>
  </si>
  <si>
    <t>1 (23)</t>
  </si>
  <si>
    <t>1 (28)</t>
  </si>
  <si>
    <t>2 (29)</t>
  </si>
  <si>
    <t>3 (30)</t>
  </si>
  <si>
    <t>4 (31)</t>
  </si>
  <si>
    <t>1 (24)</t>
  </si>
  <si>
    <t>2 (25)</t>
  </si>
  <si>
    <t>3 (26)</t>
  </si>
  <si>
    <t>4 (27)</t>
  </si>
  <si>
    <t>5 (32)</t>
  </si>
  <si>
    <t>6 (33)</t>
  </si>
  <si>
    <t>7 (34)</t>
  </si>
  <si>
    <t>8 (35)</t>
  </si>
  <si>
    <t>www.krus.gov.pl</t>
  </si>
  <si>
    <t>Opracowano w Biurze Statystyki
na podstawie danych statystycznych Kasy Rolniczego Ubezpieczenia Społecznego.</t>
  </si>
  <si>
    <t>Oddziały Regionalne 
Kasy Rolniczego Ubezpieczenia Społecznego</t>
  </si>
  <si>
    <r>
      <t>rolnicy prowadzący działalność rolniczą 
w gospodarstwach rolnych poniżej 6 ha przelicz.</t>
    </r>
    <r>
      <rPr>
        <vertAlign val="superscript"/>
        <sz val="8"/>
        <color theme="1"/>
        <rFont val="Arial"/>
        <family val="2"/>
        <charset val="238"/>
      </rPr>
      <t>1)</t>
    </r>
  </si>
  <si>
    <t>TABLICA 9 (19). ZASIŁKI MACIERZYŃSKIE</t>
  </si>
  <si>
    <t>TABLICA 10 (20). ZASIŁKI MACIERZYŃSKIE WEDŁUG WOJEWÓDZTW</t>
  </si>
  <si>
    <t>TABLICA 11 (21). ZASIŁKI POGRZEBOWE</t>
  </si>
  <si>
    <t>TABLICA 12 (22). ZASIŁKI POGRZEBOWE WEDŁUG WOJEWÓDZTW</t>
  </si>
  <si>
    <t>9 (19)</t>
  </si>
  <si>
    <t>10 (20)</t>
  </si>
  <si>
    <t>11 (21)</t>
  </si>
  <si>
    <t>12 (22)</t>
  </si>
  <si>
    <t>5 (15)</t>
  </si>
  <si>
    <t>Powrót do spisu treści</t>
  </si>
  <si>
    <t xml:space="preserve">Przeciętne miesięczne świadczenia rolne wypłacane z FER w odniesieniu do świadczeń realizowanych przez KRUS ogółem </t>
  </si>
  <si>
    <t xml:space="preserve">- ubezpieczenie wypadkowe, chorobowe i macierzyńskie, </t>
  </si>
  <si>
    <r>
      <rPr>
        <b/>
        <sz val="8"/>
        <color theme="1"/>
        <rFont val="Arial"/>
        <family val="2"/>
        <charset val="238"/>
      </rPr>
      <t>- ubezpieczenie emerytalno-rentowe.</t>
    </r>
    <r>
      <rPr>
        <sz val="8"/>
        <color theme="1"/>
        <rFont val="Arial"/>
        <family val="2"/>
        <charset val="238"/>
      </rPr>
      <t xml:space="preserve"> 
</t>
    </r>
  </si>
  <si>
    <t>II kwartał</t>
  </si>
  <si>
    <t>TABLICA 2. ZWIĘKSZENIA DO EMERYTUR I RENT FINANSOWANE Z FUNDUSZU EMERYTALNO-RENTOWEGO, WYPŁACANE PRZY 
                    ŚWIADCZENIACH PRACOWNICZYCH</t>
  </si>
  <si>
    <t>TABLICA 2 (12). LICZBA UBEZPIECZONYCH ORAZ PRZECIĘTNA MIESIĘCZNA LICZBA ŚWIADCZENIOBIORCÓW 
                            WEDŁUG WOJEWÓDZTW</t>
  </si>
  <si>
    <t>TABLICA 6 (16). WYDATKI NA ŚWIADCZENIA EMERYTALNO-RENTOWE WEDŁUG WOJEWÓDZTW ORAZ ŚWIADCZENIA EMERYTALNE
                            WYPŁACONE PRZEZ MON, MSWiA i MS</t>
  </si>
  <si>
    <t>TABLICA 7 (17). PRZECIĘTNE MIESIĘCZNE ŚWIADCZENIE EMERYTALNO-RENTOWE WEDŁUG ODZAJÓW ŚWIADCZEŃ</t>
  </si>
  <si>
    <t xml:space="preserve">TABLICA 1 (23). ŚWIADCZENIA FINANSOWANE Z BUDŻETU PAŃSTWA ZLECONE DO WYPŁATY KASIE ROLNICZEGO UBEZPIECZENIA SPOŁECZNEGO </t>
  </si>
  <si>
    <t>II kwartał
(stan na dzień
 30 czerwca)</t>
  </si>
  <si>
    <t>Białoruś</t>
  </si>
  <si>
    <t>III KWARTAŁ 2022 R.</t>
  </si>
  <si>
    <t>III kwartał</t>
  </si>
  <si>
    <t>Trzy kwartały</t>
  </si>
  <si>
    <t xml:space="preserve">III kwartału 2022 r. 
z 
II 
kwartałem 
2022 r. </t>
  </si>
  <si>
    <t xml:space="preserve">III kwartału 2022 r. 
z 
III 
kwartałem 
2021 r. </t>
  </si>
  <si>
    <t xml:space="preserve">Trzech kwartałów 2022 r. 
z 
trzema kwartałami 
2021 r. </t>
  </si>
  <si>
    <t xml:space="preserve">Trzech kwartałów 2022 r. 
z trzema kwartałami 
2021 r. </t>
  </si>
  <si>
    <t xml:space="preserve">III kwartału 2022 r. 
z 
II kwartałem 
2022 r. </t>
  </si>
  <si>
    <t xml:space="preserve">III kwartału 2022 r. 
z 
III kwartałem 
2021 r. </t>
  </si>
  <si>
    <t xml:space="preserve">Liczba ubezpieczonych
stan na 30 września 2022 r.
</t>
  </si>
  <si>
    <t>Przeciętna miesięczna 
liczba świadczeniobiorców 
w III kwartale 2022 r.</t>
  </si>
  <si>
    <t>TRZY KWARTAŁY 2022 R.</t>
  </si>
  <si>
    <t xml:space="preserve">III kwartału 2022 r. z 
II kwartałem 
2022 r. </t>
  </si>
  <si>
    <t xml:space="preserve">III kwartału 2022 r. z 
III kwartałem 
2021 r. </t>
  </si>
  <si>
    <t xml:space="preserve">Trzech kwartałów 
2022 r. 
z trzema kwartałami 2021 r. </t>
  </si>
  <si>
    <t xml:space="preserve">III kwartału 2022 r.
z 
III kwartałem 2021 r. </t>
  </si>
  <si>
    <t xml:space="preserve">Trzech kwartałów 
2022 r. z trzema
kwartałami 2021 r. </t>
  </si>
  <si>
    <t xml:space="preserve">III kwartału 2022 r.
z 
II kwartałem 2022 r. </t>
  </si>
  <si>
    <t>STAN NA DZIEŃ 30 WRZEŚNIA 2022 R.</t>
  </si>
  <si>
    <t>III kwartał
(stan na dzień
 30 września)</t>
  </si>
  <si>
    <t>Przeciętna 
za trzy kwartały</t>
  </si>
  <si>
    <t xml:space="preserve">Trzech kwartałów 
2022 r. 
z trzema
kwartałami 2021 r. </t>
  </si>
  <si>
    <t>WE WRZEŚNIU 2022 ROKU</t>
  </si>
  <si>
    <t>TRZY KWARTAŁY
 2022 R.</t>
  </si>
  <si>
    <r>
      <t>TABLICA 6 (33). LICZBA UBEZPIECZONYCH W KRUS PRZY JEDNOCZESNYM OBJĘCIU UBEZPIECZENIEM
                         SPOŁECZNYM W ZUS Z INNEGO TYTUŁU</t>
    </r>
    <r>
      <rPr>
        <b/>
        <vertAlign val="superscript"/>
        <sz val="9"/>
        <rFont val="Arial"/>
        <family val="2"/>
        <charset val="238"/>
      </rPr>
      <t>1)</t>
    </r>
    <r>
      <rPr>
        <b/>
        <sz val="9"/>
        <rFont val="Arial"/>
        <family val="2"/>
        <charset val="238"/>
      </rPr>
      <t xml:space="preserve"> WEDŁUG WOJEWÓDZTW                          </t>
    </r>
  </si>
  <si>
    <t>Liczba ubezpieczonych w KRUS przy jednoczesnym objęciu ubezpieczeniem społecznym w ZUS z innego tytułu według województw</t>
  </si>
  <si>
    <t xml:space="preserve">1) pobierania świadczenia integracyjnego, pobierania stypendium w okresie odbywania szkolenia, stażu lub przygotowania zawodowego dorosłych oraz pobierania stypendium w okresie odbywania studiów podyplomowych, </t>
  </si>
  <si>
    <t xml:space="preserve">2) pełnienia czynnej służby wojskowej jako żołnierz niezawodowy lub odbywania służby zastępczej. </t>
  </si>
  <si>
    <t>Zgodnie z art. 5c ustawy o ubezpieczeniu społecznym rolników, rolnik lub domownik nadal podlega ubezpieczeniu społecznemu rolników w pełnym zakresie mimo, że został objęty ubezpieczeniem społecznym w ZUS tytułu.:</t>
  </si>
  <si>
    <t>Osoby, które spełniają warunki do jednoczesnego podlegania ubezpieczeniu społecznemu rolników i ubezpieczeniom emerytalnemu            i rentowemu w ZUS z tytułów wymienionych w art. 5b i 5c, mają możliwość odstąpienia od ubezpieczenia społecznego rolników po  złożeniu oświadczenia w tej sprawie, nie wcześniej jednak niż od dnia, w którym takie oświadczenie zostało złożone w Kasie.</t>
  </si>
  <si>
    <r>
      <rPr>
        <vertAlign val="superscript"/>
        <sz val="8"/>
        <color theme="1"/>
        <rFont val="Arial"/>
        <family val="2"/>
        <charset val="238"/>
      </rPr>
      <t>1)</t>
    </r>
    <r>
      <rPr>
        <sz val="8"/>
        <color theme="1"/>
        <rFont val="Arial"/>
        <family val="2"/>
        <charset val="238"/>
      </rPr>
      <t xml:space="preserve"> Począwszy od III kwartału 2022 r. dane obejmują, oprócz liczby ubezpieczonych w KRUS objętych jednocześnie ubezpieczeniem społecznym w ZUS z tytułu umowy zlecenia lub pełnienia funkcji w radzie nadzorczej, także liczbę osób spełniających warunki określone w dodanym art. 5c.</t>
    </r>
  </si>
  <si>
    <t xml:space="preserve">III kwartału 
2022 r.
z 
II kwartałem 
2022 r. </t>
  </si>
  <si>
    <t xml:space="preserve">Trzech kwartałów 
2022 r. 
z trzema kwartałami 
2021 r. </t>
  </si>
  <si>
    <t xml:space="preserve">III kwartału 
2022 r. 
z 
II kwartałem 
2022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</si>
</sst>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60">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
      <sz val="8"/>
      <color rgb="FFFF0000"/>
      <name val="Arial"/>
      <family val="2"/>
      <charset val="238"/>
    </font>
    <font>
      <u/>
      <sz val="9"/>
      <color rgb="FF0066FF"/>
      <name val="Arial"/>
      <family val="2"/>
      <charset val="238"/>
    </font>
    <font>
      <b/>
      <vertAlign val="superscript"/>
      <sz val="9"/>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7">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7" fillId="0" borderId="0"/>
    <xf numFmtId="0" fontId="19" fillId="0" borderId="0"/>
    <xf numFmtId="0" fontId="3" fillId="0" borderId="0"/>
    <xf numFmtId="0" fontId="19" fillId="0" borderId="0"/>
    <xf numFmtId="0" fontId="3" fillId="0" borderId="0"/>
    <xf numFmtId="0" fontId="17" fillId="0" borderId="0"/>
    <xf numFmtId="9" fontId="30" fillId="0" borderId="0" applyFont="0" applyFill="0" applyBorder="0" applyAlignment="0" applyProtection="0"/>
    <xf numFmtId="0" fontId="32" fillId="0" borderId="0"/>
    <xf numFmtId="9" fontId="3" fillId="0" borderId="0" applyFont="0" applyFill="0" applyBorder="0" applyAlignment="0" applyProtection="0"/>
    <xf numFmtId="0" fontId="37" fillId="0" borderId="0"/>
    <xf numFmtId="0" fontId="58" fillId="0" borderId="0" applyNumberFormat="0" applyFill="0" applyBorder="0" applyAlignment="0" applyProtection="0"/>
    <xf numFmtId="0" fontId="7" fillId="0" borderId="0" applyNumberFormat="0" applyFill="0" applyBorder="0" applyAlignment="0" applyProtection="0"/>
  </cellStyleXfs>
  <cellXfs count="852">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11" fillId="0" borderId="0" xfId="2" applyFont="1"/>
    <xf numFmtId="0" fontId="15" fillId="2" borderId="0" xfId="2" applyFont="1" applyFill="1" applyAlignment="1"/>
    <xf numFmtId="0" fontId="16"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1" fillId="0" borderId="0" xfId="2" applyNumberFormat="1" applyFont="1"/>
    <xf numFmtId="4" fontId="11" fillId="0" borderId="0" xfId="2" applyNumberFormat="1" applyFont="1"/>
    <xf numFmtId="165" fontId="11" fillId="0" borderId="0" xfId="2" applyNumberFormat="1" applyFo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18"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164" fontId="21" fillId="0" borderId="0" xfId="2" applyNumberFormat="1" applyFont="1"/>
    <xf numFmtId="165" fontId="21" fillId="0" borderId="0" xfId="2" applyNumberFormat="1" applyFont="1"/>
    <xf numFmtId="4" fontId="3" fillId="0" borderId="0" xfId="2" applyNumberFormat="1"/>
    <xf numFmtId="0" fontId="16" fillId="0" borderId="0" xfId="2" applyFont="1" applyBorder="1"/>
    <xf numFmtId="4" fontId="16" fillId="0" borderId="0" xfId="2" applyNumberFormat="1" applyFont="1"/>
    <xf numFmtId="0" fontId="16" fillId="0" borderId="0" xfId="2" applyFont="1"/>
    <xf numFmtId="0" fontId="11" fillId="0" borderId="0" xfId="2" applyFont="1" applyBorder="1"/>
    <xf numFmtId="4" fontId="21" fillId="0" borderId="0" xfId="2" applyNumberFormat="1" applyFont="1"/>
    <xf numFmtId="0" fontId="15" fillId="0" borderId="0" xfId="2" applyFont="1" applyFill="1" applyAlignment="1">
      <alignment horizontal="left" wrapText="1"/>
    </xf>
    <xf numFmtId="0" fontId="22"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167" fontId="3" fillId="0" borderId="0" xfId="2" applyNumberFormat="1"/>
    <xf numFmtId="0" fontId="3" fillId="0" borderId="0" xfId="2" applyFont="1" applyBorder="1"/>
    <xf numFmtId="3" fontId="3" fillId="0" borderId="0" xfId="2" applyNumberFormat="1" applyBorder="1"/>
    <xf numFmtId="165" fontId="3" fillId="0" borderId="0" xfId="2" applyNumberFormat="1" applyBorder="1"/>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19" fillId="0" borderId="0" xfId="6"/>
    <xf numFmtId="0" fontId="3" fillId="0" borderId="0" xfId="6" applyFont="1"/>
    <xf numFmtId="0" fontId="23" fillId="0" borderId="0" xfId="6" applyFont="1"/>
    <xf numFmtId="165" fontId="19" fillId="0" borderId="0" xfId="6" applyNumberFormat="1"/>
    <xf numFmtId="4" fontId="19" fillId="0" borderId="0" xfId="6" applyNumberFormat="1"/>
    <xf numFmtId="0" fontId="19" fillId="0" borderId="0" xfId="6" applyFill="1"/>
    <xf numFmtId="0" fontId="24" fillId="0" borderId="0" xfId="6" applyFont="1"/>
    <xf numFmtId="0" fontId="19" fillId="0" borderId="0" xfId="6" applyBorder="1"/>
    <xf numFmtId="4" fontId="11" fillId="0" borderId="0" xfId="6" applyNumberFormat="1" applyFont="1"/>
    <xf numFmtId="0" fontId="12" fillId="0" borderId="0" xfId="6" applyFont="1"/>
    <xf numFmtId="164" fontId="3" fillId="0" borderId="0" xfId="4" applyNumberFormat="1" applyFont="1" applyBorder="1"/>
    <xf numFmtId="165" fontId="3" fillId="0" borderId="0" xfId="2" applyNumberFormat="1"/>
    <xf numFmtId="0" fontId="28" fillId="0" borderId="0" xfId="2" applyFont="1"/>
    <xf numFmtId="166" fontId="3" fillId="0" borderId="0" xfId="2" applyNumberFormat="1"/>
    <xf numFmtId="166" fontId="3" fillId="0" borderId="0" xfId="2" applyNumberFormat="1" applyBorder="1"/>
    <xf numFmtId="0" fontId="27" fillId="0" borderId="0" xfId="2" applyFont="1"/>
    <xf numFmtId="164" fontId="27" fillId="0" borderId="0" xfId="2" applyNumberFormat="1" applyFont="1"/>
    <xf numFmtId="164" fontId="3" fillId="0" borderId="0" xfId="2" applyNumberFormat="1"/>
    <xf numFmtId="0" fontId="7" fillId="0" borderId="18" xfId="0" applyFont="1" applyBorder="1"/>
    <xf numFmtId="0" fontId="26"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19" fillId="0" borderId="0" xfId="6" applyNumberFormat="1"/>
    <xf numFmtId="0" fontId="15" fillId="0" borderId="0" xfId="2" applyFont="1" applyFill="1" applyBorder="1" applyAlignment="1">
      <alignment horizontal="left" vertical="center" wrapText="1"/>
    </xf>
    <xf numFmtId="0" fontId="13" fillId="0" borderId="0" xfId="2" applyFont="1" applyAlignment="1">
      <alignment vertical="center"/>
    </xf>
    <xf numFmtId="0" fontId="26"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6"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Alignment="1">
      <alignment horizontal="left" wrapText="1"/>
    </xf>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8" fillId="0" borderId="0" xfId="0" applyFont="1"/>
    <xf numFmtId="49" fontId="26" fillId="0" borderId="0" xfId="0" applyNumberFormat="1" applyFont="1" applyAlignment="1">
      <alignment vertical="top" wrapText="1"/>
    </xf>
    <xf numFmtId="49" fontId="26" fillId="0" borderId="0" xfId="0" applyNumberFormat="1" applyFont="1" applyAlignment="1">
      <alignment horizontal="justify" vertical="top" wrapText="1"/>
    </xf>
    <xf numFmtId="0" fontId="39" fillId="0" borderId="0" xfId="0" applyFont="1" applyAlignment="1">
      <alignment horizontal="right" vertical="top"/>
    </xf>
    <xf numFmtId="49" fontId="26" fillId="0" borderId="0" xfId="0" applyNumberFormat="1" applyFont="1" applyAlignment="1">
      <alignment horizontal="justify" vertical="top"/>
    </xf>
    <xf numFmtId="0" fontId="40" fillId="0" borderId="0" xfId="0" applyFont="1"/>
    <xf numFmtId="49" fontId="26" fillId="0" borderId="0" xfId="0" applyNumberFormat="1" applyFont="1" applyAlignment="1">
      <alignment vertical="top"/>
    </xf>
    <xf numFmtId="0" fontId="41" fillId="0" borderId="0" xfId="0" applyFont="1"/>
    <xf numFmtId="49" fontId="39" fillId="0" borderId="0" xfId="0" applyNumberFormat="1" applyFont="1" applyAlignment="1">
      <alignment vertical="top" wrapText="1"/>
    </xf>
    <xf numFmtId="49" fontId="39" fillId="0" borderId="0" xfId="0" applyNumberFormat="1" applyFont="1" applyAlignment="1">
      <alignment vertical="top"/>
    </xf>
    <xf numFmtId="0" fontId="39" fillId="0" borderId="0" xfId="0" applyFont="1" applyAlignment="1">
      <alignment vertical="top"/>
    </xf>
    <xf numFmtId="49" fontId="26" fillId="0" borderId="0" xfId="0" applyNumberFormat="1" applyFont="1" applyAlignment="1">
      <alignment horizontal="left" vertical="top" wrapText="1"/>
    </xf>
    <xf numFmtId="0" fontId="26" fillId="0" borderId="0" xfId="0" applyFont="1" applyAlignment="1">
      <alignment vertical="top" wrapText="1"/>
    </xf>
    <xf numFmtId="49" fontId="39" fillId="0" borderId="0" xfId="0" applyNumberFormat="1" applyFont="1" applyAlignment="1">
      <alignment horizontal="justify" vertical="top"/>
    </xf>
    <xf numFmtId="0" fontId="42" fillId="0" borderId="0" xfId="0" applyFont="1" applyAlignment="1">
      <alignment horizontal="center"/>
    </xf>
    <xf numFmtId="0" fontId="42" fillId="0" borderId="0" xfId="0" applyFont="1" applyAlignment="1">
      <alignment horizontal="center" vertical="center"/>
    </xf>
    <xf numFmtId="49" fontId="26"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3" fillId="3" borderId="8" xfId="0" applyFont="1" applyFill="1" applyBorder="1" applyAlignment="1">
      <alignment vertical="center"/>
    </xf>
    <xf numFmtId="0" fontId="43" fillId="3" borderId="0" xfId="0" applyFont="1" applyFill="1" applyAlignment="1">
      <alignment vertical="center"/>
    </xf>
    <xf numFmtId="49" fontId="16" fillId="0" borderId="8" xfId="3" applyNumberFormat="1" applyFont="1" applyBorder="1" applyAlignment="1">
      <alignment vertical="center"/>
    </xf>
    <xf numFmtId="49" fontId="16" fillId="0" borderId="0" xfId="3" applyNumberFormat="1" applyFont="1" applyAlignment="1">
      <alignment vertical="center"/>
    </xf>
    <xf numFmtId="49" fontId="16" fillId="0" borderId="0" xfId="3" applyNumberFormat="1" applyFont="1" applyAlignment="1">
      <alignment vertical="center" wrapText="1"/>
    </xf>
    <xf numFmtId="49" fontId="16" fillId="0" borderId="8" xfId="3" applyNumberFormat="1" applyFont="1" applyFill="1" applyBorder="1" applyAlignment="1">
      <alignment vertical="center"/>
    </xf>
    <xf numFmtId="0" fontId="16" fillId="0" borderId="9" xfId="6" applyFont="1" applyBorder="1" applyAlignment="1">
      <alignment vertical="center" wrapText="1"/>
    </xf>
    <xf numFmtId="3" fontId="16" fillId="0" borderId="1" xfId="6" applyNumberFormat="1" applyFont="1" applyBorder="1" applyAlignment="1">
      <alignment vertical="center"/>
    </xf>
    <xf numFmtId="164" fontId="16" fillId="0" borderId="1" xfId="4" applyNumberFormat="1" applyFont="1" applyBorder="1" applyAlignment="1">
      <alignment horizontal="center" vertical="center"/>
    </xf>
    <xf numFmtId="0" fontId="16" fillId="0" borderId="7" xfId="6" applyFont="1" applyBorder="1" applyAlignment="1">
      <alignment horizontal="left" vertical="center" wrapText="1"/>
    </xf>
    <xf numFmtId="3" fontId="16" fillId="0" borderId="18" xfId="6" applyNumberFormat="1" applyFont="1" applyBorder="1" applyAlignment="1">
      <alignment vertical="center"/>
    </xf>
    <xf numFmtId="164" fontId="16" fillId="0" borderId="18" xfId="4" applyNumberFormat="1" applyFont="1" applyBorder="1" applyAlignment="1">
      <alignment horizontal="center" vertical="center"/>
    </xf>
    <xf numFmtId="0" fontId="16" fillId="0" borderId="7" xfId="6" applyFont="1" applyBorder="1" applyAlignment="1">
      <alignment vertical="center" wrapText="1"/>
    </xf>
    <xf numFmtId="4" fontId="16" fillId="0" borderId="18" xfId="6" applyNumberFormat="1" applyFont="1" applyBorder="1" applyAlignment="1">
      <alignment vertical="center"/>
    </xf>
    <xf numFmtId="0" fontId="16" fillId="2" borderId="7" xfId="6" applyFont="1" applyFill="1" applyBorder="1" applyAlignment="1">
      <alignment vertical="center" wrapText="1"/>
    </xf>
    <xf numFmtId="4" fontId="16" fillId="2" borderId="18" xfId="6" applyNumberFormat="1" applyFont="1" applyFill="1" applyBorder="1" applyAlignment="1">
      <alignment vertical="center"/>
    </xf>
    <xf numFmtId="4" fontId="16" fillId="2" borderId="18" xfId="6" applyNumberFormat="1" applyFont="1" applyFill="1" applyBorder="1" applyAlignment="1">
      <alignment horizontal="right" vertical="center"/>
    </xf>
    <xf numFmtId="164" fontId="16" fillId="0" borderId="6" xfId="4" applyNumberFormat="1" applyFont="1" applyBorder="1" applyAlignment="1">
      <alignment horizontal="center" vertical="center"/>
    </xf>
    <xf numFmtId="3" fontId="16" fillId="2" borderId="7" xfId="6" applyNumberFormat="1" applyFont="1" applyFill="1" applyBorder="1" applyAlignment="1">
      <alignment vertical="center"/>
    </xf>
    <xf numFmtId="4" fontId="16" fillId="2" borderId="7" xfId="6" applyNumberFormat="1" applyFont="1" applyFill="1" applyBorder="1" applyAlignment="1">
      <alignment vertical="center"/>
    </xf>
    <xf numFmtId="4" fontId="16" fillId="2" borderId="7" xfId="6" applyNumberFormat="1" applyFont="1" applyFill="1" applyBorder="1" applyAlignment="1">
      <alignment horizontal="right" vertical="center"/>
    </xf>
    <xf numFmtId="4" fontId="16" fillId="0" borderId="7" xfId="6" applyNumberFormat="1" applyFont="1" applyBorder="1" applyAlignment="1">
      <alignment vertical="center"/>
    </xf>
    <xf numFmtId="4" fontId="16" fillId="0" borderId="7" xfId="6" applyNumberFormat="1" applyFont="1" applyBorder="1" applyAlignment="1">
      <alignment horizontal="right" vertical="center"/>
    </xf>
    <xf numFmtId="4" fontId="16" fillId="0" borderId="18" xfId="6" applyNumberFormat="1" applyFont="1" applyBorder="1" applyAlignment="1">
      <alignment horizontal="right" vertical="center"/>
    </xf>
    <xf numFmtId="0" fontId="16" fillId="0" borderId="10" xfId="6" applyFont="1" applyBorder="1" applyAlignment="1">
      <alignment vertical="center" wrapText="1"/>
    </xf>
    <xf numFmtId="4" fontId="16" fillId="0" borderId="10" xfId="6" applyNumberFormat="1" applyFont="1" applyBorder="1" applyAlignment="1">
      <alignment vertical="center"/>
    </xf>
    <xf numFmtId="4" fontId="16" fillId="0" borderId="6" xfId="6" applyNumberFormat="1" applyFont="1" applyBorder="1" applyAlignment="1">
      <alignment horizontal="right" vertical="center"/>
    </xf>
    <xf numFmtId="4" fontId="16" fillId="0" borderId="10" xfId="6" applyNumberFormat="1" applyFont="1" applyBorder="1" applyAlignment="1">
      <alignment horizontal="right" vertical="center"/>
    </xf>
    <xf numFmtId="0" fontId="16" fillId="0" borderId="2" xfId="6" applyFont="1" applyBorder="1" applyAlignment="1">
      <alignment vertical="center" wrapText="1"/>
    </xf>
    <xf numFmtId="4" fontId="16" fillId="0" borderId="2" xfId="6" applyNumberFormat="1" applyFont="1" applyBorder="1" applyAlignment="1">
      <alignment vertical="center"/>
    </xf>
    <xf numFmtId="4" fontId="16" fillId="0" borderId="5" xfId="6" applyNumberFormat="1" applyFont="1" applyBorder="1" applyAlignment="1">
      <alignment horizontal="right" vertical="center"/>
    </xf>
    <xf numFmtId="4" fontId="16" fillId="0" borderId="2" xfId="6" applyNumberFormat="1" applyFont="1" applyBorder="1" applyAlignment="1">
      <alignment horizontal="right" vertical="center"/>
    </xf>
    <xf numFmtId="164" fontId="16" fillId="0" borderId="5" xfId="4" applyNumberFormat="1" applyFont="1" applyBorder="1" applyAlignment="1">
      <alignment horizontal="center" vertical="center"/>
    </xf>
    <xf numFmtId="164" fontId="16" fillId="0" borderId="12" xfId="4" applyNumberFormat="1" applyFont="1" applyBorder="1" applyAlignment="1">
      <alignment horizontal="center" vertical="center"/>
    </xf>
    <xf numFmtId="164" fontId="16" fillId="0" borderId="14" xfId="4" applyNumberFormat="1" applyFont="1" applyBorder="1" applyAlignment="1">
      <alignment horizontal="center" vertical="center"/>
    </xf>
    <xf numFmtId="4" fontId="16" fillId="0" borderId="18" xfId="6" applyNumberFormat="1" applyFont="1" applyFill="1" applyBorder="1" applyAlignment="1">
      <alignment vertical="center"/>
    </xf>
    <xf numFmtId="4" fontId="16" fillId="0" borderId="6" xfId="6" applyNumberFormat="1" applyFont="1" applyBorder="1" applyAlignment="1">
      <alignment vertical="center"/>
    </xf>
    <xf numFmtId="0" fontId="43" fillId="0" borderId="7" xfId="2" applyFont="1" applyBorder="1" applyAlignment="1">
      <alignment horizontal="left" vertical="center" wrapText="1"/>
    </xf>
    <xf numFmtId="0" fontId="16" fillId="0" borderId="7" xfId="2" applyFont="1" applyFill="1" applyBorder="1" applyAlignment="1">
      <alignment vertical="center" wrapText="1"/>
    </xf>
    <xf numFmtId="3" fontId="16" fillId="0" borderId="18" xfId="6" applyNumberFormat="1" applyFont="1" applyBorder="1" applyAlignment="1" applyProtection="1">
      <alignment vertical="center"/>
      <protection locked="0"/>
    </xf>
    <xf numFmtId="0" fontId="16" fillId="0" borderId="10" xfId="6" applyFont="1" applyFill="1" applyBorder="1" applyAlignment="1">
      <alignment horizontal="justify" vertical="center" wrapText="1"/>
    </xf>
    <xf numFmtId="0" fontId="16" fillId="4" borderId="2" xfId="2" applyFont="1" applyFill="1" applyBorder="1" applyAlignment="1">
      <alignment horizontal="center" vertical="center" wrapText="1"/>
    </xf>
    <xf numFmtId="0" fontId="45" fillId="4" borderId="5" xfId="6" applyFont="1" applyFill="1" applyBorder="1" applyAlignment="1">
      <alignment horizontal="center" vertical="center" wrapText="1"/>
    </xf>
    <xf numFmtId="0" fontId="16" fillId="0" borderId="0" xfId="2" applyFont="1" applyBorder="1" applyAlignment="1">
      <alignment horizontal="center" vertical="center" wrapText="1"/>
    </xf>
    <xf numFmtId="3" fontId="43" fillId="0" borderId="18" xfId="2" applyNumberFormat="1" applyFont="1" applyBorder="1" applyAlignment="1">
      <alignment horizontal="right" vertical="center"/>
    </xf>
    <xf numFmtId="3" fontId="43" fillId="0" borderId="0" xfId="2" applyNumberFormat="1" applyFont="1" applyBorder="1" applyAlignment="1" applyProtection="1">
      <alignment horizontal="right" vertical="center"/>
      <protection locked="0"/>
    </xf>
    <xf numFmtId="3" fontId="43" fillId="0" borderId="18" xfId="2" applyNumberFormat="1" applyFont="1" applyBorder="1" applyAlignment="1" applyProtection="1">
      <alignment horizontal="right" vertical="center"/>
      <protection locked="0"/>
    </xf>
    <xf numFmtId="3" fontId="16" fillId="0" borderId="18"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18" xfId="2" applyNumberFormat="1" applyFont="1" applyBorder="1" applyAlignment="1">
      <alignment horizontal="right" vertical="center"/>
    </xf>
    <xf numFmtId="3" fontId="16" fillId="0" borderId="18" xfId="2" applyNumberFormat="1" applyFont="1" applyFill="1" applyBorder="1" applyAlignment="1" applyProtection="1">
      <alignment horizontal="right" vertical="center"/>
      <protection locked="0"/>
    </xf>
    <xf numFmtId="3" fontId="16" fillId="0" borderId="0" xfId="2" applyNumberFormat="1" applyFont="1" applyFill="1" applyBorder="1" applyAlignment="1" applyProtection="1">
      <alignment horizontal="right" vertical="center"/>
      <protection locked="0"/>
    </xf>
    <xf numFmtId="3" fontId="16" fillId="0" borderId="18" xfId="2" applyNumberFormat="1" applyFont="1" applyBorder="1" applyAlignment="1" applyProtection="1">
      <alignment horizontal="right" vertical="center"/>
      <protection locked="0"/>
    </xf>
    <xf numFmtId="41" fontId="16" fillId="0" borderId="6" xfId="2" applyNumberFormat="1" applyFont="1" applyFill="1" applyBorder="1" applyAlignment="1">
      <alignment horizontal="right" vertical="center"/>
    </xf>
    <xf numFmtId="0" fontId="43" fillId="0" borderId="7" xfId="5" applyFont="1" applyBorder="1" applyAlignment="1">
      <alignment vertical="center"/>
    </xf>
    <xf numFmtId="0" fontId="16" fillId="0" borderId="7" xfId="5" applyFont="1" applyFill="1" applyBorder="1" applyAlignment="1">
      <alignment vertical="center"/>
    </xf>
    <xf numFmtId="0" fontId="16" fillId="0" borderId="10" xfId="5" applyFont="1" applyBorder="1" applyAlignment="1">
      <alignment vertical="center"/>
    </xf>
    <xf numFmtId="3" fontId="16" fillId="0" borderId="6" xfId="2" applyNumberFormat="1" applyFont="1" applyBorder="1" applyAlignment="1" applyProtection="1">
      <alignment horizontal="right" vertical="center"/>
      <protection locked="0"/>
    </xf>
    <xf numFmtId="3" fontId="16" fillId="0" borderId="6" xfId="2" applyNumberFormat="1" applyFont="1" applyBorder="1" applyAlignment="1">
      <alignment horizontal="right" vertical="center"/>
    </xf>
    <xf numFmtId="3" fontId="16" fillId="0" borderId="13" xfId="2" applyNumberFormat="1" applyFont="1" applyBorder="1" applyAlignment="1" applyProtection="1">
      <alignment horizontal="right" vertical="center"/>
      <protection locked="0"/>
    </xf>
    <xf numFmtId="0" fontId="26" fillId="4" borderId="5" xfId="2" applyFont="1" applyFill="1" applyBorder="1" applyAlignment="1">
      <alignment vertical="center" wrapText="1"/>
    </xf>
    <xf numFmtId="0" fontId="39" fillId="0" borderId="18" xfId="0" applyFont="1" applyBorder="1" applyAlignment="1">
      <alignment vertical="center"/>
    </xf>
    <xf numFmtId="0" fontId="26" fillId="0" borderId="18" xfId="0" applyFont="1" applyBorder="1" applyAlignment="1">
      <alignment vertical="center"/>
    </xf>
    <xf numFmtId="41" fontId="26" fillId="0" borderId="18" xfId="0" applyNumberFormat="1" applyFont="1" applyBorder="1" applyAlignment="1">
      <alignment vertical="center"/>
    </xf>
    <xf numFmtId="0" fontId="26" fillId="0" borderId="18" xfId="0" applyFont="1" applyBorder="1" applyAlignment="1">
      <alignment vertical="center" wrapText="1"/>
    </xf>
    <xf numFmtId="0" fontId="26" fillId="0" borderId="6" xfId="0" applyFont="1" applyBorder="1" applyAlignment="1">
      <alignment vertical="center"/>
    </xf>
    <xf numFmtId="0" fontId="26" fillId="4" borderId="5" xfId="0" applyFont="1" applyFill="1" applyBorder="1" applyAlignment="1">
      <alignment horizontal="center" vertical="center" wrapText="1"/>
    </xf>
    <xf numFmtId="0" fontId="16" fillId="0" borderId="0" xfId="6" applyFont="1" applyFill="1" applyBorder="1" applyAlignment="1">
      <alignment horizontal="justify" vertical="center" wrapText="1"/>
    </xf>
    <xf numFmtId="168" fontId="16" fillId="0" borderId="0"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26" fillId="0" borderId="6" xfId="0" applyNumberFormat="1" applyFont="1" applyBorder="1" applyAlignment="1">
      <alignment vertical="center"/>
    </xf>
    <xf numFmtId="0" fontId="39" fillId="0" borderId="1" xfId="0" applyFont="1" applyBorder="1" applyAlignment="1">
      <alignment vertical="center"/>
    </xf>
    <xf numFmtId="0" fontId="39" fillId="0" borderId="7" xfId="0" applyFont="1" applyBorder="1"/>
    <xf numFmtId="3" fontId="39" fillId="0" borderId="1" xfId="0" applyNumberFormat="1" applyFont="1" applyBorder="1" applyAlignment="1">
      <alignment vertical="center"/>
    </xf>
    <xf numFmtId="0" fontId="26" fillId="0" borderId="7" xfId="0" applyFont="1" applyBorder="1"/>
    <xf numFmtId="3" fontId="26" fillId="0" borderId="18" xfId="0" applyNumberFormat="1" applyFont="1" applyBorder="1" applyAlignment="1">
      <alignment vertical="center"/>
    </xf>
    <xf numFmtId="4" fontId="26" fillId="0" borderId="18" xfId="0" applyNumberFormat="1" applyFont="1" applyBorder="1" applyAlignment="1">
      <alignment vertical="center"/>
    </xf>
    <xf numFmtId="167" fontId="26" fillId="0" borderId="18" xfId="0" applyNumberFormat="1" applyFont="1" applyBorder="1" applyAlignment="1">
      <alignment vertical="center"/>
    </xf>
    <xf numFmtId="0" fontId="39" fillId="0" borderId="7" xfId="0" applyFont="1" applyBorder="1" applyAlignment="1">
      <alignment wrapText="1"/>
    </xf>
    <xf numFmtId="3" fontId="39" fillId="0" borderId="18" xfId="0" applyNumberFormat="1" applyFont="1" applyBorder="1" applyAlignment="1">
      <alignment vertical="center"/>
    </xf>
    <xf numFmtId="4" fontId="39" fillId="0" borderId="18" xfId="0" applyNumberFormat="1" applyFont="1" applyBorder="1" applyAlignment="1">
      <alignment vertical="center"/>
    </xf>
    <xf numFmtId="41" fontId="26" fillId="0" borderId="18" xfId="0" applyNumberFormat="1" applyFont="1" applyBorder="1" applyAlignment="1">
      <alignment horizontal="right" vertical="center"/>
    </xf>
    <xf numFmtId="41" fontId="39" fillId="0" borderId="18" xfId="0" applyNumberFormat="1" applyFont="1" applyBorder="1" applyAlignment="1">
      <alignment vertical="center"/>
    </xf>
    <xf numFmtId="0" fontId="26" fillId="0" borderId="10" xfId="0" applyFont="1" applyBorder="1"/>
    <xf numFmtId="3" fontId="26" fillId="0" borderId="6" xfId="0" applyNumberFormat="1" applyFont="1" applyBorder="1" applyAlignment="1">
      <alignment vertical="center"/>
    </xf>
    <xf numFmtId="4" fontId="26" fillId="0" borderId="6" xfId="0" applyNumberFormat="1" applyFont="1" applyBorder="1" applyAlignment="1">
      <alignment vertical="center"/>
    </xf>
    <xf numFmtId="0" fontId="43" fillId="0" borderId="7" xfId="2" applyFont="1" applyBorder="1" applyAlignment="1">
      <alignment horizontal="left"/>
    </xf>
    <xf numFmtId="3" fontId="43" fillId="0" borderId="18" xfId="2" applyNumberFormat="1" applyFont="1" applyBorder="1" applyAlignment="1"/>
    <xf numFmtId="164" fontId="43" fillId="0" borderId="18" xfId="2" applyNumberFormat="1" applyFont="1" applyBorder="1" applyAlignment="1">
      <alignment horizontal="center"/>
    </xf>
    <xf numFmtId="164" fontId="43" fillId="0" borderId="18" xfId="4" applyNumberFormat="1" applyFont="1" applyBorder="1" applyAlignment="1">
      <alignment horizontal="center"/>
    </xf>
    <xf numFmtId="0" fontId="16" fillId="0" borderId="7" xfId="2" applyFont="1" applyFill="1" applyBorder="1"/>
    <xf numFmtId="3" fontId="16" fillId="0" borderId="18" xfId="2" applyNumberFormat="1" applyFont="1" applyFill="1" applyBorder="1" applyAlignment="1"/>
    <xf numFmtId="164" fontId="16" fillId="0" borderId="18" xfId="2" applyNumberFormat="1" applyFont="1" applyBorder="1" applyAlignment="1">
      <alignment horizontal="center"/>
    </xf>
    <xf numFmtId="164" fontId="16" fillId="0" borderId="18" xfId="4" applyNumberFormat="1" applyFont="1" applyBorder="1" applyAlignment="1">
      <alignment horizontal="center"/>
    </xf>
    <xf numFmtId="0" fontId="16" fillId="0" borderId="7" xfId="2" applyFont="1" applyBorder="1"/>
    <xf numFmtId="3" fontId="16" fillId="0" borderId="18" xfId="2" applyNumberFormat="1" applyFont="1" applyBorder="1" applyAlignment="1"/>
    <xf numFmtId="0" fontId="43" fillId="0" borderId="9" xfId="2" applyFont="1" applyBorder="1" applyAlignment="1">
      <alignment wrapText="1"/>
    </xf>
    <xf numFmtId="3" fontId="43" fillId="0" borderId="9" xfId="2" applyNumberFormat="1" applyFont="1" applyBorder="1" applyAlignment="1">
      <alignment wrapText="1"/>
    </xf>
    <xf numFmtId="3" fontId="43" fillId="0" borderId="1" xfId="2" applyNumberFormat="1" applyFont="1" applyFill="1" applyBorder="1" applyAlignment="1"/>
    <xf numFmtId="0" fontId="16" fillId="0" borderId="7" xfId="2" applyFont="1" applyBorder="1" applyAlignment="1">
      <alignment wrapText="1"/>
    </xf>
    <xf numFmtId="3" fontId="16" fillId="0" borderId="7" xfId="2" applyNumberFormat="1" applyFont="1" applyBorder="1" applyAlignment="1">
      <alignment wrapText="1"/>
    </xf>
    <xf numFmtId="0" fontId="16" fillId="0" borderId="7" xfId="2" applyFont="1" applyBorder="1" applyAlignment="1"/>
    <xf numFmtId="0" fontId="16" fillId="0" borderId="7" xfId="2" applyFont="1" applyBorder="1" applyAlignment="1">
      <alignment horizontal="left" wrapText="1"/>
    </xf>
    <xf numFmtId="0" fontId="16" fillId="0" borderId="10" xfId="2" applyFont="1" applyBorder="1" applyAlignment="1">
      <alignment horizontal="left" wrapText="1"/>
    </xf>
    <xf numFmtId="3" fontId="16" fillId="0" borderId="10" xfId="2" applyNumberFormat="1" applyFont="1" applyBorder="1" applyAlignment="1">
      <alignment wrapText="1"/>
    </xf>
    <xf numFmtId="3" fontId="16" fillId="0" borderId="6" xfId="2" applyNumberFormat="1" applyFont="1" applyBorder="1" applyAlignment="1"/>
    <xf numFmtId="0" fontId="43" fillId="0" borderId="7" xfId="2" applyFont="1" applyBorder="1" applyAlignment="1">
      <alignment wrapText="1"/>
    </xf>
    <xf numFmtId="3" fontId="43" fillId="0" borderId="7" xfId="2" applyNumberFormat="1" applyFont="1" applyBorder="1" applyAlignment="1">
      <alignment wrapText="1"/>
    </xf>
    <xf numFmtId="0" fontId="16" fillId="0" borderId="10" xfId="2" applyFont="1" applyBorder="1" applyAlignment="1">
      <alignment wrapText="1"/>
    </xf>
    <xf numFmtId="164" fontId="16" fillId="0" borderId="6" xfId="2" applyNumberFormat="1" applyFont="1" applyBorder="1" applyAlignment="1">
      <alignment horizontal="center"/>
    </xf>
    <xf numFmtId="164" fontId="16" fillId="0" borderId="6" xfId="4" applyNumberFormat="1" applyFont="1" applyBorder="1" applyAlignment="1">
      <alignment horizontal="center"/>
    </xf>
    <xf numFmtId="0" fontId="39" fillId="0" borderId="6" xfId="0" applyFont="1" applyFill="1" applyBorder="1" applyAlignment="1">
      <alignment vertical="center"/>
    </xf>
    <xf numFmtId="3" fontId="39" fillId="0" borderId="6" xfId="0" applyNumberFormat="1" applyFont="1" applyFill="1" applyBorder="1" applyAlignment="1">
      <alignment vertical="center"/>
    </xf>
    <xf numFmtId="0" fontId="26" fillId="0" borderId="1" xfId="0" applyFont="1" applyBorder="1" applyAlignment="1">
      <alignment vertical="center"/>
    </xf>
    <xf numFmtId="3" fontId="26" fillId="0" borderId="1" xfId="0" applyNumberFormat="1" applyFont="1" applyBorder="1" applyAlignment="1">
      <alignment vertical="center"/>
    </xf>
    <xf numFmtId="0" fontId="39" fillId="0" borderId="0" xfId="0" applyFont="1" applyFill="1" applyBorder="1" applyAlignment="1">
      <alignment vertical="center"/>
    </xf>
    <xf numFmtId="3" fontId="39" fillId="0" borderId="0" xfId="0" applyNumberFormat="1" applyFont="1" applyFill="1" applyBorder="1" applyAlignment="1">
      <alignment vertical="center"/>
    </xf>
    <xf numFmtId="0" fontId="43" fillId="0" borderId="18" xfId="5" applyFont="1" applyBorder="1"/>
    <xf numFmtId="3" fontId="43" fillId="2" borderId="8" xfId="2" applyNumberFormat="1" applyFont="1" applyFill="1" applyBorder="1"/>
    <xf numFmtId="3" fontId="47" fillId="0" borderId="18" xfId="2" applyNumberFormat="1" applyFont="1" applyFill="1" applyBorder="1" applyAlignment="1">
      <alignment horizontal="right"/>
    </xf>
    <xf numFmtId="3" fontId="47" fillId="0" borderId="7" xfId="2" applyNumberFormat="1" applyFont="1" applyFill="1" applyBorder="1" applyAlignment="1">
      <alignment horizontal="right"/>
    </xf>
    <xf numFmtId="3" fontId="47" fillId="2" borderId="7" xfId="2" applyNumberFormat="1" applyFont="1" applyFill="1" applyBorder="1"/>
    <xf numFmtId="3" fontId="47" fillId="2" borderId="18" xfId="2" applyNumberFormat="1" applyFont="1" applyFill="1" applyBorder="1"/>
    <xf numFmtId="0" fontId="16" fillId="0" borderId="18" xfId="5" applyFont="1" applyFill="1" applyBorder="1"/>
    <xf numFmtId="3" fontId="48" fillId="2" borderId="0" xfId="2" applyNumberFormat="1" applyFont="1" applyFill="1" applyBorder="1"/>
    <xf numFmtId="3" fontId="29" fillId="0" borderId="18" xfId="2" applyNumberFormat="1" applyFont="1" applyFill="1" applyBorder="1"/>
    <xf numFmtId="3" fontId="29" fillId="0" borderId="7" xfId="2" applyNumberFormat="1" applyFont="1" applyFill="1" applyBorder="1" applyAlignment="1">
      <alignment horizontal="right"/>
    </xf>
    <xf numFmtId="3" fontId="29" fillId="2" borderId="7" xfId="2" applyNumberFormat="1" applyFont="1" applyFill="1" applyBorder="1"/>
    <xf numFmtId="3" fontId="29" fillId="2" borderId="18" xfId="2" applyNumberFormat="1" applyFont="1" applyFill="1" applyBorder="1"/>
    <xf numFmtId="3" fontId="48" fillId="0" borderId="18" xfId="2" applyNumberFormat="1" applyFont="1" applyFill="1" applyBorder="1"/>
    <xf numFmtId="3" fontId="48" fillId="0" borderId="7" xfId="2" applyNumberFormat="1" applyFont="1" applyFill="1" applyBorder="1" applyAlignment="1">
      <alignment horizontal="right"/>
    </xf>
    <xf numFmtId="3" fontId="48" fillId="2" borderId="7" xfId="2" applyNumberFormat="1" applyFont="1" applyFill="1" applyBorder="1"/>
    <xf numFmtId="3" fontId="48" fillId="2" borderId="18" xfId="2" applyNumberFormat="1" applyFont="1" applyFill="1" applyBorder="1"/>
    <xf numFmtId="0" fontId="16" fillId="0" borderId="18" xfId="5" applyFont="1" applyBorder="1"/>
    <xf numFmtId="3" fontId="29" fillId="0" borderId="7" xfId="2" applyNumberFormat="1" applyFont="1" applyFill="1" applyBorder="1"/>
    <xf numFmtId="0" fontId="16" fillId="0" borderId="2" xfId="5" applyFont="1" applyFill="1" applyBorder="1" applyAlignment="1">
      <alignment wrapText="1"/>
    </xf>
    <xf numFmtId="3" fontId="16" fillId="0" borderId="2" xfId="2" applyNumberFormat="1" applyFont="1" applyFill="1" applyBorder="1" applyAlignment="1">
      <alignment vertical="center"/>
    </xf>
    <xf numFmtId="41" fontId="16" fillId="0" borderId="2" xfId="6" applyNumberFormat="1" applyFont="1" applyFill="1" applyBorder="1" applyAlignment="1">
      <alignment horizontal="right" vertical="center"/>
    </xf>
    <xf numFmtId="41" fontId="16" fillId="0" borderId="5" xfId="6" applyNumberFormat="1" applyFont="1" applyFill="1" applyBorder="1" applyAlignment="1">
      <alignment horizontal="right" vertical="center"/>
    </xf>
    <xf numFmtId="0" fontId="16" fillId="0" borderId="7" xfId="5" applyFont="1" applyFill="1" applyBorder="1" applyAlignment="1"/>
    <xf numFmtId="3" fontId="16" fillId="0" borderId="18" xfId="2" applyNumberFormat="1" applyFont="1" applyFill="1" applyBorder="1"/>
    <xf numFmtId="41" fontId="16" fillId="0" borderId="7" xfId="6" applyNumberFormat="1" applyFont="1" applyFill="1" applyBorder="1" applyAlignment="1">
      <alignment horizontal="right"/>
    </xf>
    <xf numFmtId="41" fontId="16" fillId="0" borderId="18" xfId="6" applyNumberFormat="1" applyFont="1" applyFill="1" applyBorder="1" applyAlignment="1">
      <alignment horizontal="right"/>
    </xf>
    <xf numFmtId="0" fontId="16" fillId="0" borderId="10" xfId="5" applyFont="1" applyFill="1" applyBorder="1" applyAlignment="1"/>
    <xf numFmtId="3" fontId="16" fillId="0" borderId="6" xfId="2" applyNumberFormat="1" applyFont="1" applyFill="1" applyBorder="1"/>
    <xf numFmtId="41" fontId="16" fillId="0" borderId="10" xfId="6" applyNumberFormat="1" applyFont="1" applyFill="1" applyBorder="1" applyAlignment="1">
      <alignment horizontal="right"/>
    </xf>
    <xf numFmtId="41" fontId="16" fillId="0" borderId="6" xfId="6" applyNumberFormat="1" applyFont="1" applyFill="1" applyBorder="1" applyAlignment="1">
      <alignment horizontal="right"/>
    </xf>
    <xf numFmtId="0" fontId="43" fillId="0" borderId="7" xfId="2" applyFont="1" applyBorder="1" applyAlignment="1">
      <alignment horizontal="left" vertical="center"/>
    </xf>
    <xf numFmtId="4" fontId="43" fillId="0" borderId="18" xfId="2" applyNumberFormat="1" applyFont="1" applyBorder="1" applyAlignment="1">
      <alignment horizontal="right"/>
    </xf>
    <xf numFmtId="4" fontId="43" fillId="0" borderId="18" xfId="2" applyNumberFormat="1" applyFont="1" applyFill="1" applyBorder="1" applyAlignment="1">
      <alignment horizontal="right"/>
    </xf>
    <xf numFmtId="4" fontId="16" fillId="0" borderId="18" xfId="2" applyNumberFormat="1" applyFont="1" applyBorder="1" applyAlignment="1"/>
    <xf numFmtId="4" fontId="16" fillId="0" borderId="18" xfId="2" applyNumberFormat="1" applyFont="1" applyFill="1" applyBorder="1" applyAlignment="1"/>
    <xf numFmtId="4" fontId="43" fillId="0" borderId="7" xfId="2" applyNumberFormat="1" applyFont="1" applyBorder="1" applyAlignment="1">
      <alignment wrapText="1"/>
    </xf>
    <xf numFmtId="4" fontId="43" fillId="0" borderId="18" xfId="2" applyNumberFormat="1" applyFont="1" applyFill="1" applyBorder="1" applyAlignment="1"/>
    <xf numFmtId="4" fontId="16" fillId="0" borderId="7" xfId="2" applyNumberFormat="1" applyFont="1" applyBorder="1" applyAlignment="1">
      <alignment horizontal="right" wrapText="1"/>
    </xf>
    <xf numFmtId="4" fontId="16" fillId="0" borderId="18" xfId="2" applyNumberFormat="1" applyFont="1" applyFill="1" applyBorder="1" applyAlignment="1">
      <alignment horizontal="right"/>
    </xf>
    <xf numFmtId="4" fontId="16" fillId="0" borderId="7" xfId="2" applyNumberFormat="1" applyFont="1" applyBorder="1" applyAlignment="1">
      <alignment wrapText="1"/>
    </xf>
    <xf numFmtId="0" fontId="43" fillId="0" borderId="9" xfId="2" applyFont="1" applyBorder="1" applyAlignment="1">
      <alignment horizontal="left" vertical="center" wrapText="1"/>
    </xf>
    <xf numFmtId="4" fontId="43" fillId="0" borderId="1" xfId="2" applyNumberFormat="1" applyFont="1" applyBorder="1" applyAlignment="1"/>
    <xf numFmtId="4" fontId="43" fillId="0" borderId="1" xfId="2" applyNumberFormat="1" applyFont="1" applyFill="1" applyBorder="1" applyAlignment="1"/>
    <xf numFmtId="164" fontId="43" fillId="0" borderId="1" xfId="2" applyNumberFormat="1" applyFont="1" applyBorder="1" applyAlignment="1">
      <alignment horizontal="center"/>
    </xf>
    <xf numFmtId="164" fontId="43" fillId="0" borderId="1" xfId="4" applyNumberFormat="1" applyFont="1" applyBorder="1" applyAlignment="1">
      <alignment horizontal="center"/>
    </xf>
    <xf numFmtId="49" fontId="16" fillId="0" borderId="7" xfId="2" applyNumberFormat="1" applyFont="1" applyBorder="1" applyAlignment="1">
      <alignment wrapText="1"/>
    </xf>
    <xf numFmtId="4" fontId="16" fillId="0" borderId="10" xfId="2" applyNumberFormat="1" applyFont="1" applyBorder="1" applyAlignment="1">
      <alignment wrapText="1"/>
    </xf>
    <xf numFmtId="4" fontId="16" fillId="0" borderId="6" xfId="2" applyNumberFormat="1" applyFont="1" applyFill="1" applyBorder="1" applyAlignment="1"/>
    <xf numFmtId="0" fontId="39" fillId="0" borderId="5" xfId="0" applyFont="1" applyBorder="1" applyAlignment="1">
      <alignment vertical="center"/>
    </xf>
    <xf numFmtId="4" fontId="26" fillId="0" borderId="5" xfId="0" applyNumberFormat="1" applyFont="1" applyBorder="1" applyAlignment="1">
      <alignment vertical="center"/>
    </xf>
    <xf numFmtId="10" fontId="26" fillId="0" borderId="5" xfId="11" applyNumberFormat="1" applyFont="1" applyBorder="1" applyAlignment="1">
      <alignment vertical="center"/>
    </xf>
    <xf numFmtId="0" fontId="26" fillId="4" borderId="5" xfId="0" applyFont="1" applyFill="1" applyBorder="1" applyAlignment="1">
      <alignment horizontal="center" vertical="center" wrapText="1"/>
    </xf>
    <xf numFmtId="0" fontId="43" fillId="0" borderId="7" xfId="5" applyFont="1" applyFill="1" applyBorder="1"/>
    <xf numFmtId="4" fontId="43" fillId="2" borderId="7" xfId="5" applyNumberFormat="1" applyFont="1" applyFill="1" applyBorder="1" applyAlignment="1">
      <alignment horizontal="right"/>
    </xf>
    <xf numFmtId="4" fontId="43" fillId="2" borderId="18" xfId="5" applyNumberFormat="1" applyFont="1" applyFill="1" applyBorder="1" applyAlignment="1">
      <alignment horizontal="right"/>
    </xf>
    <xf numFmtId="0" fontId="16" fillId="0" borderId="7" xfId="5" applyFont="1" applyFill="1" applyBorder="1"/>
    <xf numFmtId="4" fontId="16" fillId="2" borderId="7" xfId="2" applyNumberFormat="1" applyFont="1" applyFill="1" applyBorder="1"/>
    <xf numFmtId="4" fontId="29" fillId="0" borderId="7" xfId="2" applyNumberFormat="1" applyFont="1" applyFill="1" applyBorder="1" applyAlignment="1">
      <alignment horizontal="right"/>
    </xf>
    <xf numFmtId="4" fontId="16" fillId="2" borderId="18" xfId="2" applyNumberFormat="1" applyFont="1" applyFill="1" applyBorder="1"/>
    <xf numFmtId="4" fontId="16" fillId="0" borderId="2" xfId="2" applyNumberFormat="1" applyFont="1" applyFill="1" applyBorder="1" applyAlignment="1">
      <alignment vertical="center"/>
    </xf>
    <xf numFmtId="0" fontId="16" fillId="0" borderId="7" xfId="5" applyFont="1" applyFill="1" applyBorder="1" applyAlignment="1">
      <alignment vertical="top"/>
    </xf>
    <xf numFmtId="4" fontId="16" fillId="0" borderId="7" xfId="2" applyNumberFormat="1" applyFont="1" applyFill="1" applyBorder="1"/>
    <xf numFmtId="0" fontId="16" fillId="0" borderId="10" xfId="5" applyFont="1" applyFill="1" applyBorder="1" applyAlignment="1">
      <alignment vertical="top"/>
    </xf>
    <xf numFmtId="4" fontId="16" fillId="0" borderId="6" xfId="2" applyNumberFormat="1" applyFont="1" applyFill="1" applyBorder="1"/>
    <xf numFmtId="4" fontId="16" fillId="0" borderId="10" xfId="2" applyNumberFormat="1" applyFont="1" applyFill="1" applyBorder="1"/>
    <xf numFmtId="0" fontId="16" fillId="4" borderId="2" xfId="5" applyFont="1" applyFill="1" applyBorder="1" applyAlignment="1">
      <alignment vertical="center" wrapText="1"/>
    </xf>
    <xf numFmtId="0" fontId="16" fillId="4" borderId="4" xfId="5" applyFont="1" applyFill="1" applyBorder="1" applyAlignment="1">
      <alignment vertical="center" wrapText="1"/>
    </xf>
    <xf numFmtId="0" fontId="16" fillId="4" borderId="3" xfId="5" applyFont="1" applyFill="1" applyBorder="1" applyAlignment="1">
      <alignment vertical="center" wrapText="1"/>
    </xf>
    <xf numFmtId="0" fontId="16" fillId="0" borderId="9" xfId="2" applyFont="1" applyFill="1" applyBorder="1" applyAlignment="1">
      <alignment vertical="center" wrapText="1"/>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0" fontId="16" fillId="0" borderId="18" xfId="2" applyFont="1" applyFill="1" applyBorder="1" applyAlignment="1">
      <alignment vertical="center" wrapText="1"/>
    </xf>
    <xf numFmtId="4" fontId="16" fillId="0" borderId="18" xfId="2" applyNumberFormat="1" applyFont="1" applyFill="1" applyBorder="1" applyAlignment="1">
      <alignment horizontal="right" vertical="center"/>
    </xf>
    <xf numFmtId="4" fontId="16" fillId="0" borderId="18" xfId="2" applyNumberFormat="1" applyFont="1" applyFill="1" applyBorder="1" applyAlignment="1">
      <alignment vertical="center"/>
    </xf>
    <xf numFmtId="164" fontId="16" fillId="0" borderId="8" xfId="4" applyNumberFormat="1" applyFont="1" applyBorder="1" applyAlignment="1">
      <alignment horizontal="center" vertical="center"/>
    </xf>
    <xf numFmtId="0" fontId="16" fillId="0" borderId="10" xfId="2" applyFont="1" applyFill="1" applyBorder="1" applyAlignment="1">
      <alignment vertical="center" wrapText="1"/>
    </xf>
    <xf numFmtId="4" fontId="16" fillId="0" borderId="6" xfId="2" applyNumberFormat="1" applyFont="1" applyFill="1" applyBorder="1" applyAlignment="1">
      <alignment horizontal="right" vertical="center"/>
    </xf>
    <xf numFmtId="4" fontId="16" fillId="0" borderId="6" xfId="2" applyNumberFormat="1" applyFont="1" applyFill="1" applyBorder="1" applyAlignment="1">
      <alignment vertical="center"/>
    </xf>
    <xf numFmtId="4" fontId="43" fillId="0" borderId="8" xfId="2" applyNumberFormat="1" applyFont="1" applyBorder="1" applyAlignment="1">
      <alignment vertical="center"/>
    </xf>
    <xf numFmtId="4" fontId="16" fillId="0" borderId="8" xfId="2" applyNumberFormat="1" applyFont="1" applyBorder="1" applyAlignment="1">
      <alignment vertical="center"/>
    </xf>
    <xf numFmtId="4" fontId="16" fillId="0" borderId="14" xfId="2" applyNumberFormat="1" applyFont="1" applyBorder="1" applyAlignment="1">
      <alignment vertical="center"/>
    </xf>
    <xf numFmtId="4" fontId="16" fillId="0" borderId="6" xfId="2" applyNumberFormat="1" applyFont="1" applyBorder="1" applyAlignment="1">
      <alignment vertical="center"/>
    </xf>
    <xf numFmtId="0" fontId="43" fillId="0" borderId="7" xfId="5" applyFont="1" applyBorder="1"/>
    <xf numFmtId="4" fontId="43" fillId="0" borderId="18" xfId="5" applyNumberFormat="1" applyFont="1" applyBorder="1"/>
    <xf numFmtId="4" fontId="43" fillId="0" borderId="0" xfId="5" applyNumberFormat="1" applyFont="1" applyFill="1" applyBorder="1" applyAlignment="1">
      <alignment horizontal="right"/>
    </xf>
    <xf numFmtId="4" fontId="47" fillId="0" borderId="7" xfId="2" applyNumberFormat="1" applyFont="1" applyFill="1" applyBorder="1" applyAlignment="1">
      <alignment horizontal="right"/>
    </xf>
    <xf numFmtId="4" fontId="43" fillId="0" borderId="0" xfId="5" applyNumberFormat="1" applyFont="1" applyFill="1" applyBorder="1"/>
    <xf numFmtId="4" fontId="43" fillId="0" borderId="8" xfId="5" applyNumberFormat="1" applyFont="1" applyBorder="1" applyAlignment="1">
      <alignment horizontal="right"/>
    </xf>
    <xf numFmtId="4" fontId="48" fillId="0" borderId="18" xfId="2" applyNumberFormat="1" applyFont="1" applyBorder="1"/>
    <xf numFmtId="4" fontId="48" fillId="0" borderId="0" xfId="2" applyNumberFormat="1" applyFont="1" applyFill="1" applyBorder="1"/>
    <xf numFmtId="4" fontId="48" fillId="0" borderId="0" xfId="2" applyNumberFormat="1" applyFont="1" applyBorder="1"/>
    <xf numFmtId="4" fontId="48" fillId="0" borderId="8" xfId="2" applyNumberFormat="1" applyFont="1" applyBorder="1"/>
    <xf numFmtId="4" fontId="48" fillId="0" borderId="18" xfId="2" applyNumberFormat="1" applyFont="1" applyFill="1" applyBorder="1"/>
    <xf numFmtId="4" fontId="29" fillId="0" borderId="18" xfId="2" applyNumberFormat="1" applyFont="1" applyFill="1" applyBorder="1"/>
    <xf numFmtId="4" fontId="29" fillId="0" borderId="0" xfId="2" applyNumberFormat="1" applyFont="1" applyFill="1" applyBorder="1"/>
    <xf numFmtId="4" fontId="29" fillId="0" borderId="8" xfId="2" applyNumberFormat="1" applyFont="1" applyFill="1" applyBorder="1"/>
    <xf numFmtId="4" fontId="48" fillId="0" borderId="8" xfId="2" applyNumberFormat="1" applyFont="1" applyBorder="1" applyAlignment="1">
      <alignment horizontal="right"/>
    </xf>
    <xf numFmtId="0" fontId="16" fillId="0" borderId="7" xfId="5" applyFont="1" applyBorder="1"/>
    <xf numFmtId="4" fontId="16" fillId="0" borderId="18" xfId="2" applyNumberFormat="1" applyFont="1" applyFill="1" applyBorder="1"/>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6" fillId="0" borderId="7" xfId="2" applyFont="1" applyBorder="1" applyAlignment="1">
      <alignment vertical="center" wrapText="1"/>
    </xf>
    <xf numFmtId="3" fontId="16" fillId="0" borderId="7" xfId="2" applyNumberFormat="1" applyFont="1" applyBorder="1" applyAlignment="1">
      <alignment vertical="center" wrapText="1"/>
    </xf>
    <xf numFmtId="4" fontId="16" fillId="0" borderId="7" xfId="2" applyNumberFormat="1" applyFont="1" applyFill="1" applyBorder="1" applyAlignment="1">
      <alignment vertical="center" wrapText="1"/>
    </xf>
    <xf numFmtId="4" fontId="16" fillId="0" borderId="7" xfId="2" applyNumberFormat="1" applyFont="1" applyFill="1" applyBorder="1" applyAlignment="1">
      <alignment vertical="center"/>
    </xf>
    <xf numFmtId="10" fontId="16" fillId="0" borderId="8" xfId="4" applyNumberFormat="1" applyFont="1" applyBorder="1" applyAlignment="1">
      <alignment horizontal="center" vertical="center"/>
    </xf>
    <xf numFmtId="3" fontId="16" fillId="0" borderId="9" xfId="2" applyNumberFormat="1" applyFont="1" applyBorder="1" applyAlignment="1">
      <alignment vertical="center" wrapText="1"/>
    </xf>
    <xf numFmtId="3" fontId="16" fillId="0" borderId="7" xfId="2" applyNumberFormat="1" applyFont="1" applyBorder="1" applyAlignment="1">
      <alignment vertical="center"/>
    </xf>
    <xf numFmtId="4" fontId="16" fillId="0" borderId="7" xfId="2" applyNumberFormat="1" applyFont="1" applyBorder="1" applyAlignment="1">
      <alignment vertical="center" wrapText="1"/>
    </xf>
    <xf numFmtId="4" fontId="16" fillId="0" borderId="7" xfId="2" applyNumberFormat="1" applyFont="1" applyBorder="1" applyAlignment="1">
      <alignment vertical="center"/>
    </xf>
    <xf numFmtId="4" fontId="16" fillId="0" borderId="10" xfId="2" applyNumberFormat="1" applyFont="1" applyBorder="1" applyAlignment="1">
      <alignment vertical="center" wrapText="1"/>
    </xf>
    <xf numFmtId="0" fontId="16" fillId="0" borderId="10" xfId="2" applyFont="1" applyBorder="1" applyAlignment="1">
      <alignment vertical="center" wrapText="1"/>
    </xf>
    <xf numFmtId="4" fontId="16" fillId="0" borderId="10" xfId="2" applyNumberFormat="1" applyFont="1" applyBorder="1" applyAlignment="1">
      <alignment vertical="center"/>
    </xf>
    <xf numFmtId="0" fontId="8" fillId="0" borderId="0" xfId="2" applyFont="1" applyAlignment="1"/>
    <xf numFmtId="3" fontId="43" fillId="0" borderId="18" xfId="5" applyNumberFormat="1" applyFont="1" applyBorder="1" applyAlignment="1">
      <alignment vertical="center"/>
    </xf>
    <xf numFmtId="4" fontId="43" fillId="0" borderId="0" xfId="5" applyNumberFormat="1" applyFont="1" applyBorder="1" applyAlignment="1">
      <alignment vertical="center"/>
    </xf>
    <xf numFmtId="3" fontId="43" fillId="0" borderId="18" xfId="2" applyNumberFormat="1" applyFont="1" applyBorder="1" applyAlignment="1">
      <alignment vertical="center"/>
    </xf>
    <xf numFmtId="4" fontId="43" fillId="0" borderId="18" xfId="2" applyNumberFormat="1" applyFont="1" applyBorder="1" applyAlignment="1">
      <alignment vertical="center"/>
    </xf>
    <xf numFmtId="3" fontId="16" fillId="0" borderId="18" xfId="5" applyNumberFormat="1" applyFont="1" applyFill="1" applyBorder="1" applyAlignment="1">
      <alignment vertical="center"/>
    </xf>
    <xf numFmtId="4" fontId="16" fillId="0" borderId="0" xfId="5" applyNumberFormat="1" applyFont="1" applyFill="1" applyBorder="1" applyAlignment="1">
      <alignment vertical="center"/>
    </xf>
    <xf numFmtId="3" fontId="16" fillId="0" borderId="18" xfId="2" applyNumberFormat="1" applyFont="1" applyBorder="1" applyAlignment="1">
      <alignment vertical="center"/>
    </xf>
    <xf numFmtId="4" fontId="16" fillId="0" borderId="18" xfId="2" applyNumberFormat="1" applyFont="1" applyBorder="1" applyAlignment="1">
      <alignment vertical="center"/>
    </xf>
    <xf numFmtId="3" fontId="16" fillId="0" borderId="8" xfId="2" applyNumberFormat="1" applyFont="1" applyBorder="1" applyAlignment="1">
      <alignment vertical="center"/>
    </xf>
    <xf numFmtId="3" fontId="16" fillId="0" borderId="6" xfId="5" applyNumberFormat="1" applyFont="1" applyFill="1" applyBorder="1" applyAlignment="1">
      <alignment vertical="center"/>
    </xf>
    <xf numFmtId="4" fontId="16" fillId="0" borderId="13" xfId="5" applyNumberFormat="1" applyFont="1" applyFill="1" applyBorder="1" applyAlignment="1">
      <alignment vertical="center"/>
    </xf>
    <xf numFmtId="3" fontId="16" fillId="0" borderId="6" xfId="2" applyNumberFormat="1" applyFont="1" applyBorder="1" applyAlignment="1">
      <alignment vertical="center"/>
    </xf>
    <xf numFmtId="3" fontId="16" fillId="0" borderId="14" xfId="2" applyNumberFormat="1" applyFont="1" applyBorder="1" applyAlignment="1">
      <alignment vertical="center"/>
    </xf>
    <xf numFmtId="3" fontId="16" fillId="0" borderId="18" xfId="6" applyNumberFormat="1" applyFont="1" applyFill="1" applyBorder="1" applyAlignment="1">
      <alignment vertical="center"/>
    </xf>
    <xf numFmtId="0" fontId="16" fillId="0" borderId="7" xfId="6" applyFont="1" applyFill="1" applyBorder="1" applyAlignment="1">
      <alignment vertical="center" wrapText="1"/>
    </xf>
    <xf numFmtId="4" fontId="16" fillId="0" borderId="8" xfId="6" applyNumberFormat="1" applyFont="1" applyFill="1" applyBorder="1" applyAlignment="1">
      <alignment vertical="center"/>
    </xf>
    <xf numFmtId="0" fontId="16" fillId="0" borderId="18" xfId="6" applyFont="1" applyFill="1" applyBorder="1" applyAlignment="1">
      <alignment vertical="center" wrapText="1"/>
    </xf>
    <xf numFmtId="10" fontId="16" fillId="0" borderId="18" xfId="4" applyNumberFormat="1" applyFont="1" applyBorder="1" applyAlignment="1">
      <alignment horizontal="center" vertical="center"/>
    </xf>
    <xf numFmtId="4" fontId="48" fillId="0" borderId="18" xfId="6" applyNumberFormat="1" applyFont="1" applyBorder="1" applyAlignment="1">
      <alignment vertical="center"/>
    </xf>
    <xf numFmtId="2" fontId="48" fillId="0" borderId="18" xfId="6" applyNumberFormat="1" applyFont="1" applyBorder="1" applyAlignment="1">
      <alignment vertical="center"/>
    </xf>
    <xf numFmtId="3" fontId="16" fillId="0" borderId="9" xfId="6" applyNumberFormat="1" applyFont="1" applyFill="1" applyBorder="1" applyAlignment="1">
      <alignment horizontal="right" vertical="center"/>
    </xf>
    <xf numFmtId="3" fontId="16" fillId="0" borderId="9" xfId="6" applyNumberFormat="1" applyFont="1" applyFill="1" applyBorder="1" applyAlignment="1">
      <alignment vertical="center"/>
    </xf>
    <xf numFmtId="164" fontId="16" fillId="0" borderId="1" xfId="6" applyNumberFormat="1" applyFont="1" applyFill="1" applyBorder="1" applyAlignment="1">
      <alignment horizontal="center" vertical="center"/>
    </xf>
    <xf numFmtId="4" fontId="16" fillId="0" borderId="7" xfId="6" applyNumberFormat="1" applyFont="1" applyFill="1" applyBorder="1" applyAlignment="1">
      <alignment horizontal="right" vertical="center"/>
    </xf>
    <xf numFmtId="4" fontId="16" fillId="0" borderId="18" xfId="6" applyNumberFormat="1" applyFont="1" applyFill="1" applyBorder="1" applyAlignment="1">
      <alignment horizontal="right" vertical="center"/>
    </xf>
    <xf numFmtId="4" fontId="16" fillId="0" borderId="7" xfId="6" applyNumberFormat="1" applyFont="1" applyFill="1" applyBorder="1" applyAlignment="1">
      <alignment vertical="center"/>
    </xf>
    <xf numFmtId="164" fontId="16" fillId="0" borderId="18" xfId="6" applyNumberFormat="1" applyFont="1" applyFill="1" applyBorder="1" applyAlignment="1">
      <alignment horizontal="center" vertical="center"/>
    </xf>
    <xf numFmtId="0" fontId="16" fillId="0" borderId="10" xfId="6" applyFont="1" applyFill="1" applyBorder="1" applyAlignment="1">
      <alignment vertical="center" wrapText="1"/>
    </xf>
    <xf numFmtId="4" fontId="16" fillId="0" borderId="10" xfId="6" applyNumberFormat="1" applyFont="1" applyFill="1" applyBorder="1" applyAlignment="1">
      <alignment horizontal="right" vertical="center"/>
    </xf>
    <xf numFmtId="4" fontId="16" fillId="0" borderId="10" xfId="6" applyNumberFormat="1" applyFont="1" applyFill="1" applyBorder="1" applyAlignment="1">
      <alignment vertical="center"/>
    </xf>
    <xf numFmtId="164" fontId="16" fillId="0" borderId="6" xfId="6" applyNumberFormat="1" applyFont="1" applyFill="1" applyBorder="1" applyAlignment="1">
      <alignment horizontal="center" vertical="center"/>
    </xf>
    <xf numFmtId="2" fontId="16" fillId="0" borderId="18" xfId="6" applyNumberFormat="1" applyFont="1" applyFill="1" applyBorder="1" applyAlignment="1">
      <alignment vertical="center"/>
    </xf>
    <xf numFmtId="0" fontId="16" fillId="0" borderId="18" xfId="6" applyFont="1" applyFill="1" applyBorder="1" applyAlignment="1">
      <alignment horizontal="right" vertical="center" wrapText="1"/>
    </xf>
    <xf numFmtId="2" fontId="16" fillId="0" borderId="18" xfId="6" applyNumberFormat="1" applyFont="1" applyFill="1" applyBorder="1" applyAlignment="1">
      <alignment horizontal="right" vertical="center" wrapText="1"/>
    </xf>
    <xf numFmtId="4" fontId="16" fillId="0" borderId="18" xfId="6" applyNumberFormat="1" applyFont="1" applyFill="1" applyBorder="1" applyAlignment="1">
      <alignment horizontal="right" vertical="center" wrapText="1"/>
    </xf>
    <xf numFmtId="3" fontId="16" fillId="0" borderId="18" xfId="6" applyNumberFormat="1" applyFont="1" applyFill="1" applyBorder="1" applyAlignment="1">
      <alignment horizontal="right" vertical="center" wrapText="1"/>
    </xf>
    <xf numFmtId="164" fontId="16" fillId="0" borderId="18" xfId="4" applyNumberFormat="1" applyFont="1" applyFill="1" applyBorder="1" applyAlignment="1">
      <alignment horizontal="center" vertical="center"/>
    </xf>
    <xf numFmtId="49" fontId="16" fillId="0" borderId="10" xfId="6" applyNumberFormat="1" applyFont="1" applyFill="1" applyBorder="1" applyAlignment="1">
      <alignment horizontal="right" vertical="center"/>
    </xf>
    <xf numFmtId="4" fontId="16" fillId="0" borderId="6" xfId="6" applyNumberFormat="1" applyFont="1" applyFill="1" applyBorder="1" applyAlignment="1">
      <alignment vertical="center"/>
    </xf>
    <xf numFmtId="164" fontId="16" fillId="0" borderId="6" xfId="4" applyNumberFormat="1" applyFont="1" applyFill="1" applyBorder="1" applyAlignment="1">
      <alignment horizontal="center" vertical="center"/>
    </xf>
    <xf numFmtId="0" fontId="39" fillId="0" borderId="7" xfId="0" applyFont="1" applyBorder="1" applyAlignment="1">
      <alignment vertical="center"/>
    </xf>
    <xf numFmtId="164" fontId="26" fillId="0" borderId="18"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39" fillId="0" borderId="18" xfId="0" applyFont="1" applyBorder="1"/>
    <xf numFmtId="3" fontId="39" fillId="0" borderId="18" xfId="0" applyNumberFormat="1" applyFont="1" applyBorder="1"/>
    <xf numFmtId="165" fontId="39" fillId="0" borderId="18" xfId="0" applyNumberFormat="1" applyFont="1" applyBorder="1"/>
    <xf numFmtId="0" fontId="26" fillId="0" borderId="18" xfId="0" applyFont="1" applyBorder="1"/>
    <xf numFmtId="3" fontId="26" fillId="0" borderId="18" xfId="0" applyNumberFormat="1" applyFont="1" applyBorder="1"/>
    <xf numFmtId="165" fontId="26" fillId="0" borderId="18" xfId="0" applyNumberFormat="1" applyFont="1" applyBorder="1"/>
    <xf numFmtId="41" fontId="26" fillId="0" borderId="18" xfId="0" applyNumberFormat="1" applyFont="1" applyBorder="1"/>
    <xf numFmtId="0" fontId="26" fillId="0" borderId="6" xfId="0" applyFont="1" applyBorder="1"/>
    <xf numFmtId="3" fontId="26" fillId="0" borderId="6" xfId="0" applyNumberFormat="1" applyFont="1" applyBorder="1"/>
    <xf numFmtId="165" fontId="26" fillId="0" borderId="6" xfId="0" applyNumberFormat="1" applyFont="1" applyBorder="1"/>
    <xf numFmtId="164" fontId="26" fillId="0" borderId="7" xfId="0" applyNumberFormat="1" applyFont="1" applyBorder="1" applyAlignment="1">
      <alignment horizontal="center" vertical="center"/>
    </xf>
    <xf numFmtId="41" fontId="26" fillId="0" borderId="7" xfId="0" applyNumberFormat="1" applyFont="1" applyBorder="1" applyAlignment="1">
      <alignment horizontal="center" vertical="center"/>
    </xf>
    <xf numFmtId="0" fontId="16" fillId="0" borderId="0" xfId="2" applyFont="1" applyBorder="1" applyAlignment="1">
      <alignment vertical="center" wrapText="1"/>
    </xf>
    <xf numFmtId="0" fontId="16" fillId="0" borderId="0" xfId="2" applyFont="1" applyFill="1" applyBorder="1" applyAlignment="1">
      <alignment vertical="center" wrapText="1"/>
    </xf>
    <xf numFmtId="0" fontId="39" fillId="0" borderId="0" xfId="0" applyFont="1" applyBorder="1" applyAlignment="1">
      <alignment vertical="center"/>
    </xf>
    <xf numFmtId="164" fontId="26" fillId="0" borderId="0" xfId="0" applyNumberFormat="1" applyFont="1" applyBorder="1" applyAlignment="1">
      <alignment horizontal="center" vertical="center"/>
    </xf>
    <xf numFmtId="41" fontId="26" fillId="0" borderId="0" xfId="0" applyNumberFormat="1" applyFont="1" applyBorder="1" applyAlignment="1">
      <alignment horizontal="center" vertical="center"/>
    </xf>
    <xf numFmtId="3" fontId="26" fillId="0" borderId="5" xfId="0" applyNumberFormat="1" applyFont="1" applyBorder="1" applyAlignment="1">
      <alignment vertical="center"/>
    </xf>
    <xf numFmtId="0" fontId="39" fillId="4" borderId="5" xfId="0" applyFont="1" applyFill="1" applyBorder="1" applyAlignment="1">
      <alignment horizontal="center" vertical="center" wrapText="1"/>
    </xf>
    <xf numFmtId="3" fontId="39" fillId="0" borderId="18" xfId="0" applyNumberFormat="1" applyFont="1" applyBorder="1" applyAlignment="1">
      <alignment horizontal="right"/>
    </xf>
    <xf numFmtId="41" fontId="39" fillId="0" borderId="18" xfId="0" applyNumberFormat="1" applyFont="1" applyBorder="1" applyAlignment="1">
      <alignment horizontal="right"/>
    </xf>
    <xf numFmtId="3" fontId="26" fillId="0" borderId="18" xfId="0" applyNumberFormat="1" applyFont="1" applyBorder="1" applyAlignment="1">
      <alignment horizontal="right"/>
    </xf>
    <xf numFmtId="41" fontId="26" fillId="0" borderId="18" xfId="0" applyNumberFormat="1" applyFont="1" applyBorder="1" applyAlignment="1">
      <alignment horizontal="right"/>
    </xf>
    <xf numFmtId="41" fontId="26" fillId="0" borderId="6" xfId="0" applyNumberFormat="1" applyFont="1" applyBorder="1" applyAlignment="1">
      <alignment horizontal="right"/>
    </xf>
    <xf numFmtId="0" fontId="26" fillId="0" borderId="6" xfId="0" applyFont="1" applyBorder="1" applyAlignment="1">
      <alignment vertical="center" wrapText="1"/>
    </xf>
    <xf numFmtId="0" fontId="26" fillId="4"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164" fontId="39" fillId="0" borderId="0" xfId="0" applyNumberFormat="1" applyFont="1" applyBorder="1" applyAlignment="1">
      <alignment vertical="center"/>
    </xf>
    <xf numFmtId="164" fontId="26" fillId="0" borderId="0" xfId="0" applyNumberFormat="1" applyFont="1" applyBorder="1" applyAlignment="1">
      <alignment vertical="center"/>
    </xf>
    <xf numFmtId="0" fontId="4" fillId="9" borderId="0" xfId="2" applyFont="1" applyFill="1" applyAlignment="1">
      <alignment vertical="center"/>
    </xf>
    <xf numFmtId="3" fontId="46" fillId="4" borderId="5" xfId="0" applyNumberFormat="1" applyFont="1" applyFill="1" applyBorder="1" applyAlignment="1">
      <alignment horizontal="center" vertical="center" wrapText="1"/>
    </xf>
    <xf numFmtId="3" fontId="39" fillId="0" borderId="1" xfId="0" applyNumberFormat="1" applyFont="1" applyBorder="1"/>
    <xf numFmtId="0" fontId="26" fillId="4" borderId="3" xfId="0" applyFont="1" applyFill="1" applyBorder="1"/>
    <xf numFmtId="0" fontId="26" fillId="4" borderId="2" xfId="0" applyFont="1" applyFill="1" applyBorder="1" applyAlignment="1">
      <alignment vertical="center"/>
    </xf>
    <xf numFmtId="0" fontId="43" fillId="0" borderId="1" xfId="8" applyFont="1" applyBorder="1" applyAlignment="1">
      <alignment horizontal="left" vertical="center" wrapText="1"/>
    </xf>
    <xf numFmtId="4" fontId="43" fillId="0" borderId="1" xfId="8" applyNumberFormat="1" applyFont="1" applyBorder="1" applyAlignment="1">
      <alignment horizontal="right" vertical="center" wrapText="1"/>
    </xf>
    <xf numFmtId="4" fontId="43" fillId="0" borderId="16" xfId="8" applyNumberFormat="1" applyFont="1" applyBorder="1" applyAlignment="1">
      <alignment horizontal="right" vertical="center" wrapText="1"/>
    </xf>
    <xf numFmtId="4" fontId="43" fillId="0" borderId="17" xfId="8" applyNumberFormat="1" applyFont="1" applyBorder="1" applyAlignment="1">
      <alignment horizontal="right" vertical="center" wrapText="1"/>
    </xf>
    <xf numFmtId="10" fontId="43" fillId="0" borderId="17" xfId="8" applyNumberFormat="1" applyFont="1" applyBorder="1" applyAlignment="1">
      <alignment horizontal="right" vertical="center" wrapText="1"/>
    </xf>
    <xf numFmtId="4" fontId="43" fillId="0" borderId="15" xfId="8" applyNumberFormat="1" applyFont="1" applyBorder="1" applyAlignment="1">
      <alignment horizontal="right" vertical="center" wrapText="1"/>
    </xf>
    <xf numFmtId="0" fontId="16" fillId="0" borderId="18" xfId="8" applyFont="1" applyBorder="1" applyAlignment="1">
      <alignment horizontal="left" vertical="center"/>
    </xf>
    <xf numFmtId="4" fontId="16" fillId="0" borderId="18" xfId="8" applyNumberFormat="1" applyFont="1" applyBorder="1" applyAlignment="1">
      <alignment horizontal="right" vertical="center" wrapText="1"/>
    </xf>
    <xf numFmtId="4" fontId="29" fillId="0" borderId="18" xfId="8" applyNumberFormat="1" applyFont="1" applyBorder="1" applyAlignment="1">
      <alignment vertical="center"/>
    </xf>
    <xf numFmtId="4" fontId="49" fillId="0" borderId="18" xfId="8" applyNumberFormat="1" applyFont="1" applyBorder="1" applyAlignment="1">
      <alignment horizontal="right" vertical="center" wrapText="1"/>
    </xf>
    <xf numFmtId="4" fontId="16" fillId="0" borderId="18" xfId="8" applyNumberFormat="1" applyFont="1" applyBorder="1" applyAlignment="1">
      <alignment horizontal="right" vertical="center"/>
    </xf>
    <xf numFmtId="4" fontId="16" fillId="0" borderId="0" xfId="8" applyNumberFormat="1" applyFont="1" applyBorder="1" applyAlignment="1">
      <alignment horizontal="right" vertical="center"/>
    </xf>
    <xf numFmtId="4" fontId="16" fillId="0" borderId="7" xfId="8" applyNumberFormat="1" applyFont="1" applyBorder="1" applyAlignment="1">
      <alignment vertical="center"/>
    </xf>
    <xf numFmtId="10" fontId="16" fillId="0" borderId="7" xfId="4" applyNumberFormat="1" applyFont="1" applyBorder="1" applyAlignment="1">
      <alignment horizontal="right" vertical="center"/>
    </xf>
    <xf numFmtId="4" fontId="16" fillId="0" borderId="18" xfId="8" applyNumberFormat="1" applyFont="1" applyFill="1" applyBorder="1" applyAlignment="1">
      <alignment vertical="center"/>
    </xf>
    <xf numFmtId="4" fontId="16" fillId="0" borderId="18" xfId="8" applyNumberFormat="1" applyFont="1" applyBorder="1" applyAlignment="1">
      <alignment vertical="center"/>
    </xf>
    <xf numFmtId="4" fontId="29" fillId="0" borderId="18" xfId="8" applyNumberFormat="1" applyFont="1" applyFill="1" applyBorder="1" applyAlignment="1">
      <alignment vertical="center"/>
    </xf>
    <xf numFmtId="4" fontId="49" fillId="0" borderId="18" xfId="8" applyNumberFormat="1" applyFont="1" applyFill="1" applyBorder="1" applyAlignment="1">
      <alignment horizontal="right" vertical="center" wrapText="1"/>
    </xf>
    <xf numFmtId="0" fontId="16" fillId="0" borderId="18" xfId="8" applyFont="1" applyFill="1" applyBorder="1" applyAlignment="1">
      <alignment horizontal="left" vertical="center"/>
    </xf>
    <xf numFmtId="0" fontId="16" fillId="0" borderId="6" xfId="8" applyFont="1" applyFill="1" applyBorder="1" applyAlignment="1">
      <alignment horizontal="left" vertical="center"/>
    </xf>
    <xf numFmtId="4" fontId="16" fillId="0" borderId="6" xfId="8" applyNumberFormat="1" applyFont="1" applyBorder="1" applyAlignment="1">
      <alignment horizontal="right" vertical="center" wrapText="1"/>
    </xf>
    <xf numFmtId="4" fontId="29" fillId="0" borderId="6" xfId="8" applyNumberFormat="1" applyFont="1" applyFill="1" applyBorder="1" applyAlignment="1">
      <alignment vertical="center"/>
    </xf>
    <xf numFmtId="4" fontId="49" fillId="0" borderId="6" xfId="8" applyNumberFormat="1" applyFont="1" applyFill="1" applyBorder="1" applyAlignment="1">
      <alignment horizontal="right" vertical="center" wrapText="1"/>
    </xf>
    <xf numFmtId="4" fontId="16" fillId="0" borderId="6" xfId="8" applyNumberFormat="1" applyFont="1" applyBorder="1" applyAlignment="1">
      <alignment horizontal="right" vertical="center"/>
    </xf>
    <xf numFmtId="4" fontId="16" fillId="0" borderId="13" xfId="8" applyNumberFormat="1" applyFont="1" applyBorder="1" applyAlignment="1">
      <alignment horizontal="right" vertical="center"/>
    </xf>
    <xf numFmtId="4" fontId="16" fillId="0" borderId="10" xfId="8" applyNumberFormat="1" applyFont="1" applyBorder="1" applyAlignment="1">
      <alignment vertical="center"/>
    </xf>
    <xf numFmtId="10" fontId="16" fillId="0" borderId="10" xfId="4" applyNumberFormat="1" applyFont="1" applyBorder="1" applyAlignment="1">
      <alignment horizontal="right" vertical="center"/>
    </xf>
    <xf numFmtId="4" fontId="16" fillId="0" borderId="6" xfId="8" applyNumberFormat="1" applyFont="1" applyBorder="1" applyAlignment="1">
      <alignment vertical="center"/>
    </xf>
    <xf numFmtId="0" fontId="51" fillId="0" borderId="18" xfId="9" applyFont="1" applyBorder="1" applyAlignment="1">
      <alignment vertical="center"/>
    </xf>
    <xf numFmtId="0" fontId="50" fillId="0" borderId="18" xfId="9" applyFont="1" applyBorder="1" applyAlignment="1">
      <alignment vertical="center"/>
    </xf>
    <xf numFmtId="3" fontId="16" fillId="0" borderId="18" xfId="9" applyNumberFormat="1" applyFont="1" applyBorder="1" applyAlignment="1">
      <alignment vertical="center"/>
    </xf>
    <xf numFmtId="3" fontId="50" fillId="0" borderId="18" xfId="9" applyNumberFormat="1" applyFont="1" applyBorder="1" applyAlignment="1">
      <alignment vertical="center"/>
    </xf>
    <xf numFmtId="0" fontId="50" fillId="0" borderId="6" xfId="9" applyFont="1" applyBorder="1" applyAlignment="1">
      <alignment vertical="center"/>
    </xf>
    <xf numFmtId="3" fontId="16" fillId="0" borderId="6" xfId="9" applyNumberFormat="1" applyFont="1" applyBorder="1" applyAlignment="1">
      <alignment vertical="center"/>
    </xf>
    <xf numFmtId="3" fontId="50" fillId="0" borderId="6" xfId="9" applyNumberFormat="1" applyFont="1" applyBorder="1" applyAlignment="1">
      <alignment vertical="center"/>
    </xf>
    <xf numFmtId="0" fontId="16" fillId="4" borderId="5" xfId="8" applyFont="1" applyFill="1" applyBorder="1" applyAlignment="1">
      <alignment horizontal="center" vertical="center" wrapText="1"/>
    </xf>
    <xf numFmtId="0" fontId="16" fillId="4" borderId="3" xfId="8" applyFont="1" applyFill="1" applyBorder="1" applyAlignment="1">
      <alignment horizontal="center" vertical="center" wrapText="1"/>
    </xf>
    <xf numFmtId="0" fontId="50" fillId="4" borderId="6" xfId="9" applyNumberFormat="1" applyFont="1" applyFill="1" applyBorder="1" applyAlignment="1">
      <alignment horizontal="center" vertical="center" wrapText="1"/>
    </xf>
    <xf numFmtId="2" fontId="50" fillId="4" borderId="5" xfId="9" applyNumberFormat="1" applyFont="1" applyFill="1" applyBorder="1" applyAlignment="1">
      <alignment horizontal="center" vertical="center" wrapText="1"/>
    </xf>
    <xf numFmtId="49" fontId="15" fillId="0" borderId="0" xfId="8" applyNumberFormat="1" applyFont="1" applyFill="1" applyBorder="1" applyAlignment="1">
      <alignment horizontal="left" vertical="top" wrapText="1"/>
    </xf>
    <xf numFmtId="4" fontId="26" fillId="0" borderId="1" xfId="0" applyNumberFormat="1" applyFont="1" applyBorder="1" applyAlignment="1">
      <alignment vertical="center"/>
    </xf>
    <xf numFmtId="9" fontId="26" fillId="0" borderId="5" xfId="11" applyNumberFormat="1" applyFont="1" applyBorder="1" applyAlignment="1">
      <alignment vertical="center"/>
    </xf>
    <xf numFmtId="41" fontId="26" fillId="0" borderId="6" xfId="0" applyNumberFormat="1" applyFont="1" applyBorder="1"/>
    <xf numFmtId="0" fontId="3" fillId="0" borderId="0" xfId="9"/>
    <xf numFmtId="0" fontId="31" fillId="0" borderId="0" xfId="9" applyFont="1" applyAlignment="1">
      <alignment wrapText="1"/>
    </xf>
    <xf numFmtId="0" fontId="34" fillId="0" borderId="0" xfId="9" applyFont="1" applyAlignment="1">
      <alignment wrapText="1"/>
    </xf>
    <xf numFmtId="0" fontId="34" fillId="0" borderId="0" xfId="9" applyFont="1" applyAlignment="1"/>
    <xf numFmtId="0" fontId="33" fillId="0" borderId="0" xfId="9" applyFont="1" applyAlignment="1"/>
    <xf numFmtId="0" fontId="35" fillId="0" borderId="0" xfId="9" applyFont="1" applyBorder="1" applyAlignment="1">
      <alignment vertical="center"/>
    </xf>
    <xf numFmtId="0" fontId="27" fillId="0" borderId="0" xfId="9" applyFont="1"/>
    <xf numFmtId="0" fontId="27" fillId="0" borderId="0" xfId="9" applyFont="1" applyBorder="1"/>
    <xf numFmtId="4" fontId="27" fillId="0" borderId="0" xfId="9" applyNumberFormat="1" applyFont="1" applyBorder="1"/>
    <xf numFmtId="10" fontId="13" fillId="0" borderId="0" xfId="9" applyNumberFormat="1" applyFont="1" applyBorder="1" applyAlignment="1">
      <alignment horizontal="right" vertical="center"/>
    </xf>
    <xf numFmtId="0" fontId="46" fillId="4" borderId="5" xfId="0" applyFont="1" applyFill="1" applyBorder="1" applyAlignment="1">
      <alignment horizontal="center" vertical="center" wrapText="1"/>
    </xf>
    <xf numFmtId="0" fontId="46" fillId="4" borderId="6" xfId="0" applyFont="1" applyFill="1" applyBorder="1" applyAlignment="1">
      <alignment horizontal="center" vertical="center" wrapText="1"/>
    </xf>
    <xf numFmtId="3" fontId="26" fillId="4" borderId="5" xfId="0" applyNumberFormat="1" applyFont="1" applyFill="1" applyBorder="1" applyAlignment="1">
      <alignment horizontal="center" vertical="center"/>
    </xf>
    <xf numFmtId="49" fontId="16" fillId="0" borderId="0" xfId="0" applyNumberFormat="1" applyFont="1" applyAlignment="1">
      <alignment horizontal="justify" vertical="top"/>
    </xf>
    <xf numFmtId="49" fontId="43"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7" fillId="0" borderId="8" xfId="0" applyFont="1" applyFill="1" applyBorder="1" applyAlignment="1">
      <alignment horizontal="center"/>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49" fontId="26" fillId="0" borderId="0" xfId="0" applyNumberFormat="1" applyFont="1" applyFill="1" applyAlignment="1">
      <alignment horizontal="justify" vertical="top"/>
    </xf>
    <xf numFmtId="3" fontId="43" fillId="0" borderId="18" xfId="9" applyNumberFormat="1" applyFont="1" applyBorder="1" applyAlignment="1">
      <alignment vertical="center"/>
    </xf>
    <xf numFmtId="164" fontId="43" fillId="0" borderId="7" xfId="2" applyNumberFormat="1" applyFont="1" applyBorder="1" applyAlignment="1">
      <alignment horizontal="center" vertical="center"/>
    </xf>
    <xf numFmtId="164" fontId="16" fillId="0" borderId="7" xfId="2" applyNumberFormat="1" applyFont="1" applyBorder="1" applyAlignment="1">
      <alignment horizontal="center" vertical="center"/>
    </xf>
    <xf numFmtId="164" fontId="43" fillId="0" borderId="18" xfId="2" applyNumberFormat="1" applyFont="1" applyBorder="1" applyAlignment="1">
      <alignment horizontal="center" vertical="center"/>
    </xf>
    <xf numFmtId="164" fontId="16" fillId="0" borderId="18" xfId="2" applyNumberFormat="1" applyFont="1" applyBorder="1" applyAlignment="1">
      <alignment horizontal="center" vertical="center"/>
    </xf>
    <xf numFmtId="164" fontId="16" fillId="0" borderId="6" xfId="2" applyNumberFormat="1" applyFont="1" applyBorder="1" applyAlignment="1">
      <alignment horizontal="center" vertical="center"/>
    </xf>
    <xf numFmtId="164" fontId="39" fillId="0" borderId="1" xfId="0" applyNumberFormat="1" applyFont="1" applyBorder="1" applyAlignment="1">
      <alignment horizontal="center" vertical="center"/>
    </xf>
    <xf numFmtId="0" fontId="16" fillId="2" borderId="10" xfId="6" applyFont="1" applyFill="1" applyBorder="1" applyAlignment="1">
      <alignment vertical="center" wrapText="1"/>
    </xf>
    <xf numFmtId="4" fontId="16" fillId="2" borderId="6" xfId="6" applyNumberFormat="1" applyFont="1" applyFill="1" applyBorder="1" applyAlignment="1">
      <alignment horizontal="right" vertical="center"/>
    </xf>
    <xf numFmtId="0" fontId="16" fillId="2" borderId="9" xfId="6" applyFont="1" applyFill="1" applyBorder="1" applyAlignment="1">
      <alignment vertical="center" wrapText="1"/>
    </xf>
    <xf numFmtId="3" fontId="16" fillId="2" borderId="9" xfId="6" applyNumberFormat="1" applyFont="1" applyFill="1" applyBorder="1" applyAlignment="1">
      <alignment vertical="center"/>
    </xf>
    <xf numFmtId="3" fontId="16" fillId="2" borderId="1" xfId="6" applyNumberFormat="1" applyFont="1" applyFill="1" applyBorder="1" applyAlignment="1">
      <alignment horizontal="right" vertical="center"/>
    </xf>
    <xf numFmtId="3" fontId="16" fillId="2" borderId="9" xfId="6" applyNumberFormat="1" applyFont="1" applyFill="1" applyBorder="1" applyAlignment="1">
      <alignment horizontal="right" vertical="center"/>
    </xf>
    <xf numFmtId="4" fontId="16" fillId="2" borderId="10" xfId="6" applyNumberFormat="1" applyFont="1" applyFill="1" applyBorder="1" applyAlignment="1">
      <alignment vertical="center"/>
    </xf>
    <xf numFmtId="4" fontId="16" fillId="2" borderId="10" xfId="6" applyNumberFormat="1" applyFont="1" applyFill="1" applyBorder="1" applyAlignment="1">
      <alignment horizontal="right" vertical="center"/>
    </xf>
    <xf numFmtId="3" fontId="16" fillId="0" borderId="9" xfId="6" applyNumberFormat="1" applyFont="1" applyBorder="1" applyAlignment="1">
      <alignment vertical="center"/>
    </xf>
    <xf numFmtId="4" fontId="16" fillId="0" borderId="18" xfId="1" applyNumberFormat="1" applyFont="1" applyBorder="1" applyAlignment="1">
      <alignment vertical="center"/>
    </xf>
    <xf numFmtId="3" fontId="19" fillId="0" borderId="0" xfId="6" applyNumberFormat="1"/>
    <xf numFmtId="41" fontId="16" fillId="0" borderId="6" xfId="2" applyNumberFormat="1" applyFont="1" applyFill="1" applyBorder="1" applyAlignment="1">
      <alignment horizontal="center" vertical="center"/>
    </xf>
    <xf numFmtId="0" fontId="7" fillId="4" borderId="5" xfId="0" applyFont="1" applyFill="1" applyBorder="1" applyAlignment="1">
      <alignment horizontal="center" vertical="center"/>
    </xf>
    <xf numFmtId="0" fontId="16" fillId="0" borderId="2" xfId="5" applyFont="1" applyFill="1" applyBorder="1" applyAlignment="1">
      <alignment vertical="center" wrapText="1"/>
    </xf>
    <xf numFmtId="49" fontId="39" fillId="0" borderId="0" xfId="0" applyNumberFormat="1" applyFont="1" applyFill="1" applyAlignment="1">
      <alignment vertical="top"/>
    </xf>
    <xf numFmtId="0" fontId="4" fillId="8" borderId="0" xfId="2" applyFont="1" applyFill="1" applyAlignment="1">
      <alignment vertical="center"/>
    </xf>
    <xf numFmtId="0" fontId="57" fillId="0" borderId="0" xfId="2" applyFont="1"/>
    <xf numFmtId="0" fontId="57" fillId="0" borderId="0" xfId="2" applyFont="1" applyFill="1" applyBorder="1"/>
    <xf numFmtId="0" fontId="57" fillId="0" borderId="0" xfId="0" applyFont="1"/>
    <xf numFmtId="0" fontId="57" fillId="0" borderId="0" xfId="6" applyFont="1"/>
    <xf numFmtId="0" fontId="26" fillId="0" borderId="7" xfId="0" applyFont="1" applyBorder="1" applyAlignment="1">
      <alignment vertical="center"/>
    </xf>
    <xf numFmtId="169" fontId="16" fillId="0" borderId="8" xfId="4" applyNumberFormat="1" applyFont="1" applyBorder="1" applyAlignment="1">
      <alignment horizontal="center" vertical="center"/>
    </xf>
    <xf numFmtId="4" fontId="43" fillId="0" borderId="7" xfId="2" applyNumberFormat="1" applyFont="1" applyBorder="1" applyAlignment="1">
      <alignment horizontal="right"/>
    </xf>
    <xf numFmtId="4" fontId="16" fillId="0" borderId="7" xfId="2" applyNumberFormat="1" applyFont="1" applyFill="1" applyBorder="1" applyAlignment="1"/>
    <xf numFmtId="0" fontId="43" fillId="0" borderId="7" xfId="2" applyFont="1" applyFill="1" applyBorder="1" applyAlignment="1">
      <alignment wrapText="1"/>
    </xf>
    <xf numFmtId="4" fontId="43" fillId="0" borderId="7" xfId="2" applyNumberFormat="1" applyFont="1" applyFill="1" applyBorder="1" applyAlignment="1">
      <alignment wrapText="1"/>
    </xf>
    <xf numFmtId="0" fontId="43" fillId="0" borderId="7" xfId="2" applyFont="1" applyFill="1" applyBorder="1" applyAlignment="1">
      <alignment vertical="center"/>
    </xf>
    <xf numFmtId="4" fontId="43" fillId="0" borderId="7" xfId="2" applyNumberFormat="1" applyFont="1" applyFill="1" applyBorder="1" applyAlignment="1"/>
    <xf numFmtId="0" fontId="16" fillId="4" borderId="5" xfId="2" applyFont="1" applyFill="1" applyBorder="1" applyAlignment="1">
      <alignment horizontal="center" vertical="center" wrapText="1"/>
    </xf>
    <xf numFmtId="3" fontId="43" fillId="0" borderId="18" xfId="6" applyNumberFormat="1" applyFont="1" applyBorder="1" applyAlignment="1" applyProtection="1">
      <alignment vertical="center"/>
    </xf>
    <xf numFmtId="164" fontId="16" fillId="0" borderId="1" xfId="4" applyNumberFormat="1" applyFont="1" applyBorder="1" applyAlignment="1" applyProtection="1">
      <alignment horizontal="center" vertical="center"/>
    </xf>
    <xf numFmtId="164" fontId="16" fillId="0" borderId="18" xfId="4" applyNumberFormat="1" applyFont="1" applyBorder="1" applyAlignment="1" applyProtection="1">
      <alignment horizontal="center" vertical="center"/>
    </xf>
    <xf numFmtId="164" fontId="16" fillId="0" borderId="6" xfId="4" applyNumberFormat="1" applyFont="1" applyBorder="1" applyAlignment="1" applyProtection="1">
      <alignment horizontal="center" vertical="center"/>
    </xf>
    <xf numFmtId="3" fontId="16" fillId="0" borderId="1" xfId="6" applyNumberFormat="1" applyFont="1" applyBorder="1" applyAlignment="1" applyProtection="1">
      <alignment vertical="center"/>
      <protection locked="0"/>
    </xf>
    <xf numFmtId="4" fontId="16" fillId="0" borderId="18" xfId="6" applyNumberFormat="1" applyFont="1" applyBorder="1" applyAlignment="1" applyProtection="1">
      <alignment vertical="center"/>
      <protection locked="0"/>
    </xf>
    <xf numFmtId="4" fontId="16" fillId="2" borderId="6" xfId="6" applyNumberFormat="1" applyFont="1" applyFill="1" applyBorder="1" applyAlignment="1" applyProtection="1">
      <alignment vertical="center"/>
      <protection locked="0"/>
    </xf>
    <xf numFmtId="4" fontId="16" fillId="2" borderId="6" xfId="6" applyNumberFormat="1" applyFont="1" applyFill="1" applyBorder="1" applyAlignment="1" applyProtection="1">
      <alignment horizontal="right" vertical="center"/>
      <protection locked="0"/>
    </xf>
    <xf numFmtId="0" fontId="9" fillId="0" borderId="0" xfId="2" applyFont="1" applyBorder="1" applyAlignment="1">
      <alignment horizontal="center" vertical="center" wrapText="1"/>
    </xf>
    <xf numFmtId="4" fontId="14" fillId="0" borderId="0" xfId="2" applyNumberFormat="1" applyFont="1" applyBorder="1" applyAlignment="1">
      <alignment horizontal="right" vertical="center"/>
    </xf>
    <xf numFmtId="4" fontId="9" fillId="0" borderId="0" xfId="2" applyNumberFormat="1" applyFont="1" applyBorder="1" applyAlignment="1">
      <alignment horizontal="right" vertical="center"/>
    </xf>
    <xf numFmtId="0" fontId="26" fillId="0" borderId="18" xfId="0" applyFont="1" applyBorder="1" applyAlignment="1" applyProtection="1">
      <alignment vertical="center"/>
      <protection locked="0"/>
    </xf>
    <xf numFmtId="0" fontId="26" fillId="0" borderId="6" xfId="0" applyFont="1" applyBorder="1" applyAlignment="1" applyProtection="1">
      <alignment vertical="center"/>
      <protection locked="0"/>
    </xf>
    <xf numFmtId="41" fontId="26" fillId="0" borderId="18" xfId="0" applyNumberFormat="1" applyFont="1" applyBorder="1" applyAlignment="1" applyProtection="1">
      <alignment vertical="center"/>
      <protection locked="0"/>
    </xf>
    <xf numFmtId="41" fontId="26" fillId="0" borderId="18" xfId="0" applyNumberFormat="1" applyFont="1" applyBorder="1" applyAlignment="1" applyProtection="1">
      <alignment horizontal="right" vertical="center"/>
      <protection locked="0"/>
    </xf>
    <xf numFmtId="41" fontId="26" fillId="0" borderId="6" xfId="0" applyNumberFormat="1" applyFont="1" applyBorder="1" applyAlignment="1" applyProtection="1">
      <alignment vertical="center"/>
      <protection locked="0"/>
    </xf>
    <xf numFmtId="164" fontId="16" fillId="0" borderId="19" xfId="4" applyNumberFormat="1" applyFont="1" applyBorder="1" applyAlignment="1">
      <alignment horizontal="center" vertical="center"/>
    </xf>
    <xf numFmtId="0" fontId="43" fillId="0" borderId="7" xfId="2" applyFont="1" applyFill="1" applyBorder="1" applyAlignment="1">
      <alignment vertical="center" wrapText="1"/>
    </xf>
    <xf numFmtId="0" fontId="43" fillId="0" borderId="0" xfId="2" applyFont="1" applyFill="1" applyBorder="1" applyAlignment="1">
      <alignment vertical="center" wrapText="1"/>
    </xf>
    <xf numFmtId="0" fontId="16" fillId="0" borderId="7"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43" fillId="0" borderId="0" xfId="2" applyFont="1" applyFill="1" applyBorder="1" applyAlignment="1">
      <alignment vertical="center"/>
    </xf>
    <xf numFmtId="164" fontId="16" fillId="0" borderId="7" xfId="4" applyNumberFormat="1" applyFont="1" applyFill="1" applyBorder="1" applyAlignment="1">
      <alignment horizontal="center" vertical="center"/>
    </xf>
    <xf numFmtId="164" fontId="16" fillId="0" borderId="0" xfId="4" applyNumberFormat="1" applyFont="1" applyFill="1" applyBorder="1" applyAlignment="1">
      <alignment horizontal="center" vertical="center"/>
    </xf>
    <xf numFmtId="10" fontId="16" fillId="0" borderId="7" xfId="4" applyNumberFormat="1" applyFont="1" applyFill="1" applyBorder="1" applyAlignment="1">
      <alignment horizontal="center" vertical="center"/>
    </xf>
    <xf numFmtId="10" fontId="16" fillId="0" borderId="0" xfId="4" applyNumberFormat="1" applyFont="1" applyFill="1" applyBorder="1" applyAlignment="1">
      <alignment horizontal="center" vertical="center"/>
    </xf>
    <xf numFmtId="169" fontId="16" fillId="0" borderId="0" xfId="4" applyNumberFormat="1" applyFont="1" applyFill="1" applyBorder="1" applyAlignment="1">
      <alignment horizontal="center" vertical="center"/>
    </xf>
    <xf numFmtId="169" fontId="16" fillId="0" borderId="7" xfId="4" applyNumberFormat="1" applyFont="1" applyFill="1" applyBorder="1" applyAlignment="1">
      <alignment horizontal="center" vertical="center"/>
    </xf>
    <xf numFmtId="0" fontId="39" fillId="0" borderId="2" xfId="0" applyFont="1" applyBorder="1" applyAlignment="1">
      <alignment vertical="center"/>
    </xf>
    <xf numFmtId="0" fontId="39" fillId="0" borderId="4" xfId="0" applyFont="1" applyBorder="1" applyAlignment="1">
      <alignment vertical="center"/>
    </xf>
    <xf numFmtId="0" fontId="39" fillId="0" borderId="3" xfId="0" applyFont="1" applyBorder="1" applyAlignment="1">
      <alignment vertical="center"/>
    </xf>
    <xf numFmtId="0" fontId="26" fillId="0" borderId="0" xfId="0" applyNumberFormat="1" applyFont="1" applyBorder="1" applyAlignment="1">
      <alignment vertical="center"/>
    </xf>
    <xf numFmtId="0" fontId="39" fillId="0" borderId="7" xfId="0" applyFont="1" applyFill="1" applyBorder="1" applyAlignment="1">
      <alignment vertical="center"/>
    </xf>
    <xf numFmtId="164" fontId="26" fillId="0" borderId="7" xfId="0" applyNumberFormat="1" applyFont="1" applyFill="1" applyBorder="1" applyAlignment="1">
      <alignment horizontal="center" vertical="center"/>
    </xf>
    <xf numFmtId="164" fontId="39" fillId="0" borderId="7" xfId="0" applyNumberFormat="1" applyFont="1" applyFill="1" applyBorder="1" applyAlignment="1">
      <alignment horizontal="center" vertical="center"/>
    </xf>
    <xf numFmtId="164" fontId="39"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8" fillId="0" borderId="8" xfId="0" applyFont="1" applyFill="1" applyBorder="1" applyAlignment="1">
      <alignment horizontal="center"/>
    </xf>
    <xf numFmtId="0" fontId="6" fillId="0" borderId="19" xfId="0" applyFont="1" applyBorder="1" applyAlignment="1">
      <alignment horizontal="center" vertical="center"/>
    </xf>
    <xf numFmtId="0" fontId="0" fillId="0" borderId="7" xfId="0" applyBorder="1"/>
    <xf numFmtId="0" fontId="58" fillId="0" borderId="0" xfId="15" applyAlignment="1">
      <alignment wrapText="1"/>
    </xf>
    <xf numFmtId="0" fontId="7" fillId="0" borderId="0" xfId="16" applyAlignment="1">
      <alignment wrapText="1"/>
    </xf>
    <xf numFmtId="0" fontId="7" fillId="0" borderId="8" xfId="16" applyBorder="1" applyAlignment="1">
      <alignment horizontal="center"/>
    </xf>
    <xf numFmtId="0" fontId="7" fillId="0" borderId="0" xfId="16" applyFill="1" applyAlignment="1">
      <alignment wrapText="1"/>
    </xf>
    <xf numFmtId="0" fontId="7" fillId="0" borderId="0" xfId="16"/>
    <xf numFmtId="41" fontId="16" fillId="0" borderId="18" xfId="6" applyNumberFormat="1" applyFont="1" applyBorder="1" applyAlignment="1" applyProtection="1">
      <alignment horizontal="right" vertical="center"/>
      <protection locked="0"/>
    </xf>
    <xf numFmtId="41" fontId="16" fillId="0" borderId="18" xfId="6" applyNumberFormat="1" applyFont="1" applyBorder="1" applyAlignment="1">
      <alignment horizontal="right" vertical="center"/>
    </xf>
    <xf numFmtId="41" fontId="16" fillId="0" borderId="6" xfId="6" applyNumberFormat="1" applyFont="1" applyBorder="1" applyAlignment="1" applyProtection="1">
      <alignment horizontal="right" vertical="center"/>
      <protection locked="0"/>
    </xf>
    <xf numFmtId="41" fontId="16" fillId="0" borderId="18" xfId="0" applyNumberFormat="1" applyFont="1" applyBorder="1" applyAlignment="1">
      <alignment vertical="center"/>
    </xf>
    <xf numFmtId="0" fontId="7" fillId="0" borderId="0" xfId="16" applyFill="1" applyAlignment="1">
      <alignment horizontal="left"/>
    </xf>
    <xf numFmtId="0" fontId="7" fillId="0" borderId="0" xfId="16" applyAlignment="1">
      <alignment horizontal="left"/>
    </xf>
    <xf numFmtId="41" fontId="16" fillId="0" borderId="18" xfId="2" applyNumberFormat="1" applyFont="1" applyFill="1" applyBorder="1" applyAlignment="1">
      <alignment horizontal="right" vertical="center"/>
    </xf>
    <xf numFmtId="0" fontId="16" fillId="4" borderId="5" xfId="2" applyFont="1" applyFill="1" applyBorder="1" applyAlignment="1">
      <alignment horizontal="center" vertical="center" wrapText="1"/>
    </xf>
    <xf numFmtId="0" fontId="16" fillId="0" borderId="0" xfId="6" applyFont="1" applyAlignment="1">
      <alignment horizontal="left" vertical="top"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8" fillId="0" borderId="0" xfId="2" applyFont="1" applyBorder="1" applyAlignment="1">
      <alignment horizontal="left" wrapText="1"/>
    </xf>
    <xf numFmtId="4" fontId="43" fillId="0" borderId="0" xfId="2" applyNumberFormat="1" applyFont="1" applyBorder="1" applyAlignment="1">
      <alignment vertical="center"/>
    </xf>
    <xf numFmtId="4" fontId="16" fillId="0" borderId="0" xfId="2" applyNumberFormat="1" applyFont="1" applyBorder="1" applyAlignment="1">
      <alignment vertical="center"/>
    </xf>
    <xf numFmtId="0" fontId="43" fillId="0" borderId="0" xfId="2" applyFont="1" applyFill="1" applyBorder="1" applyAlignment="1">
      <alignment horizontal="center" vertical="center" wrapText="1"/>
    </xf>
    <xf numFmtId="0" fontId="43" fillId="0" borderId="7" xfId="2" applyFont="1" applyFill="1" applyBorder="1" applyAlignment="1">
      <alignment horizontal="center" vertical="center" wrapText="1"/>
    </xf>
    <xf numFmtId="4" fontId="43" fillId="0" borderId="7" xfId="2" applyNumberFormat="1" applyFont="1" applyBorder="1" applyAlignment="1">
      <alignment vertical="center"/>
    </xf>
    <xf numFmtId="10" fontId="16" fillId="0" borderId="18" xfId="4" applyNumberFormat="1" applyFont="1" applyBorder="1" applyAlignment="1">
      <alignment horizontal="center"/>
    </xf>
    <xf numFmtId="0" fontId="16" fillId="0" borderId="18" xfId="2" applyNumberFormat="1" applyFont="1" applyFill="1" applyBorder="1" applyAlignment="1">
      <alignment horizontal="center" vertical="center"/>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10" fontId="16" fillId="0" borderId="18" xfId="2" applyNumberFormat="1" applyFont="1" applyBorder="1" applyAlignment="1">
      <alignment horizontal="center"/>
    </xf>
    <xf numFmtId="10" fontId="16" fillId="0" borderId="14" xfId="4" applyNumberFormat="1" applyFont="1" applyBorder="1" applyAlignment="1">
      <alignment horizontal="center" vertical="center"/>
    </xf>
    <xf numFmtId="49" fontId="16" fillId="0" borderId="0" xfId="0" applyNumberFormat="1" applyFont="1" applyFill="1" applyAlignment="1">
      <alignment horizontal="justify" vertical="top"/>
    </xf>
    <xf numFmtId="0" fontId="52" fillId="0" borderId="0" xfId="9" applyFont="1" applyAlignment="1">
      <alignment horizontal="center" vertical="center" wrapText="1"/>
    </xf>
    <xf numFmtId="0" fontId="34" fillId="0" borderId="0" xfId="9" applyFont="1" applyAlignment="1">
      <alignment horizontal="center"/>
    </xf>
    <xf numFmtId="0" fontId="56" fillId="0" borderId="0" xfId="9" applyFont="1" applyBorder="1" applyAlignment="1">
      <alignment horizontal="center" vertical="center"/>
    </xf>
    <xf numFmtId="0" fontId="33" fillId="0" borderId="0" xfId="9" applyFont="1" applyAlignment="1">
      <alignment horizontal="left" wrapText="1"/>
    </xf>
    <xf numFmtId="0" fontId="20" fillId="4" borderId="0" xfId="0" applyFont="1" applyFill="1" applyAlignment="1">
      <alignment horizontal="left" vertical="top" wrapText="1"/>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Fill="1" applyAlignment="1">
      <alignment horizontal="center" vertical="center"/>
    </xf>
    <xf numFmtId="0" fontId="43" fillId="0" borderId="9" xfId="6" applyFont="1" applyBorder="1" applyAlignment="1">
      <alignment horizontal="center" vertical="center" wrapText="1"/>
    </xf>
    <xf numFmtId="0" fontId="43" fillId="0" borderId="11" xfId="6" applyFont="1" applyBorder="1" applyAlignment="1">
      <alignment horizontal="center" vertical="center" wrapText="1"/>
    </xf>
    <xf numFmtId="0" fontId="43" fillId="0" borderId="0" xfId="6" applyFont="1" applyBorder="1" applyAlignment="1">
      <alignment horizontal="center" vertical="center" wrapText="1"/>
    </xf>
    <xf numFmtId="0" fontId="43" fillId="0" borderId="8" xfId="6" applyFont="1" applyBorder="1" applyAlignment="1">
      <alignment horizontal="center" vertical="center" wrapText="1"/>
    </xf>
    <xf numFmtId="0" fontId="55" fillId="5" borderId="0" xfId="6" applyFont="1" applyFill="1" applyAlignment="1">
      <alignment horizontal="center" vertical="center" wrapText="1"/>
    </xf>
    <xf numFmtId="0" fontId="14" fillId="0" borderId="0" xfId="6" applyFont="1" applyAlignment="1">
      <alignment horizontal="left"/>
    </xf>
    <xf numFmtId="0" fontId="16" fillId="4" borderId="2" xfId="6" applyFont="1" applyFill="1" applyBorder="1" applyAlignment="1">
      <alignment horizontal="center" vertical="center" wrapText="1"/>
    </xf>
    <xf numFmtId="0" fontId="43" fillId="4" borderId="2" xfId="2" applyFont="1" applyFill="1" applyBorder="1" applyAlignment="1">
      <alignment horizontal="center" vertical="center" wrapText="1"/>
    </xf>
    <xf numFmtId="0" fontId="43" fillId="4" borderId="3" xfId="2" applyFont="1" applyFill="1" applyBorder="1" applyAlignment="1">
      <alignment horizontal="center" vertical="center" wrapText="1"/>
    </xf>
    <xf numFmtId="0" fontId="43"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43" fillId="0" borderId="2" xfId="6" applyFont="1" applyBorder="1" applyAlignment="1">
      <alignment horizontal="center" vertical="center"/>
    </xf>
    <xf numFmtId="0" fontId="43" fillId="0" borderId="4" xfId="6" applyFont="1" applyBorder="1" applyAlignment="1">
      <alignment horizontal="center" vertical="center"/>
    </xf>
    <xf numFmtId="0" fontId="43" fillId="0" borderId="11" xfId="6" applyFont="1" applyBorder="1" applyAlignment="1">
      <alignment horizontal="center" vertical="center"/>
    </xf>
    <xf numFmtId="0" fontId="43" fillId="0" borderId="12" xfId="6" applyFont="1" applyBorder="1" applyAlignment="1">
      <alignment horizontal="center" vertical="center"/>
    </xf>
    <xf numFmtId="0" fontId="43" fillId="2" borderId="7" xfId="6" applyFont="1" applyFill="1" applyBorder="1" applyAlignment="1">
      <alignment horizontal="center" vertical="center" wrapText="1"/>
    </xf>
    <xf numFmtId="0" fontId="43" fillId="2" borderId="0" xfId="6" applyFont="1" applyFill="1" applyBorder="1" applyAlignment="1">
      <alignment horizontal="center" vertical="center" wrapText="1"/>
    </xf>
    <xf numFmtId="0" fontId="43" fillId="2" borderId="8" xfId="6" applyFont="1" applyFill="1" applyBorder="1" applyAlignment="1">
      <alignment horizontal="center" vertical="center" wrapText="1"/>
    </xf>
    <xf numFmtId="0" fontId="43" fillId="0" borderId="7" xfId="6" applyFont="1" applyBorder="1" applyAlignment="1">
      <alignment horizontal="center" vertical="center" wrapText="1"/>
    </xf>
    <xf numFmtId="0" fontId="14" fillId="0" borderId="0" xfId="6" applyFont="1" applyAlignment="1">
      <alignment horizontal="left" wrapText="1"/>
    </xf>
    <xf numFmtId="0" fontId="43" fillId="0" borderId="3" xfId="6" applyFont="1" applyBorder="1" applyAlignment="1">
      <alignment horizontal="center" vertical="center"/>
    </xf>
    <xf numFmtId="0" fontId="43" fillId="0" borderId="2" xfId="6" applyFont="1" applyBorder="1" applyAlignment="1">
      <alignment horizontal="center" vertical="center" wrapText="1"/>
    </xf>
    <xf numFmtId="0" fontId="43" fillId="0" borderId="4" xfId="6" applyFont="1" applyBorder="1" applyAlignment="1">
      <alignment horizontal="center" vertical="center" wrapText="1"/>
    </xf>
    <xf numFmtId="0" fontId="43" fillId="0" borderId="3" xfId="6" applyFont="1" applyBorder="1" applyAlignment="1">
      <alignment horizontal="center" vertical="center" wrapText="1"/>
    </xf>
    <xf numFmtId="0" fontId="16" fillId="4" borderId="5" xfId="6" applyFont="1" applyFill="1" applyBorder="1" applyAlignment="1">
      <alignment horizontal="center" vertical="center" wrapText="1"/>
    </xf>
    <xf numFmtId="0" fontId="16" fillId="4" borderId="1" xfId="6" applyFont="1" applyFill="1" applyBorder="1" applyAlignment="1">
      <alignment horizontal="center" vertical="center" wrapText="1"/>
    </xf>
    <xf numFmtId="0" fontId="16" fillId="4" borderId="18" xfId="6" applyFont="1" applyFill="1" applyBorder="1" applyAlignment="1">
      <alignment horizontal="center" vertical="center" wrapText="1"/>
    </xf>
    <xf numFmtId="0" fontId="16" fillId="4" borderId="6" xfId="6" applyFont="1" applyFill="1" applyBorder="1" applyAlignment="1">
      <alignment horizontal="center" vertical="center" wrapText="1"/>
    </xf>
    <xf numFmtId="0" fontId="16" fillId="4" borderId="12"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3" xfId="6" applyFont="1" applyFill="1" applyBorder="1" applyAlignment="1">
      <alignment horizontal="center" vertical="center" wrapText="1"/>
    </xf>
    <xf numFmtId="0" fontId="43" fillId="4" borderId="2" xfId="6" applyFont="1" applyFill="1" applyBorder="1" applyAlignment="1">
      <alignment horizontal="center" vertical="center" wrapText="1"/>
    </xf>
    <xf numFmtId="0" fontId="43" fillId="4" borderId="4" xfId="6" applyFont="1" applyFill="1" applyBorder="1" applyAlignment="1">
      <alignment horizontal="center" vertical="center" wrapText="1"/>
    </xf>
    <xf numFmtId="0" fontId="43" fillId="4" borderId="3" xfId="6" applyFont="1" applyFill="1" applyBorder="1" applyAlignment="1">
      <alignment horizontal="center" vertical="center" wrapText="1"/>
    </xf>
    <xf numFmtId="0" fontId="16" fillId="4" borderId="2" xfId="2" applyFont="1" applyFill="1" applyBorder="1" applyAlignment="1">
      <alignment horizontal="center" vertical="center" wrapText="1"/>
    </xf>
    <xf numFmtId="0" fontId="8" fillId="0" borderId="13" xfId="6" applyFont="1" applyBorder="1" applyAlignment="1">
      <alignment horizontal="left" wrapText="1"/>
    </xf>
    <xf numFmtId="0" fontId="8" fillId="0" borderId="0" xfId="2" applyFont="1" applyAlignment="1">
      <alignment horizontal="left"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55" fillId="5" borderId="0" xfId="2" applyFont="1" applyFill="1" applyAlignment="1">
      <alignment horizontal="center" vertical="center" wrapText="1"/>
    </xf>
    <xf numFmtId="0" fontId="26" fillId="4" borderId="1"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0" borderId="0" xfId="0" applyFont="1" applyAlignment="1">
      <alignment horizontal="left" vertical="top" wrapText="1"/>
    </xf>
    <xf numFmtId="0" fontId="8" fillId="0" borderId="0" xfId="0" applyFont="1" applyAlignment="1">
      <alignment wrapText="1"/>
    </xf>
    <xf numFmtId="0" fontId="26"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26" fillId="4" borderId="5" xfId="0" applyFont="1" applyFill="1" applyBorder="1" applyAlignment="1">
      <alignment horizontal="center" vertical="center" wrapText="1"/>
    </xf>
    <xf numFmtId="0" fontId="8" fillId="0" borderId="13" xfId="0" applyFont="1" applyBorder="1" applyAlignment="1">
      <alignment horizontal="left" wrapText="1"/>
    </xf>
    <xf numFmtId="0" fontId="26" fillId="4" borderId="1" xfId="0" applyFont="1" applyFill="1" applyBorder="1" applyAlignment="1">
      <alignment horizontal="center" vertical="center"/>
    </xf>
    <xf numFmtId="0" fontId="26" fillId="4" borderId="6"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26" fillId="4" borderId="18"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3" xfId="0" applyFont="1" applyFill="1" applyBorder="1" applyAlignment="1">
      <alignment horizontal="center" vertical="center"/>
    </xf>
    <xf numFmtId="0" fontId="8" fillId="0" borderId="0" xfId="0" applyFont="1" applyAlignment="1">
      <alignment horizontal="left" wrapText="1"/>
    </xf>
    <xf numFmtId="0" fontId="46" fillId="4" borderId="5" xfId="0" applyFont="1" applyFill="1" applyBorder="1" applyAlignment="1">
      <alignment horizontal="center" vertical="center" wrapText="1"/>
    </xf>
    <xf numFmtId="0" fontId="15" fillId="0" borderId="0" xfId="2" applyFont="1" applyAlignment="1">
      <alignment horizontal="left" wrapText="1"/>
    </xf>
    <xf numFmtId="0" fontId="4" fillId="6"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3" fillId="0" borderId="2" xfId="2" applyFont="1" applyBorder="1" applyAlignment="1">
      <alignment horizontal="center" vertical="center"/>
    </xf>
    <xf numFmtId="0" fontId="43" fillId="0" borderId="4" xfId="2" applyFont="1" applyBorder="1" applyAlignment="1">
      <alignment horizontal="center" vertical="center"/>
    </xf>
    <xf numFmtId="0" fontId="43"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6" fillId="4" borderId="1"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6" fillId="4" borderId="5" xfId="5" applyFont="1" applyFill="1" applyBorder="1" applyAlignment="1">
      <alignment horizontal="center" vertical="center" wrapText="1"/>
    </xf>
    <xf numFmtId="0" fontId="45" fillId="4" borderId="5" xfId="5" applyFont="1" applyFill="1" applyBorder="1" applyAlignment="1">
      <alignment horizontal="center" vertical="center" wrapText="1"/>
    </xf>
    <xf numFmtId="0" fontId="16" fillId="4" borderId="1" xfId="5" applyFont="1" applyFill="1" applyBorder="1" applyAlignment="1">
      <alignment horizontal="center" vertical="center" wrapText="1"/>
    </xf>
    <xf numFmtId="0" fontId="16" fillId="4" borderId="6" xfId="5" applyFont="1" applyFill="1" applyBorder="1" applyAlignment="1">
      <alignment horizontal="center" vertical="center" wrapText="1"/>
    </xf>
    <xf numFmtId="0" fontId="15" fillId="2" borderId="0" xfId="2" applyFont="1" applyFill="1" applyAlignment="1">
      <alignment horizontal="left" wrapText="1"/>
    </xf>
    <xf numFmtId="0" fontId="3" fillId="2" borderId="0" xfId="2" applyFont="1" applyFill="1" applyAlignment="1"/>
    <xf numFmtId="0" fontId="43" fillId="4" borderId="2" xfId="5" applyFont="1" applyFill="1" applyBorder="1" applyAlignment="1">
      <alignment horizontal="center" vertical="center" wrapText="1"/>
    </xf>
    <xf numFmtId="0" fontId="43" fillId="4" borderId="4" xfId="5" applyFont="1" applyFill="1" applyBorder="1" applyAlignment="1">
      <alignment horizontal="center" vertical="center" wrapText="1"/>
    </xf>
    <xf numFmtId="0" fontId="43" fillId="4" borderId="3" xfId="5" applyFont="1" applyFill="1" applyBorder="1" applyAlignment="1">
      <alignment horizontal="center" vertical="center" wrapText="1"/>
    </xf>
    <xf numFmtId="0" fontId="2" fillId="6" borderId="0" xfId="1" applyFill="1" applyAlignment="1">
      <alignment horizontal="center" vertical="center"/>
    </xf>
    <xf numFmtId="0" fontId="16" fillId="4" borderId="18" xfId="5" applyFont="1" applyFill="1" applyBorder="1" applyAlignment="1">
      <alignment horizontal="center" vertical="center" wrapText="1"/>
    </xf>
    <xf numFmtId="0" fontId="45" fillId="4" borderId="2" xfId="5" applyFont="1" applyFill="1" applyBorder="1" applyAlignment="1">
      <alignment horizontal="left" vertical="center" wrapText="1"/>
    </xf>
    <xf numFmtId="0" fontId="45" fillId="4" borderId="4" xfId="5" applyFont="1" applyFill="1" applyBorder="1" applyAlignment="1">
      <alignment horizontal="left" vertical="center" wrapText="1"/>
    </xf>
    <xf numFmtId="0" fontId="45" fillId="4" borderId="3" xfId="5" applyFont="1" applyFill="1" applyBorder="1" applyAlignment="1">
      <alignment horizontal="left" vertical="center" wrapText="1"/>
    </xf>
    <xf numFmtId="0" fontId="16" fillId="4" borderId="2" xfId="5" applyFont="1" applyFill="1" applyBorder="1" applyAlignment="1">
      <alignment horizontal="left" vertical="center" wrapText="1"/>
    </xf>
    <xf numFmtId="0" fontId="16" fillId="4" borderId="4" xfId="5" applyFont="1" applyFill="1" applyBorder="1" applyAlignment="1">
      <alignment horizontal="left" vertical="center" wrapText="1"/>
    </xf>
    <xf numFmtId="0" fontId="16" fillId="4" borderId="3" xfId="5" applyFont="1" applyFill="1" applyBorder="1" applyAlignment="1">
      <alignment horizontal="left" vertical="center" wrapText="1"/>
    </xf>
    <xf numFmtId="0" fontId="16" fillId="4" borderId="2" xfId="5" applyFont="1" applyFill="1" applyBorder="1" applyAlignment="1">
      <alignment horizontal="center" vertical="center" wrapText="1"/>
    </xf>
    <xf numFmtId="0" fontId="16" fillId="4" borderId="3" xfId="5" applyFont="1" applyFill="1" applyBorder="1" applyAlignment="1">
      <alignment horizontal="center" vertical="center" wrapText="1"/>
    </xf>
    <xf numFmtId="0" fontId="43" fillId="0" borderId="9"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12" xfId="2" applyFont="1" applyBorder="1" applyAlignment="1">
      <alignment horizontal="center" vertical="center" wrapText="1"/>
    </xf>
    <xf numFmtId="4" fontId="15" fillId="0" borderId="0" xfId="2" applyNumberFormat="1" applyFont="1" applyAlignment="1">
      <alignment horizontal="left" vertical="top" wrapText="1"/>
    </xf>
    <xf numFmtId="0" fontId="15" fillId="0" borderId="0" xfId="2" applyFont="1" applyAlignment="1">
      <alignment horizontal="left" vertical="top" wrapText="1"/>
    </xf>
    <xf numFmtId="0" fontId="14" fillId="0" borderId="0" xfId="2" applyNumberFormat="1" applyFont="1" applyAlignment="1">
      <alignment horizontal="left" wrapText="1"/>
    </xf>
    <xf numFmtId="0" fontId="16" fillId="4" borderId="2" xfId="2" applyFont="1" applyFill="1" applyBorder="1" applyAlignment="1">
      <alignment horizontal="center" vertical="center"/>
    </xf>
    <xf numFmtId="0" fontId="16" fillId="4" borderId="4" xfId="2" applyFont="1" applyFill="1" applyBorder="1" applyAlignment="1">
      <alignment horizontal="center" vertical="center"/>
    </xf>
    <xf numFmtId="0" fontId="16" fillId="4" borderId="3" xfId="2" applyFont="1" applyFill="1" applyBorder="1" applyAlignment="1">
      <alignment horizontal="center" vertical="center"/>
    </xf>
    <xf numFmtId="0" fontId="39" fillId="0" borderId="13" xfId="0" applyFont="1" applyBorder="1" applyAlignment="1">
      <alignment horizontal="left" wrapText="1"/>
    </xf>
    <xf numFmtId="4" fontId="15"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5" fillId="4" borderId="1" xfId="5" applyFont="1" applyFill="1" applyBorder="1" applyAlignment="1">
      <alignment horizontal="center" vertical="center" wrapText="1"/>
    </xf>
    <xf numFmtId="0" fontId="45" fillId="4" borderId="6" xfId="5" applyFont="1" applyFill="1" applyBorder="1" applyAlignment="1">
      <alignment horizontal="center" vertical="center" wrapText="1"/>
    </xf>
    <xf numFmtId="4" fontId="16" fillId="4" borderId="2" xfId="5" applyNumberFormat="1" applyFont="1" applyFill="1" applyBorder="1" applyAlignment="1">
      <alignment horizontal="center" vertical="center"/>
    </xf>
    <xf numFmtId="4" fontId="16" fillId="4" borderId="4" xfId="5" applyNumberFormat="1" applyFont="1" applyFill="1" applyBorder="1" applyAlignment="1">
      <alignment horizontal="center" vertical="center"/>
    </xf>
    <xf numFmtId="4" fontId="16" fillId="4" borderId="3" xfId="5" applyNumberFormat="1" applyFont="1" applyFill="1" applyBorder="1" applyAlignment="1">
      <alignment horizontal="center" vertical="center"/>
    </xf>
    <xf numFmtId="0" fontId="43" fillId="0" borderId="2" xfId="2" applyFont="1" applyFill="1" applyBorder="1" applyAlignment="1">
      <alignment horizontal="center" vertical="center"/>
    </xf>
    <xf numFmtId="0" fontId="43" fillId="0" borderId="4"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2" xfId="2" applyFont="1" applyBorder="1" applyAlignment="1">
      <alignment horizontal="center" vertical="center" wrapText="1"/>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1" fillId="0" borderId="0" xfId="2" applyFont="1" applyAlignment="1">
      <alignment horizontal="center"/>
    </xf>
    <xf numFmtId="0" fontId="15" fillId="0" borderId="0" xfId="2" applyFont="1" applyAlignment="1">
      <alignment horizontal="justify" vertical="top" wrapText="1"/>
    </xf>
    <xf numFmtId="0" fontId="16" fillId="4" borderId="4" xfId="5" applyFont="1" applyFill="1" applyBorder="1" applyAlignment="1">
      <alignment horizontal="center" vertical="center" wrapText="1"/>
    </xf>
    <xf numFmtId="0" fontId="8" fillId="0" borderId="13" xfId="2" applyFont="1" applyBorder="1" applyAlignment="1">
      <alignment horizontal="left" wrapText="1"/>
    </xf>
    <xf numFmtId="0" fontId="16" fillId="4" borderId="18" xfId="2" applyFont="1" applyFill="1" applyBorder="1" applyAlignment="1">
      <alignment vertical="center"/>
    </xf>
    <xf numFmtId="0" fontId="16" fillId="4" borderId="6" xfId="2" applyFont="1" applyFill="1" applyBorder="1" applyAlignment="1">
      <alignment vertical="center"/>
    </xf>
    <xf numFmtId="0" fontId="14" fillId="0" borderId="13" xfId="2" applyFont="1" applyBorder="1" applyAlignment="1">
      <alignment horizontal="left"/>
    </xf>
    <xf numFmtId="0" fontId="9" fillId="0" borderId="0" xfId="2" applyFont="1" applyBorder="1" applyAlignment="1">
      <alignment horizontal="center" vertical="center" wrapText="1"/>
    </xf>
    <xf numFmtId="0" fontId="14" fillId="0" borderId="13" xfId="2" applyFont="1" applyBorder="1" applyAlignment="1">
      <alignment horizontal="left" wrapText="1"/>
    </xf>
    <xf numFmtId="0" fontId="16" fillId="4" borderId="7"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16" fillId="0" borderId="0" xfId="6" applyFont="1" applyAlignment="1">
      <alignment horizontal="left" vertical="top" wrapText="1"/>
    </xf>
    <xf numFmtId="0" fontId="55" fillId="7" borderId="0" xfId="6" applyFont="1" applyFill="1" applyAlignment="1">
      <alignment horizontal="center" vertical="center"/>
    </xf>
    <xf numFmtId="0" fontId="14" fillId="0" borderId="0" xfId="6" applyFont="1" applyBorder="1" applyAlignment="1">
      <alignment horizontal="left" wrapText="1"/>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4" fillId="8" borderId="0" xfId="2" applyFont="1" applyFill="1" applyAlignment="1">
      <alignment horizontal="center" vertical="center"/>
    </xf>
    <xf numFmtId="0" fontId="14" fillId="0" borderId="0" xfId="2" applyFont="1" applyAlignment="1">
      <alignment horizontal="left"/>
    </xf>
    <xf numFmtId="0" fontId="26" fillId="4" borderId="5" xfId="0" applyFont="1" applyFill="1" applyBorder="1" applyAlignment="1">
      <alignment horizontal="center"/>
    </xf>
    <xf numFmtId="0" fontId="46" fillId="4" borderId="5" xfId="0" applyFont="1" applyFill="1" applyBorder="1" applyAlignment="1">
      <alignment horizontal="left" vertical="center" wrapText="1"/>
    </xf>
    <xf numFmtId="0" fontId="26" fillId="4" borderId="5" xfId="0" applyFont="1" applyFill="1" applyBorder="1" applyAlignment="1">
      <alignment horizontal="left" vertical="center"/>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8" xfId="0" applyFont="1" applyBorder="1" applyAlignment="1">
      <alignment horizontal="left" vertical="center" wrapText="1"/>
    </xf>
    <xf numFmtId="0" fontId="16" fillId="0" borderId="0" xfId="2" applyFont="1" applyFill="1" applyBorder="1" applyAlignment="1">
      <alignment horizontal="justify" vertical="top" wrapText="1"/>
    </xf>
    <xf numFmtId="0" fontId="46" fillId="4" borderId="1"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4" fillId="9" borderId="0" xfId="2" applyFont="1" applyFill="1" applyAlignment="1">
      <alignment horizontal="center" vertical="center"/>
    </xf>
    <xf numFmtId="0" fontId="26" fillId="4" borderId="5" xfId="0" applyFont="1" applyFill="1" applyBorder="1" applyAlignment="1">
      <alignment horizontal="left"/>
    </xf>
    <xf numFmtId="0" fontId="26" fillId="4" borderId="4" xfId="0" applyFont="1" applyFill="1" applyBorder="1" applyAlignment="1">
      <alignment horizontal="center" vertical="center" wrapText="1"/>
    </xf>
    <xf numFmtId="0" fontId="29" fillId="0" borderId="0" xfId="2" applyFont="1" applyAlignment="1">
      <alignment horizontal="justify" vertical="top" wrapText="1"/>
    </xf>
    <xf numFmtId="0" fontId="54" fillId="0" borderId="0" xfId="1" applyFont="1" applyAlignment="1">
      <alignment horizontal="justify" vertical="top" wrapText="1"/>
    </xf>
    <xf numFmtId="0" fontId="26" fillId="4" borderId="2" xfId="0" applyFont="1" applyFill="1" applyBorder="1" applyAlignment="1">
      <alignment horizontal="left"/>
    </xf>
    <xf numFmtId="0" fontId="26" fillId="4" borderId="4" xfId="0" applyFont="1" applyFill="1" applyBorder="1" applyAlignment="1">
      <alignment horizontal="left"/>
    </xf>
    <xf numFmtId="0" fontId="26" fillId="4" borderId="3" xfId="0" applyFont="1" applyFill="1" applyBorder="1" applyAlignment="1">
      <alignment horizontal="left"/>
    </xf>
    <xf numFmtId="0" fontId="15" fillId="0" borderId="0" xfId="7" applyFont="1" applyFill="1" applyBorder="1" applyAlignment="1">
      <alignment horizontal="justify" vertical="top" wrapText="1"/>
    </xf>
    <xf numFmtId="0" fontId="2" fillId="0" borderId="0" xfId="1" applyAlignment="1">
      <alignment horizontal="justify" vertical="top" wrapText="1"/>
    </xf>
    <xf numFmtId="0" fontId="16" fillId="0" borderId="0" xfId="2" applyFont="1" applyAlignment="1">
      <alignment horizontal="justify" vertical="top" wrapText="1"/>
    </xf>
    <xf numFmtId="0" fontId="15" fillId="0" borderId="0" xfId="2" applyFont="1" applyFill="1" applyBorder="1" applyAlignment="1">
      <alignment horizontal="justify" vertical="top" wrapText="1"/>
    </xf>
    <xf numFmtId="2" fontId="14" fillId="0" borderId="0" xfId="2" applyNumberFormat="1" applyFont="1" applyAlignment="1">
      <alignment horizontal="left" wrapText="1"/>
    </xf>
    <xf numFmtId="3" fontId="26" fillId="4" borderId="5" xfId="0" applyNumberFormat="1" applyFont="1" applyFill="1" applyBorder="1" applyAlignment="1">
      <alignment horizontal="center" vertical="center"/>
    </xf>
    <xf numFmtId="3" fontId="26" fillId="4" borderId="5" xfId="0" applyNumberFormat="1" applyFont="1" applyFill="1" applyBorder="1" applyAlignment="1">
      <alignment horizontal="left"/>
    </xf>
    <xf numFmtId="3" fontId="26" fillId="4" borderId="5"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3" fontId="26" fillId="4" borderId="18" xfId="0" applyNumberFormat="1" applyFont="1" applyFill="1" applyBorder="1" applyAlignment="1">
      <alignment horizontal="center" vertical="center"/>
    </xf>
    <xf numFmtId="3" fontId="26" fillId="4" borderId="6" xfId="0" applyNumberFormat="1" applyFont="1" applyFill="1" applyBorder="1" applyAlignment="1">
      <alignment horizontal="center" vertical="center"/>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3" fontId="39" fillId="4" borderId="3" xfId="0" applyNumberFormat="1" applyFont="1" applyFill="1" applyBorder="1" applyAlignment="1">
      <alignment horizontal="center" vertical="center"/>
    </xf>
    <xf numFmtId="49" fontId="26" fillId="0" borderId="11" xfId="0" applyNumberFormat="1" applyFont="1" applyFill="1" applyBorder="1" applyAlignment="1">
      <alignment horizontal="left" vertical="top" wrapText="1"/>
    </xf>
    <xf numFmtId="0" fontId="14" fillId="0" borderId="0" xfId="8" applyFont="1" applyAlignment="1">
      <alignment horizontal="left" wrapText="1"/>
    </xf>
    <xf numFmtId="0" fontId="39" fillId="4" borderId="5"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18" xfId="0" applyFont="1" applyFill="1" applyBorder="1" applyAlignment="1">
      <alignment horizontal="center" vertical="center"/>
    </xf>
    <xf numFmtId="0" fontId="39" fillId="4" borderId="6" xfId="0" applyFont="1" applyFill="1" applyBorder="1" applyAlignment="1">
      <alignment horizontal="center" vertical="center"/>
    </xf>
    <xf numFmtId="49" fontId="15" fillId="0" borderId="11" xfId="8" applyNumberFormat="1" applyFont="1" applyFill="1" applyBorder="1" applyAlignment="1">
      <alignment horizontal="justify" vertical="top" wrapText="1"/>
    </xf>
    <xf numFmtId="2" fontId="50" fillId="4" borderId="2" xfId="9" applyNumberFormat="1" applyFont="1" applyFill="1" applyBorder="1" applyAlignment="1">
      <alignment horizontal="center" vertical="center"/>
    </xf>
    <xf numFmtId="2" fontId="50" fillId="4" borderId="3" xfId="9" applyNumberFormat="1" applyFont="1" applyFill="1" applyBorder="1" applyAlignment="1">
      <alignment horizontal="center" vertical="center"/>
    </xf>
    <xf numFmtId="0" fontId="4" fillId="9" borderId="0" xfId="8" applyFont="1" applyFill="1" applyAlignment="1">
      <alignment horizontal="center" vertical="center"/>
    </xf>
    <xf numFmtId="0" fontId="14" fillId="0" borderId="13" xfId="8" applyFont="1" applyBorder="1" applyAlignment="1">
      <alignment horizontal="left" wrapText="1"/>
    </xf>
    <xf numFmtId="0" fontId="16" fillId="4" borderId="1" xfId="8" applyFont="1" applyFill="1" applyBorder="1" applyAlignment="1">
      <alignment horizontal="center" vertical="center" wrapText="1"/>
    </xf>
    <xf numFmtId="0" fontId="16" fillId="4" borderId="18" xfId="8" applyFont="1" applyFill="1" applyBorder="1" applyAlignment="1">
      <alignment horizontal="center" vertical="center" wrapText="1"/>
    </xf>
    <xf numFmtId="0" fontId="16" fillId="4" borderId="6" xfId="8" applyFont="1" applyFill="1" applyBorder="1" applyAlignment="1">
      <alignment horizontal="center" vertical="center" wrapText="1"/>
    </xf>
    <xf numFmtId="0" fontId="16" fillId="4" borderId="2" xfId="8" applyFont="1" applyFill="1" applyBorder="1" applyAlignment="1">
      <alignment horizontal="center" vertical="center" wrapText="1"/>
    </xf>
    <xf numFmtId="0" fontId="16" fillId="4" borderId="4" xfId="8" applyFont="1" applyFill="1" applyBorder="1" applyAlignment="1">
      <alignment horizontal="center" vertical="center" wrapText="1"/>
    </xf>
    <xf numFmtId="0" fontId="16" fillId="4" borderId="3" xfId="8" applyFont="1" applyFill="1" applyBorder="1" applyAlignment="1">
      <alignment horizontal="center" vertical="center" wrapText="1"/>
    </xf>
    <xf numFmtId="4" fontId="16" fillId="4" borderId="2" xfId="8" applyNumberFormat="1" applyFont="1" applyFill="1" applyBorder="1" applyAlignment="1">
      <alignment horizontal="center" vertical="center" wrapText="1"/>
    </xf>
    <xf numFmtId="4" fontId="16" fillId="4" borderId="4" xfId="8" applyNumberFormat="1" applyFont="1" applyFill="1" applyBorder="1" applyAlignment="1">
      <alignment horizontal="center" vertical="center" wrapText="1"/>
    </xf>
    <xf numFmtId="4" fontId="16"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0" fillId="4" borderId="1" xfId="9" applyFont="1" applyFill="1" applyBorder="1" applyAlignment="1">
      <alignment horizontal="center" vertical="center"/>
    </xf>
    <xf numFmtId="0" fontId="50" fillId="4" borderId="18" xfId="9" applyFont="1" applyFill="1" applyBorder="1" applyAlignment="1">
      <alignment horizontal="center" vertical="center"/>
    </xf>
    <xf numFmtId="0" fontId="50" fillId="4" borderId="6" xfId="9" applyFont="1" applyFill="1" applyBorder="1" applyAlignment="1">
      <alignment horizontal="center" vertical="center"/>
    </xf>
    <xf numFmtId="0" fontId="51" fillId="4" borderId="2" xfId="9" applyNumberFormat="1" applyFont="1" applyFill="1" applyBorder="1" applyAlignment="1">
      <alignment horizontal="center" vertical="center" wrapText="1"/>
    </xf>
    <xf numFmtId="0" fontId="51" fillId="4" borderId="3" xfId="9" applyNumberFormat="1" applyFont="1" applyFill="1" applyBorder="1" applyAlignment="1">
      <alignment horizontal="center" vertical="center" wrapText="1"/>
    </xf>
    <xf numFmtId="0" fontId="43" fillId="4" borderId="2" xfId="8" applyFont="1" applyFill="1" applyBorder="1" applyAlignment="1">
      <alignment horizontal="center" vertical="center" wrapText="1"/>
    </xf>
    <xf numFmtId="0" fontId="43" fillId="4" borderId="4" xfId="8" applyFont="1" applyFill="1" applyBorder="1" applyAlignment="1">
      <alignment horizontal="center" vertical="center" wrapText="1"/>
    </xf>
    <xf numFmtId="0" fontId="43" fillId="4" borderId="3" xfId="8" applyFont="1" applyFill="1" applyBorder="1" applyAlignment="1">
      <alignment horizontal="center" vertical="center" wrapText="1"/>
    </xf>
    <xf numFmtId="0" fontId="8" fillId="0" borderId="18" xfId="0" applyFont="1" applyBorder="1" applyAlignment="1">
      <alignment horizontal="left"/>
    </xf>
    <xf numFmtId="0" fontId="7" fillId="0" borderId="6" xfId="0" applyFont="1" applyBorder="1" applyAlignment="1">
      <alignment horizontal="left"/>
    </xf>
    <xf numFmtId="0" fontId="26" fillId="0" borderId="11" xfId="0" applyFont="1" applyBorder="1" applyAlignment="1">
      <alignment horizontal="left" vertical="top"/>
    </xf>
    <xf numFmtId="0" fontId="26"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xf numFmtId="17" fontId="39"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0" borderId="0" xfId="2" applyFont="1" applyFill="1" applyAlignment="1">
      <alignment horizontal="center" vertical="center"/>
    </xf>
    <xf numFmtId="0" fontId="14" fillId="0" borderId="0" xfId="10" applyFont="1" applyAlignment="1">
      <alignment horizontal="left" wrapText="1"/>
    </xf>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35" fillId="0" borderId="0" xfId="9" applyFont="1" applyAlignment="1">
      <alignment horizontal="center" wrapText="1"/>
    </xf>
    <xf numFmtId="0" fontId="35" fillId="0" borderId="0" xfId="9" applyFont="1" applyAlignment="1">
      <alignment horizontal="center"/>
    </xf>
    <xf numFmtId="0" fontId="9" fillId="0" borderId="0" xfId="9" applyFont="1" applyBorder="1" applyAlignment="1">
      <alignment horizontal="center" wrapText="1"/>
    </xf>
    <xf numFmtId="0" fontId="27" fillId="0" borderId="0" xfId="9" applyFont="1" applyAlignment="1">
      <alignment horizontal="center" wrapText="1"/>
    </xf>
    <xf numFmtId="0" fontId="58" fillId="0" borderId="0" xfId="15" applyAlignment="1">
      <alignment horizontal="center"/>
    </xf>
    <xf numFmtId="0" fontId="27" fillId="0" borderId="0" xfId="9" applyFont="1" applyAlignment="1">
      <alignment horizontal="center"/>
    </xf>
  </cellXfs>
  <cellStyles count="17">
    <cellStyle name="Hiperłącze" xfId="15" builtinId="8" customBuiltin="1"/>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Odwiedzone hiperłącze" xfId="16" builtinId="9" customBuiltin="1"/>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E7CF3D"/>
      <color rgb="FFE2DE42"/>
      <color rgb="FFE4E43C"/>
      <color rgb="FFB8DC44"/>
      <color rgb="FF33CC33"/>
      <color rgb="FF0066FF"/>
      <color rgb="FF00CC00"/>
      <color rgb="FFFCF004"/>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0189788779123297E-2"/>
          <c:y val="2.5605852373466863E-2"/>
          <c:w val="0.92090702430949523"/>
          <c:h val="0.74736335160767997"/>
        </c:manualLayout>
      </c:layout>
      <c:bar3DChart>
        <c:barDir val="col"/>
        <c:grouping val="standard"/>
        <c:varyColors val="0"/>
        <c:ser>
          <c:idx val="0"/>
          <c:order val="0"/>
          <c:tx>
            <c:strRef>
              <c:f>'Tab 2 (12) i wykres 1'!$C$3</c:f>
              <c:strCache>
                <c:ptCount val="1"/>
                <c:pt idx="0">
                  <c:v>Przeciętna miesięczna 
liczba świadczeniobiorców 
w III kwartale 2022 r.</c:v>
                </c:pt>
              </c:strCache>
            </c:strRef>
          </c:tx>
          <c:spPr>
            <a:solidFill>
              <a:srgbClr val="E7CF3D"/>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36963</c:v>
                </c:pt>
                <c:pt idx="1">
                  <c:v>67116</c:v>
                </c:pt>
                <c:pt idx="2">
                  <c:v>126450</c:v>
                </c:pt>
                <c:pt idx="3">
                  <c:v>13111</c:v>
                </c:pt>
                <c:pt idx="4">
                  <c:v>84094</c:v>
                </c:pt>
                <c:pt idx="5">
                  <c:v>85667</c:v>
                </c:pt>
                <c:pt idx="6">
                  <c:v>152230</c:v>
                </c:pt>
                <c:pt idx="7">
                  <c:v>19784</c:v>
                </c:pt>
                <c:pt idx="8">
                  <c:v>56548</c:v>
                </c:pt>
                <c:pt idx="9">
                  <c:v>70437</c:v>
                </c:pt>
                <c:pt idx="10">
                  <c:v>32325</c:v>
                </c:pt>
                <c:pt idx="11">
                  <c:v>27925</c:v>
                </c:pt>
                <c:pt idx="12">
                  <c:v>53708</c:v>
                </c:pt>
                <c:pt idx="13">
                  <c:v>36168</c:v>
                </c:pt>
                <c:pt idx="14">
                  <c:v>105334</c:v>
                </c:pt>
                <c:pt idx="15">
                  <c:v>21142</c:v>
                </c:pt>
                <c:pt idx="16">
                  <c:v>86</c:v>
                </c:pt>
                <c:pt idx="17">
                  <c:v>409</c:v>
                </c:pt>
                <c:pt idx="18">
                  <c:v>45</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30 września 2022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37772</c:v>
                </c:pt>
                <c:pt idx="1">
                  <c:v>59321</c:v>
                </c:pt>
                <c:pt idx="2">
                  <c:v>141605</c:v>
                </c:pt>
                <c:pt idx="3">
                  <c:v>13046</c:v>
                </c:pt>
                <c:pt idx="4">
                  <c:v>87784</c:v>
                </c:pt>
                <c:pt idx="5">
                  <c:v>130665</c:v>
                </c:pt>
                <c:pt idx="6">
                  <c:v>156784</c:v>
                </c:pt>
                <c:pt idx="7">
                  <c:v>23828</c:v>
                </c:pt>
                <c:pt idx="8">
                  <c:v>81317</c:v>
                </c:pt>
                <c:pt idx="9">
                  <c:v>78285</c:v>
                </c:pt>
                <c:pt idx="10">
                  <c:v>37186</c:v>
                </c:pt>
                <c:pt idx="11">
                  <c:v>30524</c:v>
                </c:pt>
                <c:pt idx="12">
                  <c:v>61903</c:v>
                </c:pt>
                <c:pt idx="13">
                  <c:v>38718</c:v>
                </c:pt>
                <c:pt idx="14">
                  <c:v>107192</c:v>
                </c:pt>
                <c:pt idx="15">
                  <c:v>22096</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none"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layout>
        <c:manualLayout>
          <c:xMode val="edge"/>
          <c:yMode val="edge"/>
          <c:x val="0.2531150835366216"/>
          <c:y val="0.87031736873467069"/>
          <c:w val="0.41983319799894758"/>
          <c:h val="8.8761899770199479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08238051062082E-2"/>
          <c:y val="3.050382621444225E-2"/>
          <c:w val="0.91504573706199932"/>
          <c:h val="0.67302483922872158"/>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a:scene3d>
              <a:camera prst="orthographicFront"/>
              <a:lightRig rig="threePt" dir="t"/>
            </a:scene3d>
            <a:sp3d>
              <a:bevelB/>
            </a:sp3d>
          </c:spPr>
          <c:invertIfNegative val="0"/>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2'!$B$6:$B$24</c:f>
              <c:numCache>
                <c:formatCode>#,##0.00</c:formatCode>
                <c:ptCount val="19"/>
                <c:pt idx="0">
                  <c:v>1409.06</c:v>
                </c:pt>
                <c:pt idx="1">
                  <c:v>1461.29</c:v>
                </c:pt>
                <c:pt idx="2">
                  <c:v>1437.41</c:v>
                </c:pt>
                <c:pt idx="3">
                  <c:v>1381.51</c:v>
                </c:pt>
                <c:pt idx="4">
                  <c:v>1445.42</c:v>
                </c:pt>
                <c:pt idx="5">
                  <c:v>1409.35</c:v>
                </c:pt>
                <c:pt idx="6">
                  <c:v>1446.05</c:v>
                </c:pt>
                <c:pt idx="7">
                  <c:v>1437.83</c:v>
                </c:pt>
                <c:pt idx="8">
                  <c:v>1435.49</c:v>
                </c:pt>
                <c:pt idx="9">
                  <c:v>1458.86</c:v>
                </c:pt>
                <c:pt idx="10">
                  <c:v>1445.43</c:v>
                </c:pt>
                <c:pt idx="11">
                  <c:v>1370.7</c:v>
                </c:pt>
                <c:pt idx="12">
                  <c:v>1433.12</c:v>
                </c:pt>
                <c:pt idx="13">
                  <c:v>1454.57</c:v>
                </c:pt>
                <c:pt idx="14">
                  <c:v>1405.5</c:v>
                </c:pt>
                <c:pt idx="15">
                  <c:v>1447.75</c:v>
                </c:pt>
                <c:pt idx="16">
                  <c:v>742.08</c:v>
                </c:pt>
                <c:pt idx="17">
                  <c:v>641.13</c:v>
                </c:pt>
                <c:pt idx="18">
                  <c:v>596.97</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2'!$C$6:$C$24</c:f>
              <c:numCache>
                <c:formatCode>#,##0.00</c:formatCode>
                <c:ptCount val="19"/>
                <c:pt idx="0">
                  <c:v>1568.83</c:v>
                </c:pt>
                <c:pt idx="1">
                  <c:v>1531.21</c:v>
                </c:pt>
                <c:pt idx="2">
                  <c:v>1526.9</c:v>
                </c:pt>
                <c:pt idx="3">
                  <c:v>1646.51</c:v>
                </c:pt>
                <c:pt idx="4">
                  <c:v>1517.06</c:v>
                </c:pt>
                <c:pt idx="5">
                  <c:v>1485.9</c:v>
                </c:pt>
                <c:pt idx="6">
                  <c:v>1501.96</c:v>
                </c:pt>
                <c:pt idx="7">
                  <c:v>1545.11</c:v>
                </c:pt>
                <c:pt idx="8">
                  <c:v>1515.48</c:v>
                </c:pt>
                <c:pt idx="9">
                  <c:v>1512.68</c:v>
                </c:pt>
                <c:pt idx="10">
                  <c:v>1542.35</c:v>
                </c:pt>
                <c:pt idx="11">
                  <c:v>1649.09</c:v>
                </c:pt>
                <c:pt idx="12">
                  <c:v>1509.17</c:v>
                </c:pt>
                <c:pt idx="13">
                  <c:v>1543.84</c:v>
                </c:pt>
                <c:pt idx="14">
                  <c:v>1487.25</c:v>
                </c:pt>
                <c:pt idx="15">
                  <c:v>1585.24</c:v>
                </c:pt>
                <c:pt idx="16">
                  <c:v>742.08</c:v>
                </c:pt>
                <c:pt idx="17">
                  <c:v>641.13</c:v>
                </c:pt>
                <c:pt idx="18">
                  <c:v>596.97</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ax val="1800"/>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1205338169587524"/>
          <c:w val="0.6248479845139352"/>
          <c:h val="7.87775655178156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tx>
                <c:rich>
                  <a:bodyPr/>
                  <a:lstStyle/>
                  <a:p>
                    <a:fld id="{B38BC7CE-E3F8-4C41-AF16-B94983C1E998}" type="CELLRANGE">
                      <a:rPr lang="en-US"/>
                      <a:pPr/>
                      <a:t>[ZAKRES KOMÓREK]</a:t>
                    </a:fld>
                    <a:endParaRPr lang="en-US" baseline="0"/>
                  </a:p>
                  <a:p>
                    <a:fld id="{E19731A4-E90F-42F4-90FA-AD1BEFBD9776}"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644136427971167"/>
                      <c:h val="0.1024817008388338"/>
                    </c:manualLayout>
                  </c15:layout>
                  <c15:dlblFieldTable/>
                  <c15:showDataLabelsRange val="1"/>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tx>
                <c:rich>
                  <a:bodyPr/>
                  <a:lstStyle/>
                  <a:p>
                    <a:fld id="{631F6613-DDE9-4823-9C0D-1D4D1D018AFC}" type="CELLRANGE">
                      <a:rPr lang="en-US"/>
                      <a:pPr/>
                      <a:t>[ZAKRES KOMÓREK]</a:t>
                    </a:fld>
                    <a:endParaRPr lang="en-US" baseline="0"/>
                  </a:p>
                  <a:p>
                    <a:fld id="{EDDD4726-76DE-4270-8CBE-0FE8B3D6E574}"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2343433159314252"/>
                      <c:h val="0.10197440572694698"/>
                    </c:manualLayout>
                  </c15:layout>
                  <c15:dlblFieldTable/>
                  <c15:showDataLabelsRange val="1"/>
                </c:ext>
                <c:ext xmlns:c16="http://schemas.microsoft.com/office/drawing/2014/chart" uri="{C3380CC4-5D6E-409C-BE32-E72D297353CC}">
                  <c16:uniqueId val="{00000003-7719-48CC-A436-BE2122243FBC}"/>
                </c:ext>
              </c:extLst>
            </c:dLbl>
            <c:dLbl>
              <c:idx val="2"/>
              <c:layout>
                <c:manualLayout>
                  <c:x val="-4.025280285213189E-3"/>
                  <c:y val="-2.652588019716684E-2"/>
                </c:manualLayout>
              </c:layout>
              <c:tx>
                <c:rich>
                  <a:bodyPr/>
                  <a:lstStyle/>
                  <a:p>
                    <a:fld id="{A726CD15-C052-4EDD-82C0-F8A4D6D3D028}" type="CELLRANGE">
                      <a:rPr lang="en-US"/>
                      <a:pPr/>
                      <a:t>[ZAKRES KOMÓREK]</a:t>
                    </a:fld>
                    <a:endParaRPr lang="en-US" baseline="0"/>
                  </a:p>
                  <a:p>
                    <a:fld id="{020E826B-1BF9-4E4E-AC5E-9AF3D0CE5F82}"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4519965933271312"/>
                      <c:h val="9.918860089913395E-2"/>
                    </c:manualLayout>
                  </c15:layout>
                  <c15:dlblFieldTable/>
                  <c15:showDataLabelsRange val="1"/>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tx>
                <c:rich>
                  <a:bodyPr/>
                  <a:lstStyle/>
                  <a:p>
                    <a:fld id="{A69BCE51-9732-40BE-803E-4CBFD40F5EFC}" type="CELLRANGE">
                      <a:rPr lang="en-US"/>
                      <a:pPr/>
                      <a:t>[ZAKRES KOMÓREK]</a:t>
                    </a:fld>
                    <a:endParaRPr lang="en-US" baseline="0"/>
                  </a:p>
                  <a:p>
                    <a:fld id="{79F3F91A-0D35-4BCF-BAE4-0028E0E0D79D}"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7198395216911503"/>
                      <c:h val="0.14171048925671187"/>
                    </c:manualLayout>
                  </c15:layout>
                  <c15:dlblFieldTable/>
                  <c15:showDataLabelsRange val="1"/>
                </c:ext>
                <c:ext xmlns:c16="http://schemas.microsoft.com/office/drawing/2014/chart" uri="{C3380CC4-5D6E-409C-BE32-E72D297353CC}">
                  <c16:uniqueId val="{00000007-7719-48CC-A436-BE2122243FBC}"/>
                </c:ext>
              </c:extLst>
            </c:dLbl>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DataLabelsRange val="1"/>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3335887978.7499995</c:v>
                </c:pt>
                <c:pt idx="1">
                  <c:v>719908773.83999991</c:v>
                </c:pt>
                <c:pt idx="2">
                  <c:v>198384825.46000001</c:v>
                </c:pt>
                <c:pt idx="3">
                  <c:v>1057471.6200000001</c:v>
                </c:pt>
              </c:numCache>
            </c:numRef>
          </c:val>
          <c:extLst>
            <c:ext xmlns:c15="http://schemas.microsoft.com/office/drawing/2012/chart" uri="{02D57815-91ED-43cb-92C2-25804820EDAC}">
              <c15:datalabelsRange>
                <c15:f>'Wykres 3'!$B$6:$E$6</c15:f>
                <c15:dlblRangeCache>
                  <c:ptCount val="4"/>
                  <c:pt idx="0">
                    <c:v>78,40%</c:v>
                  </c:pt>
                  <c:pt idx="1">
                    <c:v>16,92%</c:v>
                  </c:pt>
                  <c:pt idx="2">
                    <c:v>4,66%</c:v>
                  </c:pt>
                  <c:pt idx="3">
                    <c:v>0,02%</c:v>
                  </c:pt>
                </c15:dlblRangeCache>
              </c15:datalabelsRange>
            </c:ex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delete val="1"/>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0.78400000000000003</c:v>
                </c:pt>
                <c:pt idx="1">
                  <c:v>0.16919999999999999</c:v>
                </c:pt>
                <c:pt idx="2">
                  <c:v>4.6600000000000003E-2</c:v>
                </c:pt>
                <c:pt idx="3">
                  <c:v>2.0000000000000001E-4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4.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4'!$B$31:$C$31</c:f>
              <c:strCache>
                <c:ptCount val="2"/>
                <c:pt idx="0">
                  <c:v>Zasiłki chorobowe</c:v>
                </c:pt>
                <c:pt idx="1">
                  <c:v>Jednorazowe odszkodowania</c:v>
                </c:pt>
              </c:strCache>
            </c:strRef>
          </c:cat>
          <c:val>
            <c:numRef>
              <c:f>'Wykres 4'!$B$32:$C$32</c:f>
              <c:numCache>
                <c:formatCode>#,##0.00</c:formatCode>
                <c:ptCount val="2"/>
                <c:pt idx="0">
                  <c:v>121111265</c:v>
                </c:pt>
                <c:pt idx="1">
                  <c:v>16522336</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4'!$B$31:$C$31</c:f>
              <c:strCache>
                <c:ptCount val="2"/>
                <c:pt idx="0">
                  <c:v>Zasiłki chorobowe</c:v>
                </c:pt>
                <c:pt idx="1">
                  <c:v>Jednorazowe odszkodowania</c:v>
                </c:pt>
              </c:strCache>
            </c:strRef>
          </c:cat>
          <c:val>
            <c:numRef>
              <c:f>'Wykres 4'!$B$33:$C$33</c:f>
              <c:numCache>
                <c:formatCode>0%</c:formatCode>
                <c:ptCount val="2"/>
                <c:pt idx="0">
                  <c:v>0.87995419810312159</c:v>
                </c:pt>
                <c:pt idx="1">
                  <c:v>0.12004580189687837</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5</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2.397559613756519E-2"/>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667886251749823"/>
                      <c:h val="7.1107816739673702E-2"/>
                    </c:manualLayout>
                  </c15:layout>
                </c:ext>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3368</c:v>
                </c:pt>
                <c:pt idx="1">
                  <c:v>418</c:v>
                </c:pt>
                <c:pt idx="2">
                  <c:v>803</c:v>
                </c:pt>
                <c:pt idx="3">
                  <c:v>837</c:v>
                </c:pt>
                <c:pt idx="4">
                  <c:v>1325</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0.5</c:v>
                </c:pt>
                <c:pt idx="1">
                  <c:v>0.06</c:v>
                </c:pt>
                <c:pt idx="2">
                  <c:v>0.12</c:v>
                </c:pt>
                <c:pt idx="3">
                  <c:v>0.12</c:v>
                </c:pt>
                <c:pt idx="4">
                  <c:v>0.2</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10583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27</xdr:row>
      <xdr:rowOff>23812</xdr:rowOff>
    </xdr:from>
    <xdr:to>
      <xdr:col>4</xdr:col>
      <xdr:colOff>797718</xdr:colOff>
      <xdr:row>48</xdr:row>
      <xdr:rowOff>178594</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142875</xdr:rowOff>
    </xdr:from>
    <xdr:to>
      <xdr:col>6</xdr:col>
      <xdr:colOff>642936</xdr:colOff>
      <xdr:row>27</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1390655</xdr:colOff>
      <xdr:row>27</xdr:row>
      <xdr:rowOff>85725</xdr:rowOff>
    </xdr:from>
    <xdr:to>
      <xdr:col>1</xdr:col>
      <xdr:colOff>2314258</xdr:colOff>
      <xdr:row>29</xdr:row>
      <xdr:rowOff>402600</xdr:rowOff>
    </xdr:to>
    <xdr:pic>
      <xdr:nvPicPr>
        <xdr:cNvPr id="3" name="Obraz 2">
          <a:extLst>
            <a:ext uri="{FF2B5EF4-FFF2-40B4-BE49-F238E27FC236}">
              <a16:creationId xmlns:a16="http://schemas.microsoft.com/office/drawing/2014/main" id="{270D8078-465D-4141-A344-9A9F95FE0135}"/>
            </a:ext>
          </a:extLst>
        </xdr:cNvPr>
        <xdr:cNvPicPr>
          <a:picLocks noChangeAspect="1"/>
        </xdr:cNvPicPr>
      </xdr:nvPicPr>
      <xdr:blipFill>
        <a:blip xmlns:r="http://schemas.openxmlformats.org/officeDocument/2006/relationships" r:embed="rId1"/>
        <a:stretch>
          <a:fillRect/>
        </a:stretch>
      </xdr:blipFill>
      <xdr:spPr>
        <a:xfrm>
          <a:off x="2876555" y="7715250"/>
          <a:ext cx="923603" cy="936000"/>
        </a:xfrm>
        <a:prstGeom prst="rect">
          <a:avLst/>
        </a:prstGeom>
      </xdr:spPr>
    </xdr:pic>
    <xdr:clientData/>
  </xdr:twoCellAnchor>
  <xdr:twoCellAnchor editAs="oneCell">
    <xdr:from>
      <xdr:col>0</xdr:col>
      <xdr:colOff>152401</xdr:colOff>
      <xdr:row>2</xdr:row>
      <xdr:rowOff>104775</xdr:rowOff>
    </xdr:from>
    <xdr:to>
      <xdr:col>1</xdr:col>
      <xdr:colOff>5019675</xdr:colOff>
      <xdr:row>25</xdr:row>
      <xdr:rowOff>62291</xdr:rowOff>
    </xdr:to>
    <xdr:pic>
      <xdr:nvPicPr>
        <xdr:cNvPr id="5" name="Obraz 4">
          <a:extLst>
            <a:ext uri="{FF2B5EF4-FFF2-40B4-BE49-F238E27FC236}">
              <a16:creationId xmlns:a16="http://schemas.microsoft.com/office/drawing/2014/main" id="{498A8A39-27A6-4EEB-9F80-E08E89DE8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1" y="714375"/>
          <a:ext cx="6353174" cy="5767766"/>
        </a:xfrm>
        <a:prstGeom prst="rect">
          <a:avLst/>
        </a:prstGeom>
      </xdr:spPr>
    </xdr:pic>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3.bin"/><Relationship Id="rId1" Type="http://schemas.openxmlformats.org/officeDocument/2006/relationships/hyperlink" Target="http://www.krus.gov.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F36"/>
  <sheetViews>
    <sheetView showGridLines="0" tabSelected="1" view="pageBreakPreview" zoomScaleNormal="100" zoomScaleSheetLayoutView="100" workbookViewId="0">
      <selection activeCell="A15" sqref="A15:B15"/>
    </sheetView>
  </sheetViews>
  <sheetFormatPr defaultRowHeight="15"/>
  <cols>
    <col min="1" max="1" width="19.5" style="486" customWidth="1"/>
    <col min="2" max="2" width="67" style="486" customWidth="1"/>
    <col min="3" max="3" width="16.125" style="486" customWidth="1"/>
    <col min="4" max="4" width="16" style="486" customWidth="1"/>
    <col min="5" max="5" width="14.5" style="486" customWidth="1"/>
    <col min="6" max="6" width="15.125" style="486" customWidth="1"/>
    <col min="7" max="7" width="13.625" style="486" customWidth="1"/>
    <col min="8" max="8" width="14" style="486" bestFit="1" customWidth="1"/>
    <col min="9" max="9" width="21.75" style="486" bestFit="1" customWidth="1"/>
    <col min="10" max="16384" width="9" style="486"/>
  </cols>
  <sheetData>
    <row r="1" spans="1:6" s="480" customFormat="1" ht="15" customHeight="1">
      <c r="B1" s="481"/>
    </row>
    <row r="2" spans="1:6" s="480" customFormat="1" ht="12.75" customHeight="1">
      <c r="B2" s="481"/>
    </row>
    <row r="3" spans="1:6" s="480" customFormat="1" ht="12.75" customHeight="1">
      <c r="B3" s="481"/>
    </row>
    <row r="4" spans="1:6" s="480" customFormat="1" ht="12.75" customHeight="1">
      <c r="B4" s="481"/>
    </row>
    <row r="5" spans="1:6" s="480" customFormat="1" ht="12.75" customHeight="1">
      <c r="B5" s="481"/>
    </row>
    <row r="6" spans="1:6" s="480" customFormat="1" ht="24" customHeight="1">
      <c r="B6" s="618" t="s">
        <v>568</v>
      </c>
    </row>
    <row r="7" spans="1:6" s="480" customFormat="1" ht="12.75" customHeight="1">
      <c r="B7" s="618"/>
    </row>
    <row r="8" spans="1:6" s="480" customFormat="1" ht="20.25" customHeight="1">
      <c r="A8" s="481" t="s">
        <v>280</v>
      </c>
      <c r="B8" s="481"/>
      <c r="C8" s="481"/>
      <c r="D8" s="481"/>
      <c r="E8" s="481"/>
      <c r="F8" s="481"/>
    </row>
    <row r="9" spans="1:6" s="480" customFormat="1" ht="21.75" customHeight="1"/>
    <row r="10" spans="1:6" s="480" customFormat="1" ht="21.75" customHeight="1"/>
    <row r="11" spans="1:6" s="480" customFormat="1" ht="21.75" customHeight="1"/>
    <row r="12" spans="1:6" s="480" customFormat="1" ht="21.75" customHeight="1"/>
    <row r="13" spans="1:6" s="480" customFormat="1" ht="21.75" customHeight="1"/>
    <row r="14" spans="1:6" s="480" customFormat="1" ht="21.75" customHeight="1"/>
    <row r="15" spans="1:6" s="480" customFormat="1" ht="86.25" customHeight="1">
      <c r="A15" s="615" t="s">
        <v>0</v>
      </c>
      <c r="B15" s="615"/>
      <c r="C15" s="482"/>
      <c r="F15" s="482"/>
    </row>
    <row r="16" spans="1:6" s="480" customFormat="1" ht="12.75"/>
    <row r="17" spans="1:6" s="480" customFormat="1" ht="41.25" customHeight="1">
      <c r="A17" s="616" t="s">
        <v>644</v>
      </c>
      <c r="B17" s="616"/>
      <c r="C17" s="483"/>
      <c r="F17" s="483"/>
    </row>
    <row r="18" spans="1:6" s="480" customFormat="1" ht="24" customHeight="1">
      <c r="A18" s="484"/>
      <c r="B18" s="484"/>
      <c r="C18" s="484"/>
      <c r="D18" s="484"/>
      <c r="E18" s="484"/>
      <c r="F18" s="484"/>
    </row>
    <row r="19" spans="1:6" s="480" customFormat="1" ht="21" customHeight="1"/>
    <row r="20" spans="1:6" s="480" customFormat="1" ht="21" customHeight="1"/>
    <row r="21" spans="1:6" s="480" customFormat="1" ht="21" customHeight="1"/>
    <row r="22" spans="1:6" s="480" customFormat="1" ht="21" customHeight="1"/>
    <row r="23" spans="1:6" s="480" customFormat="1" ht="21" customHeight="1"/>
    <row r="24" spans="1:6" s="480" customFormat="1" ht="21" customHeight="1"/>
    <row r="25" spans="1:6" s="480" customFormat="1" ht="21" customHeight="1"/>
    <row r="26" spans="1:6" s="480" customFormat="1" ht="21" customHeight="1"/>
    <row r="27" spans="1:6" s="480" customFormat="1" ht="21" customHeight="1"/>
    <row r="28" spans="1:6" s="480" customFormat="1" ht="21" customHeight="1"/>
    <row r="29" spans="1:6" s="480" customFormat="1" ht="21" customHeight="1"/>
    <row r="30" spans="1:6" s="480" customFormat="1" ht="21" customHeight="1"/>
    <row r="31" spans="1:6" s="480" customFormat="1" ht="21" customHeight="1"/>
    <row r="32" spans="1:6" s="480" customFormat="1" ht="21" customHeight="1"/>
    <row r="33" spans="1:6" s="480" customFormat="1" ht="21" customHeight="1"/>
    <row r="34" spans="1:6" s="480" customFormat="1" ht="21" customHeight="1">
      <c r="A34" s="617" t="s">
        <v>567</v>
      </c>
      <c r="B34" s="617"/>
      <c r="C34" s="485"/>
      <c r="D34" s="485"/>
      <c r="E34" s="485"/>
      <c r="F34" s="485"/>
    </row>
    <row r="35" spans="1:6" ht="14.25" customHeight="1">
      <c r="C35" s="487"/>
      <c r="D35" s="487"/>
      <c r="E35" s="487"/>
      <c r="F35" s="487"/>
    </row>
    <row r="36" spans="1:6">
      <c r="C36" s="488"/>
      <c r="D36" s="488"/>
      <c r="E36" s="489"/>
      <c r="F36" s="487"/>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horizontalDpi="4294967293" verticalDpi="4294967293"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L55"/>
  <sheetViews>
    <sheetView showGridLines="0" view="pageBreakPreview" zoomScale="90" zoomScaleNormal="100" zoomScaleSheetLayoutView="90" workbookViewId="0">
      <selection activeCell="A15" sqref="A15:B15"/>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2" ht="29.25" customHeight="1">
      <c r="A1" s="668" t="str">
        <f>'Tab 8 i 9'!A1:F1</f>
        <v xml:space="preserve"> I. EMERYTURY I RENTY REALIZOWANE PRZEZ KRUS</v>
      </c>
      <c r="B1" s="668"/>
      <c r="C1" s="668"/>
      <c r="D1" s="668"/>
      <c r="E1" s="668"/>
      <c r="F1" s="668"/>
      <c r="G1" s="668"/>
      <c r="H1" s="668"/>
      <c r="I1" s="668"/>
      <c r="J1" s="668"/>
      <c r="K1" s="668"/>
      <c r="L1" s="583" t="s">
        <v>632</v>
      </c>
    </row>
    <row r="3" spans="1:12" ht="32.25" customHeight="1">
      <c r="A3" s="686" t="s">
        <v>579</v>
      </c>
      <c r="B3" s="686"/>
      <c r="C3" s="686"/>
      <c r="D3" s="686"/>
      <c r="E3" s="686"/>
      <c r="F3" s="686"/>
      <c r="G3" s="686"/>
      <c r="H3" s="686"/>
      <c r="I3" s="686"/>
      <c r="J3" s="686"/>
      <c r="K3" s="686"/>
    </row>
    <row r="4" spans="1:12" ht="34.5" customHeight="1">
      <c r="A4" s="677" t="s">
        <v>15</v>
      </c>
      <c r="B4" s="675" t="s">
        <v>142</v>
      </c>
      <c r="C4" s="675"/>
      <c r="D4" s="675" t="s">
        <v>143</v>
      </c>
      <c r="E4" s="675"/>
      <c r="F4" s="675" t="s">
        <v>144</v>
      </c>
      <c r="G4" s="675"/>
      <c r="H4" s="687" t="s">
        <v>460</v>
      </c>
      <c r="I4" s="687"/>
      <c r="J4" s="675" t="s">
        <v>145</v>
      </c>
      <c r="K4" s="675"/>
    </row>
    <row r="5" spans="1:12" ht="36.75" customHeight="1">
      <c r="A5" s="682"/>
      <c r="B5" s="503" t="s">
        <v>147</v>
      </c>
      <c r="C5" s="503" t="s">
        <v>81</v>
      </c>
      <c r="D5" s="503" t="s">
        <v>146</v>
      </c>
      <c r="E5" s="503" t="s">
        <v>81</v>
      </c>
      <c r="F5" s="503" t="s">
        <v>147</v>
      </c>
      <c r="G5" s="503" t="s">
        <v>81</v>
      </c>
      <c r="H5" s="503" t="s">
        <v>148</v>
      </c>
      <c r="I5" s="503" t="s">
        <v>81</v>
      </c>
      <c r="J5" s="503" t="s">
        <v>147</v>
      </c>
      <c r="K5" s="503" t="s">
        <v>81</v>
      </c>
    </row>
    <row r="6" spans="1:12" ht="12" customHeight="1">
      <c r="A6" s="678"/>
      <c r="B6" s="679" t="str">
        <f>'Tab 8 i 9'!B19:F19</f>
        <v>III KWARTAŁ 2022 R.</v>
      </c>
      <c r="C6" s="680"/>
      <c r="D6" s="680"/>
      <c r="E6" s="680"/>
      <c r="F6" s="680"/>
      <c r="G6" s="680"/>
      <c r="H6" s="680"/>
      <c r="I6" s="680"/>
      <c r="J6" s="680"/>
      <c r="K6" s="681"/>
    </row>
    <row r="7" spans="1:12" ht="17.25" customHeight="1">
      <c r="A7" s="193" t="s">
        <v>72</v>
      </c>
      <c r="B7" s="200">
        <v>3849</v>
      </c>
      <c r="C7" s="201">
        <v>8944941.0999999996</v>
      </c>
      <c r="D7" s="200">
        <v>3161</v>
      </c>
      <c r="E7" s="201">
        <v>7143625.6399999997</v>
      </c>
      <c r="F7" s="200">
        <v>301</v>
      </c>
      <c r="G7" s="201">
        <v>850386.42999999993</v>
      </c>
      <c r="H7" s="200">
        <v>4</v>
      </c>
      <c r="I7" s="201">
        <v>17367.21</v>
      </c>
      <c r="J7" s="200">
        <v>386</v>
      </c>
      <c r="K7" s="201">
        <v>950929.03000000014</v>
      </c>
    </row>
    <row r="8" spans="1:12" ht="12" customHeight="1">
      <c r="A8" s="195" t="s">
        <v>75</v>
      </c>
      <c r="B8" s="196"/>
      <c r="C8" s="197"/>
      <c r="D8" s="196"/>
      <c r="E8" s="197"/>
      <c r="F8" s="196"/>
      <c r="G8" s="197"/>
      <c r="H8" s="196"/>
      <c r="I8" s="197"/>
      <c r="J8" s="196"/>
      <c r="K8" s="197"/>
    </row>
    <row r="9" spans="1:12" ht="17.25" customHeight="1">
      <c r="A9" s="534" t="s">
        <v>149</v>
      </c>
      <c r="B9" s="196">
        <v>43</v>
      </c>
      <c r="C9" s="197">
        <v>227188.96000000002</v>
      </c>
      <c r="D9" s="196">
        <v>42</v>
      </c>
      <c r="E9" s="197">
        <v>222051.34000000003</v>
      </c>
      <c r="F9" s="196">
        <v>1</v>
      </c>
      <c r="G9" s="197">
        <v>5137.62</v>
      </c>
      <c r="H9" s="184">
        <v>0</v>
      </c>
      <c r="I9" s="184">
        <v>0</v>
      </c>
      <c r="J9" s="184">
        <v>0</v>
      </c>
      <c r="K9" s="184">
        <v>0</v>
      </c>
    </row>
    <row r="10" spans="1:12" ht="12.75" customHeight="1">
      <c r="A10" s="195" t="s">
        <v>38</v>
      </c>
      <c r="B10" s="196"/>
      <c r="C10" s="197"/>
      <c r="D10" s="196"/>
      <c r="E10" s="197"/>
      <c r="F10" s="196"/>
      <c r="G10" s="197"/>
      <c r="H10" s="198"/>
      <c r="I10" s="198"/>
      <c r="J10" s="198"/>
      <c r="K10" s="198"/>
    </row>
    <row r="11" spans="1:12" ht="22.5" customHeight="1">
      <c r="A11" s="199" t="s">
        <v>150</v>
      </c>
      <c r="B11" s="200">
        <v>3579</v>
      </c>
      <c r="C11" s="201">
        <v>8364882.5499999989</v>
      </c>
      <c r="D11" s="200">
        <v>2915</v>
      </c>
      <c r="E11" s="201">
        <v>6645966.2399999993</v>
      </c>
      <c r="F11" s="200">
        <v>295</v>
      </c>
      <c r="G11" s="201">
        <v>817182.82</v>
      </c>
      <c r="H11" s="200">
        <v>4</v>
      </c>
      <c r="I11" s="201">
        <v>17367.21</v>
      </c>
      <c r="J11" s="200">
        <v>369</v>
      </c>
      <c r="K11" s="201">
        <v>901733.49000000011</v>
      </c>
    </row>
    <row r="12" spans="1:12" ht="17.25" customHeight="1">
      <c r="A12" s="195" t="s">
        <v>151</v>
      </c>
      <c r="B12" s="196">
        <v>91</v>
      </c>
      <c r="C12" s="197">
        <v>206290.91</v>
      </c>
      <c r="D12" s="196">
        <v>60</v>
      </c>
      <c r="E12" s="197">
        <v>132023.70000000001</v>
      </c>
      <c r="F12" s="196">
        <v>24</v>
      </c>
      <c r="G12" s="197">
        <v>57747.02</v>
      </c>
      <c r="H12" s="184">
        <v>0</v>
      </c>
      <c r="I12" s="184">
        <v>0</v>
      </c>
      <c r="J12" s="196">
        <v>7</v>
      </c>
      <c r="K12" s="197">
        <v>16520.189999999999</v>
      </c>
    </row>
    <row r="13" spans="1:12" ht="17.25" customHeight="1">
      <c r="A13" s="195" t="s">
        <v>152</v>
      </c>
      <c r="B13" s="196">
        <v>42</v>
      </c>
      <c r="C13" s="197">
        <v>130007.37000000001</v>
      </c>
      <c r="D13" s="196">
        <v>21</v>
      </c>
      <c r="E13" s="197">
        <v>85869.24</v>
      </c>
      <c r="F13" s="196">
        <v>17</v>
      </c>
      <c r="G13" s="197">
        <v>34393.89</v>
      </c>
      <c r="H13" s="184">
        <v>0</v>
      </c>
      <c r="I13" s="184">
        <v>0</v>
      </c>
      <c r="J13" s="196">
        <v>4</v>
      </c>
      <c r="K13" s="197">
        <v>9744.24</v>
      </c>
    </row>
    <row r="14" spans="1:12" ht="17.25" customHeight="1">
      <c r="A14" s="195" t="s">
        <v>153</v>
      </c>
      <c r="B14" s="184">
        <v>0</v>
      </c>
      <c r="C14" s="184">
        <v>0</v>
      </c>
      <c r="D14" s="184">
        <v>0</v>
      </c>
      <c r="E14" s="184">
        <v>0</v>
      </c>
      <c r="F14" s="184">
        <v>0</v>
      </c>
      <c r="G14" s="184">
        <v>0</v>
      </c>
      <c r="H14" s="184">
        <v>0</v>
      </c>
      <c r="I14" s="184">
        <v>0</v>
      </c>
      <c r="J14" s="184">
        <v>0</v>
      </c>
      <c r="K14" s="184">
        <v>0</v>
      </c>
    </row>
    <row r="15" spans="1:12" ht="17.25" customHeight="1">
      <c r="A15" s="195" t="s">
        <v>154</v>
      </c>
      <c r="B15" s="184">
        <v>0</v>
      </c>
      <c r="C15" s="184">
        <v>0</v>
      </c>
      <c r="D15" s="184">
        <v>0</v>
      </c>
      <c r="E15" s="184">
        <v>0</v>
      </c>
      <c r="F15" s="184">
        <v>0</v>
      </c>
      <c r="G15" s="184">
        <v>0</v>
      </c>
      <c r="H15" s="184">
        <v>0</v>
      </c>
      <c r="I15" s="184">
        <v>0</v>
      </c>
      <c r="J15" s="184">
        <v>0</v>
      </c>
      <c r="K15" s="184">
        <v>0</v>
      </c>
    </row>
    <row r="16" spans="1:12" ht="17.25" customHeight="1">
      <c r="A16" s="195" t="s">
        <v>155</v>
      </c>
      <c r="B16" s="184">
        <v>0</v>
      </c>
      <c r="C16" s="184">
        <v>0</v>
      </c>
      <c r="D16" s="184">
        <v>0</v>
      </c>
      <c r="E16" s="184">
        <v>0</v>
      </c>
      <c r="F16" s="184">
        <v>0</v>
      </c>
      <c r="G16" s="184">
        <v>0</v>
      </c>
      <c r="H16" s="184">
        <v>0</v>
      </c>
      <c r="I16" s="202">
        <v>0</v>
      </c>
      <c r="J16" s="184">
        <v>0</v>
      </c>
      <c r="K16" s="184">
        <v>0</v>
      </c>
    </row>
    <row r="17" spans="1:11" ht="17.25" customHeight="1">
      <c r="A17" s="195" t="s">
        <v>156</v>
      </c>
      <c r="B17" s="196">
        <v>2</v>
      </c>
      <c r="C17" s="197">
        <v>7386</v>
      </c>
      <c r="D17" s="184">
        <v>0</v>
      </c>
      <c r="E17" s="184">
        <v>0</v>
      </c>
      <c r="F17" s="196">
        <v>2</v>
      </c>
      <c r="G17" s="197">
        <v>7386</v>
      </c>
      <c r="H17" s="184">
        <v>0</v>
      </c>
      <c r="I17" s="184">
        <v>0</v>
      </c>
      <c r="J17" s="184">
        <v>0</v>
      </c>
      <c r="K17" s="184">
        <v>0</v>
      </c>
    </row>
    <row r="18" spans="1:11" ht="17.25" customHeight="1">
      <c r="A18" s="195" t="s">
        <v>157</v>
      </c>
      <c r="B18" s="184">
        <v>0</v>
      </c>
      <c r="C18" s="184">
        <v>0</v>
      </c>
      <c r="D18" s="184">
        <v>0</v>
      </c>
      <c r="E18" s="184">
        <v>0</v>
      </c>
      <c r="F18" s="184">
        <v>0</v>
      </c>
      <c r="G18" s="184">
        <v>0</v>
      </c>
      <c r="H18" s="184">
        <v>0</v>
      </c>
      <c r="I18" s="184">
        <v>0</v>
      </c>
      <c r="J18" s="184">
        <v>0</v>
      </c>
      <c r="K18" s="184">
        <v>0</v>
      </c>
    </row>
    <row r="19" spans="1:11" ht="17.25" customHeight="1">
      <c r="A19" s="195" t="s">
        <v>158</v>
      </c>
      <c r="B19" s="184">
        <v>0</v>
      </c>
      <c r="C19" s="184">
        <v>0</v>
      </c>
      <c r="D19" s="184">
        <v>0</v>
      </c>
      <c r="E19" s="184">
        <v>0</v>
      </c>
      <c r="F19" s="184">
        <v>0</v>
      </c>
      <c r="G19" s="184">
        <v>0</v>
      </c>
      <c r="H19" s="184">
        <v>0</v>
      </c>
      <c r="I19" s="184">
        <v>0</v>
      </c>
      <c r="J19" s="184">
        <v>0</v>
      </c>
      <c r="K19" s="184">
        <v>0</v>
      </c>
    </row>
    <row r="20" spans="1:11" ht="17.25" customHeight="1">
      <c r="A20" s="195" t="s">
        <v>159</v>
      </c>
      <c r="B20" s="184">
        <v>0</v>
      </c>
      <c r="C20" s="184">
        <v>0</v>
      </c>
      <c r="D20" s="184">
        <v>0</v>
      </c>
      <c r="E20" s="184">
        <v>0</v>
      </c>
      <c r="F20" s="184">
        <v>0</v>
      </c>
      <c r="G20" s="184">
        <v>0</v>
      </c>
      <c r="H20" s="184">
        <v>0</v>
      </c>
      <c r="I20" s="202">
        <v>0</v>
      </c>
      <c r="J20" s="184">
        <v>0</v>
      </c>
      <c r="K20" s="184">
        <v>0</v>
      </c>
    </row>
    <row r="21" spans="1:11" ht="17.25" customHeight="1">
      <c r="A21" s="195" t="s">
        <v>160</v>
      </c>
      <c r="B21" s="196">
        <v>24</v>
      </c>
      <c r="C21" s="197">
        <v>97789.65</v>
      </c>
      <c r="D21" s="196">
        <v>20</v>
      </c>
      <c r="E21" s="197">
        <v>91195.86</v>
      </c>
      <c r="F21" s="196">
        <v>3</v>
      </c>
      <c r="G21" s="197">
        <v>6522.7800000000007</v>
      </c>
      <c r="H21" s="184">
        <v>0</v>
      </c>
      <c r="I21" s="184">
        <v>0</v>
      </c>
      <c r="J21" s="196">
        <v>1</v>
      </c>
      <c r="K21" s="197">
        <v>71.010000000000005</v>
      </c>
    </row>
    <row r="22" spans="1:11" ht="17.25" customHeight="1">
      <c r="A22" s="195" t="s">
        <v>161</v>
      </c>
      <c r="B22" s="184">
        <v>0</v>
      </c>
      <c r="C22" s="184">
        <v>0</v>
      </c>
      <c r="D22" s="184">
        <v>0</v>
      </c>
      <c r="E22" s="184">
        <v>0</v>
      </c>
      <c r="F22" s="184">
        <v>0</v>
      </c>
      <c r="G22" s="184">
        <v>0</v>
      </c>
      <c r="H22" s="184">
        <v>0</v>
      </c>
      <c r="I22" s="184">
        <v>0</v>
      </c>
      <c r="J22" s="184">
        <v>0</v>
      </c>
      <c r="K22" s="184">
        <v>0</v>
      </c>
    </row>
    <row r="23" spans="1:11" ht="17.25" customHeight="1">
      <c r="A23" s="195" t="s">
        <v>162</v>
      </c>
      <c r="B23" s="196">
        <v>19</v>
      </c>
      <c r="C23" s="197">
        <v>70155.34</v>
      </c>
      <c r="D23" s="196">
        <v>9</v>
      </c>
      <c r="E23" s="197">
        <v>40779.03</v>
      </c>
      <c r="F23" s="196">
        <v>6</v>
      </c>
      <c r="G23" s="197">
        <v>18862.469999999998</v>
      </c>
      <c r="H23" s="184">
        <v>0</v>
      </c>
      <c r="I23" s="184">
        <v>0</v>
      </c>
      <c r="J23" s="196">
        <v>4</v>
      </c>
      <c r="K23" s="197">
        <v>10513.84</v>
      </c>
    </row>
    <row r="24" spans="1:11" ht="17.25" customHeight="1">
      <c r="A24" s="195" t="s">
        <v>163</v>
      </c>
      <c r="B24" s="196">
        <v>5</v>
      </c>
      <c r="C24" s="197">
        <v>18379.900000000001</v>
      </c>
      <c r="D24" s="196">
        <v>5</v>
      </c>
      <c r="E24" s="197">
        <v>17000.760000000002</v>
      </c>
      <c r="F24" s="184">
        <v>0</v>
      </c>
      <c r="G24" s="184">
        <v>0</v>
      </c>
      <c r="H24" s="184">
        <v>0</v>
      </c>
      <c r="I24" s="184">
        <v>0</v>
      </c>
      <c r="J24" s="184">
        <v>0</v>
      </c>
      <c r="K24" s="197">
        <v>1379.1399999999999</v>
      </c>
    </row>
    <row r="25" spans="1:11" ht="17.25" customHeight="1">
      <c r="A25" s="195" t="s">
        <v>164</v>
      </c>
      <c r="B25" s="196">
        <v>10</v>
      </c>
      <c r="C25" s="197">
        <v>43398.400000000001</v>
      </c>
      <c r="D25" s="196">
        <v>6</v>
      </c>
      <c r="E25" s="197">
        <v>31586.59</v>
      </c>
      <c r="F25" s="196">
        <v>3</v>
      </c>
      <c r="G25" s="197">
        <v>7796.49</v>
      </c>
      <c r="H25" s="184">
        <v>0</v>
      </c>
      <c r="I25" s="184">
        <v>0</v>
      </c>
      <c r="J25" s="196">
        <v>1</v>
      </c>
      <c r="K25" s="197">
        <v>4015.32</v>
      </c>
    </row>
    <row r="26" spans="1:11" ht="17.25" customHeight="1">
      <c r="A26" s="195" t="s">
        <v>165</v>
      </c>
      <c r="B26" s="184">
        <v>0</v>
      </c>
      <c r="C26" s="184">
        <v>0</v>
      </c>
      <c r="D26" s="184">
        <v>0</v>
      </c>
      <c r="E26" s="184">
        <v>0</v>
      </c>
      <c r="F26" s="184">
        <v>0</v>
      </c>
      <c r="G26" s="184">
        <v>0</v>
      </c>
      <c r="H26" s="184">
        <v>0</v>
      </c>
      <c r="I26" s="184">
        <v>0</v>
      </c>
      <c r="J26" s="184">
        <v>0</v>
      </c>
      <c r="K26" s="184">
        <v>0</v>
      </c>
    </row>
    <row r="27" spans="1:11" ht="17.25" customHeight="1">
      <c r="A27" s="195" t="s">
        <v>166</v>
      </c>
      <c r="B27" s="184">
        <v>0</v>
      </c>
      <c r="C27" s="184">
        <v>0</v>
      </c>
      <c r="D27" s="184">
        <v>0</v>
      </c>
      <c r="E27" s="184">
        <v>0</v>
      </c>
      <c r="F27" s="184">
        <v>0</v>
      </c>
      <c r="G27" s="184">
        <v>0</v>
      </c>
      <c r="H27" s="184">
        <v>0</v>
      </c>
      <c r="I27" s="184">
        <v>0</v>
      </c>
      <c r="J27" s="184">
        <v>0</v>
      </c>
      <c r="K27" s="184">
        <v>0</v>
      </c>
    </row>
    <row r="28" spans="1:11" ht="17.25" customHeight="1">
      <c r="A28" s="195" t="s">
        <v>167</v>
      </c>
      <c r="B28" s="196">
        <v>3</v>
      </c>
      <c r="C28" s="197">
        <v>8681.369999999999</v>
      </c>
      <c r="D28" s="184">
        <v>0</v>
      </c>
      <c r="E28" s="184">
        <v>0</v>
      </c>
      <c r="F28" s="196">
        <v>1</v>
      </c>
      <c r="G28" s="197">
        <v>3439.1400000000003</v>
      </c>
      <c r="H28" s="184">
        <v>0</v>
      </c>
      <c r="I28" s="184">
        <v>0</v>
      </c>
      <c r="J28" s="196">
        <v>2</v>
      </c>
      <c r="K28" s="197">
        <v>5242.2299999999996</v>
      </c>
    </row>
    <row r="29" spans="1:11" ht="17.25" customHeight="1">
      <c r="A29" s="195" t="s">
        <v>168</v>
      </c>
      <c r="B29" s="196">
        <v>1</v>
      </c>
      <c r="C29" s="197">
        <v>319.77</v>
      </c>
      <c r="D29" s="184">
        <v>0</v>
      </c>
      <c r="E29" s="184">
        <v>0</v>
      </c>
      <c r="F29" s="184">
        <v>0</v>
      </c>
      <c r="G29" s="184">
        <v>0</v>
      </c>
      <c r="H29" s="184">
        <v>0</v>
      </c>
      <c r="I29" s="184">
        <v>0</v>
      </c>
      <c r="J29" s="196">
        <v>1</v>
      </c>
      <c r="K29" s="197">
        <v>319.77</v>
      </c>
    </row>
    <row r="30" spans="1:11" ht="17.25" customHeight="1">
      <c r="A30" s="195" t="s">
        <v>169</v>
      </c>
      <c r="B30" s="196">
        <v>1</v>
      </c>
      <c r="C30" s="197">
        <v>4015.32</v>
      </c>
      <c r="D30" s="184">
        <v>0</v>
      </c>
      <c r="E30" s="184">
        <v>0</v>
      </c>
      <c r="F30" s="184">
        <v>0</v>
      </c>
      <c r="G30" s="184">
        <v>0</v>
      </c>
      <c r="H30" s="184">
        <v>0</v>
      </c>
      <c r="I30" s="184">
        <v>0</v>
      </c>
      <c r="J30" s="196">
        <v>1</v>
      </c>
      <c r="K30" s="197">
        <v>4015.32</v>
      </c>
    </row>
    <row r="31" spans="1:11" ht="17.25" customHeight="1">
      <c r="A31" s="195" t="s">
        <v>170</v>
      </c>
      <c r="B31" s="184">
        <v>0</v>
      </c>
      <c r="C31" s="184">
        <v>0</v>
      </c>
      <c r="D31" s="184">
        <v>0</v>
      </c>
      <c r="E31" s="184">
        <v>0</v>
      </c>
      <c r="F31" s="184">
        <v>0</v>
      </c>
      <c r="G31" s="184">
        <v>0</v>
      </c>
      <c r="H31" s="184">
        <v>0</v>
      </c>
      <c r="I31" s="184">
        <v>0</v>
      </c>
      <c r="J31" s="184">
        <v>0</v>
      </c>
      <c r="K31" s="184">
        <v>0</v>
      </c>
    </row>
    <row r="32" spans="1:11" ht="17.25" customHeight="1">
      <c r="A32" s="195" t="s">
        <v>171</v>
      </c>
      <c r="B32" s="196">
        <v>3297</v>
      </c>
      <c r="C32" s="197">
        <v>7450498.0499999989</v>
      </c>
      <c r="D32" s="196">
        <v>2741</v>
      </c>
      <c r="E32" s="197">
        <v>6024658.8899999997</v>
      </c>
      <c r="F32" s="196">
        <v>223</v>
      </c>
      <c r="G32" s="197">
        <v>618425.59999999998</v>
      </c>
      <c r="H32" s="196">
        <v>4</v>
      </c>
      <c r="I32" s="197">
        <v>17367.21</v>
      </c>
      <c r="J32" s="196">
        <v>333</v>
      </c>
      <c r="K32" s="197">
        <v>807413.56</v>
      </c>
    </row>
    <row r="33" spans="1:11" ht="17.25" customHeight="1">
      <c r="A33" s="195" t="s">
        <v>172</v>
      </c>
      <c r="B33" s="196">
        <v>12</v>
      </c>
      <c r="C33" s="197">
        <v>50863.4</v>
      </c>
      <c r="D33" s="196">
        <v>3</v>
      </c>
      <c r="E33" s="197">
        <v>18756.439999999999</v>
      </c>
      <c r="F33" s="196">
        <v>8</v>
      </c>
      <c r="G33" s="197">
        <v>28091.64</v>
      </c>
      <c r="H33" s="184">
        <v>0</v>
      </c>
      <c r="I33" s="184">
        <v>0</v>
      </c>
      <c r="J33" s="196">
        <v>1</v>
      </c>
      <c r="K33" s="197">
        <v>4015.32</v>
      </c>
    </row>
    <row r="34" spans="1:11" ht="17.25" customHeight="1">
      <c r="A34" s="195" t="s">
        <v>173</v>
      </c>
      <c r="B34" s="184">
        <v>0</v>
      </c>
      <c r="C34" s="184">
        <v>0</v>
      </c>
      <c r="D34" s="184">
        <v>0</v>
      </c>
      <c r="E34" s="184">
        <v>0</v>
      </c>
      <c r="F34" s="184">
        <v>0</v>
      </c>
      <c r="G34" s="184">
        <v>0</v>
      </c>
      <c r="H34" s="184">
        <v>0</v>
      </c>
      <c r="I34" s="184">
        <v>0</v>
      </c>
      <c r="J34" s="184">
        <v>0</v>
      </c>
      <c r="K34" s="184">
        <v>0</v>
      </c>
    </row>
    <row r="35" spans="1:11" ht="17.25" customHeight="1">
      <c r="A35" s="195" t="s">
        <v>174</v>
      </c>
      <c r="B35" s="184">
        <v>0</v>
      </c>
      <c r="C35" s="184">
        <v>0</v>
      </c>
      <c r="D35" s="184">
        <v>0</v>
      </c>
      <c r="E35" s="184">
        <v>0</v>
      </c>
      <c r="F35" s="184">
        <v>0</v>
      </c>
      <c r="G35" s="184">
        <v>0</v>
      </c>
      <c r="H35" s="184">
        <v>0</v>
      </c>
      <c r="I35" s="184">
        <v>0</v>
      </c>
      <c r="J35" s="184">
        <v>0</v>
      </c>
      <c r="K35" s="184">
        <v>0</v>
      </c>
    </row>
    <row r="36" spans="1:11" ht="17.25" customHeight="1">
      <c r="A36" s="195" t="s">
        <v>175</v>
      </c>
      <c r="B36" s="196">
        <v>3</v>
      </c>
      <c r="C36" s="197">
        <v>8261.73</v>
      </c>
      <c r="D36" s="196">
        <v>1</v>
      </c>
      <c r="E36" s="197">
        <v>887.61</v>
      </c>
      <c r="F36" s="184">
        <v>0</v>
      </c>
      <c r="G36" s="184">
        <v>0</v>
      </c>
      <c r="H36" s="184">
        <v>0</v>
      </c>
      <c r="I36" s="184">
        <v>0</v>
      </c>
      <c r="J36" s="196">
        <v>2</v>
      </c>
      <c r="K36" s="197">
        <v>7374.12</v>
      </c>
    </row>
    <row r="37" spans="1:11" ht="17.25" customHeight="1">
      <c r="A37" s="195" t="s">
        <v>176</v>
      </c>
      <c r="B37" s="184">
        <v>0</v>
      </c>
      <c r="C37" s="184">
        <v>0</v>
      </c>
      <c r="D37" s="184">
        <v>0</v>
      </c>
      <c r="E37" s="184">
        <v>0</v>
      </c>
      <c r="F37" s="184">
        <v>0</v>
      </c>
      <c r="G37" s="184">
        <v>0</v>
      </c>
      <c r="H37" s="184">
        <v>0</v>
      </c>
      <c r="I37" s="184">
        <v>0</v>
      </c>
      <c r="J37" s="184">
        <v>0</v>
      </c>
      <c r="K37" s="184">
        <v>0</v>
      </c>
    </row>
    <row r="38" spans="1:11" ht="17.25" customHeight="1">
      <c r="A38" s="195" t="s">
        <v>177</v>
      </c>
      <c r="B38" s="196">
        <v>3</v>
      </c>
      <c r="C38" s="197">
        <v>7137.7199999999993</v>
      </c>
      <c r="D38" s="196">
        <v>1</v>
      </c>
      <c r="E38" s="197">
        <v>4197.33</v>
      </c>
      <c r="F38" s="196">
        <v>1</v>
      </c>
      <c r="G38" s="197">
        <v>808.56</v>
      </c>
      <c r="H38" s="184">
        <v>0</v>
      </c>
      <c r="I38" s="184">
        <v>0</v>
      </c>
      <c r="J38" s="196">
        <v>1</v>
      </c>
      <c r="K38" s="197">
        <v>2131.83</v>
      </c>
    </row>
    <row r="39" spans="1:11" ht="17.25" customHeight="1">
      <c r="A39" s="195" t="s">
        <v>178</v>
      </c>
      <c r="B39" s="196">
        <v>16</v>
      </c>
      <c r="C39" s="197">
        <v>52193.93</v>
      </c>
      <c r="D39" s="196">
        <v>9</v>
      </c>
      <c r="E39" s="197">
        <v>28206.05</v>
      </c>
      <c r="F39" s="196">
        <v>5</v>
      </c>
      <c r="G39" s="197">
        <v>20893.95</v>
      </c>
      <c r="H39" s="184">
        <v>0</v>
      </c>
      <c r="I39" s="184">
        <v>0</v>
      </c>
      <c r="J39" s="196">
        <v>2</v>
      </c>
      <c r="K39" s="197">
        <v>3093.93</v>
      </c>
    </row>
    <row r="40" spans="1:11" ht="17.25" customHeight="1">
      <c r="A40" s="195" t="s">
        <v>179</v>
      </c>
      <c r="B40" s="184">
        <v>0</v>
      </c>
      <c r="C40" s="184">
        <v>0</v>
      </c>
      <c r="D40" s="184">
        <v>0</v>
      </c>
      <c r="E40" s="184">
        <v>0</v>
      </c>
      <c r="F40" s="184">
        <v>0</v>
      </c>
      <c r="G40" s="591">
        <v>0</v>
      </c>
      <c r="H40" s="184">
        <v>0</v>
      </c>
      <c r="I40" s="184">
        <v>0</v>
      </c>
      <c r="J40" s="184">
        <v>0</v>
      </c>
      <c r="K40" s="184">
        <v>0</v>
      </c>
    </row>
    <row r="41" spans="1:11" ht="17.25" customHeight="1">
      <c r="A41" s="195" t="s">
        <v>180</v>
      </c>
      <c r="B41" s="196">
        <v>32</v>
      </c>
      <c r="C41" s="197">
        <v>143549.79999999999</v>
      </c>
      <c r="D41" s="196">
        <v>24</v>
      </c>
      <c r="E41" s="197">
        <v>115900.06</v>
      </c>
      <c r="F41" s="196">
        <v>2</v>
      </c>
      <c r="G41" s="197">
        <v>8799.9600000000009</v>
      </c>
      <c r="H41" s="184">
        <v>0</v>
      </c>
      <c r="I41" s="184">
        <v>0</v>
      </c>
      <c r="J41" s="196">
        <v>6</v>
      </c>
      <c r="K41" s="197">
        <v>18849.78</v>
      </c>
    </row>
    <row r="42" spans="1:11" ht="17.25" customHeight="1">
      <c r="A42" s="195" t="s">
        <v>181</v>
      </c>
      <c r="B42" s="196">
        <v>17</v>
      </c>
      <c r="C42" s="197">
        <v>65953.89</v>
      </c>
      <c r="D42" s="196">
        <v>14</v>
      </c>
      <c r="E42" s="197">
        <v>54904.68</v>
      </c>
      <c r="F42" s="196">
        <v>1</v>
      </c>
      <c r="G42" s="197">
        <v>4015.32</v>
      </c>
      <c r="H42" s="184">
        <v>0</v>
      </c>
      <c r="I42" s="184">
        <v>0</v>
      </c>
      <c r="J42" s="196">
        <v>2</v>
      </c>
      <c r="K42" s="197">
        <v>7033.89</v>
      </c>
    </row>
    <row r="43" spans="1:11" ht="34.5">
      <c r="A43" s="199" t="s">
        <v>182</v>
      </c>
      <c r="B43" s="200">
        <v>270</v>
      </c>
      <c r="C43" s="201">
        <v>580058.55000000005</v>
      </c>
      <c r="D43" s="200">
        <v>246</v>
      </c>
      <c r="E43" s="201">
        <v>497659.39999999997</v>
      </c>
      <c r="F43" s="200">
        <v>6</v>
      </c>
      <c r="G43" s="201">
        <v>33203.61</v>
      </c>
      <c r="H43" s="203">
        <v>0</v>
      </c>
      <c r="I43" s="203">
        <v>0</v>
      </c>
      <c r="J43" s="200">
        <v>17</v>
      </c>
      <c r="K43" s="201">
        <v>49195.539999999994</v>
      </c>
    </row>
    <row r="44" spans="1:11" ht="17.25" customHeight="1">
      <c r="A44" s="195" t="s">
        <v>570</v>
      </c>
      <c r="B44" s="196">
        <v>64</v>
      </c>
      <c r="C44" s="197">
        <v>184838.69999999998</v>
      </c>
      <c r="D44" s="196">
        <v>62</v>
      </c>
      <c r="E44" s="197">
        <v>160435.04999999999</v>
      </c>
      <c r="F44" s="196">
        <v>2</v>
      </c>
      <c r="G44" s="197">
        <v>24403.65</v>
      </c>
      <c r="H44" s="184">
        <v>0</v>
      </c>
      <c r="I44" s="184">
        <v>0</v>
      </c>
      <c r="J44" s="184">
        <v>0</v>
      </c>
      <c r="K44" s="184">
        <v>0</v>
      </c>
    </row>
    <row r="45" spans="1:11" ht="17.25" customHeight="1">
      <c r="A45" s="195" t="s">
        <v>643</v>
      </c>
      <c r="B45" s="184">
        <v>0</v>
      </c>
      <c r="C45" s="184">
        <v>0</v>
      </c>
      <c r="D45" s="184">
        <v>0</v>
      </c>
      <c r="E45" s="184">
        <v>0</v>
      </c>
      <c r="F45" s="184">
        <v>0</v>
      </c>
      <c r="G45" s="184">
        <v>0</v>
      </c>
      <c r="H45" s="184">
        <v>0</v>
      </c>
      <c r="I45" s="184">
        <v>0</v>
      </c>
      <c r="J45" s="184">
        <v>0</v>
      </c>
      <c r="K45" s="184">
        <v>0</v>
      </c>
    </row>
    <row r="46" spans="1:11" ht="17.25" customHeight="1">
      <c r="A46" s="195" t="s">
        <v>533</v>
      </c>
      <c r="B46" s="184">
        <v>0</v>
      </c>
      <c r="C46" s="184">
        <v>0</v>
      </c>
      <c r="D46" s="184">
        <v>0</v>
      </c>
      <c r="E46" s="184">
        <v>0</v>
      </c>
      <c r="F46" s="184">
        <v>0</v>
      </c>
      <c r="G46" s="184">
        <v>0</v>
      </c>
      <c r="H46" s="184">
        <v>0</v>
      </c>
      <c r="I46" s="184">
        <v>0</v>
      </c>
      <c r="J46" s="184">
        <v>0</v>
      </c>
      <c r="K46" s="184">
        <v>0</v>
      </c>
    </row>
    <row r="47" spans="1:11" ht="17.25" customHeight="1">
      <c r="A47" s="195" t="s">
        <v>183</v>
      </c>
      <c r="B47" s="196">
        <v>79</v>
      </c>
      <c r="C47" s="197">
        <v>354029.54</v>
      </c>
      <c r="D47" s="196">
        <v>75</v>
      </c>
      <c r="E47" s="197">
        <v>335172.23</v>
      </c>
      <c r="F47" s="196">
        <v>1</v>
      </c>
      <c r="G47" s="197">
        <v>4784.6400000000003</v>
      </c>
      <c r="H47" s="184">
        <v>0</v>
      </c>
      <c r="I47" s="184">
        <v>0</v>
      </c>
      <c r="J47" s="196">
        <v>3</v>
      </c>
      <c r="K47" s="197">
        <v>14072.67</v>
      </c>
    </row>
    <row r="48" spans="1:11" ht="17.25" customHeight="1">
      <c r="A48" s="195" t="s">
        <v>184</v>
      </c>
      <c r="B48" s="184">
        <v>0</v>
      </c>
      <c r="C48" s="184">
        <v>0</v>
      </c>
      <c r="D48" s="184">
        <v>0</v>
      </c>
      <c r="E48" s="184">
        <v>0</v>
      </c>
      <c r="F48" s="184">
        <v>0</v>
      </c>
      <c r="G48" s="184">
        <v>0</v>
      </c>
      <c r="H48" s="184">
        <v>0</v>
      </c>
      <c r="I48" s="184">
        <v>0</v>
      </c>
      <c r="J48" s="184">
        <v>0</v>
      </c>
      <c r="K48" s="184">
        <v>0</v>
      </c>
    </row>
    <row r="49" spans="1:11" ht="17.25" customHeight="1">
      <c r="A49" s="195" t="s">
        <v>571</v>
      </c>
      <c r="B49" s="184">
        <v>0</v>
      </c>
      <c r="C49" s="184">
        <v>0</v>
      </c>
      <c r="D49" s="184">
        <v>0</v>
      </c>
      <c r="E49" s="184">
        <v>0</v>
      </c>
      <c r="F49" s="184">
        <v>0</v>
      </c>
      <c r="G49" s="184">
        <v>0</v>
      </c>
      <c r="H49" s="184">
        <v>0</v>
      </c>
      <c r="I49" s="184">
        <v>0</v>
      </c>
      <c r="J49" s="184">
        <v>0</v>
      </c>
      <c r="K49" s="184">
        <v>0</v>
      </c>
    </row>
    <row r="50" spans="1:11" ht="17.25" customHeight="1">
      <c r="A50" s="195" t="s">
        <v>185</v>
      </c>
      <c r="B50" s="184">
        <v>0</v>
      </c>
      <c r="C50" s="184">
        <v>0</v>
      </c>
      <c r="D50" s="184">
        <v>0</v>
      </c>
      <c r="E50" s="184">
        <v>0</v>
      </c>
      <c r="F50" s="184">
        <v>0</v>
      </c>
      <c r="G50" s="184">
        <v>0</v>
      </c>
      <c r="H50" s="184">
        <v>0</v>
      </c>
      <c r="I50" s="184">
        <v>0</v>
      </c>
      <c r="J50" s="184">
        <v>0</v>
      </c>
      <c r="K50" s="184">
        <v>0</v>
      </c>
    </row>
    <row r="51" spans="1:11" ht="17.25" customHeight="1">
      <c r="A51" s="195" t="s">
        <v>186</v>
      </c>
      <c r="B51" s="184">
        <v>0</v>
      </c>
      <c r="C51" s="184">
        <v>0</v>
      </c>
      <c r="D51" s="184">
        <v>0</v>
      </c>
      <c r="E51" s="184">
        <v>0</v>
      </c>
      <c r="F51" s="184">
        <v>0</v>
      </c>
      <c r="G51" s="184">
        <v>0</v>
      </c>
      <c r="H51" s="184">
        <v>0</v>
      </c>
      <c r="I51" s="184">
        <v>0</v>
      </c>
      <c r="J51" s="184">
        <v>0</v>
      </c>
      <c r="K51" s="184">
        <v>0</v>
      </c>
    </row>
    <row r="52" spans="1:11" ht="17.25" customHeight="1">
      <c r="A52" s="195" t="s">
        <v>187</v>
      </c>
      <c r="B52" s="184">
        <v>0</v>
      </c>
      <c r="C52" s="184">
        <v>0</v>
      </c>
      <c r="D52" s="184">
        <v>0</v>
      </c>
      <c r="E52" s="184">
        <v>0</v>
      </c>
      <c r="F52" s="184">
        <v>0</v>
      </c>
      <c r="G52" s="184">
        <v>0</v>
      </c>
      <c r="H52" s="184">
        <v>0</v>
      </c>
      <c r="I52" s="184">
        <v>0</v>
      </c>
      <c r="J52" s="184">
        <v>0</v>
      </c>
      <c r="K52" s="184">
        <v>0</v>
      </c>
    </row>
    <row r="53" spans="1:11" ht="17.25" customHeight="1">
      <c r="A53" s="195" t="s">
        <v>534</v>
      </c>
      <c r="B53" s="184">
        <v>0</v>
      </c>
      <c r="C53" s="184">
        <v>0</v>
      </c>
      <c r="D53" s="184">
        <v>0</v>
      </c>
      <c r="E53" s="184">
        <v>0</v>
      </c>
      <c r="F53" s="184">
        <v>0</v>
      </c>
      <c r="G53" s="184">
        <v>0</v>
      </c>
      <c r="H53" s="184">
        <v>0</v>
      </c>
      <c r="I53" s="184">
        <v>0</v>
      </c>
      <c r="J53" s="184">
        <v>0</v>
      </c>
      <c r="K53" s="184">
        <v>0</v>
      </c>
    </row>
    <row r="54" spans="1:11" ht="17.25" customHeight="1">
      <c r="A54" s="195" t="s">
        <v>188</v>
      </c>
      <c r="B54" s="196">
        <v>12</v>
      </c>
      <c r="C54" s="197">
        <v>41190.31</v>
      </c>
      <c r="D54" s="196">
        <v>2</v>
      </c>
      <c r="E54" s="197">
        <v>2052.12</v>
      </c>
      <c r="F54" s="196">
        <v>1</v>
      </c>
      <c r="G54" s="197">
        <v>4015.32</v>
      </c>
      <c r="H54" s="184">
        <v>0</v>
      </c>
      <c r="I54" s="184">
        <v>0</v>
      </c>
      <c r="J54" s="196">
        <v>9</v>
      </c>
      <c r="K54" s="197">
        <v>35122.869999999995</v>
      </c>
    </row>
    <row r="55" spans="1:11" ht="17.25" customHeight="1">
      <c r="A55" s="204" t="s">
        <v>572</v>
      </c>
      <c r="B55" s="205">
        <v>114</v>
      </c>
      <c r="C55" s="206">
        <v>489923.85</v>
      </c>
      <c r="D55" s="205">
        <v>107</v>
      </c>
      <c r="E55" s="206">
        <v>458926.6</v>
      </c>
      <c r="F55" s="205">
        <v>2</v>
      </c>
      <c r="G55" s="206">
        <v>8799.9600000000009</v>
      </c>
      <c r="H55" s="191">
        <v>0</v>
      </c>
      <c r="I55" s="191">
        <v>0</v>
      </c>
      <c r="J55" s="205">
        <v>5</v>
      </c>
      <c r="K55" s="206">
        <v>22197.29</v>
      </c>
    </row>
  </sheetData>
  <mergeCells count="9">
    <mergeCell ref="B6:K6"/>
    <mergeCell ref="A4:A6"/>
    <mergeCell ref="A1:K1"/>
    <mergeCell ref="A3:K3"/>
    <mergeCell ref="B4:C4"/>
    <mergeCell ref="D4:E4"/>
    <mergeCell ref="F4:G4"/>
    <mergeCell ref="H4:I4"/>
    <mergeCell ref="J4:K4"/>
  </mergeCells>
  <hyperlinks>
    <hyperlink ref="L1" location="'Spis treści'!A1" display="Powrót do spisu" xr:uid="{E7441515-DFA6-4798-B853-E17F5D7F73BE}"/>
  </hyperlinks>
  <printOptions horizontalCentered="1"/>
  <pageMargins left="0.51181102362204722" right="0.51181102362204722" top="0.55118110236220474" bottom="0.47244094488188981" header="0.31496062992125984" footer="0.31496062992125984"/>
  <pageSetup paperSize="9" scale="78" orientation="portrait" r:id="rId1"/>
  <headerFooter differentFirst="1" alignWithMargins="0">
    <oddFooter>&amp;C&amp;"Arial,Normalny"&amp;9&amp;P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40"/>
  <sheetViews>
    <sheetView showGridLines="0" view="pageBreakPreview" zoomScale="90" zoomScaleNormal="90" zoomScaleSheetLayoutView="90" workbookViewId="0">
      <selection activeCell="A15" sqref="A15:B15"/>
    </sheetView>
  </sheetViews>
  <sheetFormatPr defaultColWidth="8" defaultRowHeight="12.75"/>
  <cols>
    <col min="1" max="1" width="36" style="1" customWidth="1"/>
    <col min="2" max="2" width="9.625" style="1" customWidth="1"/>
    <col min="3" max="6" width="9.5" style="1" customWidth="1"/>
    <col min="7" max="9" width="8.625" style="1" customWidth="1"/>
    <col min="10" max="10" width="10.875" style="1" customWidth="1"/>
    <col min="11" max="16382" width="8" style="1"/>
    <col min="16383" max="16383" width="1.5" style="1" customWidth="1"/>
    <col min="16384" max="16384" width="0.25" style="1" customWidth="1"/>
  </cols>
  <sheetData>
    <row r="1" spans="1:11" ht="23.25" customHeight="1">
      <c r="A1" s="689" t="s">
        <v>484</v>
      </c>
      <c r="B1" s="689"/>
      <c r="C1" s="689"/>
      <c r="D1" s="689"/>
      <c r="E1" s="689"/>
      <c r="F1" s="689"/>
      <c r="G1" s="689"/>
      <c r="H1" s="689"/>
      <c r="I1" s="689"/>
      <c r="J1" s="583" t="s">
        <v>632</v>
      </c>
    </row>
    <row r="2" spans="1:11" ht="33.75" customHeight="1">
      <c r="A2" s="690" t="s">
        <v>580</v>
      </c>
      <c r="B2" s="690"/>
      <c r="C2" s="690"/>
      <c r="D2" s="691"/>
      <c r="E2" s="691"/>
      <c r="F2" s="691"/>
      <c r="G2" s="691"/>
      <c r="H2" s="691"/>
      <c r="I2" s="691"/>
    </row>
    <row r="3" spans="1:11" ht="20.25" customHeight="1">
      <c r="A3" s="665" t="s">
        <v>15</v>
      </c>
      <c r="B3" s="630" t="s">
        <v>438</v>
      </c>
      <c r="C3" s="631"/>
      <c r="D3" s="630" t="s">
        <v>574</v>
      </c>
      <c r="E3" s="632"/>
      <c r="F3" s="632"/>
      <c r="G3" s="632"/>
      <c r="H3" s="632"/>
      <c r="I3" s="631"/>
    </row>
    <row r="4" spans="1:11" ht="20.25" customHeight="1">
      <c r="A4" s="667"/>
      <c r="B4" s="633" t="s">
        <v>645</v>
      </c>
      <c r="C4" s="633" t="s">
        <v>646</v>
      </c>
      <c r="D4" s="633" t="s">
        <v>636</v>
      </c>
      <c r="E4" s="633" t="s">
        <v>645</v>
      </c>
      <c r="F4" s="633" t="s">
        <v>646</v>
      </c>
      <c r="G4" s="634" t="s">
        <v>16</v>
      </c>
      <c r="H4" s="634"/>
      <c r="I4" s="635"/>
    </row>
    <row r="5" spans="1:11" ht="75" customHeight="1">
      <c r="A5" s="666"/>
      <c r="B5" s="633"/>
      <c r="C5" s="633"/>
      <c r="D5" s="633"/>
      <c r="E5" s="633"/>
      <c r="F5" s="633"/>
      <c r="G5" s="608" t="s">
        <v>647</v>
      </c>
      <c r="H5" s="607" t="s">
        <v>648</v>
      </c>
      <c r="I5" s="607" t="s">
        <v>650</v>
      </c>
    </row>
    <row r="6" spans="1:11" ht="21" customHeight="1">
      <c r="A6" s="692" t="s">
        <v>72</v>
      </c>
      <c r="B6" s="693"/>
      <c r="C6" s="693"/>
      <c r="D6" s="693"/>
      <c r="E6" s="693"/>
      <c r="F6" s="693"/>
      <c r="G6" s="693"/>
      <c r="H6" s="693"/>
      <c r="I6" s="694"/>
    </row>
    <row r="7" spans="1:11" ht="21.75" customHeight="1">
      <c r="A7" s="207" t="s">
        <v>17</v>
      </c>
      <c r="B7" s="208">
        <v>1029384</v>
      </c>
      <c r="C7" s="208">
        <v>1040741</v>
      </c>
      <c r="D7" s="208">
        <v>994394</v>
      </c>
      <c r="E7" s="208">
        <v>989540</v>
      </c>
      <c r="F7" s="208">
        <v>996090</v>
      </c>
      <c r="G7" s="209">
        <f>E7/D7-1</f>
        <v>-4.8813649318076857E-3</v>
      </c>
      <c r="H7" s="209">
        <f>E7/B7-1</f>
        <v>-3.8706643973483223E-2</v>
      </c>
      <c r="I7" s="209">
        <f>F7/C7-1</f>
        <v>-4.2903085397807961E-2</v>
      </c>
      <c r="J7" s="4"/>
      <c r="K7" s="4"/>
    </row>
    <row r="8" spans="1:11" ht="21.75" customHeight="1">
      <c r="A8" s="211" t="s">
        <v>143</v>
      </c>
      <c r="B8" s="212">
        <v>804245</v>
      </c>
      <c r="C8" s="212">
        <v>814240</v>
      </c>
      <c r="D8" s="212">
        <v>773611</v>
      </c>
      <c r="E8" s="212">
        <v>770114</v>
      </c>
      <c r="F8" s="212">
        <v>775591</v>
      </c>
      <c r="G8" s="213">
        <f t="shared" ref="G8:G9" si="0">E8/D8-1</f>
        <v>-4.5203597156711073E-3</v>
      </c>
      <c r="H8" s="213">
        <f t="shared" ref="H8:H9" si="1">E8/B8-1</f>
        <v>-4.2438560388936231E-2</v>
      </c>
      <c r="I8" s="214">
        <f t="shared" ref="I8:I9" si="2">F8/C8-1</f>
        <v>-4.7466348988013385E-2</v>
      </c>
      <c r="J8" s="4"/>
      <c r="K8" s="4"/>
    </row>
    <row r="9" spans="1:11" ht="21.75" customHeight="1">
      <c r="A9" s="215" t="s">
        <v>18</v>
      </c>
      <c r="B9" s="216">
        <v>225139</v>
      </c>
      <c r="C9" s="216">
        <v>226501</v>
      </c>
      <c r="D9" s="216">
        <v>220783</v>
      </c>
      <c r="E9" s="216">
        <v>219425</v>
      </c>
      <c r="F9" s="216">
        <v>220499</v>
      </c>
      <c r="G9" s="213">
        <f t="shared" si="0"/>
        <v>-6.1508358886327441E-3</v>
      </c>
      <c r="H9" s="213">
        <f t="shared" si="1"/>
        <v>-2.5379876431893211E-2</v>
      </c>
      <c r="I9" s="214">
        <f t="shared" si="2"/>
        <v>-2.6498779254837679E-2</v>
      </c>
      <c r="J9" s="4"/>
      <c r="K9" s="4"/>
    </row>
    <row r="10" spans="1:11" ht="26.25" customHeight="1">
      <c r="A10" s="692" t="s">
        <v>112</v>
      </c>
      <c r="B10" s="693"/>
      <c r="C10" s="693"/>
      <c r="D10" s="693"/>
      <c r="E10" s="693"/>
      <c r="F10" s="693"/>
      <c r="G10" s="693"/>
      <c r="H10" s="693"/>
      <c r="I10" s="694"/>
      <c r="J10" s="4"/>
      <c r="K10" s="4"/>
    </row>
    <row r="11" spans="1:11" s="5" customFormat="1" ht="21" customHeight="1">
      <c r="A11" s="217" t="s">
        <v>450</v>
      </c>
      <c r="B11" s="218">
        <v>804245</v>
      </c>
      <c r="C11" s="218">
        <v>814240</v>
      </c>
      <c r="D11" s="219">
        <v>773611</v>
      </c>
      <c r="E11" s="219">
        <v>770114</v>
      </c>
      <c r="F11" s="219">
        <v>775591</v>
      </c>
      <c r="G11" s="209">
        <f t="shared" ref="G11:G16" si="3">E11/D11-1</f>
        <v>-4.5203597156711073E-3</v>
      </c>
      <c r="H11" s="209">
        <f t="shared" ref="H11:H16" si="4">E11/B11-1</f>
        <v>-4.2438560388936231E-2</v>
      </c>
      <c r="I11" s="210">
        <f t="shared" ref="I11:I16" si="5">F11/C11-1</f>
        <v>-4.7466348988013385E-2</v>
      </c>
      <c r="J11" s="4"/>
      <c r="K11" s="4"/>
    </row>
    <row r="12" spans="1:11" ht="21" customHeight="1">
      <c r="A12" s="220" t="s">
        <v>19</v>
      </c>
      <c r="B12" s="221">
        <v>18485</v>
      </c>
      <c r="C12" s="221">
        <v>22426</v>
      </c>
      <c r="D12" s="216">
        <v>7296</v>
      </c>
      <c r="E12" s="216">
        <v>3877</v>
      </c>
      <c r="F12" s="216">
        <v>7487</v>
      </c>
      <c r="G12" s="213">
        <f t="shared" si="3"/>
        <v>-0.46861293859649122</v>
      </c>
      <c r="H12" s="213">
        <f t="shared" si="4"/>
        <v>-0.79026237489856643</v>
      </c>
      <c r="I12" s="214">
        <f t="shared" si="5"/>
        <v>-0.66614643717114064</v>
      </c>
      <c r="J12" s="4"/>
      <c r="K12" s="4"/>
    </row>
    <row r="13" spans="1:11" ht="21" customHeight="1">
      <c r="A13" s="222" t="s">
        <v>20</v>
      </c>
      <c r="B13" s="221">
        <v>702419</v>
      </c>
      <c r="C13" s="221">
        <v>707383</v>
      </c>
      <c r="D13" s="212">
        <v>687014</v>
      </c>
      <c r="E13" s="212">
        <v>687144</v>
      </c>
      <c r="F13" s="212">
        <v>688580</v>
      </c>
      <c r="G13" s="612">
        <f t="shared" si="3"/>
        <v>1.8922467373294616E-4</v>
      </c>
      <c r="H13" s="213">
        <f t="shared" si="4"/>
        <v>-2.1746279642207877E-2</v>
      </c>
      <c r="I13" s="214">
        <f t="shared" si="5"/>
        <v>-2.6581074184706122E-2</v>
      </c>
      <c r="J13" s="4"/>
      <c r="K13" s="4"/>
    </row>
    <row r="14" spans="1:11" ht="21" customHeight="1">
      <c r="A14" s="223" t="s">
        <v>21</v>
      </c>
      <c r="B14" s="221">
        <v>16488</v>
      </c>
      <c r="C14" s="221">
        <v>17298</v>
      </c>
      <c r="D14" s="216">
        <v>14023</v>
      </c>
      <c r="E14" s="216">
        <v>13435</v>
      </c>
      <c r="F14" s="216">
        <v>14092</v>
      </c>
      <c r="G14" s="213">
        <f t="shared" si="3"/>
        <v>-4.193111317121867E-2</v>
      </c>
      <c r="H14" s="213">
        <f t="shared" si="4"/>
        <v>-0.18516496846191166</v>
      </c>
      <c r="I14" s="214">
        <f t="shared" si="5"/>
        <v>-0.18533934558908549</v>
      </c>
      <c r="J14" s="4"/>
      <c r="K14" s="4"/>
    </row>
    <row r="15" spans="1:11" ht="21" customHeight="1">
      <c r="A15" s="223" t="s">
        <v>22</v>
      </c>
      <c r="B15" s="221">
        <v>82620</v>
      </c>
      <c r="C15" s="221">
        <v>86793</v>
      </c>
      <c r="D15" s="216">
        <v>69997</v>
      </c>
      <c r="E15" s="216">
        <v>66988</v>
      </c>
      <c r="F15" s="216">
        <v>70340</v>
      </c>
      <c r="G15" s="213">
        <f t="shared" si="3"/>
        <v>-4.2987556609568989E-2</v>
      </c>
      <c r="H15" s="213">
        <f t="shared" si="4"/>
        <v>-0.18920358266763493</v>
      </c>
      <c r="I15" s="214">
        <f t="shared" si="5"/>
        <v>-0.18956597882317694</v>
      </c>
      <c r="J15" s="4"/>
      <c r="K15" s="4"/>
    </row>
    <row r="16" spans="1:11" ht="26.25" customHeight="1">
      <c r="A16" s="224" t="s">
        <v>23</v>
      </c>
      <c r="B16" s="225">
        <v>2717</v>
      </c>
      <c r="C16" s="225">
        <v>2765</v>
      </c>
      <c r="D16" s="226">
        <v>2576</v>
      </c>
      <c r="E16" s="226">
        <v>2548</v>
      </c>
      <c r="F16" s="226">
        <v>2580</v>
      </c>
      <c r="G16" s="213">
        <f t="shared" si="3"/>
        <v>-1.0869565217391353E-2</v>
      </c>
      <c r="H16" s="213">
        <f t="shared" si="4"/>
        <v>-6.2200956937799035E-2</v>
      </c>
      <c r="I16" s="214">
        <f t="shared" si="5"/>
        <v>-6.6907775768535238E-2</v>
      </c>
      <c r="J16" s="4"/>
      <c r="K16" s="4"/>
    </row>
    <row r="17" spans="1:11" ht="27.75" customHeight="1">
      <c r="A17" s="692" t="s">
        <v>24</v>
      </c>
      <c r="B17" s="693"/>
      <c r="C17" s="693"/>
      <c r="D17" s="693"/>
      <c r="E17" s="693"/>
      <c r="F17" s="693"/>
      <c r="G17" s="693"/>
      <c r="H17" s="693"/>
      <c r="I17" s="694"/>
      <c r="J17" s="4"/>
      <c r="K17" s="4"/>
    </row>
    <row r="18" spans="1:11" ht="24.75" customHeight="1">
      <c r="A18" s="217" t="s">
        <v>25</v>
      </c>
      <c r="B18" s="208">
        <v>225139</v>
      </c>
      <c r="C18" s="208">
        <v>226501</v>
      </c>
      <c r="D18" s="208">
        <v>220783</v>
      </c>
      <c r="E18" s="208">
        <v>219425</v>
      </c>
      <c r="F18" s="208">
        <v>220499</v>
      </c>
      <c r="G18" s="209">
        <f t="shared" ref="G18:G30" si="6">E18/D18-1</f>
        <v>-6.1508358886327441E-3</v>
      </c>
      <c r="H18" s="209">
        <f t="shared" ref="H18:H30" si="7">E18/B18-1</f>
        <v>-2.5379876431893211E-2</v>
      </c>
      <c r="I18" s="210">
        <f t="shared" ref="I18:I30" si="8">F18/C18-1</f>
        <v>-2.6498779254837679E-2</v>
      </c>
      <c r="J18" s="4"/>
      <c r="K18" s="4"/>
    </row>
    <row r="19" spans="1:11" ht="33" customHeight="1">
      <c r="A19" s="227" t="s">
        <v>26</v>
      </c>
      <c r="B19" s="228">
        <v>183359</v>
      </c>
      <c r="C19" s="228">
        <v>184571</v>
      </c>
      <c r="D19" s="228">
        <v>178874</v>
      </c>
      <c r="E19" s="228">
        <v>178014</v>
      </c>
      <c r="F19" s="228">
        <v>178842</v>
      </c>
      <c r="G19" s="209">
        <f t="shared" si="6"/>
        <v>-4.807853572906029E-3</v>
      </c>
      <c r="H19" s="209">
        <f t="shared" si="7"/>
        <v>-2.915046438953095E-2</v>
      </c>
      <c r="I19" s="210">
        <f t="shared" si="8"/>
        <v>-3.1039545757459153E-2</v>
      </c>
      <c r="J19" s="4"/>
      <c r="K19" s="4"/>
    </row>
    <row r="20" spans="1:11" ht="27.75" customHeight="1">
      <c r="A20" s="220" t="s">
        <v>27</v>
      </c>
      <c r="B20" s="221">
        <v>12216</v>
      </c>
      <c r="C20" s="221">
        <v>12277</v>
      </c>
      <c r="D20" s="216">
        <v>12018</v>
      </c>
      <c r="E20" s="216">
        <v>11953</v>
      </c>
      <c r="F20" s="216">
        <v>12004</v>
      </c>
      <c r="G20" s="213">
        <f t="shared" si="6"/>
        <v>-5.4085538359127661E-3</v>
      </c>
      <c r="H20" s="213">
        <f t="shared" si="7"/>
        <v>-2.1529142108709931E-2</v>
      </c>
      <c r="I20" s="214">
        <f t="shared" si="8"/>
        <v>-2.223670277755152E-2</v>
      </c>
      <c r="J20" s="4"/>
      <c r="K20" s="4"/>
    </row>
    <row r="21" spans="1:11" ht="20.25" customHeight="1">
      <c r="A21" s="220" t="s">
        <v>28</v>
      </c>
      <c r="B21" s="221">
        <v>180977</v>
      </c>
      <c r="C21" s="221">
        <v>182105</v>
      </c>
      <c r="D21" s="216">
        <v>176745</v>
      </c>
      <c r="E21" s="216">
        <v>175968</v>
      </c>
      <c r="F21" s="216">
        <v>176708</v>
      </c>
      <c r="G21" s="213">
        <f t="shared" si="6"/>
        <v>-4.3961639650343942E-3</v>
      </c>
      <c r="H21" s="213">
        <f t="shared" si="7"/>
        <v>-2.7677550185935207E-2</v>
      </c>
      <c r="I21" s="214">
        <f t="shared" si="8"/>
        <v>-2.9636748029982729E-2</v>
      </c>
      <c r="J21" s="4"/>
      <c r="K21" s="4"/>
    </row>
    <row r="22" spans="1:11" ht="28.5" customHeight="1">
      <c r="A22" s="220" t="s">
        <v>29</v>
      </c>
      <c r="B22" s="221">
        <v>188</v>
      </c>
      <c r="C22" s="221">
        <v>197</v>
      </c>
      <c r="D22" s="216">
        <v>161</v>
      </c>
      <c r="E22" s="216">
        <v>155</v>
      </c>
      <c r="F22" s="216">
        <v>163</v>
      </c>
      <c r="G22" s="213">
        <f t="shared" si="6"/>
        <v>-3.7267080745341574E-2</v>
      </c>
      <c r="H22" s="213">
        <f t="shared" si="7"/>
        <v>-0.17553191489361697</v>
      </c>
      <c r="I22" s="214">
        <f t="shared" si="8"/>
        <v>-0.17258883248730961</v>
      </c>
      <c r="J22" s="4"/>
      <c r="K22" s="4"/>
    </row>
    <row r="23" spans="1:11" ht="28.5" customHeight="1">
      <c r="A23" s="220" t="s">
        <v>30</v>
      </c>
      <c r="B23" s="221">
        <v>546</v>
      </c>
      <c r="C23" s="221">
        <v>564</v>
      </c>
      <c r="D23" s="216">
        <v>477</v>
      </c>
      <c r="E23" s="216">
        <v>452</v>
      </c>
      <c r="F23" s="216">
        <v>478</v>
      </c>
      <c r="G23" s="213">
        <f t="shared" si="6"/>
        <v>-5.2410901467505266E-2</v>
      </c>
      <c r="H23" s="213">
        <f t="shared" si="7"/>
        <v>-0.17216117216117222</v>
      </c>
      <c r="I23" s="214">
        <f t="shared" si="8"/>
        <v>-0.15248226950354615</v>
      </c>
      <c r="J23" s="4"/>
      <c r="K23" s="4"/>
    </row>
    <row r="24" spans="1:11" ht="28.5" customHeight="1">
      <c r="A24" s="220" t="s">
        <v>542</v>
      </c>
      <c r="B24" s="221">
        <v>1648</v>
      </c>
      <c r="C24" s="221">
        <v>1705</v>
      </c>
      <c r="D24" s="216">
        <v>1491</v>
      </c>
      <c r="E24" s="216">
        <v>1439</v>
      </c>
      <c r="F24" s="216">
        <v>1493</v>
      </c>
      <c r="G24" s="213">
        <f t="shared" si="6"/>
        <v>-3.4875922199865905E-2</v>
      </c>
      <c r="H24" s="213">
        <f t="shared" si="7"/>
        <v>-0.12682038834951459</v>
      </c>
      <c r="I24" s="214">
        <f t="shared" si="8"/>
        <v>-0.12434017595307922</v>
      </c>
      <c r="J24" s="4"/>
      <c r="K24" s="4"/>
    </row>
    <row r="25" spans="1:11" ht="24" customHeight="1">
      <c r="A25" s="227" t="s">
        <v>32</v>
      </c>
      <c r="B25" s="228">
        <v>41780</v>
      </c>
      <c r="C25" s="228">
        <v>41930</v>
      </c>
      <c r="D25" s="208">
        <v>41908</v>
      </c>
      <c r="E25" s="208">
        <v>41411</v>
      </c>
      <c r="F25" s="208">
        <v>41657</v>
      </c>
      <c r="G25" s="209">
        <f t="shared" si="6"/>
        <v>-1.185931087143266E-2</v>
      </c>
      <c r="H25" s="209">
        <f t="shared" si="7"/>
        <v>-8.831977022498827E-3</v>
      </c>
      <c r="I25" s="210">
        <f t="shared" si="8"/>
        <v>-6.5108514190317379E-3</v>
      </c>
      <c r="J25" s="4"/>
      <c r="K25" s="4"/>
    </row>
    <row r="26" spans="1:11" ht="21" customHeight="1">
      <c r="A26" s="220" t="s">
        <v>33</v>
      </c>
      <c r="B26" s="221">
        <v>832</v>
      </c>
      <c r="C26" s="221">
        <v>849</v>
      </c>
      <c r="D26" s="216">
        <v>817</v>
      </c>
      <c r="E26" s="216">
        <v>795</v>
      </c>
      <c r="F26" s="216">
        <v>813</v>
      </c>
      <c r="G26" s="213">
        <f t="shared" si="6"/>
        <v>-2.6927784577723379E-2</v>
      </c>
      <c r="H26" s="213">
        <f t="shared" si="7"/>
        <v>-4.4471153846153855E-2</v>
      </c>
      <c r="I26" s="214">
        <f t="shared" si="8"/>
        <v>-4.2402826855123643E-2</v>
      </c>
      <c r="J26" s="4"/>
      <c r="K26" s="4"/>
    </row>
    <row r="27" spans="1:11" ht="21" customHeight="1">
      <c r="A27" s="220" t="s">
        <v>34</v>
      </c>
      <c r="B27" s="221">
        <v>40278</v>
      </c>
      <c r="C27" s="221">
        <v>40407</v>
      </c>
      <c r="D27" s="216">
        <v>40476</v>
      </c>
      <c r="E27" s="216">
        <v>39994</v>
      </c>
      <c r="F27" s="216">
        <v>40224</v>
      </c>
      <c r="G27" s="213">
        <f t="shared" si="6"/>
        <v>-1.1908291333135645E-2</v>
      </c>
      <c r="H27" s="213">
        <f t="shared" si="7"/>
        <v>-7.0509955807140923E-3</v>
      </c>
      <c r="I27" s="214">
        <f t="shared" si="8"/>
        <v>-4.5289182567377351E-3</v>
      </c>
      <c r="J27" s="4"/>
      <c r="K27" s="4"/>
    </row>
    <row r="28" spans="1:11" ht="27.75" customHeight="1">
      <c r="A28" s="220" t="s">
        <v>35</v>
      </c>
      <c r="B28" s="221">
        <v>328</v>
      </c>
      <c r="C28" s="221">
        <v>336</v>
      </c>
      <c r="D28" s="216">
        <v>310</v>
      </c>
      <c r="E28" s="216">
        <v>301</v>
      </c>
      <c r="F28" s="216">
        <v>308</v>
      </c>
      <c r="G28" s="213">
        <f t="shared" si="6"/>
        <v>-2.9032258064516148E-2</v>
      </c>
      <c r="H28" s="213">
        <f t="shared" si="7"/>
        <v>-8.2317073170731669E-2</v>
      </c>
      <c r="I28" s="214">
        <f t="shared" si="8"/>
        <v>-8.333333333333337E-2</v>
      </c>
      <c r="J28" s="4"/>
      <c r="K28" s="4"/>
    </row>
    <row r="29" spans="1:11" ht="27.75" customHeight="1">
      <c r="A29" s="220" t="s">
        <v>36</v>
      </c>
      <c r="B29" s="221">
        <v>821</v>
      </c>
      <c r="C29" s="221">
        <v>833</v>
      </c>
      <c r="D29" s="216">
        <v>782</v>
      </c>
      <c r="E29" s="216">
        <v>775</v>
      </c>
      <c r="F29" s="216">
        <v>783</v>
      </c>
      <c r="G29" s="213">
        <f t="shared" si="6"/>
        <v>-8.9514066496163558E-3</v>
      </c>
      <c r="H29" s="213">
        <f t="shared" si="7"/>
        <v>-5.6029232643118099E-2</v>
      </c>
      <c r="I29" s="214">
        <f t="shared" si="8"/>
        <v>-6.0024009603841577E-2</v>
      </c>
      <c r="J29" s="4"/>
      <c r="K29" s="4"/>
    </row>
    <row r="30" spans="1:11" ht="27.75" customHeight="1">
      <c r="A30" s="229" t="s">
        <v>37</v>
      </c>
      <c r="B30" s="225">
        <v>352</v>
      </c>
      <c r="C30" s="225">
        <v>354</v>
      </c>
      <c r="D30" s="226">
        <v>341</v>
      </c>
      <c r="E30" s="226">
        <v>341</v>
      </c>
      <c r="F30" s="226">
        <v>342</v>
      </c>
      <c r="G30" s="230">
        <f t="shared" si="6"/>
        <v>0</v>
      </c>
      <c r="H30" s="230">
        <f t="shared" si="7"/>
        <v>-3.125E-2</v>
      </c>
      <c r="I30" s="231">
        <f t="shared" si="8"/>
        <v>-3.3898305084745783E-2</v>
      </c>
      <c r="J30" s="4"/>
      <c r="K30" s="4"/>
    </row>
    <row r="31" spans="1:11" ht="14.25" customHeight="1">
      <c r="A31" s="6"/>
      <c r="B31" s="6"/>
      <c r="C31" s="6"/>
      <c r="D31" s="7"/>
      <c r="E31" s="7"/>
      <c r="F31" s="7"/>
      <c r="G31" s="7"/>
      <c r="H31" s="7"/>
      <c r="I31" s="7"/>
    </row>
    <row r="32" spans="1:11">
      <c r="A32" s="688"/>
      <c r="B32" s="688"/>
      <c r="C32" s="688"/>
      <c r="D32" s="688"/>
      <c r="E32" s="688"/>
      <c r="F32" s="688"/>
      <c r="G32" s="688"/>
      <c r="H32" s="688"/>
      <c r="I32" s="688"/>
    </row>
    <row r="33" spans="1:9" ht="16.5" customHeight="1">
      <c r="A33" s="8"/>
      <c r="B33" s="8"/>
      <c r="C33" s="8"/>
      <c r="D33" s="8"/>
      <c r="E33" s="8"/>
      <c r="F33" s="8"/>
      <c r="G33" s="8"/>
      <c r="H33" s="8"/>
      <c r="I33" s="8"/>
    </row>
    <row r="40" spans="1:9">
      <c r="G40" s="530"/>
      <c r="H40" s="530"/>
    </row>
  </sheetData>
  <mergeCells count="15">
    <mergeCell ref="G4:I4"/>
    <mergeCell ref="A32:I32"/>
    <mergeCell ref="A1:I1"/>
    <mergeCell ref="A2:I2"/>
    <mergeCell ref="A3:A5"/>
    <mergeCell ref="B3:C3"/>
    <mergeCell ref="B4:B5"/>
    <mergeCell ref="C4:C5"/>
    <mergeCell ref="D4:D5"/>
    <mergeCell ref="A6:I6"/>
    <mergeCell ref="A10:I10"/>
    <mergeCell ref="A17:I17"/>
    <mergeCell ref="D3:I3"/>
    <mergeCell ref="E4:E5"/>
    <mergeCell ref="F4:F5"/>
  </mergeCells>
  <hyperlinks>
    <hyperlink ref="J1" location="'Spis treści'!A1" display="Powrót do spisu" xr:uid="{3E6F4100-7A9B-4F18-B154-D5560BBDCC74}"/>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8"/>
  <sheetViews>
    <sheetView showGridLines="0" view="pageBreakPreview" zoomScaleNormal="100" zoomScaleSheetLayoutView="100" workbookViewId="0">
      <selection activeCell="A15" sqref="A15:B15"/>
    </sheetView>
  </sheetViews>
  <sheetFormatPr defaultRowHeight="15"/>
  <cols>
    <col min="1" max="1" width="26" customWidth="1"/>
    <col min="2" max="2" width="23" customWidth="1"/>
    <col min="3" max="3" width="24.875" customWidth="1"/>
    <col min="5" max="5" width="16.875" customWidth="1"/>
    <col min="6" max="6" width="9.875" customWidth="1"/>
  </cols>
  <sheetData>
    <row r="1" spans="1:6" ht="25.5" customHeight="1">
      <c r="A1" s="689" t="str">
        <f>'Tab 1 (11)'!A1:I1</f>
        <v>II. FUNDUSZ EMERYTALNO-RENTOWY</v>
      </c>
      <c r="B1" s="689"/>
      <c r="C1" s="689"/>
      <c r="D1" s="689"/>
      <c r="E1" s="689"/>
      <c r="F1" s="583" t="s">
        <v>632</v>
      </c>
    </row>
    <row r="2" spans="1:6" ht="32.25" customHeight="1">
      <c r="A2" s="695" t="s">
        <v>638</v>
      </c>
      <c r="B2" s="695"/>
      <c r="C2" s="695"/>
      <c r="D2" s="695"/>
      <c r="E2" s="695"/>
    </row>
    <row r="3" spans="1:6" ht="43.5" customHeight="1">
      <c r="A3" s="187" t="s">
        <v>15</v>
      </c>
      <c r="B3" s="187" t="s">
        <v>653</v>
      </c>
      <c r="C3" s="187" t="s">
        <v>654</v>
      </c>
    </row>
    <row r="4" spans="1:6" ht="16.5" customHeight="1">
      <c r="A4" s="234" t="s">
        <v>45</v>
      </c>
      <c r="B4" s="235">
        <v>37772</v>
      </c>
      <c r="C4" s="235">
        <v>36963</v>
      </c>
    </row>
    <row r="5" spans="1:6" ht="16.5" customHeight="1">
      <c r="A5" s="183" t="s">
        <v>46</v>
      </c>
      <c r="B5" s="196">
        <v>59321</v>
      </c>
      <c r="C5" s="196">
        <v>67116</v>
      </c>
    </row>
    <row r="6" spans="1:6" ht="16.5" customHeight="1">
      <c r="A6" s="183" t="s">
        <v>47</v>
      </c>
      <c r="B6" s="196">
        <v>141605</v>
      </c>
      <c r="C6" s="196">
        <v>126450</v>
      </c>
    </row>
    <row r="7" spans="1:6" ht="16.5" customHeight="1">
      <c r="A7" s="183" t="s">
        <v>48</v>
      </c>
      <c r="B7" s="196">
        <v>13046</v>
      </c>
      <c r="C7" s="196">
        <v>13111</v>
      </c>
    </row>
    <row r="8" spans="1:6" ht="16.5" customHeight="1">
      <c r="A8" s="183" t="s">
        <v>49</v>
      </c>
      <c r="B8" s="196">
        <v>87784</v>
      </c>
      <c r="C8" s="196">
        <v>84094</v>
      </c>
    </row>
    <row r="9" spans="1:6" ht="16.5" customHeight="1">
      <c r="A9" s="183" t="s">
        <v>50</v>
      </c>
      <c r="B9" s="196">
        <v>130665</v>
      </c>
      <c r="C9" s="196">
        <v>85667</v>
      </c>
    </row>
    <row r="10" spans="1:6" ht="16.5" customHeight="1">
      <c r="A10" s="183" t="s">
        <v>51</v>
      </c>
      <c r="B10" s="196">
        <v>156784</v>
      </c>
      <c r="C10" s="196">
        <v>152230</v>
      </c>
    </row>
    <row r="11" spans="1:6" ht="16.5" customHeight="1">
      <c r="A11" s="183" t="s">
        <v>52</v>
      </c>
      <c r="B11" s="196">
        <v>23828</v>
      </c>
      <c r="C11" s="196">
        <v>19784</v>
      </c>
    </row>
    <row r="12" spans="1:6" ht="16.5" customHeight="1">
      <c r="A12" s="183" t="s">
        <v>53</v>
      </c>
      <c r="B12" s="196">
        <v>81317</v>
      </c>
      <c r="C12" s="196">
        <v>56548</v>
      </c>
    </row>
    <row r="13" spans="1:6" ht="16.5" customHeight="1">
      <c r="A13" s="183" t="s">
        <v>54</v>
      </c>
      <c r="B13" s="196">
        <v>78285</v>
      </c>
      <c r="C13" s="196">
        <v>70437</v>
      </c>
    </row>
    <row r="14" spans="1:6" ht="16.5" customHeight="1">
      <c r="A14" s="183" t="s">
        <v>55</v>
      </c>
      <c r="B14" s="196">
        <v>37186</v>
      </c>
      <c r="C14" s="196">
        <v>32325</v>
      </c>
    </row>
    <row r="15" spans="1:6" ht="16.5" customHeight="1">
      <c r="A15" s="183" t="s">
        <v>56</v>
      </c>
      <c r="B15" s="196">
        <v>30524</v>
      </c>
      <c r="C15" s="196">
        <v>27925</v>
      </c>
    </row>
    <row r="16" spans="1:6" ht="16.5" customHeight="1">
      <c r="A16" s="183" t="s">
        <v>57</v>
      </c>
      <c r="B16" s="196">
        <v>61903</v>
      </c>
      <c r="C16" s="196">
        <v>53708</v>
      </c>
    </row>
    <row r="17" spans="1:5" ht="16.5" customHeight="1">
      <c r="A17" s="183" t="s">
        <v>58</v>
      </c>
      <c r="B17" s="196">
        <v>38718</v>
      </c>
      <c r="C17" s="196">
        <v>36168</v>
      </c>
    </row>
    <row r="18" spans="1:5" ht="16.5" customHeight="1">
      <c r="A18" s="183" t="s">
        <v>59</v>
      </c>
      <c r="B18" s="196">
        <v>107192</v>
      </c>
      <c r="C18" s="196">
        <v>105334</v>
      </c>
    </row>
    <row r="19" spans="1:5" ht="16.5" customHeight="1">
      <c r="A19" s="183" t="s">
        <v>60</v>
      </c>
      <c r="B19" s="196">
        <v>22096</v>
      </c>
      <c r="C19" s="196">
        <v>21142</v>
      </c>
    </row>
    <row r="20" spans="1:5" ht="16.5" customHeight="1">
      <c r="A20" s="183" t="s">
        <v>62</v>
      </c>
      <c r="B20" s="196"/>
      <c r="C20" s="196">
        <v>86</v>
      </c>
    </row>
    <row r="21" spans="1:5" ht="16.5" customHeight="1">
      <c r="A21" s="183" t="s">
        <v>63</v>
      </c>
      <c r="B21" s="196"/>
      <c r="C21" s="196">
        <v>409</v>
      </c>
    </row>
    <row r="22" spans="1:5" ht="16.5" customHeight="1">
      <c r="A22" s="183" t="s">
        <v>64</v>
      </c>
      <c r="B22" s="196"/>
      <c r="C22" s="196">
        <v>45</v>
      </c>
    </row>
    <row r="23" spans="1:5" ht="18.75" customHeight="1">
      <c r="A23" s="232" t="s">
        <v>129</v>
      </c>
      <c r="B23" s="233">
        <f>SUM(B4:B22)</f>
        <v>1108026</v>
      </c>
      <c r="C23" s="233">
        <v>989540</v>
      </c>
    </row>
    <row r="24" spans="1:5" ht="18.75" customHeight="1">
      <c r="A24" s="236"/>
      <c r="B24" s="237"/>
      <c r="C24" s="237"/>
    </row>
    <row r="25" spans="1:5" ht="24" customHeight="1">
      <c r="A25" s="696" t="s">
        <v>547</v>
      </c>
      <c r="B25" s="696"/>
      <c r="C25" s="696"/>
      <c r="D25" s="696"/>
      <c r="E25" s="696"/>
    </row>
    <row r="40" spans="7:7">
      <c r="G40" s="532"/>
    </row>
    <row r="48" spans="7:7" ht="46.5" customHeight="1"/>
  </sheetData>
  <sortState ref="A4:C19">
    <sortCondition ref="A4:A19"/>
  </sortState>
  <mergeCells count="3">
    <mergeCell ref="A1:E1"/>
    <mergeCell ref="A2:E2"/>
    <mergeCell ref="A25:E25"/>
  </mergeCells>
  <hyperlinks>
    <hyperlink ref="F1" location="'Spis treści'!A1" display="Powrót do spisu" xr:uid="{80A587C9-DC68-4F4E-9498-ED7A7A64B88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0"/>
  <sheetViews>
    <sheetView showGridLines="0" view="pageBreakPreview" zoomScale="80" zoomScaleNormal="100" zoomScaleSheetLayoutView="80" workbookViewId="0">
      <selection activeCell="A15" sqref="A15:B15"/>
    </sheetView>
  </sheetViews>
  <sheetFormatPr defaultRowHeight="15"/>
  <cols>
    <col min="1" max="1" width="26" customWidth="1"/>
    <col min="2" max="2" width="19.5" customWidth="1"/>
    <col min="3" max="3" width="19.25" customWidth="1"/>
    <col min="4" max="4" width="21.875" customWidth="1"/>
    <col min="5" max="5" width="11.5" customWidth="1"/>
    <col min="6" max="6" width="10.25" customWidth="1"/>
  </cols>
  <sheetData>
    <row r="1" spans="1:6" ht="29.25" customHeight="1">
      <c r="A1" s="689" t="str">
        <f>'Tab 2 (12) i wykres 1'!A1:E1</f>
        <v>II. FUNDUSZ EMERYTALNO-RENTOWY</v>
      </c>
      <c r="B1" s="689"/>
      <c r="C1" s="689"/>
      <c r="D1" s="689"/>
      <c r="E1" s="689"/>
      <c r="F1" s="583" t="s">
        <v>632</v>
      </c>
    </row>
    <row r="2" spans="1:6" ht="48.75" customHeight="1">
      <c r="A2" s="676" t="s">
        <v>581</v>
      </c>
      <c r="B2" s="676"/>
      <c r="C2" s="676"/>
    </row>
    <row r="3" spans="1:6" ht="36.75" customHeight="1">
      <c r="A3" s="698" t="s">
        <v>15</v>
      </c>
      <c r="B3" s="187" t="s">
        <v>520</v>
      </c>
      <c r="C3" s="187" t="s">
        <v>347</v>
      </c>
    </row>
    <row r="4" spans="1:6" ht="14.25" customHeight="1">
      <c r="A4" s="699"/>
      <c r="B4" s="701" t="s">
        <v>345</v>
      </c>
      <c r="C4" s="702"/>
    </row>
    <row r="5" spans="1:6" ht="14.25" customHeight="1">
      <c r="A5" s="700"/>
      <c r="B5" s="679" t="str">
        <f>'Tab 10'!B6:K6</f>
        <v>III KWARTAŁ 2022 R.</v>
      </c>
      <c r="C5" s="681"/>
    </row>
    <row r="6" spans="1:6" ht="16.5" customHeight="1">
      <c r="A6" s="234" t="s">
        <v>45</v>
      </c>
      <c r="B6" s="477">
        <v>1409.06</v>
      </c>
      <c r="C6" s="477">
        <v>1568.83</v>
      </c>
    </row>
    <row r="7" spans="1:6" ht="16.5" customHeight="1">
      <c r="A7" s="183" t="s">
        <v>46</v>
      </c>
      <c r="B7" s="197">
        <v>1461.29</v>
      </c>
      <c r="C7" s="197">
        <v>1531.21</v>
      </c>
    </row>
    <row r="8" spans="1:6" ht="16.5" customHeight="1">
      <c r="A8" s="183" t="s">
        <v>47</v>
      </c>
      <c r="B8" s="197">
        <v>1437.41</v>
      </c>
      <c r="C8" s="197">
        <v>1526.9</v>
      </c>
    </row>
    <row r="9" spans="1:6" ht="16.5" customHeight="1">
      <c r="A9" s="183" t="s">
        <v>48</v>
      </c>
      <c r="B9" s="197">
        <v>1381.51</v>
      </c>
      <c r="C9" s="197">
        <v>1646.51</v>
      </c>
    </row>
    <row r="10" spans="1:6" ht="16.5" customHeight="1">
      <c r="A10" s="183" t="s">
        <v>49</v>
      </c>
      <c r="B10" s="197">
        <v>1445.42</v>
      </c>
      <c r="C10" s="197">
        <v>1517.06</v>
      </c>
    </row>
    <row r="11" spans="1:6" ht="16.5" customHeight="1">
      <c r="A11" s="183" t="s">
        <v>50</v>
      </c>
      <c r="B11" s="197">
        <v>1409.35</v>
      </c>
      <c r="C11" s="197">
        <v>1485.9</v>
      </c>
    </row>
    <row r="12" spans="1:6" ht="16.5" customHeight="1">
      <c r="A12" s="183" t="s">
        <v>51</v>
      </c>
      <c r="B12" s="197">
        <v>1446.05</v>
      </c>
      <c r="C12" s="197">
        <v>1501.96</v>
      </c>
    </row>
    <row r="13" spans="1:6" ht="16.5" customHeight="1">
      <c r="A13" s="183" t="s">
        <v>52</v>
      </c>
      <c r="B13" s="197">
        <v>1437.83</v>
      </c>
      <c r="C13" s="197">
        <v>1545.11</v>
      </c>
    </row>
    <row r="14" spans="1:6" ht="16.5" customHeight="1">
      <c r="A14" s="183" t="s">
        <v>53</v>
      </c>
      <c r="B14" s="197">
        <v>1435.49</v>
      </c>
      <c r="C14" s="197">
        <v>1515.48</v>
      </c>
    </row>
    <row r="15" spans="1:6" ht="16.5" customHeight="1">
      <c r="A15" s="183" t="s">
        <v>54</v>
      </c>
      <c r="B15" s="197">
        <v>1458.86</v>
      </c>
      <c r="C15" s="197">
        <v>1512.68</v>
      </c>
    </row>
    <row r="16" spans="1:6" ht="16.5" customHeight="1">
      <c r="A16" s="183" t="s">
        <v>55</v>
      </c>
      <c r="B16" s="197">
        <v>1445.43</v>
      </c>
      <c r="C16" s="197">
        <v>1542.35</v>
      </c>
    </row>
    <row r="17" spans="1:5" ht="16.5" customHeight="1">
      <c r="A17" s="183" t="s">
        <v>56</v>
      </c>
      <c r="B17" s="197">
        <v>1370.7</v>
      </c>
      <c r="C17" s="197">
        <v>1649.09</v>
      </c>
    </row>
    <row r="18" spans="1:5" ht="16.5" customHeight="1">
      <c r="A18" s="183" t="s">
        <v>57</v>
      </c>
      <c r="B18" s="197">
        <v>1433.12</v>
      </c>
      <c r="C18" s="197">
        <v>1509.17</v>
      </c>
    </row>
    <row r="19" spans="1:5" ht="16.5" customHeight="1">
      <c r="A19" s="183" t="s">
        <v>58</v>
      </c>
      <c r="B19" s="197">
        <v>1454.57</v>
      </c>
      <c r="C19" s="197">
        <v>1543.84</v>
      </c>
    </row>
    <row r="20" spans="1:5" ht="16.5" customHeight="1">
      <c r="A20" s="183" t="s">
        <v>59</v>
      </c>
      <c r="B20" s="197">
        <v>1405.5</v>
      </c>
      <c r="C20" s="197">
        <v>1487.25</v>
      </c>
    </row>
    <row r="21" spans="1:5" ht="16.5" customHeight="1">
      <c r="A21" s="183" t="s">
        <v>60</v>
      </c>
      <c r="B21" s="197">
        <v>1447.75</v>
      </c>
      <c r="C21" s="197">
        <v>1585.24</v>
      </c>
    </row>
    <row r="22" spans="1:5" ht="16.5" customHeight="1">
      <c r="A22" s="183" t="s">
        <v>62</v>
      </c>
      <c r="B22" s="197">
        <v>742.08</v>
      </c>
      <c r="C22" s="197">
        <v>742.08</v>
      </c>
    </row>
    <row r="23" spans="1:5" ht="16.5" customHeight="1">
      <c r="A23" s="183" t="s">
        <v>63</v>
      </c>
      <c r="B23" s="197">
        <v>641.13</v>
      </c>
      <c r="C23" s="197">
        <v>641.13</v>
      </c>
    </row>
    <row r="24" spans="1:5" ht="16.5" customHeight="1">
      <c r="A24" s="186" t="s">
        <v>64</v>
      </c>
      <c r="B24" s="206">
        <v>596.97</v>
      </c>
      <c r="C24" s="206">
        <v>596.97</v>
      </c>
    </row>
    <row r="26" spans="1:5" ht="11.25" customHeight="1"/>
    <row r="27" spans="1:5" ht="36" customHeight="1">
      <c r="A27" s="697" t="s">
        <v>551</v>
      </c>
      <c r="B27" s="697"/>
      <c r="C27" s="697"/>
      <c r="D27" s="697"/>
      <c r="E27" s="697"/>
    </row>
    <row r="40" spans="7:7">
      <c r="G40" s="532"/>
    </row>
    <row r="50" ht="27.75" customHeight="1"/>
  </sheetData>
  <sortState ref="A6:C21">
    <sortCondition ref="A6:A21"/>
  </sortState>
  <mergeCells count="6">
    <mergeCell ref="A27:E27"/>
    <mergeCell ref="A2:C2"/>
    <mergeCell ref="A1:E1"/>
    <mergeCell ref="B5:C5"/>
    <mergeCell ref="A3:A5"/>
    <mergeCell ref="B4:C4"/>
  </mergeCells>
  <hyperlinks>
    <hyperlink ref="F1" location="'Spis treści'!A1" display="Powrót do spisu" xr:uid="{490EEF47-3462-4D23-9758-7F069F825E7C}"/>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zoomScale="90" zoomScaleNormal="100" zoomScaleSheetLayoutView="90" workbookViewId="0">
      <selection activeCell="A15" sqref="A15:B15"/>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9" width="9.75" style="1" customWidth="1"/>
    <col min="10"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89" t="str">
        <f>'Tab 3 (13) i wykres 2'!A1:E1</f>
        <v>II. FUNDUSZ EMERYTALNO-RENTOWY</v>
      </c>
      <c r="B1" s="689"/>
      <c r="C1" s="689"/>
      <c r="D1" s="689"/>
      <c r="E1" s="689"/>
      <c r="F1" s="689"/>
      <c r="G1" s="712"/>
      <c r="H1" s="712"/>
      <c r="I1" s="583" t="s">
        <v>632</v>
      </c>
    </row>
    <row r="2" spans="1:12" ht="15">
      <c r="A2" s="9"/>
      <c r="B2" s="9"/>
      <c r="C2" s="9"/>
      <c r="D2" s="9"/>
      <c r="E2" s="9"/>
      <c r="F2" s="9"/>
      <c r="G2" s="9"/>
      <c r="H2" s="10"/>
    </row>
    <row r="3" spans="1:12" ht="36" customHeight="1">
      <c r="A3" s="690" t="s">
        <v>582</v>
      </c>
      <c r="B3" s="690"/>
      <c r="C3" s="690"/>
      <c r="D3" s="690"/>
      <c r="E3" s="690"/>
      <c r="F3" s="690"/>
      <c r="G3" s="690"/>
      <c r="H3" s="690"/>
    </row>
    <row r="4" spans="1:12" ht="18" customHeight="1">
      <c r="A4" s="705" t="s">
        <v>15</v>
      </c>
      <c r="B4" s="705" t="s">
        <v>129</v>
      </c>
      <c r="C4" s="714" t="s">
        <v>38</v>
      </c>
      <c r="D4" s="715"/>
      <c r="E4" s="715"/>
      <c r="F4" s="715"/>
      <c r="G4" s="715"/>
      <c r="H4" s="716"/>
    </row>
    <row r="5" spans="1:12">
      <c r="A5" s="713"/>
      <c r="B5" s="713"/>
      <c r="C5" s="705" t="s">
        <v>452</v>
      </c>
      <c r="D5" s="705" t="s">
        <v>39</v>
      </c>
      <c r="E5" s="717" t="s">
        <v>38</v>
      </c>
      <c r="F5" s="718"/>
      <c r="G5" s="718"/>
      <c r="H5" s="719"/>
    </row>
    <row r="6" spans="1:12" ht="29.25" customHeight="1">
      <c r="A6" s="713"/>
      <c r="B6" s="713"/>
      <c r="C6" s="713"/>
      <c r="D6" s="713"/>
      <c r="E6" s="720" t="s">
        <v>40</v>
      </c>
      <c r="F6" s="721"/>
      <c r="G6" s="703" t="s">
        <v>41</v>
      </c>
      <c r="H6" s="703"/>
    </row>
    <row r="7" spans="1:12">
      <c r="A7" s="713"/>
      <c r="B7" s="713"/>
      <c r="C7" s="713"/>
      <c r="D7" s="713"/>
      <c r="E7" s="703" t="s">
        <v>42</v>
      </c>
      <c r="F7" s="704" t="s">
        <v>43</v>
      </c>
      <c r="G7" s="705" t="s">
        <v>44</v>
      </c>
      <c r="H7" s="704" t="s">
        <v>43</v>
      </c>
    </row>
    <row r="8" spans="1:12" ht="26.25" customHeight="1">
      <c r="A8" s="713"/>
      <c r="B8" s="706"/>
      <c r="C8" s="706"/>
      <c r="D8" s="706"/>
      <c r="E8" s="703"/>
      <c r="F8" s="704"/>
      <c r="G8" s="706"/>
      <c r="H8" s="704"/>
    </row>
    <row r="9" spans="1:12" ht="18" customHeight="1">
      <c r="A9" s="706"/>
      <c r="B9" s="709" t="s">
        <v>655</v>
      </c>
      <c r="C9" s="710"/>
      <c r="D9" s="710"/>
      <c r="E9" s="710"/>
      <c r="F9" s="710"/>
      <c r="G9" s="710"/>
      <c r="H9" s="711"/>
    </row>
    <row r="10" spans="1:12" s="5" customFormat="1" ht="32.25" customHeight="1">
      <c r="A10" s="238" t="s">
        <v>451</v>
      </c>
      <c r="B10" s="239">
        <v>996090</v>
      </c>
      <c r="C10" s="240">
        <v>775591</v>
      </c>
      <c r="D10" s="241">
        <v>220499</v>
      </c>
      <c r="E10" s="242">
        <v>178842</v>
      </c>
      <c r="F10" s="242">
        <v>12004</v>
      </c>
      <c r="G10" s="242">
        <v>41657</v>
      </c>
      <c r="H10" s="243">
        <v>813</v>
      </c>
      <c r="I10" s="11"/>
      <c r="J10" s="11"/>
    </row>
    <row r="11" spans="1:12" ht="21" customHeight="1">
      <c r="A11" s="244" t="s">
        <v>45</v>
      </c>
      <c r="B11" s="245">
        <v>37243</v>
      </c>
      <c r="C11" s="246">
        <v>29200</v>
      </c>
      <c r="D11" s="247">
        <v>8043</v>
      </c>
      <c r="E11" s="248">
        <v>6525</v>
      </c>
      <c r="F11" s="248">
        <v>464</v>
      </c>
      <c r="G11" s="248">
        <v>1518</v>
      </c>
      <c r="H11" s="249">
        <v>25</v>
      </c>
      <c r="I11" s="12"/>
      <c r="J11" s="11"/>
      <c r="K11" s="12"/>
      <c r="L11" s="12"/>
    </row>
    <row r="12" spans="1:12" ht="21" customHeight="1">
      <c r="A12" s="244" t="s">
        <v>46</v>
      </c>
      <c r="B12" s="245">
        <v>67471</v>
      </c>
      <c r="C12" s="246">
        <v>52381</v>
      </c>
      <c r="D12" s="247">
        <v>15090</v>
      </c>
      <c r="E12" s="248">
        <v>12682</v>
      </c>
      <c r="F12" s="248">
        <v>1028</v>
      </c>
      <c r="G12" s="248">
        <v>2408</v>
      </c>
      <c r="H12" s="249">
        <v>62</v>
      </c>
      <c r="I12" s="12"/>
      <c r="J12" s="11"/>
      <c r="K12" s="12"/>
      <c r="L12" s="12"/>
    </row>
    <row r="13" spans="1:12" ht="21" customHeight="1">
      <c r="A13" s="244" t="s">
        <v>47</v>
      </c>
      <c r="B13" s="245">
        <v>127523</v>
      </c>
      <c r="C13" s="246">
        <v>99311</v>
      </c>
      <c r="D13" s="247">
        <v>28212</v>
      </c>
      <c r="E13" s="248">
        <v>23107</v>
      </c>
      <c r="F13" s="248">
        <v>1484</v>
      </c>
      <c r="G13" s="248">
        <v>5105</v>
      </c>
      <c r="H13" s="249">
        <v>117</v>
      </c>
      <c r="I13" s="12"/>
      <c r="J13" s="11"/>
      <c r="K13" s="12"/>
      <c r="L13" s="12"/>
    </row>
    <row r="14" spans="1:12" ht="21" customHeight="1">
      <c r="A14" s="244" t="s">
        <v>48</v>
      </c>
      <c r="B14" s="245">
        <v>13261</v>
      </c>
      <c r="C14" s="246">
        <v>9809</v>
      </c>
      <c r="D14" s="247">
        <v>3452</v>
      </c>
      <c r="E14" s="248">
        <v>2894</v>
      </c>
      <c r="F14" s="248">
        <v>186</v>
      </c>
      <c r="G14" s="248">
        <v>558</v>
      </c>
      <c r="H14" s="249">
        <v>9</v>
      </c>
      <c r="I14" s="12"/>
      <c r="J14" s="11"/>
      <c r="K14" s="12"/>
      <c r="L14" s="12"/>
    </row>
    <row r="15" spans="1:12" ht="21" customHeight="1">
      <c r="A15" s="244" t="s">
        <v>49</v>
      </c>
      <c r="B15" s="245">
        <v>84727</v>
      </c>
      <c r="C15" s="246">
        <v>71000</v>
      </c>
      <c r="D15" s="247">
        <v>13727</v>
      </c>
      <c r="E15" s="248">
        <v>10634</v>
      </c>
      <c r="F15" s="248">
        <v>920</v>
      </c>
      <c r="G15" s="248">
        <v>3093</v>
      </c>
      <c r="H15" s="249">
        <v>46</v>
      </c>
      <c r="I15" s="12"/>
      <c r="J15" s="11"/>
      <c r="K15" s="12"/>
      <c r="L15" s="12"/>
    </row>
    <row r="16" spans="1:12" ht="21" customHeight="1">
      <c r="A16" s="244" t="s">
        <v>50</v>
      </c>
      <c r="B16" s="245">
        <v>86003</v>
      </c>
      <c r="C16" s="246">
        <v>58101</v>
      </c>
      <c r="D16" s="247">
        <v>27903</v>
      </c>
      <c r="E16" s="248">
        <v>24149</v>
      </c>
      <c r="F16" s="248">
        <v>1145</v>
      </c>
      <c r="G16" s="248">
        <v>3753</v>
      </c>
      <c r="H16" s="249">
        <v>66</v>
      </c>
      <c r="I16" s="12"/>
      <c r="J16" s="11"/>
      <c r="K16" s="12"/>
      <c r="L16" s="12"/>
    </row>
    <row r="17" spans="1:12" ht="21" customHeight="1">
      <c r="A17" s="244" t="s">
        <v>51</v>
      </c>
      <c r="B17" s="245">
        <v>153141</v>
      </c>
      <c r="C17" s="250">
        <v>123993</v>
      </c>
      <c r="D17" s="251">
        <v>29148</v>
      </c>
      <c r="E17" s="252">
        <v>22243</v>
      </c>
      <c r="F17" s="252">
        <v>1631</v>
      </c>
      <c r="G17" s="252">
        <v>6904</v>
      </c>
      <c r="H17" s="253">
        <v>116</v>
      </c>
      <c r="I17" s="12"/>
      <c r="J17" s="11"/>
      <c r="K17" s="12"/>
      <c r="L17" s="12"/>
    </row>
    <row r="18" spans="1:12" ht="21" customHeight="1">
      <c r="A18" s="244" t="s">
        <v>52</v>
      </c>
      <c r="B18" s="245">
        <v>19971</v>
      </c>
      <c r="C18" s="246">
        <v>17119</v>
      </c>
      <c r="D18" s="247">
        <v>2852</v>
      </c>
      <c r="E18" s="248">
        <v>2142</v>
      </c>
      <c r="F18" s="248">
        <v>163</v>
      </c>
      <c r="G18" s="248">
        <v>710</v>
      </c>
      <c r="H18" s="249">
        <v>14</v>
      </c>
      <c r="I18" s="12"/>
      <c r="J18" s="11"/>
      <c r="K18" s="12"/>
      <c r="L18" s="12"/>
    </row>
    <row r="19" spans="1:12" ht="21" customHeight="1">
      <c r="A19" s="244" t="s">
        <v>53</v>
      </c>
      <c r="B19" s="245">
        <v>57057</v>
      </c>
      <c r="C19" s="246">
        <v>42836</v>
      </c>
      <c r="D19" s="247">
        <v>14221</v>
      </c>
      <c r="E19" s="248">
        <v>11924</v>
      </c>
      <c r="F19" s="248">
        <v>610</v>
      </c>
      <c r="G19" s="248">
        <v>2297</v>
      </c>
      <c r="H19" s="249">
        <v>27</v>
      </c>
      <c r="I19" s="12"/>
      <c r="J19" s="11"/>
      <c r="K19" s="12"/>
      <c r="L19" s="12"/>
    </row>
    <row r="20" spans="1:12" ht="21" customHeight="1">
      <c r="A20" s="244" t="s">
        <v>54</v>
      </c>
      <c r="B20" s="245">
        <v>70945</v>
      </c>
      <c r="C20" s="246">
        <v>56901</v>
      </c>
      <c r="D20" s="247">
        <v>14044</v>
      </c>
      <c r="E20" s="248">
        <v>11072</v>
      </c>
      <c r="F20" s="248">
        <v>785</v>
      </c>
      <c r="G20" s="248">
        <v>2972</v>
      </c>
      <c r="H20" s="249">
        <v>65</v>
      </c>
      <c r="I20" s="12"/>
      <c r="J20" s="11"/>
      <c r="K20" s="12"/>
      <c r="L20" s="12"/>
    </row>
    <row r="21" spans="1:12" ht="21" customHeight="1">
      <c r="A21" s="244" t="s">
        <v>55</v>
      </c>
      <c r="B21" s="245">
        <v>32506</v>
      </c>
      <c r="C21" s="246">
        <v>24028</v>
      </c>
      <c r="D21" s="247">
        <v>8478</v>
      </c>
      <c r="E21" s="248">
        <v>6936</v>
      </c>
      <c r="F21" s="248">
        <v>448</v>
      </c>
      <c r="G21" s="248">
        <v>1542</v>
      </c>
      <c r="H21" s="249">
        <v>31</v>
      </c>
      <c r="I21" s="12"/>
      <c r="J21" s="11"/>
      <c r="K21" s="12"/>
      <c r="L21" s="12"/>
    </row>
    <row r="22" spans="1:12" ht="21" customHeight="1">
      <c r="A22" s="244" t="s">
        <v>56</v>
      </c>
      <c r="B22" s="245">
        <v>28232</v>
      </c>
      <c r="C22" s="246">
        <v>22573</v>
      </c>
      <c r="D22" s="247">
        <v>5659</v>
      </c>
      <c r="E22" s="248">
        <v>4635</v>
      </c>
      <c r="F22" s="248">
        <v>331</v>
      </c>
      <c r="G22" s="248">
        <v>1024</v>
      </c>
      <c r="H22" s="249">
        <v>21</v>
      </c>
      <c r="I22" s="12"/>
      <c r="J22" s="11"/>
      <c r="K22" s="12"/>
      <c r="L22" s="12"/>
    </row>
    <row r="23" spans="1:12" ht="21" customHeight="1">
      <c r="A23" s="244" t="s">
        <v>57</v>
      </c>
      <c r="B23" s="245">
        <v>54168</v>
      </c>
      <c r="C23" s="246">
        <v>43019</v>
      </c>
      <c r="D23" s="247">
        <v>11148</v>
      </c>
      <c r="E23" s="248">
        <v>8815</v>
      </c>
      <c r="F23" s="248">
        <v>635</v>
      </c>
      <c r="G23" s="248">
        <v>2333</v>
      </c>
      <c r="H23" s="249">
        <v>51</v>
      </c>
      <c r="I23" s="12"/>
      <c r="J23" s="11"/>
      <c r="K23" s="12"/>
      <c r="L23" s="12"/>
    </row>
    <row r="24" spans="1:12" ht="21" customHeight="1">
      <c r="A24" s="244" t="s">
        <v>58</v>
      </c>
      <c r="B24" s="245">
        <v>36403</v>
      </c>
      <c r="C24" s="246">
        <v>27515</v>
      </c>
      <c r="D24" s="247">
        <v>8888</v>
      </c>
      <c r="E24" s="248">
        <v>7001</v>
      </c>
      <c r="F24" s="248">
        <v>516</v>
      </c>
      <c r="G24" s="248">
        <v>1886</v>
      </c>
      <c r="H24" s="249">
        <v>38</v>
      </c>
      <c r="I24" s="12"/>
      <c r="J24" s="11"/>
      <c r="K24" s="12"/>
      <c r="L24" s="12"/>
    </row>
    <row r="25" spans="1:12" ht="21" customHeight="1">
      <c r="A25" s="244" t="s">
        <v>59</v>
      </c>
      <c r="B25" s="245">
        <v>105559</v>
      </c>
      <c r="C25" s="246">
        <v>80641</v>
      </c>
      <c r="D25" s="247">
        <v>24918</v>
      </c>
      <c r="E25" s="248">
        <v>20250</v>
      </c>
      <c r="F25" s="248">
        <v>1388</v>
      </c>
      <c r="G25" s="248">
        <v>4668</v>
      </c>
      <c r="H25" s="249">
        <v>105</v>
      </c>
      <c r="I25" s="12"/>
      <c r="J25" s="11"/>
      <c r="K25" s="12"/>
      <c r="L25" s="12"/>
    </row>
    <row r="26" spans="1:12" ht="21" customHeight="1">
      <c r="A26" s="254" t="s">
        <v>60</v>
      </c>
      <c r="B26" s="245">
        <v>21317</v>
      </c>
      <c r="C26" s="246">
        <v>16601</v>
      </c>
      <c r="D26" s="247">
        <v>4715</v>
      </c>
      <c r="E26" s="255">
        <v>3833</v>
      </c>
      <c r="F26" s="255">
        <v>269</v>
      </c>
      <c r="G26" s="255">
        <v>883</v>
      </c>
      <c r="H26" s="246">
        <v>19</v>
      </c>
      <c r="I26" s="12"/>
      <c r="J26" s="11"/>
      <c r="K26" s="12"/>
      <c r="L26" s="12"/>
    </row>
    <row r="27" spans="1:12" s="13" customFormat="1" ht="43.5" customHeight="1">
      <c r="A27" s="256" t="s">
        <v>61</v>
      </c>
      <c r="B27" s="257">
        <f>C27</f>
        <v>563</v>
      </c>
      <c r="C27" s="257">
        <v>563</v>
      </c>
      <c r="D27" s="258">
        <v>0</v>
      </c>
      <c r="E27" s="258">
        <v>0</v>
      </c>
      <c r="F27" s="258">
        <v>0</v>
      </c>
      <c r="G27" s="258">
        <v>0</v>
      </c>
      <c r="H27" s="259">
        <v>0</v>
      </c>
    </row>
    <row r="28" spans="1:12" s="13" customFormat="1" ht="15" customHeight="1">
      <c r="A28" s="260" t="s">
        <v>62</v>
      </c>
      <c r="B28" s="261">
        <f>C28</f>
        <v>91</v>
      </c>
      <c r="C28" s="261">
        <v>91</v>
      </c>
      <c r="D28" s="262">
        <v>0</v>
      </c>
      <c r="E28" s="262">
        <v>0</v>
      </c>
      <c r="F28" s="262">
        <v>0</v>
      </c>
      <c r="G28" s="262">
        <v>0</v>
      </c>
      <c r="H28" s="263">
        <v>0</v>
      </c>
    </row>
    <row r="29" spans="1:12" s="13" customFormat="1" ht="15" customHeight="1">
      <c r="A29" s="260" t="s">
        <v>63</v>
      </c>
      <c r="B29" s="261">
        <f t="shared" ref="B29:B30" si="0">C29</f>
        <v>425</v>
      </c>
      <c r="C29" s="261">
        <v>425</v>
      </c>
      <c r="D29" s="262">
        <v>0</v>
      </c>
      <c r="E29" s="262">
        <v>0</v>
      </c>
      <c r="F29" s="262">
        <v>0</v>
      </c>
      <c r="G29" s="262">
        <v>0</v>
      </c>
      <c r="H29" s="263">
        <v>0</v>
      </c>
    </row>
    <row r="30" spans="1:12" s="13" customFormat="1" ht="15" customHeight="1">
      <c r="A30" s="264" t="s">
        <v>64</v>
      </c>
      <c r="B30" s="265">
        <f t="shared" si="0"/>
        <v>46</v>
      </c>
      <c r="C30" s="265">
        <v>46</v>
      </c>
      <c r="D30" s="266">
        <v>0</v>
      </c>
      <c r="E30" s="266">
        <v>0</v>
      </c>
      <c r="F30" s="266">
        <v>0</v>
      </c>
      <c r="G30" s="266">
        <v>0</v>
      </c>
      <c r="H30" s="267">
        <v>0</v>
      </c>
    </row>
    <row r="31" spans="1:12" ht="27" customHeight="1">
      <c r="A31" s="707"/>
      <c r="B31" s="707"/>
      <c r="C31" s="707"/>
      <c r="D31" s="707"/>
      <c r="E31" s="707"/>
      <c r="F31" s="707"/>
      <c r="G31" s="707"/>
      <c r="H31" s="708"/>
    </row>
    <row r="32" spans="1:12">
      <c r="A32" s="688"/>
      <c r="B32" s="688"/>
      <c r="C32" s="688"/>
      <c r="D32" s="688"/>
      <c r="E32" s="688"/>
      <c r="F32" s="688"/>
      <c r="G32" s="688"/>
      <c r="H32" s="688"/>
    </row>
    <row r="33" spans="1:7">
      <c r="A33" s="8"/>
      <c r="B33" s="12"/>
      <c r="C33" s="12"/>
      <c r="D33" s="12"/>
      <c r="E33" s="12"/>
    </row>
    <row r="34" spans="1:7">
      <c r="B34" s="14"/>
      <c r="C34" s="14"/>
      <c r="D34" s="14"/>
      <c r="E34" s="14"/>
    </row>
    <row r="40" spans="1:7">
      <c r="G40" s="530"/>
    </row>
  </sheetData>
  <mergeCells count="17">
    <mergeCell ref="A1:H1"/>
    <mergeCell ref="A3:H3"/>
    <mergeCell ref="B4:B8"/>
    <mergeCell ref="C4:H4"/>
    <mergeCell ref="C5:C8"/>
    <mergeCell ref="D5:D8"/>
    <mergeCell ref="E5:H5"/>
    <mergeCell ref="E6:F6"/>
    <mergeCell ref="G6:H6"/>
    <mergeCell ref="A4:A9"/>
    <mergeCell ref="A32:H32"/>
    <mergeCell ref="E7:E8"/>
    <mergeCell ref="F7:F8"/>
    <mergeCell ref="G7:G8"/>
    <mergeCell ref="H7:H8"/>
    <mergeCell ref="A31:H31"/>
    <mergeCell ref="B9:H9"/>
  </mergeCells>
  <hyperlinks>
    <hyperlink ref="I1" location="'Spis treści'!A1" display="Powrót do spisu" xr:uid="{80965459-A224-4392-9B5A-6A6D2000185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40"/>
  <sheetViews>
    <sheetView showGridLines="0" view="pageBreakPreview" zoomScale="90" zoomScaleNormal="100" zoomScaleSheetLayoutView="90" workbookViewId="0">
      <selection activeCell="A15" sqref="A15:B15"/>
    </sheetView>
  </sheetViews>
  <sheetFormatPr defaultRowHeight="12.75"/>
  <cols>
    <col min="1" max="1" width="27.25" style="1" customWidth="1"/>
    <col min="2" max="2" width="12.625" style="1" customWidth="1"/>
    <col min="3" max="3" width="13.25" style="1" customWidth="1"/>
    <col min="4" max="5" width="12.625" style="20" customWidth="1"/>
    <col min="6" max="6" width="13.375" style="20" customWidth="1"/>
    <col min="7" max="8" width="8" style="1" customWidth="1"/>
    <col min="9" max="9" width="8.25" style="1" customWidth="1"/>
    <col min="10" max="10" width="10.7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3.25" customHeight="1">
      <c r="A1" s="689" t="str">
        <f>'Tab 4 (14)'!A1:H1</f>
        <v>II. FUNDUSZ EMERYTALNO-RENTOWY</v>
      </c>
      <c r="B1" s="689"/>
      <c r="C1" s="689"/>
      <c r="D1" s="689"/>
      <c r="E1" s="689"/>
      <c r="F1" s="689"/>
      <c r="G1" s="689"/>
      <c r="H1" s="689"/>
      <c r="I1" s="689"/>
      <c r="J1" s="583" t="s">
        <v>632</v>
      </c>
    </row>
    <row r="2" spans="1:15" ht="9.75" customHeight="1">
      <c r="A2" s="8"/>
      <c r="B2" s="8"/>
      <c r="C2" s="8"/>
      <c r="D2" s="15"/>
      <c r="E2" s="15"/>
      <c r="F2" s="15"/>
      <c r="G2" s="8"/>
      <c r="H2" s="8"/>
      <c r="I2" s="8"/>
    </row>
    <row r="3" spans="1:15" ht="28.5" customHeight="1">
      <c r="A3" s="727" t="s">
        <v>583</v>
      </c>
      <c r="B3" s="727"/>
      <c r="C3" s="727"/>
      <c r="D3" s="727"/>
      <c r="E3" s="727"/>
      <c r="F3" s="727"/>
      <c r="G3" s="727"/>
      <c r="H3" s="727"/>
      <c r="I3" s="727"/>
    </row>
    <row r="4" spans="1:15" ht="21" customHeight="1">
      <c r="A4" s="665" t="s">
        <v>15</v>
      </c>
      <c r="B4" s="630" t="s">
        <v>438</v>
      </c>
      <c r="C4" s="631"/>
      <c r="D4" s="630" t="s">
        <v>574</v>
      </c>
      <c r="E4" s="632"/>
      <c r="F4" s="632"/>
      <c r="G4" s="632"/>
      <c r="H4" s="632"/>
      <c r="I4" s="631"/>
    </row>
    <row r="5" spans="1:15" ht="21" customHeight="1">
      <c r="A5" s="667"/>
      <c r="B5" s="633" t="s">
        <v>645</v>
      </c>
      <c r="C5" s="633" t="s">
        <v>646</v>
      </c>
      <c r="D5" s="633" t="s">
        <v>636</v>
      </c>
      <c r="E5" s="633" t="s">
        <v>645</v>
      </c>
      <c r="F5" s="633" t="s">
        <v>646</v>
      </c>
      <c r="G5" s="659" t="s">
        <v>16</v>
      </c>
      <c r="H5" s="634"/>
      <c r="I5" s="635"/>
    </row>
    <row r="6" spans="1:15" ht="62.25" customHeight="1">
      <c r="A6" s="667"/>
      <c r="B6" s="633"/>
      <c r="C6" s="633"/>
      <c r="D6" s="633"/>
      <c r="E6" s="633"/>
      <c r="F6" s="633"/>
      <c r="G6" s="665" t="s">
        <v>647</v>
      </c>
      <c r="H6" s="665" t="s">
        <v>648</v>
      </c>
      <c r="I6" s="665" t="s">
        <v>649</v>
      </c>
    </row>
    <row r="7" spans="1:15" ht="21.75" customHeight="1">
      <c r="A7" s="666"/>
      <c r="B7" s="728" t="s">
        <v>345</v>
      </c>
      <c r="C7" s="729"/>
      <c r="D7" s="729"/>
      <c r="E7" s="729"/>
      <c r="F7" s="730"/>
      <c r="G7" s="666"/>
      <c r="H7" s="666"/>
      <c r="I7" s="666"/>
      <c r="J7" s="8"/>
    </row>
    <row r="8" spans="1:15" ht="21.75" customHeight="1">
      <c r="A8" s="692" t="s">
        <v>521</v>
      </c>
      <c r="B8" s="693"/>
      <c r="C8" s="693"/>
      <c r="D8" s="693"/>
      <c r="E8" s="693"/>
      <c r="F8" s="693"/>
      <c r="G8" s="693"/>
      <c r="H8" s="693"/>
      <c r="I8" s="694"/>
      <c r="J8" s="8"/>
    </row>
    <row r="9" spans="1:15" s="5" customFormat="1" ht="21" customHeight="1">
      <c r="A9" s="268" t="s">
        <v>65</v>
      </c>
      <c r="B9" s="269">
        <f t="shared" ref="B9:C9" si="0">B10+B11</f>
        <v>4156380347.6500006</v>
      </c>
      <c r="C9" s="269">
        <f t="shared" si="0"/>
        <v>12486510865.270002</v>
      </c>
      <c r="D9" s="270">
        <f>D10+D11</f>
        <v>4226286619.6999998</v>
      </c>
      <c r="E9" s="270">
        <f>E10+E11</f>
        <v>4255239049.6699991</v>
      </c>
      <c r="F9" s="270">
        <f>F10+F11</f>
        <v>12605695400.059999</v>
      </c>
      <c r="G9" s="209">
        <f>E9/D9-1</f>
        <v>6.850559977414461E-3</v>
      </c>
      <c r="H9" s="210">
        <f>E9/B9-1</f>
        <v>2.3784806430406036E-2</v>
      </c>
      <c r="I9" s="210">
        <f>F9/C9-1</f>
        <v>9.5450631546316611E-3</v>
      </c>
      <c r="J9" s="16"/>
      <c r="K9" s="17"/>
      <c r="N9" s="18"/>
      <c r="O9" s="18"/>
    </row>
    <row r="10" spans="1:15" ht="21" customHeight="1">
      <c r="A10" s="215" t="s">
        <v>143</v>
      </c>
      <c r="B10" s="271">
        <f t="shared" ref="B10:C10" si="1">B13</f>
        <v>3255715680.9700007</v>
      </c>
      <c r="C10" s="271">
        <f t="shared" si="1"/>
        <v>9787325910.5900021</v>
      </c>
      <c r="D10" s="272">
        <f>D13</f>
        <v>3294428482.2800002</v>
      </c>
      <c r="E10" s="272">
        <f>E13</f>
        <v>3336945450.3699994</v>
      </c>
      <c r="F10" s="272">
        <f>F13</f>
        <v>9850777329.789999</v>
      </c>
      <c r="G10" s="213">
        <f t="shared" ref="G10:G11" si="2">E10/D10-1</f>
        <v>1.2905718949034251E-2</v>
      </c>
      <c r="H10" s="214">
        <f t="shared" ref="H10:H11" si="3">E10/B10-1</f>
        <v>2.4949896538814853E-2</v>
      </c>
      <c r="I10" s="214">
        <f t="shared" ref="I10:I11" si="4">F10/C10-1</f>
        <v>6.4830189348596967E-3</v>
      </c>
      <c r="J10" s="16"/>
      <c r="K10" s="17"/>
      <c r="L10" s="5"/>
      <c r="M10" s="5"/>
      <c r="N10" s="5"/>
    </row>
    <row r="11" spans="1:15" ht="21" customHeight="1">
      <c r="A11" s="215" t="s">
        <v>18</v>
      </c>
      <c r="B11" s="271">
        <f t="shared" ref="B11:C11" si="5">B20</f>
        <v>900664666.67999983</v>
      </c>
      <c r="C11" s="271">
        <f t="shared" si="5"/>
        <v>2699184954.6799998</v>
      </c>
      <c r="D11" s="272">
        <f>D20</f>
        <v>931858137.41999972</v>
      </c>
      <c r="E11" s="272">
        <f>E20</f>
        <v>918293599.29999995</v>
      </c>
      <c r="F11" s="272">
        <f>F20</f>
        <v>2754918070.27</v>
      </c>
      <c r="G11" s="213">
        <f t="shared" si="2"/>
        <v>-1.4556441131217013E-2</v>
      </c>
      <c r="H11" s="214">
        <f t="shared" si="3"/>
        <v>1.9573247704923746E-2</v>
      </c>
      <c r="I11" s="214">
        <f t="shared" si="4"/>
        <v>2.0648127685124695E-2</v>
      </c>
      <c r="J11" s="16"/>
      <c r="K11" s="17"/>
      <c r="L11" s="5"/>
      <c r="M11" s="5"/>
      <c r="N11" s="5"/>
    </row>
    <row r="12" spans="1:15" ht="21" customHeight="1">
      <c r="A12" s="692" t="s">
        <v>112</v>
      </c>
      <c r="B12" s="693"/>
      <c r="C12" s="693"/>
      <c r="D12" s="693"/>
      <c r="E12" s="693"/>
      <c r="F12" s="693"/>
      <c r="G12" s="693"/>
      <c r="H12" s="693"/>
      <c r="I12" s="694"/>
      <c r="J12" s="16"/>
      <c r="K12" s="17"/>
      <c r="L12" s="5"/>
      <c r="M12" s="5"/>
      <c r="N12" s="5"/>
    </row>
    <row r="13" spans="1:15" s="5" customFormat="1" ht="21" customHeight="1">
      <c r="A13" s="227" t="s">
        <v>66</v>
      </c>
      <c r="B13" s="273">
        <f t="shared" ref="B13:C13" si="6">SUM(B15:B18)</f>
        <v>3255715680.9700007</v>
      </c>
      <c r="C13" s="273">
        <f t="shared" si="6"/>
        <v>9787325910.5900021</v>
      </c>
      <c r="D13" s="274">
        <f>SUM(D15:D18)</f>
        <v>3294428482.2800002</v>
      </c>
      <c r="E13" s="274">
        <f>SUM(E15:E18)</f>
        <v>3336945450.3699994</v>
      </c>
      <c r="F13" s="274">
        <f>SUM(F15:F18)</f>
        <v>9850777329.789999</v>
      </c>
      <c r="G13" s="209">
        <f t="shared" ref="G13:G18" si="7">E13/D13-1</f>
        <v>1.2905718949034251E-2</v>
      </c>
      <c r="H13" s="210">
        <f t="shared" ref="H13:H18" si="8">E13/B13-1</f>
        <v>2.4949896538814853E-2</v>
      </c>
      <c r="I13" s="210">
        <f t="shared" ref="I13:I18" si="9">F13/C13-1</f>
        <v>6.4830189348596967E-3</v>
      </c>
      <c r="J13" s="16"/>
      <c r="K13" s="17"/>
    </row>
    <row r="14" spans="1:15" ht="21" customHeight="1">
      <c r="A14" s="223" t="s">
        <v>67</v>
      </c>
      <c r="B14" s="275">
        <v>70592202.780000001</v>
      </c>
      <c r="C14" s="275">
        <v>253149875.87999997</v>
      </c>
      <c r="D14" s="276">
        <v>28545790.480000004</v>
      </c>
      <c r="E14" s="276">
        <v>15123322.119999997</v>
      </c>
      <c r="F14" s="276">
        <v>87300241.080000013</v>
      </c>
      <c r="G14" s="213">
        <f t="shared" si="7"/>
        <v>-0.47020832614196373</v>
      </c>
      <c r="H14" s="214">
        <f t="shared" si="8"/>
        <v>-0.78576497793769517</v>
      </c>
      <c r="I14" s="214">
        <f t="shared" si="9"/>
        <v>-0.65514404944293658</v>
      </c>
      <c r="J14" s="16"/>
      <c r="K14" s="17"/>
      <c r="L14" s="5"/>
      <c r="M14" s="5"/>
      <c r="N14" s="5"/>
    </row>
    <row r="15" spans="1:15" ht="21" customHeight="1">
      <c r="A15" s="220" t="s">
        <v>20</v>
      </c>
      <c r="B15" s="277">
        <v>2882504578.9000006</v>
      </c>
      <c r="C15" s="277">
        <v>8627342166.2200012</v>
      </c>
      <c r="D15" s="276">
        <v>2955088801.2000003</v>
      </c>
      <c r="E15" s="276">
        <v>3010894619.6199994</v>
      </c>
      <c r="F15" s="276">
        <v>8842901760.7199993</v>
      </c>
      <c r="G15" s="213">
        <f t="shared" si="7"/>
        <v>1.8884650233636835E-2</v>
      </c>
      <c r="H15" s="214">
        <f t="shared" si="8"/>
        <v>4.454114024998157E-2</v>
      </c>
      <c r="I15" s="214">
        <f t="shared" si="9"/>
        <v>2.498563176780122E-2</v>
      </c>
      <c r="J15" s="16"/>
      <c r="K15" s="17"/>
      <c r="L15" s="5"/>
      <c r="M15" s="5"/>
      <c r="N15" s="18"/>
    </row>
    <row r="16" spans="1:15" ht="28.5" customHeight="1">
      <c r="A16" s="220" t="s">
        <v>21</v>
      </c>
      <c r="B16" s="277">
        <v>57303969.369999997</v>
      </c>
      <c r="C16" s="277">
        <v>177781291.42999998</v>
      </c>
      <c r="D16" s="276">
        <v>51760633.109999977</v>
      </c>
      <c r="E16" s="276">
        <v>49939135.379999995</v>
      </c>
      <c r="F16" s="276">
        <v>154019513.10999998</v>
      </c>
      <c r="G16" s="213">
        <f t="shared" si="7"/>
        <v>-3.5190793090358774E-2</v>
      </c>
      <c r="H16" s="214">
        <f t="shared" si="8"/>
        <v>-0.12852223102463944</v>
      </c>
      <c r="I16" s="214">
        <f t="shared" si="9"/>
        <v>-0.1336573614066473</v>
      </c>
      <c r="J16" s="16"/>
      <c r="K16" s="17"/>
      <c r="L16" s="19"/>
      <c r="M16" s="5"/>
      <c r="N16" s="5"/>
    </row>
    <row r="17" spans="1:14" ht="28.5" customHeight="1">
      <c r="A17" s="220" t="s">
        <v>22</v>
      </c>
      <c r="B17" s="277">
        <v>304371437.22000009</v>
      </c>
      <c r="C17" s="277">
        <v>947319748.88000011</v>
      </c>
      <c r="D17" s="276">
        <v>275902549.87</v>
      </c>
      <c r="E17" s="276">
        <v>264568118.80999988</v>
      </c>
      <c r="F17" s="276">
        <v>819293880.97999978</v>
      </c>
      <c r="G17" s="213">
        <f t="shared" si="7"/>
        <v>-4.1081284190163103E-2</v>
      </c>
      <c r="H17" s="214">
        <f t="shared" si="8"/>
        <v>-0.13077218668593504</v>
      </c>
      <c r="I17" s="214">
        <f t="shared" si="9"/>
        <v>-0.13514535936927641</v>
      </c>
      <c r="J17" s="16"/>
      <c r="K17" s="17"/>
      <c r="L17" s="5"/>
      <c r="M17" s="5"/>
      <c r="N17" s="5"/>
    </row>
    <row r="18" spans="1:14" ht="28.5" customHeight="1">
      <c r="A18" s="220" t="s">
        <v>23</v>
      </c>
      <c r="B18" s="277">
        <v>11535695.48</v>
      </c>
      <c r="C18" s="277">
        <v>34882704.060000002</v>
      </c>
      <c r="D18" s="276">
        <v>11676498.100000007</v>
      </c>
      <c r="E18" s="276">
        <v>11543576.560000002</v>
      </c>
      <c r="F18" s="276">
        <v>34562174.980000012</v>
      </c>
      <c r="G18" s="213">
        <f t="shared" si="7"/>
        <v>-1.1383681893461284E-2</v>
      </c>
      <c r="H18" s="214">
        <f t="shared" si="8"/>
        <v>6.8319071127231901E-4</v>
      </c>
      <c r="I18" s="214">
        <f t="shared" si="9"/>
        <v>-9.1887681484974504E-3</v>
      </c>
      <c r="J18" s="16"/>
      <c r="K18" s="17"/>
      <c r="L18" s="5"/>
      <c r="M18" s="5"/>
      <c r="N18" s="5"/>
    </row>
    <row r="19" spans="1:14" ht="21" customHeight="1">
      <c r="A19" s="722" t="s">
        <v>68</v>
      </c>
      <c r="B19" s="723"/>
      <c r="C19" s="723"/>
      <c r="D19" s="723"/>
      <c r="E19" s="723"/>
      <c r="F19" s="723"/>
      <c r="G19" s="723"/>
      <c r="H19" s="723"/>
      <c r="I19" s="724"/>
      <c r="J19" s="16"/>
      <c r="K19" s="17"/>
      <c r="L19" s="5"/>
      <c r="M19" s="5"/>
      <c r="N19" s="5"/>
    </row>
    <row r="20" spans="1:14" ht="21" customHeight="1">
      <c r="A20" s="278" t="s">
        <v>69</v>
      </c>
      <c r="B20" s="279">
        <f t="shared" ref="B20:C20" si="10">B21+B27</f>
        <v>900664666.67999983</v>
      </c>
      <c r="C20" s="279">
        <f t="shared" si="10"/>
        <v>2699184954.6799998</v>
      </c>
      <c r="D20" s="280">
        <f>D21+D27</f>
        <v>931858137.41999972</v>
      </c>
      <c r="E20" s="280">
        <f>E21+E27</f>
        <v>918293599.29999995</v>
      </c>
      <c r="F20" s="280">
        <f>F21+F27</f>
        <v>2754918070.27</v>
      </c>
      <c r="G20" s="281">
        <f t="shared" ref="G20:G32" si="11">E20/D20-1</f>
        <v>-1.4556441131217013E-2</v>
      </c>
      <c r="H20" s="282">
        <f t="shared" ref="H20:H32" si="12">E20/B20-1</f>
        <v>1.9573247704923746E-2</v>
      </c>
      <c r="I20" s="282">
        <f t="shared" ref="I20:I32" si="13">F20/C20-1</f>
        <v>2.0648127685124695E-2</v>
      </c>
      <c r="J20" s="16"/>
      <c r="K20" s="17"/>
      <c r="L20" s="5"/>
      <c r="M20" s="5"/>
      <c r="N20" s="5"/>
    </row>
    <row r="21" spans="1:14" s="5" customFormat="1" ht="30.75" customHeight="1">
      <c r="A21" s="227" t="s">
        <v>26</v>
      </c>
      <c r="B21" s="273">
        <f t="shared" ref="B21:C21" si="14">SUM(B23:B26)</f>
        <v>712686035.23999977</v>
      </c>
      <c r="C21" s="273">
        <f t="shared" si="14"/>
        <v>2136651159.5899999</v>
      </c>
      <c r="D21" s="274">
        <f>SUM(D23:D26)</f>
        <v>730429982.94999981</v>
      </c>
      <c r="E21" s="274">
        <f>SUM(E23:E26)</f>
        <v>719908773.83999991</v>
      </c>
      <c r="F21" s="274">
        <f>SUM(F23:F26)</f>
        <v>2162597804.3600001</v>
      </c>
      <c r="G21" s="209">
        <f t="shared" si="11"/>
        <v>-1.4404130930534498E-2</v>
      </c>
      <c r="H21" s="210">
        <f t="shared" si="12"/>
        <v>1.0134530835261613E-2</v>
      </c>
      <c r="I21" s="210">
        <f t="shared" si="13"/>
        <v>1.2143603626423971E-2</v>
      </c>
      <c r="J21" s="16"/>
      <c r="K21" s="17"/>
    </row>
    <row r="22" spans="1:14" ht="27.75" customHeight="1">
      <c r="A22" s="220" t="s">
        <v>256</v>
      </c>
      <c r="B22" s="277">
        <v>48208633.75999999</v>
      </c>
      <c r="C22" s="277">
        <v>144278787.49999997</v>
      </c>
      <c r="D22" s="272">
        <v>48672428.770000018</v>
      </c>
      <c r="E22" s="272">
        <v>47997330.990000024</v>
      </c>
      <c r="F22" s="272">
        <v>144607056.45000005</v>
      </c>
      <c r="G22" s="213">
        <f t="shared" si="11"/>
        <v>-1.3870229965103009E-2</v>
      </c>
      <c r="H22" s="214">
        <f t="shared" si="12"/>
        <v>-4.3830897812185965E-3</v>
      </c>
      <c r="I22" s="214">
        <f t="shared" si="13"/>
        <v>2.2752405650767749E-3</v>
      </c>
      <c r="J22" s="16"/>
      <c r="K22" s="17"/>
      <c r="L22" s="5"/>
      <c r="M22" s="5"/>
      <c r="N22" s="5"/>
    </row>
    <row r="23" spans="1:14" ht="28.5" customHeight="1">
      <c r="A23" s="283" t="s">
        <v>28</v>
      </c>
      <c r="B23" s="277">
        <v>703712281.3499999</v>
      </c>
      <c r="C23" s="277">
        <v>2109006753.5799999</v>
      </c>
      <c r="D23" s="272">
        <v>721814320.04999983</v>
      </c>
      <c r="E23" s="272">
        <v>711671126.56999993</v>
      </c>
      <c r="F23" s="272">
        <v>2137158185.4199998</v>
      </c>
      <c r="G23" s="213">
        <f t="shared" si="11"/>
        <v>-1.405235833960361E-2</v>
      </c>
      <c r="H23" s="214">
        <f t="shared" si="12"/>
        <v>1.1309800085813171E-2</v>
      </c>
      <c r="I23" s="214">
        <f t="shared" si="13"/>
        <v>1.3348194258844037E-2</v>
      </c>
      <c r="J23" s="16"/>
      <c r="K23" s="17"/>
      <c r="L23" s="5"/>
      <c r="M23" s="5"/>
      <c r="N23" s="5"/>
    </row>
    <row r="24" spans="1:14" ht="28.5" customHeight="1">
      <c r="A24" s="220" t="s">
        <v>29</v>
      </c>
      <c r="B24" s="277">
        <v>647783.05000000005</v>
      </c>
      <c r="C24" s="277">
        <v>2004453.3</v>
      </c>
      <c r="D24" s="272">
        <v>647741.85</v>
      </c>
      <c r="E24" s="272">
        <v>561778.22</v>
      </c>
      <c r="F24" s="272">
        <v>1810120.1500000001</v>
      </c>
      <c r="G24" s="213">
        <f t="shared" si="11"/>
        <v>-0.13271279291279392</v>
      </c>
      <c r="H24" s="214">
        <f t="shared" si="12"/>
        <v>-0.1327679537153682</v>
      </c>
      <c r="I24" s="214">
        <f t="shared" si="13"/>
        <v>-9.6950699724458467E-2</v>
      </c>
      <c r="J24" s="16"/>
      <c r="K24" s="17"/>
      <c r="L24" s="5"/>
      <c r="M24" s="5"/>
      <c r="N24" s="5"/>
    </row>
    <row r="25" spans="1:14" ht="28.5" customHeight="1">
      <c r="A25" s="220" t="s">
        <v>30</v>
      </c>
      <c r="B25" s="277">
        <v>1752104.31</v>
      </c>
      <c r="C25" s="277">
        <v>5394951.3300000001</v>
      </c>
      <c r="D25" s="272">
        <v>1603488.8699999999</v>
      </c>
      <c r="E25" s="272">
        <v>1529226.7900000005</v>
      </c>
      <c r="F25" s="272">
        <v>4780614.92</v>
      </c>
      <c r="G25" s="213">
        <f t="shared" si="11"/>
        <v>-4.6312812885317634E-2</v>
      </c>
      <c r="H25" s="214">
        <f t="shared" si="12"/>
        <v>-0.1272056228204812</v>
      </c>
      <c r="I25" s="214">
        <f t="shared" si="13"/>
        <v>-0.11387246564836018</v>
      </c>
      <c r="J25" s="16"/>
      <c r="K25" s="17"/>
      <c r="L25" s="5"/>
      <c r="M25" s="5"/>
      <c r="N25" s="5"/>
    </row>
    <row r="26" spans="1:14" ht="37.5" customHeight="1">
      <c r="A26" s="220" t="s">
        <v>31</v>
      </c>
      <c r="B26" s="277">
        <v>6573866.5300000003</v>
      </c>
      <c r="C26" s="277">
        <v>20245001.380000003</v>
      </c>
      <c r="D26" s="272">
        <v>6364432.1800000006</v>
      </c>
      <c r="E26" s="272">
        <v>6146642.2599999998</v>
      </c>
      <c r="F26" s="272">
        <v>18848883.869999997</v>
      </c>
      <c r="G26" s="213">
        <f t="shared" si="11"/>
        <v>-3.4219850858714151E-2</v>
      </c>
      <c r="H26" s="214">
        <f t="shared" si="12"/>
        <v>-6.4988278671365141E-2</v>
      </c>
      <c r="I26" s="214">
        <f t="shared" si="13"/>
        <v>-6.8961097299762408E-2</v>
      </c>
      <c r="J26" s="16"/>
      <c r="K26" s="17"/>
      <c r="L26" s="5"/>
      <c r="M26" s="5"/>
      <c r="N26" s="5"/>
    </row>
    <row r="27" spans="1:14" s="5" customFormat="1" ht="21" customHeight="1">
      <c r="A27" s="227" t="s">
        <v>32</v>
      </c>
      <c r="B27" s="273">
        <f t="shared" ref="B27:C27" si="15">SUM(B29:B32)</f>
        <v>187978631.44000003</v>
      </c>
      <c r="C27" s="273">
        <f t="shared" si="15"/>
        <v>562533795.09000003</v>
      </c>
      <c r="D27" s="274">
        <f>SUM(D29:D32)</f>
        <v>201428154.46999994</v>
      </c>
      <c r="E27" s="274">
        <f>SUM(E29:E32)</f>
        <v>198384825.46000001</v>
      </c>
      <c r="F27" s="274">
        <f>SUM(F29:F32)</f>
        <v>592320265.90999997</v>
      </c>
      <c r="G27" s="209">
        <f t="shared" si="11"/>
        <v>-1.5108756856793804E-2</v>
      </c>
      <c r="H27" s="210">
        <f t="shared" si="12"/>
        <v>5.5358388026787386E-2</v>
      </c>
      <c r="I27" s="210">
        <f t="shared" si="13"/>
        <v>5.2950544625028906E-2</v>
      </c>
      <c r="J27" s="16"/>
      <c r="K27" s="17"/>
    </row>
    <row r="28" spans="1:14" ht="20.25" customHeight="1">
      <c r="A28" s="220" t="s">
        <v>70</v>
      </c>
      <c r="B28" s="277">
        <v>3913104.52</v>
      </c>
      <c r="C28" s="277">
        <v>11854496.880000001</v>
      </c>
      <c r="D28" s="272">
        <v>4015783.5799999996</v>
      </c>
      <c r="E28" s="272">
        <v>3874918.01</v>
      </c>
      <c r="F28" s="272">
        <v>11813382.029999999</v>
      </c>
      <c r="G28" s="213">
        <f t="shared" si="11"/>
        <v>-3.5077978480105187E-2</v>
      </c>
      <c r="H28" s="214">
        <f t="shared" si="12"/>
        <v>-9.7586225476032906E-3</v>
      </c>
      <c r="I28" s="605">
        <f t="shared" si="13"/>
        <v>-3.4682914354102756E-3</v>
      </c>
      <c r="J28" s="16"/>
      <c r="K28" s="17"/>
      <c r="L28" s="5"/>
      <c r="M28" s="5"/>
      <c r="N28" s="5"/>
    </row>
    <row r="29" spans="1:14" ht="21" customHeight="1">
      <c r="A29" s="220" t="s">
        <v>34</v>
      </c>
      <c r="B29" s="277">
        <v>180037409.58000004</v>
      </c>
      <c r="C29" s="277">
        <v>538626297.20000005</v>
      </c>
      <c r="D29" s="272">
        <v>193281342.84999993</v>
      </c>
      <c r="E29" s="272">
        <v>190360379.27000001</v>
      </c>
      <c r="F29" s="272">
        <v>568299382.21999991</v>
      </c>
      <c r="G29" s="213">
        <f t="shared" si="11"/>
        <v>-1.5112496306830758E-2</v>
      </c>
      <c r="H29" s="214">
        <f t="shared" si="12"/>
        <v>5.733791501489538E-2</v>
      </c>
      <c r="I29" s="214">
        <f t="shared" si="13"/>
        <v>5.5090301335550595E-2</v>
      </c>
      <c r="J29" s="16"/>
      <c r="K29" s="17"/>
      <c r="L29" s="5"/>
      <c r="M29" s="5"/>
      <c r="N29" s="5"/>
    </row>
    <row r="30" spans="1:14" ht="27.75" customHeight="1">
      <c r="A30" s="220" t="s">
        <v>35</v>
      </c>
      <c r="B30" s="277">
        <v>1780880.52</v>
      </c>
      <c r="C30" s="277">
        <v>5439539.0300000003</v>
      </c>
      <c r="D30" s="272">
        <v>1825662</v>
      </c>
      <c r="E30" s="272">
        <v>1764735.58</v>
      </c>
      <c r="F30" s="272">
        <v>5348726.04</v>
      </c>
      <c r="G30" s="213">
        <f t="shared" si="11"/>
        <v>-3.3372234290903746E-2</v>
      </c>
      <c r="H30" s="214">
        <f t="shared" si="12"/>
        <v>-9.065706440542054E-3</v>
      </c>
      <c r="I30" s="214">
        <f t="shared" si="13"/>
        <v>-1.6694979022882417E-2</v>
      </c>
      <c r="J30" s="16"/>
      <c r="K30" s="17"/>
      <c r="L30" s="5"/>
      <c r="M30" s="5"/>
      <c r="N30" s="5"/>
    </row>
    <row r="31" spans="1:14" ht="27.75" customHeight="1">
      <c r="A31" s="220" t="s">
        <v>36</v>
      </c>
      <c r="B31" s="277">
        <v>4371514.9499999993</v>
      </c>
      <c r="C31" s="277">
        <v>13188800.609999998</v>
      </c>
      <c r="D31" s="272">
        <v>4475466.5600000005</v>
      </c>
      <c r="E31" s="272">
        <v>4434608.01</v>
      </c>
      <c r="F31" s="272">
        <v>13239283.570000002</v>
      </c>
      <c r="G31" s="213">
        <f t="shared" si="11"/>
        <v>-9.1294504052781278E-3</v>
      </c>
      <c r="H31" s="214">
        <f t="shared" si="12"/>
        <v>1.4432767752515785E-2</v>
      </c>
      <c r="I31" s="214">
        <f t="shared" si="13"/>
        <v>3.8277142473233106E-3</v>
      </c>
      <c r="J31" s="16"/>
      <c r="K31" s="17"/>
      <c r="L31" s="5"/>
      <c r="M31" s="5"/>
      <c r="N31" s="5"/>
    </row>
    <row r="32" spans="1:14" ht="27.75" customHeight="1">
      <c r="A32" s="229" t="s">
        <v>71</v>
      </c>
      <c r="B32" s="284">
        <v>1788826.39</v>
      </c>
      <c r="C32" s="284">
        <v>5279158.25</v>
      </c>
      <c r="D32" s="285">
        <v>1845683.0599999996</v>
      </c>
      <c r="E32" s="285">
        <v>1825102.5999999994</v>
      </c>
      <c r="F32" s="285">
        <v>5432874.0799999991</v>
      </c>
      <c r="G32" s="230">
        <f t="shared" si="11"/>
        <v>-1.1150592670011394E-2</v>
      </c>
      <c r="H32" s="231">
        <f t="shared" si="12"/>
        <v>2.0279335212624705E-2</v>
      </c>
      <c r="I32" s="231">
        <f t="shared" si="13"/>
        <v>2.9117488569318617E-2</v>
      </c>
      <c r="J32" s="16"/>
      <c r="K32" s="17"/>
      <c r="L32" s="5"/>
      <c r="M32" s="5"/>
      <c r="N32" s="5"/>
    </row>
    <row r="33" spans="1:9" ht="14.25" customHeight="1">
      <c r="A33" s="725" t="s">
        <v>494</v>
      </c>
      <c r="B33" s="726"/>
      <c r="C33" s="726"/>
      <c r="D33" s="726"/>
      <c r="E33" s="726"/>
      <c r="F33" s="726"/>
      <c r="G33" s="726"/>
      <c r="H33" s="726"/>
      <c r="I33" s="726"/>
    </row>
    <row r="34" spans="1:9">
      <c r="A34" s="688"/>
      <c r="B34" s="688"/>
      <c r="C34" s="688"/>
      <c r="D34" s="688"/>
      <c r="E34" s="688"/>
      <c r="F34" s="688"/>
      <c r="G34" s="688"/>
      <c r="H34" s="688"/>
      <c r="I34" s="688"/>
    </row>
    <row r="40" spans="1:9">
      <c r="G40" s="530"/>
    </row>
  </sheetData>
  <mergeCells count="20">
    <mergeCell ref="A1:I1"/>
    <mergeCell ref="A3:I3"/>
    <mergeCell ref="A4:A7"/>
    <mergeCell ref="B4:C4"/>
    <mergeCell ref="B5:B6"/>
    <mergeCell ref="C5:C6"/>
    <mergeCell ref="D5:D6"/>
    <mergeCell ref="G5:I5"/>
    <mergeCell ref="G6:G7"/>
    <mergeCell ref="I6:I7"/>
    <mergeCell ref="D4:I4"/>
    <mergeCell ref="E5:E6"/>
    <mergeCell ref="F5:F6"/>
    <mergeCell ref="B7:F7"/>
    <mergeCell ref="H6:H7"/>
    <mergeCell ref="A34:I34"/>
    <mergeCell ref="A8:I8"/>
    <mergeCell ref="A12:I12"/>
    <mergeCell ref="A19:I19"/>
    <mergeCell ref="A33:I33"/>
  </mergeCells>
  <hyperlinks>
    <hyperlink ref="J1" location="'Spis treści'!A1" display="Powrót do spisu" xr:uid="{416347E2-7248-4960-8249-439037EC2953}"/>
  </hyperlinks>
  <printOptions horizontalCentered="1"/>
  <pageMargins left="0.51181102362204722" right="0.47244094488188981" top="0.6692913385826772" bottom="0.55118110236220474" header="0.31496062992125984" footer="0.31496062992125984"/>
  <pageSetup paperSize="9" scale="78" orientation="portrait" r:id="rId1"/>
  <headerFooter differentFirst="1" alignWithMargins="0">
    <oddFooter>&amp;C&amp;"Arial,Normalny"&amp;9&amp;P</oddFooter>
  </headerFooter>
  <ignoredErrors>
    <ignoredError sqref="B13:D13 B21:D21 B27:D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A15" sqref="A15:B15"/>
    </sheetView>
  </sheetViews>
  <sheetFormatPr defaultRowHeight="15"/>
  <cols>
    <col min="1" max="1" width="22.875" customWidth="1"/>
    <col min="2" max="2" width="17.125" customWidth="1"/>
    <col min="3" max="4" width="16.5" customWidth="1"/>
    <col min="5" max="5" width="21.25" customWidth="1"/>
    <col min="6" max="6" width="19" customWidth="1"/>
  </cols>
  <sheetData>
    <row r="1" spans="1:7" ht="24" customHeight="1">
      <c r="A1" s="689" t="str">
        <f>'Tab 2 (12) i wykres 1'!A1:E1</f>
        <v>II. FUNDUSZ EMERYTALNO-RENTOWY</v>
      </c>
      <c r="B1" s="689"/>
      <c r="C1" s="689"/>
      <c r="D1" s="689"/>
      <c r="E1" s="689"/>
      <c r="F1" s="689"/>
      <c r="G1" s="583" t="s">
        <v>632</v>
      </c>
    </row>
    <row r="2" spans="1:7" ht="393" customHeight="1"/>
    <row r="3" spans="1:7" ht="41.25" customHeight="1">
      <c r="A3" s="731" t="s">
        <v>461</v>
      </c>
      <c r="B3" s="731"/>
      <c r="C3" s="731"/>
      <c r="D3" s="731"/>
      <c r="E3" s="731"/>
      <c r="F3" s="731"/>
    </row>
    <row r="4" spans="1:7" ht="50.25" customHeight="1">
      <c r="A4" s="289" t="s">
        <v>15</v>
      </c>
      <c r="B4" s="289" t="s">
        <v>143</v>
      </c>
      <c r="C4" s="289" t="s">
        <v>274</v>
      </c>
      <c r="D4" s="289" t="s">
        <v>275</v>
      </c>
      <c r="E4" s="289" t="s">
        <v>540</v>
      </c>
      <c r="F4" s="289" t="s">
        <v>129</v>
      </c>
    </row>
    <row r="5" spans="1:7" ht="27" customHeight="1">
      <c r="A5" s="286" t="s">
        <v>273</v>
      </c>
      <c r="B5" s="287">
        <f>'Tab 5 (15)'!E13-'Wykres 3'!E5</f>
        <v>3335887978.7499995</v>
      </c>
      <c r="C5" s="287">
        <f>'Tab 5 (15)'!E21</f>
        <v>719908773.83999991</v>
      </c>
      <c r="D5" s="287">
        <f>'Tab 5 (15)'!E27</f>
        <v>198384825.46000001</v>
      </c>
      <c r="E5" s="287">
        <v>1057471.6200000001</v>
      </c>
      <c r="F5" s="287">
        <f>SUM(B5:E5)</f>
        <v>4255239049.6699991</v>
      </c>
    </row>
    <row r="6" spans="1:7" ht="18.75" customHeight="1">
      <c r="A6" s="286" t="s">
        <v>268</v>
      </c>
      <c r="B6" s="288">
        <f>ROUND(B5/$F$5,4)+0.01%</f>
        <v>0.78400000000000003</v>
      </c>
      <c r="C6" s="288">
        <f t="shared" ref="C6:E6" si="0">ROUND(C5/$F$5,4)</f>
        <v>0.16919999999999999</v>
      </c>
      <c r="D6" s="288">
        <f t="shared" si="0"/>
        <v>4.6600000000000003E-2</v>
      </c>
      <c r="E6" s="288">
        <f t="shared" si="0"/>
        <v>2.0000000000000001E-4</v>
      </c>
      <c r="F6" s="288">
        <f>F5/$F$5</f>
        <v>1</v>
      </c>
    </row>
    <row r="40" spans="7:7">
      <c r="G40" s="532"/>
    </row>
  </sheetData>
  <mergeCells count="2">
    <mergeCell ref="A3:F3"/>
    <mergeCell ref="A1:F1"/>
  </mergeCells>
  <hyperlinks>
    <hyperlink ref="G1" location="'Spis treści'!A1" display="Powrót do spisu" xr:uid="{FC0D9529-22A3-47E9-8753-20643BDCDCB0}"/>
  </hyperlink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A15" sqref="A15:B15"/>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9" width="8.5" style="13" customWidth="1"/>
    <col min="10" max="16383" width="8" style="13"/>
    <col min="16384" max="16384" width="0.625" style="13" customWidth="1"/>
  </cols>
  <sheetData>
    <row r="1" spans="1:9" ht="30" customHeight="1">
      <c r="A1" s="689" t="str">
        <f>'Tab 1 (11)'!A1</f>
        <v>II. FUNDUSZ EMERYTALNO-RENTOWY</v>
      </c>
      <c r="B1" s="689"/>
      <c r="C1" s="689"/>
      <c r="D1" s="689"/>
      <c r="E1" s="689"/>
      <c r="F1" s="689"/>
      <c r="G1" s="689"/>
      <c r="H1" s="689"/>
      <c r="I1" s="583" t="s">
        <v>632</v>
      </c>
    </row>
    <row r="2" spans="1:9" ht="27" customHeight="1">
      <c r="A2" s="21"/>
      <c r="B2" s="21"/>
      <c r="C2" s="21"/>
      <c r="D2" s="21"/>
      <c r="E2" s="21"/>
      <c r="F2" s="21"/>
      <c r="G2" s="21"/>
      <c r="H2" s="22"/>
    </row>
    <row r="3" spans="1:9" ht="37.5" customHeight="1">
      <c r="A3" s="733" t="s">
        <v>639</v>
      </c>
      <c r="B3" s="733"/>
      <c r="C3" s="733"/>
      <c r="D3" s="733"/>
      <c r="E3" s="733"/>
      <c r="F3" s="733"/>
      <c r="G3" s="733"/>
      <c r="H3" s="733"/>
    </row>
    <row r="4" spans="1:9" ht="14.25" customHeight="1">
      <c r="A4" s="705" t="s">
        <v>15</v>
      </c>
      <c r="B4" s="705" t="s">
        <v>522</v>
      </c>
      <c r="C4" s="714" t="s">
        <v>38</v>
      </c>
      <c r="D4" s="715"/>
      <c r="E4" s="715"/>
      <c r="F4" s="715"/>
      <c r="G4" s="715"/>
      <c r="H4" s="716"/>
    </row>
    <row r="5" spans="1:9" ht="13.5" customHeight="1">
      <c r="A5" s="713"/>
      <c r="B5" s="713"/>
      <c r="C5" s="705" t="s">
        <v>452</v>
      </c>
      <c r="D5" s="705" t="s">
        <v>39</v>
      </c>
      <c r="E5" s="303" t="s">
        <v>38</v>
      </c>
      <c r="F5" s="304"/>
      <c r="G5" s="304"/>
      <c r="H5" s="305"/>
    </row>
    <row r="6" spans="1:9" ht="27" customHeight="1">
      <c r="A6" s="713"/>
      <c r="B6" s="713"/>
      <c r="C6" s="713"/>
      <c r="D6" s="713"/>
      <c r="E6" s="720" t="s">
        <v>40</v>
      </c>
      <c r="F6" s="721"/>
      <c r="G6" s="720" t="s">
        <v>41</v>
      </c>
      <c r="H6" s="721"/>
    </row>
    <row r="7" spans="1:9" ht="13.5" customHeight="1">
      <c r="A7" s="713"/>
      <c r="B7" s="713"/>
      <c r="C7" s="713"/>
      <c r="D7" s="713"/>
      <c r="E7" s="705" t="s">
        <v>42</v>
      </c>
      <c r="F7" s="734" t="s">
        <v>43</v>
      </c>
      <c r="G7" s="705" t="s">
        <v>44</v>
      </c>
      <c r="H7" s="734" t="s">
        <v>43</v>
      </c>
    </row>
    <row r="8" spans="1:9" ht="18" customHeight="1">
      <c r="A8" s="713"/>
      <c r="B8" s="706"/>
      <c r="C8" s="706"/>
      <c r="D8" s="706"/>
      <c r="E8" s="706"/>
      <c r="F8" s="735"/>
      <c r="G8" s="706"/>
      <c r="H8" s="735"/>
    </row>
    <row r="9" spans="1:9" ht="18" customHeight="1">
      <c r="A9" s="713"/>
      <c r="B9" s="709" t="str">
        <f>'Tab 4 (14)'!B9:H9</f>
        <v>TRZY KWARTAŁY 2022 R.</v>
      </c>
      <c r="C9" s="710"/>
      <c r="D9" s="710"/>
      <c r="E9" s="710"/>
      <c r="F9" s="710"/>
      <c r="G9" s="710"/>
      <c r="H9" s="711"/>
    </row>
    <row r="10" spans="1:9" ht="20.25" customHeight="1">
      <c r="A10" s="706"/>
      <c r="B10" s="736" t="s">
        <v>345</v>
      </c>
      <c r="C10" s="737"/>
      <c r="D10" s="737"/>
      <c r="E10" s="737"/>
      <c r="F10" s="737"/>
      <c r="G10" s="737"/>
      <c r="H10" s="738"/>
    </row>
    <row r="11" spans="1:9" ht="24.75" customHeight="1">
      <c r="A11" s="290" t="s">
        <v>72</v>
      </c>
      <c r="B11" s="291">
        <f>SUM(B12:B28)</f>
        <v>12605695400.059999</v>
      </c>
      <c r="C11" s="291">
        <f>SUM(C12:C28)</f>
        <v>9850777329.789999</v>
      </c>
      <c r="D11" s="291">
        <f>SUM(D12:D27)</f>
        <v>2754918070.2699995</v>
      </c>
      <c r="E11" s="291">
        <f>SUM(E12:E27)</f>
        <v>2162597804.3599997</v>
      </c>
      <c r="F11" s="291">
        <f>SUM(F12:F27)</f>
        <v>144607056.44999999</v>
      </c>
      <c r="G11" s="291">
        <f>SUM(G12:G27)</f>
        <v>592320265.91000009</v>
      </c>
      <c r="H11" s="292">
        <f>SUM(H12:H27)</f>
        <v>11813382.030000001</v>
      </c>
    </row>
    <row r="12" spans="1:9" ht="21" customHeight="1">
      <c r="A12" s="293" t="s">
        <v>45</v>
      </c>
      <c r="B12" s="294">
        <f>SUM(C12:D12)</f>
        <v>460915354.91999996</v>
      </c>
      <c r="C12" s="294">
        <v>362419104.03999996</v>
      </c>
      <c r="D12" s="295">
        <v>98496250.88000001</v>
      </c>
      <c r="E12" s="294">
        <v>77700809.360000014</v>
      </c>
      <c r="F12" s="294">
        <v>5390745.4800000004</v>
      </c>
      <c r="G12" s="294">
        <v>20795441.520000003</v>
      </c>
      <c r="H12" s="296">
        <v>318054.59999999998</v>
      </c>
    </row>
    <row r="13" spans="1:9" ht="21" customHeight="1">
      <c r="A13" s="293" t="s">
        <v>46</v>
      </c>
      <c r="B13" s="294">
        <f t="shared" ref="B13:B27" si="0">SUM(C13:D13)</f>
        <v>871966848.02999997</v>
      </c>
      <c r="C13" s="294">
        <v>677505847.79999995</v>
      </c>
      <c r="D13" s="295">
        <v>194461000.23000002</v>
      </c>
      <c r="E13" s="294">
        <v>156455604.88</v>
      </c>
      <c r="F13" s="294">
        <v>12792953.609999999</v>
      </c>
      <c r="G13" s="294">
        <v>38005395.349999994</v>
      </c>
      <c r="H13" s="296">
        <v>1019450.46</v>
      </c>
    </row>
    <row r="14" spans="1:9" ht="21" customHeight="1">
      <c r="A14" s="293" t="s">
        <v>47</v>
      </c>
      <c r="B14" s="294">
        <f t="shared" si="0"/>
        <v>1621226399.8</v>
      </c>
      <c r="C14" s="294">
        <v>1268376119.03</v>
      </c>
      <c r="D14" s="295">
        <v>352850280.76999998</v>
      </c>
      <c r="E14" s="294">
        <v>280528458.89999998</v>
      </c>
      <c r="F14" s="294">
        <v>17954402.489999998</v>
      </c>
      <c r="G14" s="294">
        <v>72321821.870000005</v>
      </c>
      <c r="H14" s="296">
        <v>1639341.8399999999</v>
      </c>
    </row>
    <row r="15" spans="1:9" ht="21" customHeight="1">
      <c r="A15" s="293" t="s">
        <v>48</v>
      </c>
      <c r="B15" s="294">
        <f t="shared" si="0"/>
        <v>160527774.21999997</v>
      </c>
      <c r="C15" s="294">
        <v>118348768.54999998</v>
      </c>
      <c r="D15" s="295">
        <v>42179005.670000002</v>
      </c>
      <c r="E15" s="294">
        <v>34395759.63000001</v>
      </c>
      <c r="F15" s="294">
        <v>2110751.54</v>
      </c>
      <c r="G15" s="294">
        <v>7783246.0399999991</v>
      </c>
      <c r="H15" s="296">
        <v>117208.94</v>
      </c>
    </row>
    <row r="16" spans="1:9" ht="21" customHeight="1">
      <c r="A16" s="293" t="s">
        <v>49</v>
      </c>
      <c r="B16" s="294">
        <f t="shared" si="0"/>
        <v>1083554933.9300001</v>
      </c>
      <c r="C16" s="294">
        <v>903000562.06000006</v>
      </c>
      <c r="D16" s="295">
        <v>180554371.87</v>
      </c>
      <c r="E16" s="294">
        <v>129188241.65000001</v>
      </c>
      <c r="F16" s="294">
        <v>11040372.6</v>
      </c>
      <c r="G16" s="294">
        <v>51366130.219999991</v>
      </c>
      <c r="H16" s="296">
        <v>932757.7</v>
      </c>
    </row>
    <row r="17" spans="1:9" ht="21" customHeight="1">
      <c r="A17" s="293" t="s">
        <v>50</v>
      </c>
      <c r="B17" s="294">
        <f t="shared" si="0"/>
        <v>1071514456.8700001</v>
      </c>
      <c r="C17" s="294">
        <v>729527772.46000004</v>
      </c>
      <c r="D17" s="295">
        <v>341986684.41000003</v>
      </c>
      <c r="E17" s="294">
        <v>290779792.31</v>
      </c>
      <c r="F17" s="294">
        <v>13637037.649999999</v>
      </c>
      <c r="G17" s="294">
        <v>51206892.100000009</v>
      </c>
      <c r="H17" s="296">
        <v>916078.44</v>
      </c>
    </row>
    <row r="18" spans="1:9" ht="21" customHeight="1">
      <c r="A18" s="293" t="s">
        <v>51</v>
      </c>
      <c r="B18" s="294">
        <f t="shared" si="0"/>
        <v>1953998349.1100001</v>
      </c>
      <c r="C18" s="294">
        <v>1591518304.6800001</v>
      </c>
      <c r="D18" s="295">
        <v>362480044.42999995</v>
      </c>
      <c r="E18" s="294">
        <v>267218278.12</v>
      </c>
      <c r="F18" s="294">
        <v>19810791.350000001</v>
      </c>
      <c r="G18" s="294">
        <v>95261766.310000002</v>
      </c>
      <c r="H18" s="296">
        <v>1676190.58</v>
      </c>
    </row>
    <row r="19" spans="1:9" ht="21" customHeight="1">
      <c r="A19" s="293" t="s">
        <v>52</v>
      </c>
      <c r="B19" s="294">
        <f t="shared" si="0"/>
        <v>254229894.60999995</v>
      </c>
      <c r="C19" s="294">
        <v>217143017.27999997</v>
      </c>
      <c r="D19" s="295">
        <v>37086877.329999998</v>
      </c>
      <c r="E19" s="294">
        <v>26458540.25</v>
      </c>
      <c r="F19" s="294">
        <v>2005064.12</v>
      </c>
      <c r="G19" s="294">
        <v>10628337.08</v>
      </c>
      <c r="H19" s="296">
        <v>194224.74</v>
      </c>
    </row>
    <row r="20" spans="1:9" ht="21" customHeight="1">
      <c r="A20" s="293" t="s">
        <v>53</v>
      </c>
      <c r="B20" s="294">
        <f t="shared" si="0"/>
        <v>721155919.32999992</v>
      </c>
      <c r="C20" s="294">
        <v>545177594.58999991</v>
      </c>
      <c r="D20" s="295">
        <v>175978324.74000001</v>
      </c>
      <c r="E20" s="294">
        <v>143595958.75</v>
      </c>
      <c r="F20" s="294">
        <v>7293285.5699999994</v>
      </c>
      <c r="G20" s="294">
        <v>32382365.990000002</v>
      </c>
      <c r="H20" s="296">
        <v>408677.05</v>
      </c>
    </row>
    <row r="21" spans="1:9" ht="21" customHeight="1">
      <c r="A21" s="293" t="s">
        <v>54</v>
      </c>
      <c r="B21" s="294">
        <f t="shared" si="0"/>
        <v>917274194.32000005</v>
      </c>
      <c r="C21" s="294">
        <v>739809765.46000004</v>
      </c>
      <c r="D21" s="295">
        <v>177464428.86000001</v>
      </c>
      <c r="E21" s="294">
        <v>133899071.66</v>
      </c>
      <c r="F21" s="294">
        <v>9521587.0399999991</v>
      </c>
      <c r="G21" s="294">
        <v>43565357.200000003</v>
      </c>
      <c r="H21" s="296">
        <v>947798.56</v>
      </c>
    </row>
    <row r="22" spans="1:9" ht="21" customHeight="1">
      <c r="A22" s="293" t="s">
        <v>55</v>
      </c>
      <c r="B22" s="294">
        <f t="shared" si="0"/>
        <v>412841451.78000003</v>
      </c>
      <c r="C22" s="294">
        <v>306509218.73000002</v>
      </c>
      <c r="D22" s="295">
        <v>106332233.05</v>
      </c>
      <c r="E22" s="294">
        <v>84186181.519999996</v>
      </c>
      <c r="F22" s="294">
        <v>5426654.7599999998</v>
      </c>
      <c r="G22" s="294">
        <v>22146051.529999997</v>
      </c>
      <c r="H22" s="296">
        <v>445252.66000000003</v>
      </c>
    </row>
    <row r="23" spans="1:9" ht="21" customHeight="1">
      <c r="A23" s="293" t="s">
        <v>56</v>
      </c>
      <c r="B23" s="294">
        <f t="shared" si="0"/>
        <v>340845581.40999997</v>
      </c>
      <c r="C23" s="294">
        <v>272113819.48999995</v>
      </c>
      <c r="D23" s="295">
        <v>68731761.920000017</v>
      </c>
      <c r="E23" s="294">
        <v>55037913.860000007</v>
      </c>
      <c r="F23" s="294">
        <v>3851055.5</v>
      </c>
      <c r="G23" s="294">
        <v>13693848.060000002</v>
      </c>
      <c r="H23" s="296">
        <v>296653.92000000004</v>
      </c>
    </row>
    <row r="24" spans="1:9" ht="21" customHeight="1">
      <c r="A24" s="293" t="s">
        <v>57</v>
      </c>
      <c r="B24" s="294">
        <f t="shared" si="0"/>
        <v>686048924.32999992</v>
      </c>
      <c r="C24" s="294">
        <v>548205516.16999996</v>
      </c>
      <c r="D24" s="295">
        <v>137843408.16</v>
      </c>
      <c r="E24" s="294">
        <v>105824074.31999998</v>
      </c>
      <c r="F24" s="294">
        <v>7550963.9899999993</v>
      </c>
      <c r="G24" s="294">
        <v>32019333.840000004</v>
      </c>
      <c r="H24" s="296">
        <v>694324.97</v>
      </c>
    </row>
    <row r="25" spans="1:9" ht="21" customHeight="1">
      <c r="A25" s="293" t="s">
        <v>58</v>
      </c>
      <c r="B25" s="294">
        <f t="shared" si="0"/>
        <v>466892316.70000005</v>
      </c>
      <c r="C25" s="294">
        <v>355448827.22000003</v>
      </c>
      <c r="D25" s="295">
        <v>111443489.48</v>
      </c>
      <c r="E25" s="294">
        <v>84794409.070000008</v>
      </c>
      <c r="F25" s="294">
        <v>6268229.4100000001</v>
      </c>
      <c r="G25" s="294">
        <v>26649080.41</v>
      </c>
      <c r="H25" s="296">
        <v>557584.17000000004</v>
      </c>
    </row>
    <row r="26" spans="1:9" ht="21" customHeight="1">
      <c r="A26" s="293" t="s">
        <v>59</v>
      </c>
      <c r="B26" s="294">
        <f t="shared" si="0"/>
        <v>1309325547.6700001</v>
      </c>
      <c r="C26" s="294">
        <v>1002215898.87</v>
      </c>
      <c r="D26" s="295">
        <v>307109648.79999995</v>
      </c>
      <c r="E26" s="294">
        <v>246012871.63999999</v>
      </c>
      <c r="F26" s="294">
        <v>16787479.599999998</v>
      </c>
      <c r="G26" s="294">
        <v>61096777.159999996</v>
      </c>
      <c r="H26" s="296">
        <v>1400056.08</v>
      </c>
    </row>
    <row r="27" spans="1:9" ht="21" customHeight="1">
      <c r="A27" s="293" t="s">
        <v>60</v>
      </c>
      <c r="B27" s="294">
        <f t="shared" si="0"/>
        <v>270136728.14999998</v>
      </c>
      <c r="C27" s="294">
        <v>210216468.47999996</v>
      </c>
      <c r="D27" s="295">
        <v>59920259.670000002</v>
      </c>
      <c r="E27" s="294">
        <v>46521838.440000005</v>
      </c>
      <c r="F27" s="294">
        <v>3165681.7399999998</v>
      </c>
      <c r="G27" s="294">
        <v>13398421.23</v>
      </c>
      <c r="H27" s="296">
        <v>249727.31999999998</v>
      </c>
      <c r="I27" s="23"/>
    </row>
    <row r="28" spans="1:9" ht="42" customHeight="1">
      <c r="A28" s="527" t="s">
        <v>61</v>
      </c>
      <c r="B28" s="297">
        <f>B29+B30+B31</f>
        <v>3240724.88</v>
      </c>
      <c r="C28" s="297">
        <f>C29+C30+C31</f>
        <v>3240724.88</v>
      </c>
      <c r="D28" s="258">
        <v>0</v>
      </c>
      <c r="E28" s="258">
        <v>0</v>
      </c>
      <c r="F28" s="258">
        <v>0</v>
      </c>
      <c r="G28" s="258">
        <v>0</v>
      </c>
      <c r="H28" s="259">
        <v>0</v>
      </c>
    </row>
    <row r="29" spans="1:9" ht="21" customHeight="1">
      <c r="A29" s="298" t="s">
        <v>62</v>
      </c>
      <c r="B29" s="299">
        <f>C29</f>
        <v>595016.66</v>
      </c>
      <c r="C29" s="299">
        <v>595016.66</v>
      </c>
      <c r="D29" s="262">
        <v>0</v>
      </c>
      <c r="E29" s="262">
        <v>0</v>
      </c>
      <c r="F29" s="262">
        <v>0</v>
      </c>
      <c r="G29" s="262">
        <v>0</v>
      </c>
      <c r="H29" s="263">
        <v>0</v>
      </c>
    </row>
    <row r="30" spans="1:9" ht="21" customHeight="1">
      <c r="A30" s="298" t="s">
        <v>63</v>
      </c>
      <c r="B30" s="299">
        <f t="shared" ref="B30:B31" si="1">C30</f>
        <v>2399985.15</v>
      </c>
      <c r="C30" s="299">
        <v>2399985.15</v>
      </c>
      <c r="D30" s="262">
        <v>0</v>
      </c>
      <c r="E30" s="262">
        <v>0</v>
      </c>
      <c r="F30" s="262">
        <v>0</v>
      </c>
      <c r="G30" s="262">
        <v>0</v>
      </c>
      <c r="H30" s="263">
        <v>0</v>
      </c>
    </row>
    <row r="31" spans="1:9" ht="21" customHeight="1">
      <c r="A31" s="300" t="s">
        <v>64</v>
      </c>
      <c r="B31" s="301">
        <f t="shared" si="1"/>
        <v>245723.07</v>
      </c>
      <c r="C31" s="302">
        <v>245723.07</v>
      </c>
      <c r="D31" s="266">
        <v>0</v>
      </c>
      <c r="E31" s="266">
        <v>0</v>
      </c>
      <c r="F31" s="266">
        <v>0</v>
      </c>
      <c r="G31" s="266">
        <v>0</v>
      </c>
      <c r="H31" s="267">
        <v>0</v>
      </c>
    </row>
    <row r="32" spans="1:9" s="1" customFormat="1" ht="12.75" customHeight="1">
      <c r="A32" s="732" t="s">
        <v>494</v>
      </c>
      <c r="B32" s="732"/>
      <c r="C32" s="732"/>
      <c r="D32" s="732"/>
      <c r="E32" s="732"/>
      <c r="F32" s="732"/>
      <c r="G32" s="732"/>
      <c r="H32" s="732"/>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31"/>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hyperlinks>
    <hyperlink ref="I1" location="'Spis treści'!A1" display="Powrót do spisu" xr:uid="{BADC9893-A9D2-4F07-9846-A41D7AFD373B}"/>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40"/>
  <sheetViews>
    <sheetView showGridLines="0" view="pageBreakPreview" zoomScale="90" zoomScaleNormal="100" zoomScaleSheetLayoutView="90" workbookViewId="0">
      <selection activeCell="A15" sqref="A15:B15"/>
    </sheetView>
  </sheetViews>
  <sheetFormatPr defaultColWidth="8" defaultRowHeight="12.75"/>
  <cols>
    <col min="1" max="1" width="29.75" style="1" customWidth="1"/>
    <col min="2" max="2" width="11.25" style="1" customWidth="1"/>
    <col min="3" max="3" width="10.25" style="1" customWidth="1"/>
    <col min="4" max="6" width="11.125" style="20" customWidth="1"/>
    <col min="7" max="7" width="8.875" style="1" customWidth="1"/>
    <col min="8" max="9" width="9" style="1" customWidth="1"/>
    <col min="10" max="10" width="9.625" style="1" customWidth="1"/>
    <col min="11" max="16383" width="8" style="1"/>
    <col min="16384" max="16384" width="0.375" style="1" customWidth="1"/>
  </cols>
  <sheetData>
    <row r="1" spans="1:17" ht="23.25" customHeight="1">
      <c r="A1" s="689" t="str">
        <f>'Tab 1 (11)'!A1</f>
        <v>II. FUNDUSZ EMERYTALNO-RENTOWY</v>
      </c>
      <c r="B1" s="689"/>
      <c r="C1" s="689"/>
      <c r="D1" s="689"/>
      <c r="E1" s="689"/>
      <c r="F1" s="689"/>
      <c r="G1" s="689"/>
      <c r="H1" s="689"/>
      <c r="I1" s="689"/>
      <c r="J1" s="583" t="s">
        <v>632</v>
      </c>
      <c r="K1" s="26"/>
    </row>
    <row r="2" spans="1:17" ht="23.25" customHeight="1">
      <c r="A2" s="3"/>
      <c r="B2" s="3"/>
      <c r="C2" s="3"/>
      <c r="D2" s="27"/>
      <c r="E2" s="27"/>
      <c r="F2" s="27"/>
      <c r="G2" s="3"/>
      <c r="H2" s="3"/>
      <c r="I2" s="3"/>
    </row>
    <row r="3" spans="1:17" ht="28.5" customHeight="1">
      <c r="A3" s="690" t="s">
        <v>640</v>
      </c>
      <c r="B3" s="690"/>
      <c r="C3" s="690"/>
      <c r="D3" s="690"/>
      <c r="E3" s="690"/>
      <c r="F3" s="690"/>
      <c r="G3" s="690"/>
      <c r="H3" s="690"/>
      <c r="I3" s="690"/>
    </row>
    <row r="4" spans="1:17" ht="21" customHeight="1">
      <c r="A4" s="665" t="s">
        <v>15</v>
      </c>
      <c r="B4" s="630" t="s">
        <v>438</v>
      </c>
      <c r="C4" s="631"/>
      <c r="D4" s="630" t="s">
        <v>574</v>
      </c>
      <c r="E4" s="632"/>
      <c r="F4" s="632"/>
      <c r="G4" s="632"/>
      <c r="H4" s="632"/>
      <c r="I4" s="631"/>
      <c r="J4" s="28"/>
    </row>
    <row r="5" spans="1:17" ht="20.25" customHeight="1">
      <c r="A5" s="667"/>
      <c r="B5" s="633" t="s">
        <v>645</v>
      </c>
      <c r="C5" s="633" t="s">
        <v>646</v>
      </c>
      <c r="D5" s="633" t="s">
        <v>636</v>
      </c>
      <c r="E5" s="633" t="s">
        <v>645</v>
      </c>
      <c r="F5" s="633" t="s">
        <v>646</v>
      </c>
      <c r="G5" s="659" t="s">
        <v>16</v>
      </c>
      <c r="H5" s="634"/>
      <c r="I5" s="635"/>
      <c r="J5" s="28"/>
    </row>
    <row r="6" spans="1:17" ht="64.5" customHeight="1">
      <c r="A6" s="667"/>
      <c r="B6" s="633"/>
      <c r="C6" s="633"/>
      <c r="D6" s="633"/>
      <c r="E6" s="633"/>
      <c r="F6" s="633"/>
      <c r="G6" s="665" t="s">
        <v>647</v>
      </c>
      <c r="H6" s="665" t="s">
        <v>648</v>
      </c>
      <c r="I6" s="665" t="s">
        <v>649</v>
      </c>
      <c r="J6" s="28"/>
      <c r="K6" s="745"/>
      <c r="L6" s="745"/>
      <c r="M6" s="745"/>
      <c r="O6" s="745"/>
      <c r="P6" s="745"/>
      <c r="Q6" s="745"/>
    </row>
    <row r="7" spans="1:17" ht="21" customHeight="1">
      <c r="A7" s="666"/>
      <c r="B7" s="728" t="s">
        <v>345</v>
      </c>
      <c r="C7" s="729"/>
      <c r="D7" s="729"/>
      <c r="E7" s="729"/>
      <c r="F7" s="730"/>
      <c r="G7" s="666"/>
      <c r="H7" s="666"/>
      <c r="I7" s="666"/>
      <c r="J7" s="28"/>
    </row>
    <row r="8" spans="1:17" ht="21" customHeight="1">
      <c r="A8" s="692" t="s">
        <v>521</v>
      </c>
      <c r="B8" s="693"/>
      <c r="C8" s="693"/>
      <c r="D8" s="693"/>
      <c r="E8" s="693"/>
      <c r="F8" s="693"/>
      <c r="G8" s="693"/>
      <c r="H8" s="693"/>
      <c r="I8" s="694"/>
      <c r="J8" s="28"/>
    </row>
    <row r="9" spans="1:17" ht="21" customHeight="1">
      <c r="A9" s="268" t="s">
        <v>65</v>
      </c>
      <c r="B9" s="536">
        <v>1345.91</v>
      </c>
      <c r="C9" s="274">
        <v>1333.08</v>
      </c>
      <c r="D9" s="274">
        <v>1416.7</v>
      </c>
      <c r="E9" s="274">
        <v>1433.41</v>
      </c>
      <c r="F9" s="274">
        <v>1406.13</v>
      </c>
      <c r="G9" s="209">
        <f>E9/D9-1</f>
        <v>1.1795016587845097E-2</v>
      </c>
      <c r="H9" s="210">
        <f>E9/B9-1</f>
        <v>6.5011776418928413E-2</v>
      </c>
      <c r="I9" s="210">
        <f>F9/C9-1</f>
        <v>5.4797911603204685E-2</v>
      </c>
      <c r="J9" s="28"/>
      <c r="K9" s="29"/>
      <c r="L9" s="30"/>
      <c r="M9" s="18"/>
      <c r="N9" s="18"/>
      <c r="O9" s="31"/>
      <c r="P9" s="31"/>
      <c r="Q9" s="5"/>
    </row>
    <row r="10" spans="1:17" s="34" customFormat="1" ht="21" customHeight="1">
      <c r="A10" s="211" t="s">
        <v>143</v>
      </c>
      <c r="B10" s="537">
        <v>1349.39</v>
      </c>
      <c r="C10" s="272">
        <v>1335.58</v>
      </c>
      <c r="D10" s="272">
        <v>1419.5</v>
      </c>
      <c r="E10" s="272">
        <v>1444.35</v>
      </c>
      <c r="F10" s="272">
        <v>1411.22</v>
      </c>
      <c r="G10" s="213">
        <f t="shared" ref="G10:G11" si="0">E10/D10-1</f>
        <v>1.7506164142303549E-2</v>
      </c>
      <c r="H10" s="214">
        <f t="shared" ref="H10:H11" si="1">E10/B10-1</f>
        <v>7.0372538702673015E-2</v>
      </c>
      <c r="I10" s="214">
        <f t="shared" ref="I10:I11" si="2">F10/C10-1</f>
        <v>5.6634570748289148E-2</v>
      </c>
      <c r="J10" s="32"/>
      <c r="K10" s="29"/>
      <c r="L10" s="30"/>
      <c r="M10" s="18"/>
      <c r="N10" s="18"/>
      <c r="O10" s="33"/>
      <c r="P10" s="33"/>
      <c r="Q10" s="5"/>
    </row>
    <row r="11" spans="1:17" s="34" customFormat="1" ht="21" customHeight="1">
      <c r="A11" s="211" t="s">
        <v>18</v>
      </c>
      <c r="B11" s="537">
        <v>1333.49</v>
      </c>
      <c r="C11" s="272">
        <v>1324.1</v>
      </c>
      <c r="D11" s="272">
        <v>1406.9</v>
      </c>
      <c r="E11" s="272">
        <v>1395</v>
      </c>
      <c r="F11" s="272">
        <v>1388.23</v>
      </c>
      <c r="G11" s="213">
        <f t="shared" si="0"/>
        <v>-8.4583126021751109E-3</v>
      </c>
      <c r="H11" s="214">
        <f t="shared" si="1"/>
        <v>4.6127080068091963E-2</v>
      </c>
      <c r="I11" s="214">
        <f t="shared" si="2"/>
        <v>4.8432897817385578E-2</v>
      </c>
      <c r="J11" s="32"/>
      <c r="K11" s="29"/>
      <c r="L11" s="30"/>
      <c r="M11" s="18"/>
      <c r="N11" s="18"/>
      <c r="O11" s="33"/>
      <c r="P11" s="33"/>
      <c r="Q11" s="5"/>
    </row>
    <row r="12" spans="1:17" ht="22.15" customHeight="1">
      <c r="A12" s="739" t="s">
        <v>112</v>
      </c>
      <c r="B12" s="740"/>
      <c r="C12" s="740"/>
      <c r="D12" s="740"/>
      <c r="E12" s="740"/>
      <c r="F12" s="740"/>
      <c r="G12" s="740"/>
      <c r="H12" s="740"/>
      <c r="I12" s="741"/>
      <c r="J12" s="28"/>
      <c r="K12" s="29"/>
      <c r="L12" s="30"/>
      <c r="M12" s="18"/>
      <c r="N12" s="18"/>
      <c r="O12" s="31"/>
      <c r="P12" s="31"/>
      <c r="Q12" s="5"/>
    </row>
    <row r="13" spans="1:17" s="5" customFormat="1" ht="21" customHeight="1">
      <c r="A13" s="538" t="s">
        <v>66</v>
      </c>
      <c r="B13" s="539">
        <v>1349.39</v>
      </c>
      <c r="C13" s="274">
        <v>1335.58</v>
      </c>
      <c r="D13" s="274">
        <v>1419.5</v>
      </c>
      <c r="E13" s="274">
        <v>1444.35</v>
      </c>
      <c r="F13" s="274">
        <v>1411.22</v>
      </c>
      <c r="G13" s="209">
        <f t="shared" ref="G13:G18" si="3">E13/D13-1</f>
        <v>1.7506164142303549E-2</v>
      </c>
      <c r="H13" s="210">
        <f t="shared" ref="H13:H18" si="4">E13/B13-1</f>
        <v>7.0372538702673015E-2</v>
      </c>
      <c r="I13" s="210">
        <f t="shared" ref="I13:I18" si="5">F13/C13-1</f>
        <v>5.6634570748289148E-2</v>
      </c>
      <c r="J13" s="35"/>
      <c r="K13" s="29"/>
      <c r="L13" s="30"/>
      <c r="M13" s="18"/>
      <c r="N13" s="18"/>
      <c r="O13" s="18"/>
      <c r="P13" s="18"/>
    </row>
    <row r="14" spans="1:17" s="34" customFormat="1" ht="21" customHeight="1">
      <c r="A14" s="220" t="s">
        <v>19</v>
      </c>
      <c r="B14" s="277">
        <v>1272.94</v>
      </c>
      <c r="C14" s="272">
        <v>1254.27</v>
      </c>
      <c r="D14" s="272">
        <v>1304.23</v>
      </c>
      <c r="E14" s="272">
        <v>1300.3699999999999</v>
      </c>
      <c r="F14" s="272">
        <v>1295.6400000000001</v>
      </c>
      <c r="G14" s="213">
        <f t="shared" si="3"/>
        <v>-2.9596006839285316E-3</v>
      </c>
      <c r="H14" s="214">
        <f t="shared" si="4"/>
        <v>2.1548541172403901E-2</v>
      </c>
      <c r="I14" s="214">
        <f t="shared" si="5"/>
        <v>3.2983328948312574E-2</v>
      </c>
      <c r="J14" s="32"/>
      <c r="K14" s="29"/>
      <c r="L14" s="30"/>
      <c r="M14" s="18"/>
      <c r="N14" s="18"/>
      <c r="O14" s="33"/>
      <c r="P14" s="33"/>
      <c r="Q14" s="5"/>
    </row>
    <row r="15" spans="1:17" s="34" customFormat="1" ht="21" customHeight="1">
      <c r="A15" s="220" t="s">
        <v>20</v>
      </c>
      <c r="B15" s="277">
        <v>1367.89</v>
      </c>
      <c r="C15" s="272">
        <v>1355.13</v>
      </c>
      <c r="D15" s="272">
        <v>1433.78</v>
      </c>
      <c r="E15" s="272">
        <v>1460.58</v>
      </c>
      <c r="F15" s="272">
        <v>1426.91</v>
      </c>
      <c r="G15" s="213">
        <f t="shared" si="3"/>
        <v>1.869184951666214E-2</v>
      </c>
      <c r="H15" s="214">
        <f t="shared" si="4"/>
        <v>6.7761296595486353E-2</v>
      </c>
      <c r="I15" s="214">
        <f t="shared" si="5"/>
        <v>5.2969087836591378E-2</v>
      </c>
      <c r="J15" s="32"/>
      <c r="K15" s="29"/>
      <c r="L15" s="30"/>
      <c r="M15" s="36"/>
      <c r="N15" s="18"/>
      <c r="O15" s="33"/>
      <c r="P15" s="33"/>
      <c r="Q15" s="5"/>
    </row>
    <row r="16" spans="1:17" s="34" customFormat="1" ht="28.5" customHeight="1">
      <c r="A16" s="220" t="s">
        <v>21</v>
      </c>
      <c r="B16" s="277">
        <v>1158.5</v>
      </c>
      <c r="C16" s="272">
        <v>1141.97</v>
      </c>
      <c r="D16" s="272">
        <v>1230.3499999999999</v>
      </c>
      <c r="E16" s="272">
        <v>1239.03</v>
      </c>
      <c r="F16" s="272">
        <v>1214.43</v>
      </c>
      <c r="G16" s="213">
        <f t="shared" si="3"/>
        <v>7.0549030763604748E-3</v>
      </c>
      <c r="H16" s="214">
        <f t="shared" si="4"/>
        <v>6.9512300388433257E-2</v>
      </c>
      <c r="I16" s="214">
        <f t="shared" si="5"/>
        <v>6.3451754424372009E-2</v>
      </c>
      <c r="J16" s="32"/>
      <c r="K16" s="29"/>
      <c r="L16" s="30"/>
      <c r="M16" s="18"/>
      <c r="N16" s="18"/>
      <c r="O16" s="33"/>
      <c r="P16" s="33"/>
      <c r="Q16" s="5"/>
    </row>
    <row r="17" spans="1:17" s="34" customFormat="1" ht="28.5" customHeight="1">
      <c r="A17" s="220" t="s">
        <v>22</v>
      </c>
      <c r="B17" s="277">
        <v>1227.99</v>
      </c>
      <c r="C17" s="272">
        <v>1212.74</v>
      </c>
      <c r="D17" s="272">
        <v>1313.87</v>
      </c>
      <c r="E17" s="272">
        <v>1316.5</v>
      </c>
      <c r="F17" s="272">
        <v>1294.18</v>
      </c>
      <c r="G17" s="213">
        <f t="shared" si="3"/>
        <v>2.0017201092954462E-3</v>
      </c>
      <c r="H17" s="214">
        <f t="shared" si="4"/>
        <v>7.2077134178617053E-2</v>
      </c>
      <c r="I17" s="214">
        <f t="shared" si="5"/>
        <v>6.7153718026947251E-2</v>
      </c>
      <c r="J17" s="32"/>
      <c r="K17" s="29"/>
      <c r="L17" s="30"/>
      <c r="M17" s="18"/>
      <c r="N17" s="18"/>
      <c r="O17" s="33"/>
      <c r="P17" s="33"/>
      <c r="Q17" s="5"/>
    </row>
    <row r="18" spans="1:17" s="34" customFormat="1" ht="28.5" customHeight="1">
      <c r="A18" s="220" t="s">
        <v>23</v>
      </c>
      <c r="B18" s="277">
        <v>1415.25</v>
      </c>
      <c r="C18" s="272">
        <v>1401.64</v>
      </c>
      <c r="D18" s="272">
        <v>1510.74</v>
      </c>
      <c r="E18" s="272">
        <v>1510.35</v>
      </c>
      <c r="F18" s="272">
        <v>1488.4</v>
      </c>
      <c r="G18" s="612">
        <f t="shared" si="3"/>
        <v>-2.5815163429854238E-4</v>
      </c>
      <c r="H18" s="214">
        <f t="shared" si="4"/>
        <v>6.7196608373078837E-2</v>
      </c>
      <c r="I18" s="214">
        <f t="shared" si="5"/>
        <v>6.1898918409862613E-2</v>
      </c>
      <c r="J18" s="32"/>
      <c r="K18" s="29"/>
      <c r="L18" s="30"/>
      <c r="M18" s="18"/>
      <c r="N18" s="18"/>
      <c r="O18" s="33"/>
      <c r="P18" s="33"/>
      <c r="Q18" s="5"/>
    </row>
    <row r="19" spans="1:17" ht="21" customHeight="1">
      <c r="A19" s="742" t="s">
        <v>68</v>
      </c>
      <c r="B19" s="743"/>
      <c r="C19" s="743"/>
      <c r="D19" s="743"/>
      <c r="E19" s="743"/>
      <c r="F19" s="743"/>
      <c r="G19" s="743"/>
      <c r="H19" s="743"/>
      <c r="I19" s="744"/>
      <c r="J19" s="28"/>
      <c r="K19" s="29"/>
      <c r="L19" s="30"/>
      <c r="M19" s="18"/>
      <c r="N19" s="18"/>
      <c r="O19" s="31"/>
      <c r="P19" s="31"/>
      <c r="Q19" s="5"/>
    </row>
    <row r="20" spans="1:17" ht="21" customHeight="1">
      <c r="A20" s="540" t="s">
        <v>69</v>
      </c>
      <c r="B20" s="541">
        <v>1333.49</v>
      </c>
      <c r="C20" s="274">
        <v>1324.1</v>
      </c>
      <c r="D20" s="274">
        <v>1406.9</v>
      </c>
      <c r="E20" s="274">
        <v>1395</v>
      </c>
      <c r="F20" s="274">
        <v>1388.23</v>
      </c>
      <c r="G20" s="281">
        <f t="shared" ref="G20:G32" si="6">E20/D20-1</f>
        <v>-8.4583126021751109E-3</v>
      </c>
      <c r="H20" s="210">
        <f t="shared" ref="H20:H32" si="7">E20/B20-1</f>
        <v>4.6127080068091963E-2</v>
      </c>
      <c r="I20" s="210">
        <f t="shared" ref="I20:I32" si="8">F20/C20-1</f>
        <v>4.8432897817385578E-2</v>
      </c>
      <c r="J20" s="28"/>
      <c r="K20" s="29"/>
      <c r="L20" s="30"/>
      <c r="M20" s="18"/>
      <c r="N20" s="18"/>
      <c r="O20" s="31"/>
      <c r="P20" s="31"/>
      <c r="Q20" s="5"/>
    </row>
    <row r="21" spans="1:17" s="5" customFormat="1" ht="29.25" customHeight="1">
      <c r="A21" s="227" t="s">
        <v>26</v>
      </c>
      <c r="B21" s="273">
        <v>1295.6099999999999</v>
      </c>
      <c r="C21" s="274">
        <v>1286.26</v>
      </c>
      <c r="D21" s="274">
        <v>1361.16</v>
      </c>
      <c r="E21" s="274">
        <v>1348.04</v>
      </c>
      <c r="F21" s="274">
        <v>1343.58</v>
      </c>
      <c r="G21" s="209">
        <f t="shared" si="6"/>
        <v>-9.6388374621647621E-3</v>
      </c>
      <c r="H21" s="210">
        <f t="shared" si="7"/>
        <v>4.0467424610801217E-2</v>
      </c>
      <c r="I21" s="210">
        <f t="shared" si="8"/>
        <v>4.456330757389626E-2</v>
      </c>
      <c r="J21" s="35"/>
      <c r="K21" s="29"/>
      <c r="L21" s="30"/>
      <c r="M21" s="18"/>
      <c r="N21" s="18"/>
      <c r="O21" s="18"/>
      <c r="P21" s="18"/>
    </row>
    <row r="22" spans="1:17" s="34" customFormat="1" ht="28.5" customHeight="1">
      <c r="A22" s="220" t="s">
        <v>573</v>
      </c>
      <c r="B22" s="277">
        <v>1315.49</v>
      </c>
      <c r="C22" s="272">
        <v>1305.75</v>
      </c>
      <c r="D22" s="272">
        <v>1350.02</v>
      </c>
      <c r="E22" s="272">
        <v>1338.5</v>
      </c>
      <c r="F22" s="272">
        <v>1338.5</v>
      </c>
      <c r="G22" s="213">
        <f t="shared" si="6"/>
        <v>-8.5332069154531176E-3</v>
      </c>
      <c r="H22" s="214">
        <f t="shared" si="7"/>
        <v>1.7491581083854735E-2</v>
      </c>
      <c r="I22" s="214">
        <f t="shared" si="8"/>
        <v>2.5081370859659113E-2</v>
      </c>
      <c r="J22" s="32"/>
      <c r="K22" s="29"/>
      <c r="L22" s="30"/>
      <c r="M22" s="18"/>
      <c r="N22" s="18"/>
      <c r="O22" s="33"/>
      <c r="P22" s="33"/>
      <c r="Q22" s="5"/>
    </row>
    <row r="23" spans="1:17" s="34" customFormat="1" ht="28.5" customHeight="1">
      <c r="A23" s="220" t="s">
        <v>73</v>
      </c>
      <c r="B23" s="277">
        <v>1296.1400000000001</v>
      </c>
      <c r="C23" s="272">
        <v>1286.81</v>
      </c>
      <c r="D23" s="272">
        <v>1361.31</v>
      </c>
      <c r="E23" s="272">
        <v>1348.11</v>
      </c>
      <c r="F23" s="272">
        <v>1343.81</v>
      </c>
      <c r="G23" s="213">
        <f t="shared" si="6"/>
        <v>-9.6965423011657892E-3</v>
      </c>
      <c r="H23" s="214">
        <f t="shared" si="7"/>
        <v>4.0095977286404016E-2</v>
      </c>
      <c r="I23" s="214">
        <f t="shared" si="8"/>
        <v>4.4295583652598225E-2</v>
      </c>
      <c r="J23" s="32"/>
      <c r="K23" s="29"/>
      <c r="L23" s="30"/>
      <c r="M23" s="18"/>
      <c r="N23" s="18"/>
      <c r="O23" s="33" t="s">
        <v>74</v>
      </c>
      <c r="P23" s="33"/>
      <c r="Q23" s="5"/>
    </row>
    <row r="24" spans="1:17" s="34" customFormat="1" ht="28.5" customHeight="1">
      <c r="A24" s="220" t="s">
        <v>498</v>
      </c>
      <c r="B24" s="277">
        <v>1146.52</v>
      </c>
      <c r="C24" s="272">
        <v>1131.82</v>
      </c>
      <c r="D24" s="272">
        <v>1338.31</v>
      </c>
      <c r="E24" s="272">
        <v>1208.1300000000001</v>
      </c>
      <c r="F24" s="272">
        <v>1234.73</v>
      </c>
      <c r="G24" s="213">
        <f t="shared" si="6"/>
        <v>-9.7271932511899251E-2</v>
      </c>
      <c r="H24" s="214">
        <f t="shared" si="7"/>
        <v>5.3736524439172539E-2</v>
      </c>
      <c r="I24" s="214">
        <f t="shared" si="8"/>
        <v>9.0924351928751923E-2</v>
      </c>
      <c r="J24" s="32"/>
      <c r="K24" s="29"/>
      <c r="L24" s="30"/>
      <c r="M24" s="18"/>
      <c r="N24" s="18"/>
      <c r="O24" s="33"/>
      <c r="P24" s="33"/>
      <c r="Q24" s="5"/>
    </row>
    <row r="25" spans="1:17" s="34" customFormat="1" ht="28.5" customHeight="1">
      <c r="A25" s="220" t="s">
        <v>499</v>
      </c>
      <c r="B25" s="277">
        <v>1070.31</v>
      </c>
      <c r="C25" s="272">
        <v>1062.8399999999999</v>
      </c>
      <c r="D25" s="272">
        <v>1121.32</v>
      </c>
      <c r="E25" s="272">
        <v>1127.75</v>
      </c>
      <c r="F25" s="272">
        <v>1111.25</v>
      </c>
      <c r="G25" s="213">
        <f t="shared" si="6"/>
        <v>5.7343131309528506E-3</v>
      </c>
      <c r="H25" s="214">
        <f t="shared" si="7"/>
        <v>5.3666694695929218E-2</v>
      </c>
      <c r="I25" s="214">
        <f t="shared" si="8"/>
        <v>4.554777765232787E-2</v>
      </c>
      <c r="J25" s="32"/>
      <c r="K25" s="29"/>
      <c r="L25" s="30"/>
      <c r="M25" s="18"/>
      <c r="N25" s="18"/>
      <c r="O25" s="33"/>
      <c r="P25" s="33"/>
      <c r="Q25" s="5"/>
    </row>
    <row r="26" spans="1:17" s="34" customFormat="1" ht="37.5" customHeight="1">
      <c r="A26" s="220" t="s">
        <v>31</v>
      </c>
      <c r="B26" s="277">
        <v>1329.4</v>
      </c>
      <c r="C26" s="272">
        <v>1319.24</v>
      </c>
      <c r="D26" s="272">
        <v>1422.54</v>
      </c>
      <c r="E26" s="272">
        <v>1423.49</v>
      </c>
      <c r="F26" s="272">
        <v>1402.76</v>
      </c>
      <c r="G26" s="213">
        <f t="shared" si="6"/>
        <v>6.6781953407279993E-4</v>
      </c>
      <c r="H26" s="214">
        <f t="shared" si="7"/>
        <v>7.0776290055664104E-2</v>
      </c>
      <c r="I26" s="214">
        <f t="shared" si="8"/>
        <v>6.3309178011582423E-2</v>
      </c>
      <c r="J26" s="32"/>
      <c r="K26" s="29"/>
      <c r="L26" s="30"/>
      <c r="M26" s="18"/>
      <c r="N26" s="18"/>
      <c r="O26" s="33"/>
      <c r="P26" s="33"/>
      <c r="Q26" s="5"/>
    </row>
    <row r="27" spans="1:17" s="5" customFormat="1" ht="21" customHeight="1">
      <c r="A27" s="227" t="s">
        <v>32</v>
      </c>
      <c r="B27" s="273">
        <v>1499.75</v>
      </c>
      <c r="C27" s="274">
        <v>1490.67</v>
      </c>
      <c r="D27" s="274">
        <v>1602.13</v>
      </c>
      <c r="E27" s="274">
        <v>1596.86</v>
      </c>
      <c r="F27" s="274">
        <v>1579.88</v>
      </c>
      <c r="G27" s="209">
        <f t="shared" si="6"/>
        <v>-3.2893710248232955E-3</v>
      </c>
      <c r="H27" s="210">
        <f t="shared" si="7"/>
        <v>6.4750791798632967E-2</v>
      </c>
      <c r="I27" s="210">
        <f t="shared" si="8"/>
        <v>5.9845572796125346E-2</v>
      </c>
      <c r="J27" s="35"/>
      <c r="K27" s="29"/>
      <c r="L27" s="30"/>
      <c r="M27" s="18"/>
      <c r="N27" s="18"/>
      <c r="O27" s="18"/>
      <c r="P27" s="18"/>
    </row>
    <row r="28" spans="1:17" s="34" customFormat="1" ht="21" customHeight="1">
      <c r="A28" s="220" t="s">
        <v>33</v>
      </c>
      <c r="B28" s="277">
        <v>1568.38</v>
      </c>
      <c r="C28" s="272">
        <v>1551.43</v>
      </c>
      <c r="D28" s="272">
        <v>1637.76</v>
      </c>
      <c r="E28" s="272">
        <v>1624.7</v>
      </c>
      <c r="F28" s="272">
        <v>1614.29</v>
      </c>
      <c r="G28" s="213">
        <f t="shared" si="6"/>
        <v>-7.9743063696756655E-3</v>
      </c>
      <c r="H28" s="214">
        <f t="shared" si="7"/>
        <v>3.5909664749614212E-2</v>
      </c>
      <c r="I28" s="214">
        <f t="shared" si="8"/>
        <v>4.0517458087055092E-2</v>
      </c>
      <c r="J28" s="32"/>
      <c r="K28" s="29"/>
      <c r="L28" s="30"/>
      <c r="M28" s="18"/>
      <c r="N28" s="18"/>
      <c r="O28" s="33"/>
      <c r="P28" s="33"/>
      <c r="Q28" s="5"/>
    </row>
    <row r="29" spans="1:17" s="34" customFormat="1" ht="21" customHeight="1">
      <c r="A29" s="220" t="s">
        <v>34</v>
      </c>
      <c r="B29" s="277">
        <v>1489.94</v>
      </c>
      <c r="C29" s="272">
        <v>1481.13</v>
      </c>
      <c r="D29" s="272">
        <v>1591.74</v>
      </c>
      <c r="E29" s="272">
        <v>1586.59</v>
      </c>
      <c r="F29" s="272">
        <v>1569.83</v>
      </c>
      <c r="G29" s="213">
        <f t="shared" si="6"/>
        <v>-3.2354530262480585E-3</v>
      </c>
      <c r="H29" s="214">
        <f t="shared" si="7"/>
        <v>6.4868383961770082E-2</v>
      </c>
      <c r="I29" s="214">
        <f t="shared" si="8"/>
        <v>5.9886708121501764E-2</v>
      </c>
      <c r="J29" s="32"/>
      <c r="K29" s="29"/>
      <c r="L29" s="30"/>
      <c r="M29" s="18"/>
      <c r="N29" s="18"/>
      <c r="O29" s="33"/>
      <c r="P29" s="33"/>
      <c r="Q29" s="5"/>
    </row>
    <row r="30" spans="1:17" s="34" customFormat="1" ht="28.5" customHeight="1">
      <c r="A30" s="220" t="s">
        <v>35</v>
      </c>
      <c r="B30" s="277">
        <v>1809.84</v>
      </c>
      <c r="C30" s="272">
        <v>1796.41</v>
      </c>
      <c r="D30" s="272">
        <v>1965.19</v>
      </c>
      <c r="E30" s="272">
        <v>1952.14</v>
      </c>
      <c r="F30" s="272">
        <v>1929.55</v>
      </c>
      <c r="G30" s="213">
        <f t="shared" si="6"/>
        <v>-6.6405792824103527E-3</v>
      </c>
      <c r="H30" s="214">
        <f t="shared" si="7"/>
        <v>7.8625734871590858E-2</v>
      </c>
      <c r="I30" s="214">
        <f t="shared" si="8"/>
        <v>7.4114483887308458E-2</v>
      </c>
      <c r="J30" s="32"/>
      <c r="K30" s="29"/>
      <c r="L30" s="30"/>
      <c r="M30" s="18"/>
      <c r="N30" s="18"/>
      <c r="O30" s="33"/>
      <c r="P30" s="33"/>
      <c r="Q30" s="5"/>
    </row>
    <row r="31" spans="1:17" s="34" customFormat="1" ht="28.5" customHeight="1">
      <c r="A31" s="220" t="s">
        <v>36</v>
      </c>
      <c r="B31" s="277">
        <v>1774.15</v>
      </c>
      <c r="C31" s="272">
        <v>1759.21</v>
      </c>
      <c r="D31" s="272">
        <v>1908.51</v>
      </c>
      <c r="E31" s="272">
        <v>1907.36</v>
      </c>
      <c r="F31" s="272">
        <v>1877.91</v>
      </c>
      <c r="G31" s="213">
        <f t="shared" si="6"/>
        <v>-6.0256430409066919E-4</v>
      </c>
      <c r="H31" s="214">
        <f t="shared" si="7"/>
        <v>7.5083842967054615E-2</v>
      </c>
      <c r="I31" s="214">
        <f t="shared" si="8"/>
        <v>6.7473468204478193E-2</v>
      </c>
      <c r="J31" s="32"/>
      <c r="K31" s="29"/>
      <c r="L31" s="30"/>
      <c r="M31" s="18"/>
      <c r="N31" s="18"/>
      <c r="O31" s="33"/>
      <c r="P31" s="33"/>
      <c r="Q31" s="5"/>
    </row>
    <row r="32" spans="1:17" s="34" customFormat="1" ht="28.5" customHeight="1">
      <c r="A32" s="229" t="s">
        <v>37</v>
      </c>
      <c r="B32" s="284">
        <v>1692.36</v>
      </c>
      <c r="C32" s="285">
        <v>1656.47</v>
      </c>
      <c r="D32" s="285">
        <v>1804.19</v>
      </c>
      <c r="E32" s="285">
        <v>1782.33</v>
      </c>
      <c r="F32" s="285">
        <v>1764.49</v>
      </c>
      <c r="G32" s="230">
        <f t="shared" si="6"/>
        <v>-1.2116240528990962E-2</v>
      </c>
      <c r="H32" s="231">
        <f t="shared" si="7"/>
        <v>5.3162447706161853E-2</v>
      </c>
      <c r="I32" s="231">
        <f t="shared" si="8"/>
        <v>6.5210960657301253E-2</v>
      </c>
      <c r="J32" s="32"/>
      <c r="K32" s="29"/>
      <c r="L32" s="30"/>
      <c r="M32" s="18"/>
      <c r="N32" s="18"/>
      <c r="O32" s="33"/>
      <c r="P32" s="33"/>
      <c r="Q32" s="5"/>
    </row>
    <row r="33" spans="1:9" ht="17.25" customHeight="1">
      <c r="A33" s="725" t="s">
        <v>494</v>
      </c>
      <c r="B33" s="726"/>
      <c r="C33" s="726"/>
      <c r="D33" s="726"/>
      <c r="E33" s="726"/>
      <c r="F33" s="726"/>
      <c r="G33" s="726"/>
      <c r="H33" s="726"/>
      <c r="I33" s="726"/>
    </row>
    <row r="40" spans="1:9">
      <c r="G40" s="530"/>
    </row>
  </sheetData>
  <mergeCells count="21">
    <mergeCell ref="O6:Q6"/>
    <mergeCell ref="A1:I1"/>
    <mergeCell ref="A3:I3"/>
    <mergeCell ref="A4:A7"/>
    <mergeCell ref="B4:C4"/>
    <mergeCell ref="B5:B6"/>
    <mergeCell ref="C5:C6"/>
    <mergeCell ref="D5:D6"/>
    <mergeCell ref="G5:I5"/>
    <mergeCell ref="G6:G7"/>
    <mergeCell ref="I6:I7"/>
    <mergeCell ref="D4:I4"/>
    <mergeCell ref="A33:I33"/>
    <mergeCell ref="A8:I8"/>
    <mergeCell ref="A12:I12"/>
    <mergeCell ref="A19:I19"/>
    <mergeCell ref="K6:M6"/>
    <mergeCell ref="E5:E6"/>
    <mergeCell ref="F5:F6"/>
    <mergeCell ref="H6:H7"/>
    <mergeCell ref="B7:F7"/>
  </mergeCells>
  <hyperlinks>
    <hyperlink ref="J1" location="'Spis treści'!A1" display="Powrót do spisu" xr:uid="{7E41E712-2A83-41A7-8317-83B55B36969B}"/>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I40"/>
  <sheetViews>
    <sheetView showGridLines="0" view="pageBreakPreview" zoomScale="90" zoomScaleNormal="100" zoomScaleSheetLayoutView="90" workbookViewId="0">
      <selection activeCell="A15" sqref="A15:B15"/>
    </sheetView>
  </sheetViews>
  <sheetFormatPr defaultColWidth="8" defaultRowHeight="12.75"/>
  <cols>
    <col min="1" max="1" width="24.25" style="1" customWidth="1"/>
    <col min="2" max="4" width="12.375" style="1" customWidth="1"/>
    <col min="5" max="8" width="10.875" style="1" customWidth="1"/>
    <col min="9" max="9" width="10.25" style="1" customWidth="1"/>
    <col min="10" max="16384" width="8" style="1"/>
  </cols>
  <sheetData>
    <row r="1" spans="1:9" ht="24.75" customHeight="1">
      <c r="A1" s="689" t="str">
        <f>'Tab 1 (11)'!A1</f>
        <v>II. FUNDUSZ EMERYTALNO-RENTOWY</v>
      </c>
      <c r="B1" s="689"/>
      <c r="C1" s="689"/>
      <c r="D1" s="689"/>
      <c r="E1" s="689"/>
      <c r="F1" s="689"/>
      <c r="G1" s="689"/>
      <c r="H1" s="689"/>
      <c r="I1" s="583" t="s">
        <v>632</v>
      </c>
    </row>
    <row r="2" spans="1:9" ht="23.25" customHeight="1">
      <c r="A2" s="10"/>
      <c r="B2" s="10"/>
      <c r="C2" s="10"/>
      <c r="D2" s="10"/>
      <c r="E2" s="10"/>
      <c r="F2" s="10"/>
      <c r="G2" s="10"/>
      <c r="H2" s="10"/>
    </row>
    <row r="3" spans="1:9" ht="34.5" customHeight="1">
      <c r="A3" s="690" t="s">
        <v>584</v>
      </c>
      <c r="B3" s="690"/>
      <c r="C3" s="690"/>
      <c r="D3" s="690"/>
      <c r="E3" s="690"/>
      <c r="F3" s="690"/>
      <c r="G3" s="690"/>
      <c r="H3" s="690"/>
    </row>
    <row r="4" spans="1:9">
      <c r="A4" s="705" t="s">
        <v>15</v>
      </c>
      <c r="B4" s="705" t="s">
        <v>522</v>
      </c>
      <c r="C4" s="717" t="s">
        <v>75</v>
      </c>
      <c r="D4" s="718"/>
      <c r="E4" s="718"/>
      <c r="F4" s="718"/>
      <c r="G4" s="718"/>
      <c r="H4" s="719"/>
    </row>
    <row r="5" spans="1:9">
      <c r="A5" s="713"/>
      <c r="B5" s="713"/>
      <c r="C5" s="705" t="s">
        <v>452</v>
      </c>
      <c r="D5" s="705" t="s">
        <v>39</v>
      </c>
      <c r="E5" s="717" t="s">
        <v>38</v>
      </c>
      <c r="F5" s="718"/>
      <c r="G5" s="718"/>
      <c r="H5" s="719"/>
    </row>
    <row r="6" spans="1:9" ht="29.25" customHeight="1">
      <c r="A6" s="713"/>
      <c r="B6" s="713"/>
      <c r="C6" s="713"/>
      <c r="D6" s="713"/>
      <c r="E6" s="720" t="s">
        <v>76</v>
      </c>
      <c r="F6" s="721"/>
      <c r="G6" s="703" t="s">
        <v>458</v>
      </c>
      <c r="H6" s="703"/>
    </row>
    <row r="7" spans="1:9">
      <c r="A7" s="713"/>
      <c r="B7" s="713"/>
      <c r="C7" s="713"/>
      <c r="D7" s="713"/>
      <c r="E7" s="703" t="s">
        <v>42</v>
      </c>
      <c r="F7" s="704" t="s">
        <v>43</v>
      </c>
      <c r="G7" s="705" t="s">
        <v>44</v>
      </c>
      <c r="H7" s="704" t="s">
        <v>43</v>
      </c>
    </row>
    <row r="8" spans="1:9" ht="21.75" customHeight="1">
      <c r="A8" s="713"/>
      <c r="B8" s="706"/>
      <c r="C8" s="706"/>
      <c r="D8" s="706"/>
      <c r="E8" s="703"/>
      <c r="F8" s="704"/>
      <c r="G8" s="706"/>
      <c r="H8" s="704"/>
    </row>
    <row r="9" spans="1:9" ht="17.25" customHeight="1">
      <c r="A9" s="713"/>
      <c r="B9" s="709" t="str">
        <f>'Tab 6 (16)'!B9:H9</f>
        <v>TRZY KWARTAŁY 2022 R.</v>
      </c>
      <c r="C9" s="710"/>
      <c r="D9" s="710"/>
      <c r="E9" s="710"/>
      <c r="F9" s="710"/>
      <c r="G9" s="710"/>
      <c r="H9" s="711"/>
    </row>
    <row r="10" spans="1:9" ht="19.5" customHeight="1">
      <c r="A10" s="706"/>
      <c r="B10" s="720" t="s">
        <v>345</v>
      </c>
      <c r="C10" s="747"/>
      <c r="D10" s="747"/>
      <c r="E10" s="747"/>
      <c r="F10" s="747"/>
      <c r="G10" s="747"/>
      <c r="H10" s="721"/>
    </row>
    <row r="11" spans="1:9" ht="21" customHeight="1">
      <c r="A11" s="320" t="s">
        <v>77</v>
      </c>
      <c r="B11" s="321">
        <v>1406.13</v>
      </c>
      <c r="C11" s="322">
        <v>1411.22</v>
      </c>
      <c r="D11" s="323">
        <v>1388.23</v>
      </c>
      <c r="E11" s="321">
        <v>1343.58</v>
      </c>
      <c r="F11" s="324">
        <v>1338.5</v>
      </c>
      <c r="G11" s="321">
        <v>1579.88</v>
      </c>
      <c r="H11" s="325">
        <v>1614.29</v>
      </c>
    </row>
    <row r="12" spans="1:9" ht="21" customHeight="1">
      <c r="A12" s="293" t="s">
        <v>45</v>
      </c>
      <c r="B12" s="326">
        <v>1375.09</v>
      </c>
      <c r="C12" s="327">
        <v>1379.06</v>
      </c>
      <c r="D12" s="295">
        <v>1360.67</v>
      </c>
      <c r="E12" s="326">
        <v>1323.2</v>
      </c>
      <c r="F12" s="328">
        <v>1291.82</v>
      </c>
      <c r="G12" s="326">
        <v>1521.69</v>
      </c>
      <c r="H12" s="329">
        <v>1394.98</v>
      </c>
    </row>
    <row r="13" spans="1:9" ht="21" customHeight="1">
      <c r="A13" s="293" t="s">
        <v>46</v>
      </c>
      <c r="B13" s="326">
        <v>1435.94</v>
      </c>
      <c r="C13" s="327">
        <v>1437.12</v>
      </c>
      <c r="D13" s="295">
        <v>1431.85</v>
      </c>
      <c r="E13" s="326">
        <v>1370.77</v>
      </c>
      <c r="F13" s="328">
        <v>1382.72</v>
      </c>
      <c r="G13" s="326">
        <v>1753.5</v>
      </c>
      <c r="H13" s="329">
        <v>1840.16</v>
      </c>
    </row>
    <row r="14" spans="1:9" ht="21" customHeight="1">
      <c r="A14" s="293" t="s">
        <v>47</v>
      </c>
      <c r="B14" s="326">
        <v>1412.58</v>
      </c>
      <c r="C14" s="327">
        <v>1419.09</v>
      </c>
      <c r="D14" s="295">
        <v>1389.66</v>
      </c>
      <c r="E14" s="326">
        <v>1348.92</v>
      </c>
      <c r="F14" s="328">
        <v>1344.29</v>
      </c>
      <c r="G14" s="326">
        <v>1574.1</v>
      </c>
      <c r="H14" s="329">
        <v>1550.94</v>
      </c>
    </row>
    <row r="15" spans="1:9" ht="21" customHeight="1">
      <c r="A15" s="293" t="s">
        <v>48</v>
      </c>
      <c r="B15" s="326">
        <v>1344.99</v>
      </c>
      <c r="C15" s="327">
        <v>1340.58</v>
      </c>
      <c r="D15" s="295">
        <v>1357.55</v>
      </c>
      <c r="E15" s="326">
        <v>1320.48</v>
      </c>
      <c r="F15" s="328">
        <v>1259.4000000000001</v>
      </c>
      <c r="G15" s="326">
        <v>1549.83</v>
      </c>
      <c r="H15" s="329">
        <v>1447.02</v>
      </c>
    </row>
    <row r="16" spans="1:9" ht="21" customHeight="1">
      <c r="A16" s="293" t="s">
        <v>49</v>
      </c>
      <c r="B16" s="326">
        <v>1420.98</v>
      </c>
      <c r="C16" s="327">
        <v>1413.15</v>
      </c>
      <c r="D16" s="295">
        <v>1461.45</v>
      </c>
      <c r="E16" s="326">
        <v>1349.86</v>
      </c>
      <c r="F16" s="328">
        <v>1332.9</v>
      </c>
      <c r="G16" s="326">
        <v>1845.05</v>
      </c>
      <c r="H16" s="329">
        <v>2263.98</v>
      </c>
    </row>
    <row r="17" spans="1:8" ht="21" customHeight="1">
      <c r="A17" s="293" t="s">
        <v>50</v>
      </c>
      <c r="B17" s="326">
        <v>1384.33</v>
      </c>
      <c r="C17" s="327">
        <v>1395.14</v>
      </c>
      <c r="D17" s="295">
        <v>1361.83</v>
      </c>
      <c r="E17" s="326">
        <v>1337.88</v>
      </c>
      <c r="F17" s="328">
        <v>1322.96</v>
      </c>
      <c r="G17" s="326">
        <v>1515.89</v>
      </c>
      <c r="H17" s="329">
        <v>1537.04</v>
      </c>
    </row>
    <row r="18" spans="1:8" s="20" customFormat="1" ht="21" customHeight="1">
      <c r="A18" s="293" t="s">
        <v>51</v>
      </c>
      <c r="B18" s="330">
        <v>1417.72</v>
      </c>
      <c r="C18" s="327">
        <v>1426.17</v>
      </c>
      <c r="D18" s="295">
        <v>1381.78</v>
      </c>
      <c r="E18" s="331">
        <v>1334.82</v>
      </c>
      <c r="F18" s="332">
        <v>1349.6</v>
      </c>
      <c r="G18" s="331">
        <v>1533.07</v>
      </c>
      <c r="H18" s="333">
        <v>1604.01</v>
      </c>
    </row>
    <row r="19" spans="1:8" ht="21" customHeight="1">
      <c r="A19" s="293" t="s">
        <v>52</v>
      </c>
      <c r="B19" s="326">
        <v>1414.44</v>
      </c>
      <c r="C19" s="327">
        <v>1409.35</v>
      </c>
      <c r="D19" s="295">
        <v>1444.98</v>
      </c>
      <c r="E19" s="326">
        <v>1372.76</v>
      </c>
      <c r="F19" s="328">
        <v>1369.58</v>
      </c>
      <c r="G19" s="326">
        <v>1662.76</v>
      </c>
      <c r="H19" s="334">
        <v>1579.06</v>
      </c>
    </row>
    <row r="20" spans="1:8" ht="21" customHeight="1">
      <c r="A20" s="293" t="s">
        <v>53</v>
      </c>
      <c r="B20" s="326">
        <v>1404.35</v>
      </c>
      <c r="C20" s="327">
        <v>1414.11</v>
      </c>
      <c r="D20" s="295">
        <v>1374.95</v>
      </c>
      <c r="E20" s="326">
        <v>1338.1</v>
      </c>
      <c r="F20" s="328">
        <v>1327.74</v>
      </c>
      <c r="G20" s="326">
        <v>1566.18</v>
      </c>
      <c r="H20" s="329">
        <v>1668.07</v>
      </c>
    </row>
    <row r="21" spans="1:8" ht="21" customHeight="1">
      <c r="A21" s="293" t="s">
        <v>54</v>
      </c>
      <c r="B21" s="326">
        <v>1436.61</v>
      </c>
      <c r="C21" s="327">
        <v>1444.64</v>
      </c>
      <c r="D21" s="295">
        <v>1404.04</v>
      </c>
      <c r="E21" s="326">
        <v>1343.71</v>
      </c>
      <c r="F21" s="328">
        <v>1347.14</v>
      </c>
      <c r="G21" s="326">
        <v>1628.79</v>
      </c>
      <c r="H21" s="329">
        <v>1609.17</v>
      </c>
    </row>
    <row r="22" spans="1:8" ht="21" customHeight="1">
      <c r="A22" s="293" t="s">
        <v>55</v>
      </c>
      <c r="B22" s="326">
        <v>1411.18</v>
      </c>
      <c r="C22" s="327">
        <v>1417.4</v>
      </c>
      <c r="D22" s="295">
        <v>1393.55</v>
      </c>
      <c r="E22" s="326">
        <v>1348.58</v>
      </c>
      <c r="F22" s="328">
        <v>1347.23</v>
      </c>
      <c r="G22" s="326">
        <v>1595.88</v>
      </c>
      <c r="H22" s="329">
        <v>1573.33</v>
      </c>
    </row>
    <row r="23" spans="1:8" ht="21" customHeight="1">
      <c r="A23" s="293" t="s">
        <v>56</v>
      </c>
      <c r="B23" s="326">
        <v>1341.44</v>
      </c>
      <c r="C23" s="327">
        <v>1339.42</v>
      </c>
      <c r="D23" s="295">
        <v>1349.48</v>
      </c>
      <c r="E23" s="326">
        <v>1319.47</v>
      </c>
      <c r="F23" s="328">
        <v>1291.8699999999999</v>
      </c>
      <c r="G23" s="326">
        <v>1485.23</v>
      </c>
      <c r="H23" s="329">
        <v>1577.95</v>
      </c>
    </row>
    <row r="24" spans="1:8" ht="21" customHeight="1">
      <c r="A24" s="293" t="s">
        <v>57</v>
      </c>
      <c r="B24" s="326">
        <v>1407.25</v>
      </c>
      <c r="C24" s="327">
        <v>1415.91</v>
      </c>
      <c r="D24" s="295">
        <v>1373.85</v>
      </c>
      <c r="E24" s="326">
        <v>1333.92</v>
      </c>
      <c r="F24" s="328">
        <v>1321.02</v>
      </c>
      <c r="G24" s="326">
        <v>1524.66</v>
      </c>
      <c r="H24" s="329">
        <v>1525.99</v>
      </c>
    </row>
    <row r="25" spans="1:8" ht="21" customHeight="1">
      <c r="A25" s="293" t="s">
        <v>58</v>
      </c>
      <c r="B25" s="326">
        <v>1425.09</v>
      </c>
      <c r="C25" s="327">
        <v>1435.39</v>
      </c>
      <c r="D25" s="295">
        <v>1393.2</v>
      </c>
      <c r="E25" s="326">
        <v>1345.67</v>
      </c>
      <c r="F25" s="328">
        <v>1349.17</v>
      </c>
      <c r="G25" s="326">
        <v>1569.62</v>
      </c>
      <c r="H25" s="329">
        <v>1611.51</v>
      </c>
    </row>
    <row r="26" spans="1:8" ht="21" customHeight="1">
      <c r="A26" s="293" t="s">
        <v>59</v>
      </c>
      <c r="B26" s="326">
        <v>1378.19</v>
      </c>
      <c r="C26" s="327">
        <v>1380.9</v>
      </c>
      <c r="D26" s="295">
        <v>1369.42</v>
      </c>
      <c r="E26" s="326">
        <v>1349.87</v>
      </c>
      <c r="F26" s="328">
        <v>1344.18</v>
      </c>
      <c r="G26" s="326">
        <v>1454.2</v>
      </c>
      <c r="H26" s="329">
        <v>1487.84</v>
      </c>
    </row>
    <row r="27" spans="1:8" ht="21" customHeight="1">
      <c r="A27" s="335" t="s">
        <v>60</v>
      </c>
      <c r="B27" s="326">
        <v>1408.07</v>
      </c>
      <c r="C27" s="327">
        <v>1406.97</v>
      </c>
      <c r="D27" s="295">
        <v>1411.95</v>
      </c>
      <c r="E27" s="326">
        <v>1348.69</v>
      </c>
      <c r="F27" s="328">
        <v>1305.44</v>
      </c>
      <c r="G27" s="326">
        <v>1686.61</v>
      </c>
      <c r="H27" s="329">
        <v>1427.01</v>
      </c>
    </row>
    <row r="28" spans="1:8" s="2" customFormat="1" ht="53.25" customHeight="1">
      <c r="A28" s="527" t="s">
        <v>78</v>
      </c>
      <c r="B28" s="297">
        <f>C28</f>
        <v>639.95000000000005</v>
      </c>
      <c r="C28" s="297">
        <v>639.95000000000005</v>
      </c>
      <c r="D28" s="258">
        <v>0</v>
      </c>
      <c r="E28" s="258">
        <v>0</v>
      </c>
      <c r="F28" s="258">
        <v>0</v>
      </c>
      <c r="G28" s="258">
        <v>0</v>
      </c>
      <c r="H28" s="259">
        <v>0</v>
      </c>
    </row>
    <row r="29" spans="1:8" ht="21" customHeight="1">
      <c r="A29" s="260" t="s">
        <v>62</v>
      </c>
      <c r="B29" s="336">
        <f t="shared" ref="B29:B31" si="0">C29</f>
        <v>727.4</v>
      </c>
      <c r="C29" s="336">
        <v>727.4</v>
      </c>
      <c r="D29" s="262">
        <v>0</v>
      </c>
      <c r="E29" s="262">
        <v>0</v>
      </c>
      <c r="F29" s="262">
        <v>0</v>
      </c>
      <c r="G29" s="262">
        <v>0</v>
      </c>
      <c r="H29" s="263">
        <v>0</v>
      </c>
    </row>
    <row r="30" spans="1:8" ht="21" customHeight="1">
      <c r="A30" s="260" t="s">
        <v>63</v>
      </c>
      <c r="B30" s="336">
        <f t="shared" si="0"/>
        <v>626.96</v>
      </c>
      <c r="C30" s="336">
        <v>626.96</v>
      </c>
      <c r="D30" s="262">
        <v>0</v>
      </c>
      <c r="E30" s="262">
        <v>0</v>
      </c>
      <c r="F30" s="262">
        <v>0</v>
      </c>
      <c r="G30" s="262">
        <v>0</v>
      </c>
      <c r="H30" s="263">
        <v>0</v>
      </c>
    </row>
    <row r="31" spans="1:8" ht="21" customHeight="1">
      <c r="A31" s="264" t="s">
        <v>64</v>
      </c>
      <c r="B31" s="301">
        <f t="shared" si="0"/>
        <v>587.85</v>
      </c>
      <c r="C31" s="301">
        <v>587.85</v>
      </c>
      <c r="D31" s="266">
        <v>0</v>
      </c>
      <c r="E31" s="266">
        <v>0</v>
      </c>
      <c r="F31" s="266">
        <v>0</v>
      </c>
      <c r="G31" s="266">
        <v>0</v>
      </c>
      <c r="H31" s="267">
        <v>0</v>
      </c>
    </row>
    <row r="32" spans="1:8" ht="15.75" customHeight="1">
      <c r="A32" s="732" t="s">
        <v>494</v>
      </c>
      <c r="B32" s="732"/>
      <c r="C32" s="732"/>
      <c r="D32" s="732"/>
      <c r="E32" s="732"/>
      <c r="F32" s="732"/>
      <c r="G32" s="732"/>
      <c r="H32" s="732"/>
    </row>
    <row r="33" spans="1:8" ht="24.75" customHeight="1">
      <c r="A33" s="746"/>
      <c r="B33" s="746"/>
      <c r="C33" s="746"/>
      <c r="D33" s="746"/>
      <c r="E33" s="746"/>
      <c r="F33" s="746"/>
      <c r="G33" s="746"/>
      <c r="H33" s="746"/>
    </row>
    <row r="34" spans="1:8">
      <c r="A34" s="37"/>
      <c r="B34" s="37"/>
      <c r="C34" s="37"/>
      <c r="D34" s="37"/>
      <c r="E34" s="37"/>
      <c r="F34" s="37"/>
      <c r="G34" s="37"/>
      <c r="H34" s="37"/>
    </row>
    <row r="37" spans="1:8">
      <c r="C37" s="31"/>
    </row>
    <row r="39" spans="1:8" ht="15">
      <c r="D39" s="38"/>
    </row>
    <row r="40" spans="1:8">
      <c r="G40" s="530"/>
    </row>
  </sheetData>
  <mergeCells count="18">
    <mergeCell ref="A1:H1"/>
    <mergeCell ref="A3:H3"/>
    <mergeCell ref="A4:A10"/>
    <mergeCell ref="B4:B8"/>
    <mergeCell ref="C4:H4"/>
    <mergeCell ref="C5:C8"/>
    <mergeCell ref="D5:D8"/>
    <mergeCell ref="E5:H5"/>
    <mergeCell ref="E6:F6"/>
    <mergeCell ref="G6:H6"/>
    <mergeCell ref="B9:H9"/>
    <mergeCell ref="A33:H33"/>
    <mergeCell ref="E7:E8"/>
    <mergeCell ref="F7:F8"/>
    <mergeCell ref="G7:G8"/>
    <mergeCell ref="H7:H8"/>
    <mergeCell ref="B10:H10"/>
    <mergeCell ref="A32:H32"/>
  </mergeCells>
  <hyperlinks>
    <hyperlink ref="I1" location="'Spis treści'!A1" display="Powrót do spisu" xr:uid="{C8C7AB13-EFFD-49C5-A0DB-BAE6EB8BCC57}"/>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H59"/>
  <sheetViews>
    <sheetView showGridLines="0" view="pageBreakPreview" topLeftCell="A40" zoomScaleNormal="100" zoomScaleSheetLayoutView="100" workbookViewId="0">
      <selection activeCell="A15" sqref="A15:B15"/>
    </sheetView>
  </sheetViews>
  <sheetFormatPr defaultRowHeight="15"/>
  <cols>
    <col min="1" max="1" width="76" customWidth="1"/>
    <col min="2" max="2" width="6.625" customWidth="1"/>
    <col min="3" max="3" width="6" customWidth="1"/>
  </cols>
  <sheetData>
    <row r="1" spans="1:3" ht="15" customHeight="1">
      <c r="A1" s="118" t="s">
        <v>1</v>
      </c>
      <c r="B1" s="71"/>
      <c r="C1" s="71"/>
    </row>
    <row r="2" spans="1:3" ht="15" customHeight="1">
      <c r="A2" s="80"/>
      <c r="B2" s="89" t="s">
        <v>296</v>
      </c>
      <c r="C2" s="90" t="s">
        <v>294</v>
      </c>
    </row>
    <row r="3" spans="1:3" ht="18.75" customHeight="1">
      <c r="A3" s="592" t="s">
        <v>292</v>
      </c>
      <c r="B3" s="496" t="s">
        <v>297</v>
      </c>
      <c r="C3" s="505">
        <v>5</v>
      </c>
    </row>
    <row r="4" spans="1:3" ht="24" customHeight="1">
      <c r="A4" s="593" t="s">
        <v>293</v>
      </c>
      <c r="B4" s="87" t="s">
        <v>297</v>
      </c>
      <c r="C4" s="91">
        <v>11</v>
      </c>
    </row>
    <row r="5" spans="1:3" ht="24" customHeight="1">
      <c r="A5" s="586" t="s">
        <v>496</v>
      </c>
      <c r="B5" s="87" t="s">
        <v>297</v>
      </c>
      <c r="C5" s="91">
        <v>11</v>
      </c>
    </row>
    <row r="6" spans="1:3" ht="24.75" customHeight="1">
      <c r="A6" s="117" t="s">
        <v>295</v>
      </c>
      <c r="B6" s="94"/>
      <c r="C6" s="91"/>
    </row>
    <row r="7" spans="1:3" ht="27" customHeight="1">
      <c r="A7" s="85" t="s">
        <v>483</v>
      </c>
      <c r="B7" s="92"/>
      <c r="C7" s="92"/>
    </row>
    <row r="8" spans="1:3" ht="24" customHeight="1">
      <c r="A8" s="584" t="s">
        <v>349</v>
      </c>
      <c r="B8" s="585">
        <v>1</v>
      </c>
      <c r="C8" s="88">
        <v>12</v>
      </c>
    </row>
    <row r="9" spans="1:3" ht="36" customHeight="1">
      <c r="A9" s="584" t="s">
        <v>350</v>
      </c>
      <c r="B9" s="585">
        <v>2</v>
      </c>
      <c r="C9" s="88">
        <v>13</v>
      </c>
    </row>
    <row r="10" spans="1:3" ht="24" customHeight="1">
      <c r="A10" s="584" t="s">
        <v>284</v>
      </c>
      <c r="B10" s="585">
        <v>3</v>
      </c>
      <c r="C10" s="88">
        <v>13</v>
      </c>
    </row>
    <row r="11" spans="1:3" ht="24" customHeight="1">
      <c r="A11" s="586" t="s">
        <v>507</v>
      </c>
      <c r="B11" s="585">
        <v>4</v>
      </c>
      <c r="C11" s="88">
        <v>14</v>
      </c>
    </row>
    <row r="12" spans="1:3" ht="24" customHeight="1">
      <c r="A12" s="586" t="s">
        <v>506</v>
      </c>
      <c r="B12" s="585">
        <v>5</v>
      </c>
      <c r="C12" s="88">
        <v>14</v>
      </c>
    </row>
    <row r="13" spans="1:3" ht="36" customHeight="1">
      <c r="A13" s="584" t="s">
        <v>339</v>
      </c>
      <c r="B13" s="585">
        <v>6</v>
      </c>
      <c r="C13" s="88">
        <v>15</v>
      </c>
    </row>
    <row r="14" spans="1:3" ht="36" customHeight="1">
      <c r="A14" s="586" t="s">
        <v>508</v>
      </c>
      <c r="B14" s="585">
        <v>7</v>
      </c>
      <c r="C14" s="88">
        <v>15</v>
      </c>
    </row>
    <row r="15" spans="1:3" ht="36" customHeight="1">
      <c r="A15" s="584" t="s">
        <v>340</v>
      </c>
      <c r="B15" s="585">
        <v>8</v>
      </c>
      <c r="C15" s="88">
        <v>16</v>
      </c>
    </row>
    <row r="16" spans="1:3" ht="36" customHeight="1">
      <c r="A16" s="586" t="s">
        <v>509</v>
      </c>
      <c r="B16" s="585">
        <v>9</v>
      </c>
      <c r="C16" s="88">
        <v>16</v>
      </c>
    </row>
    <row r="17" spans="1:3" ht="36" customHeight="1">
      <c r="A17" s="584" t="s">
        <v>535</v>
      </c>
      <c r="B17" s="585">
        <v>10</v>
      </c>
      <c r="C17" s="88">
        <v>17</v>
      </c>
    </row>
    <row r="18" spans="1:3" ht="30" customHeight="1">
      <c r="A18" s="85" t="s">
        <v>484</v>
      </c>
      <c r="B18" s="93"/>
      <c r="C18" s="93"/>
    </row>
    <row r="19" spans="1:3" ht="21.75" customHeight="1">
      <c r="A19" s="86" t="s">
        <v>485</v>
      </c>
      <c r="B19" s="87"/>
      <c r="C19" s="94"/>
    </row>
    <row r="20" spans="1:3" ht="24" customHeight="1">
      <c r="A20" s="584" t="s">
        <v>282</v>
      </c>
      <c r="B20" s="585" t="s">
        <v>599</v>
      </c>
      <c r="C20" s="88">
        <v>18</v>
      </c>
    </row>
    <row r="21" spans="1:3" ht="24" customHeight="1">
      <c r="A21" s="584" t="s">
        <v>552</v>
      </c>
      <c r="B21" s="585" t="s">
        <v>600</v>
      </c>
      <c r="C21" s="88">
        <v>19</v>
      </c>
    </row>
    <row r="22" spans="1:3" ht="24" customHeight="1">
      <c r="A22" s="584" t="s">
        <v>554</v>
      </c>
      <c r="B22" s="585" t="s">
        <v>601</v>
      </c>
      <c r="C22" s="88">
        <v>20</v>
      </c>
    </row>
    <row r="23" spans="1:3" ht="36" customHeight="1">
      <c r="A23" s="584" t="s">
        <v>544</v>
      </c>
      <c r="B23" s="585" t="s">
        <v>602</v>
      </c>
      <c r="C23" s="88">
        <v>21</v>
      </c>
    </row>
    <row r="24" spans="1:3" ht="24" customHeight="1">
      <c r="A24" s="584" t="s">
        <v>351</v>
      </c>
      <c r="B24" s="585" t="s">
        <v>631</v>
      </c>
      <c r="C24" s="88">
        <v>22</v>
      </c>
    </row>
    <row r="25" spans="1:3" ht="36" customHeight="1">
      <c r="A25" s="584" t="s">
        <v>545</v>
      </c>
      <c r="B25" s="585" t="s">
        <v>603</v>
      </c>
      <c r="C25" s="88">
        <v>24</v>
      </c>
    </row>
    <row r="26" spans="1:3" ht="24" customHeight="1">
      <c r="A26" s="584" t="s">
        <v>352</v>
      </c>
      <c r="B26" s="585" t="s">
        <v>604</v>
      </c>
      <c r="C26" s="88">
        <v>25</v>
      </c>
    </row>
    <row r="27" spans="1:3" ht="36" customHeight="1">
      <c r="A27" s="584" t="s">
        <v>546</v>
      </c>
      <c r="B27" s="585" t="s">
        <v>605</v>
      </c>
      <c r="C27" s="88">
        <v>26</v>
      </c>
    </row>
    <row r="28" spans="1:3" ht="18" customHeight="1">
      <c r="A28" s="72"/>
      <c r="B28" s="89" t="s">
        <v>296</v>
      </c>
      <c r="C28" s="90" t="s">
        <v>294</v>
      </c>
    </row>
    <row r="29" spans="1:3" ht="24" customHeight="1">
      <c r="A29" s="86" t="s">
        <v>495</v>
      </c>
      <c r="B29" s="87"/>
      <c r="C29" s="88"/>
    </row>
    <row r="30" spans="1:3" ht="24" customHeight="1">
      <c r="A30" s="584" t="s">
        <v>510</v>
      </c>
      <c r="B30" s="585" t="s">
        <v>627</v>
      </c>
      <c r="C30" s="88">
        <v>27</v>
      </c>
    </row>
    <row r="31" spans="1:3" ht="24" customHeight="1">
      <c r="A31" s="584" t="s">
        <v>353</v>
      </c>
      <c r="B31" s="585" t="s">
        <v>628</v>
      </c>
      <c r="C31" s="88">
        <v>27</v>
      </c>
    </row>
    <row r="32" spans="1:3" ht="24" customHeight="1">
      <c r="A32" s="584" t="s">
        <v>87</v>
      </c>
      <c r="B32" s="585" t="s">
        <v>629</v>
      </c>
      <c r="C32" s="88">
        <v>28</v>
      </c>
    </row>
    <row r="33" spans="1:6" ht="24" customHeight="1">
      <c r="A33" s="584" t="s">
        <v>355</v>
      </c>
      <c r="B33" s="585" t="s">
        <v>630</v>
      </c>
      <c r="C33" s="88">
        <v>28</v>
      </c>
    </row>
    <row r="34" spans="1:6" ht="30" customHeight="1">
      <c r="A34" s="86" t="s">
        <v>486</v>
      </c>
      <c r="B34" s="95"/>
      <c r="C34" s="95"/>
    </row>
    <row r="35" spans="1:6" ht="36" customHeight="1">
      <c r="A35" s="584" t="s">
        <v>283</v>
      </c>
      <c r="B35" s="585" t="s">
        <v>606</v>
      </c>
      <c r="C35" s="88">
        <v>29</v>
      </c>
    </row>
    <row r="36" spans="1:6" ht="24" customHeight="1">
      <c r="A36" s="86" t="s">
        <v>487</v>
      </c>
      <c r="B36" s="95"/>
      <c r="C36" s="95"/>
    </row>
    <row r="37" spans="1:6" ht="24" customHeight="1">
      <c r="A37" s="584" t="s">
        <v>285</v>
      </c>
      <c r="B37" s="585" t="s">
        <v>611</v>
      </c>
      <c r="C37" s="88">
        <v>30</v>
      </c>
    </row>
    <row r="38" spans="1:6" ht="24" customHeight="1">
      <c r="A38" s="584" t="s">
        <v>354</v>
      </c>
      <c r="B38" s="585" t="s">
        <v>612</v>
      </c>
      <c r="C38" s="88">
        <v>30</v>
      </c>
    </row>
    <row r="39" spans="1:6" ht="24" customHeight="1">
      <c r="A39" s="584" t="s">
        <v>286</v>
      </c>
      <c r="B39" s="585" t="s">
        <v>613</v>
      </c>
      <c r="C39" s="88">
        <v>32</v>
      </c>
    </row>
    <row r="40" spans="1:6" ht="24" customHeight="1">
      <c r="A40" s="584" t="s">
        <v>287</v>
      </c>
      <c r="B40" s="585" t="s">
        <v>614</v>
      </c>
      <c r="C40" s="88">
        <v>32</v>
      </c>
    </row>
    <row r="41" spans="1:6" ht="24" customHeight="1">
      <c r="A41" s="85" t="s">
        <v>343</v>
      </c>
      <c r="B41" s="92"/>
      <c r="C41" s="92"/>
    </row>
    <row r="42" spans="1:6" ht="24" customHeight="1">
      <c r="A42" s="584" t="s">
        <v>511</v>
      </c>
      <c r="B42" s="585" t="s">
        <v>607</v>
      </c>
      <c r="C42" s="88">
        <v>34</v>
      </c>
    </row>
    <row r="43" spans="1:6" ht="24" customHeight="1">
      <c r="A43" s="584" t="s">
        <v>512</v>
      </c>
      <c r="B43" s="585" t="s">
        <v>608</v>
      </c>
      <c r="C43" s="88">
        <v>35</v>
      </c>
    </row>
    <row r="44" spans="1:6" ht="24" customHeight="1">
      <c r="A44" s="584" t="s">
        <v>513</v>
      </c>
      <c r="B44" s="585" t="s">
        <v>609</v>
      </c>
      <c r="C44" s="88">
        <v>35</v>
      </c>
      <c r="D44" s="619"/>
      <c r="E44" s="619"/>
      <c r="F44" s="619"/>
    </row>
    <row r="45" spans="1:6" ht="24" customHeight="1">
      <c r="A45" s="584" t="s">
        <v>514</v>
      </c>
      <c r="B45" s="585" t="s">
        <v>610</v>
      </c>
      <c r="C45" s="88">
        <v>36</v>
      </c>
      <c r="D45" s="619"/>
      <c r="E45" s="619"/>
      <c r="F45" s="619"/>
    </row>
    <row r="46" spans="1:6" ht="36" customHeight="1">
      <c r="A46" s="584" t="s">
        <v>515</v>
      </c>
      <c r="B46" s="585" t="s">
        <v>615</v>
      </c>
      <c r="C46" s="88">
        <v>37</v>
      </c>
    </row>
    <row r="47" spans="1:6" ht="36" customHeight="1">
      <c r="A47" s="584" t="s">
        <v>669</v>
      </c>
      <c r="B47" s="585" t="s">
        <v>616</v>
      </c>
      <c r="C47" s="88">
        <v>37</v>
      </c>
    </row>
    <row r="48" spans="1:6" ht="24" customHeight="1">
      <c r="A48" s="584" t="s">
        <v>356</v>
      </c>
      <c r="B48" s="585" t="s">
        <v>617</v>
      </c>
      <c r="C48" s="88">
        <v>38</v>
      </c>
    </row>
    <row r="49" spans="1:8" ht="24" customHeight="1">
      <c r="A49" s="584" t="s">
        <v>516</v>
      </c>
      <c r="B49" s="585" t="s">
        <v>618</v>
      </c>
      <c r="C49" s="88">
        <v>38</v>
      </c>
    </row>
    <row r="50" spans="1:8" ht="24" customHeight="1">
      <c r="A50" s="85" t="s">
        <v>488</v>
      </c>
      <c r="B50" s="580"/>
      <c r="C50" s="92"/>
    </row>
    <row r="51" spans="1:8" ht="21" customHeight="1">
      <c r="A51" s="584" t="s">
        <v>555</v>
      </c>
      <c r="B51" s="585" t="s">
        <v>357</v>
      </c>
      <c r="C51" s="88">
        <v>39</v>
      </c>
    </row>
    <row r="52" spans="1:8" s="82" customFormat="1" ht="21" customHeight="1">
      <c r="A52" s="584" t="s">
        <v>517</v>
      </c>
      <c r="B52" s="585" t="s">
        <v>358</v>
      </c>
      <c r="C52" s="88">
        <v>39</v>
      </c>
    </row>
    <row r="53" spans="1:8" ht="24" customHeight="1">
      <c r="A53" s="79"/>
      <c r="B53" s="89" t="s">
        <v>296</v>
      </c>
      <c r="C53" s="90" t="s">
        <v>294</v>
      </c>
    </row>
    <row r="54" spans="1:8" ht="36" customHeight="1">
      <c r="A54" s="117" t="s">
        <v>291</v>
      </c>
      <c r="B54" s="581"/>
      <c r="C54" s="96"/>
    </row>
    <row r="55" spans="1:8" ht="24" customHeight="1">
      <c r="A55" s="584" t="s">
        <v>553</v>
      </c>
      <c r="B55" s="585">
        <v>1</v>
      </c>
      <c r="C55" s="88">
        <v>19</v>
      </c>
      <c r="H55" s="587"/>
    </row>
    <row r="56" spans="1:8" ht="30.75" customHeight="1">
      <c r="A56" s="584" t="s">
        <v>633</v>
      </c>
      <c r="B56" s="585">
        <v>2</v>
      </c>
      <c r="C56" s="88">
        <v>20</v>
      </c>
      <c r="H56" s="587"/>
    </row>
    <row r="57" spans="1:8" ht="24" customHeight="1">
      <c r="A57" s="584" t="s">
        <v>289</v>
      </c>
      <c r="B57" s="585">
        <v>3</v>
      </c>
      <c r="C57" s="88">
        <v>23</v>
      </c>
    </row>
    <row r="58" spans="1:8" ht="24" customHeight="1">
      <c r="A58" s="584" t="s">
        <v>290</v>
      </c>
      <c r="B58" s="585">
        <v>4</v>
      </c>
      <c r="C58" s="88">
        <v>31</v>
      </c>
    </row>
    <row r="59" spans="1:8" ht="24" customHeight="1">
      <c r="A59" s="584" t="s">
        <v>288</v>
      </c>
      <c r="B59" s="585">
        <v>5</v>
      </c>
      <c r="C59" s="88">
        <v>33</v>
      </c>
    </row>
  </sheetData>
  <mergeCells count="2">
    <mergeCell ref="D44:F44"/>
    <mergeCell ref="D45:F45"/>
  </mergeCells>
  <hyperlinks>
    <hyperlink ref="A8:B8" location="'Tab 1'!A1" display="Emerytury i renty" xr:uid="{D10272FB-0596-452E-B26F-1C8DD14DB967}"/>
    <hyperlink ref="A9:B9" location="'Tab 2 i 3'!A1" display="Zwiększenia do emerytur i rent finansowane z Funduszu Emerytalno-Rentowego, wypłacane przy świadczeniach pracowniczych" xr:uid="{66EB9234-B048-47D8-9E2F-9BD35DA6FAD2}"/>
    <hyperlink ref="A10:B10" location="'Tab 2 i 3'!A1" display="Wnioski o przyznanie emerytur i rent według rodzajów świadczeń" xr:uid="{924D7C10-ABF7-423D-8F06-9F866AEC07F0}"/>
    <hyperlink ref="A11:B11" location="'Tab 4 i 5'!A1" display="Decyzje i postępowania umorzone w sprawach o emerytury i renty według rodzajów świadczeń" xr:uid="{E5690EA9-B93D-4EC9-A342-6A002562EA73}"/>
    <hyperlink ref="A12:B12" location="'Tab 4 i 5'!A1" display="Decyzje i postępowania umorzone w sprawach o emerytury i renty według województw" xr:uid="{9B980843-1C6F-4CEC-A8AC-5199791233BD}"/>
    <hyperlink ref="A13:B13" location="'Tab 6 i 7'!A1" display="'Tab 6 i 7'!A1" xr:uid="{3893339B-1F6B-42A3-95D7-71182B5A601C}"/>
    <hyperlink ref="A14:B14" location="'Tab 6 i 7'!A1" display="Decyzje w sprawach wniosków o przyznanie emerytur i rent rolniczych z zastosowaniem przepisów wspólnotowych UE" xr:uid="{44CD8454-9246-4106-B275-205E892E541B}"/>
    <hyperlink ref="A15:B15" location="'Tab 8 i 9'!A1" display="'Tab 8 i 9'!A1" xr:uid="{EADF7ACA-0607-48A6-8B3F-2EE79A9A237D}"/>
    <hyperlink ref="A16:B16" location="'Tab 8 i 9'!A1" display="Decyzje w sprawach wniosków o przyznanie emerytur i rent rolniczych z zastosowaniem postanowień umów dwustronnych o zabezpieczeniu społecznym" xr:uid="{86C5C74F-CBC8-47BC-A5B4-E5CE94971CC9}"/>
    <hyperlink ref="A17:B17" location="'Tab 10'!A1" display="Świadczenia emerytalno-rentowe transferowane do poszczególnych państw UE/EFTA i Wielkiej Brytanii oraz do innych państw na podstawie umów dwustronnych" xr:uid="{02562338-9EFA-4DEB-92A8-1A6CC0F1AF63}"/>
    <hyperlink ref="A20:B20" location="'Tab 1 (11)'!A1" display="Przeciętna miesięczna liczba emerytur i rent według rodzajów świadczeń" xr:uid="{98D591EE-45B3-478D-A468-9A832EDB1900}"/>
    <hyperlink ref="A21:B21" location="'Tab 2 (12) i wykres 1'!A1" display="Liczba ubezpieczonych oraz przeciętna miesięczna liczba świadczeniobiorców według województw" xr:uid="{44E87130-1F6D-45AA-86AD-E44B52896C73}"/>
    <hyperlink ref="A22:B22" location="'Tab 3 (13) i wykres 2'!A1" display="Przeciętne miesięczne świadczenia emerytalno-rentowe według województw" xr:uid="{91FFFD34-2022-4A67-AD0D-4AF29CCAEF03}"/>
    <hyperlink ref="A23:B23" location="'Tab 4 (14)'!A1" display="Przeciętna miesięczna liczba emerytur i rent według województw oraz świadczeń emerytalnych wypłaconych przez MON, MSWiA i MS" xr:uid="{80AB96E2-8DE5-45E2-8D27-6579AF13670C}"/>
    <hyperlink ref="A24:B24" location="'Tab 5 (15)'!A1" display="Wydatki na świadczenia emerytalno-rentowe według rodzajów świadczeń" xr:uid="{DCC6992F-0EB0-4EE7-8BD1-10DB69492FBE}"/>
    <hyperlink ref="A25:B25" location="'Tab 6 (16)'!A1" display="Wydatki na świadczenia emerytalno-rentowe według województw oraz świadczenia emerytalne wypłacone przez MON, MSWiA i MS" xr:uid="{6A50372B-DEF0-4A5F-B488-4027DA206109}"/>
    <hyperlink ref="A26:B26" location="'Tab 7 (17)'!A1" display="Przeciętne miesięczne świadczenie emerytalno-rentowe według rodzajów świadczeń" xr:uid="{EB1EF490-2454-445A-B1B9-A6658E0A2A12}"/>
    <hyperlink ref="A27:B27" location="'Tab 8 (18)'!A1" display="Przeciętne miesięczne świadczenie emerytalno-rentowe według województw oraz przeciętne miesięczne świadczenie emerytalne wypłacone przez MON, MSWiA i MS" xr:uid="{881CD96B-C782-42E5-AEF4-83A9C1CEF20B}"/>
    <hyperlink ref="A30:B31" location="'Tab 9 (19) i 10 (20)'!A1" display="Zasiłki macierzyńskie" xr:uid="{882503F3-822E-4134-A988-D538C606993F}"/>
    <hyperlink ref="A32:B33" location="'Tab 11 (21) i 12 (22)'!A1" display="Zasiłki pogrzebowe" xr:uid="{0C1EE8B0-C002-47F7-99CA-385EA6B56F63}"/>
    <hyperlink ref="A35:C35" location="'Tab 1 (23)'!A1" display="Świadczenia finansowane z budżetu państwa zlecone do wypłaty Kasie Rolniczego Ubezpieczenia Społecznego" xr:uid="{B1DB4AA6-A6B7-4DB9-AA3E-0948D7225702}"/>
    <hyperlink ref="A37:C38" location="'Tab 1 (24) i 2 (25)'!A1" display="Zasiłki chorobowe i jednorazowe odszkodowania" xr:uid="{B9718B20-E6CE-41C6-ADD4-097D8D6C4FD1}"/>
    <hyperlink ref="A39:C40" location="'Tab 3 (26) i 4 (27)'!A1" display="Wypadki przy pracy rolniczej i choroby zawodowe rolników" xr:uid="{A24484C9-C8B0-459E-8E2D-69D3AD5372B2}"/>
    <hyperlink ref="A42:B42" location="'Tab 1 (28)'!A1" display="Liczba płatników składek według województw" xr:uid="{9F8411A7-4082-48D4-9C68-EC2FD2CB4077}"/>
    <hyperlink ref="A43:B44" location="'Tab 2 (29) i 3 (30)'!A1" display="Liczba ubezpieczonych według statusu ubezpieczonego" xr:uid="{F381284E-DDB5-481C-8AB6-F4A6FD854F9F}"/>
    <hyperlink ref="A45:B45" location="'Tab 4 (31)'!A1" display="Liczba ubezpieczonych według województw" xr:uid="{D7A9ACA3-0D17-488C-8652-E0026E5BE243}"/>
    <hyperlink ref="A46:B47" location="'Tab 5 (32) i 6 (33)'!A1" display="Liczba ubezpieczonych z tytułu prowadzenia jednocześnie działalności rolniczej i pozarolniczej działalności gospodarczej według województw" xr:uid="{EEEDD466-05F9-44C8-98CD-555BFB09999F}"/>
    <hyperlink ref="A48:B49" location="'Tab 7 (34) i 8 (35)'!A1" display="Przypis i wpływy należności z tytułu składek na ubezpieczenie społeczne rolników według województw" xr:uid="{C0A4516A-1BC3-4664-8330-0E4280A324EA}"/>
    <hyperlink ref="A51:B52" location="'Tab 1 (36) i 2 (37)'!A1" display="Liczba osób podlegających ubezpieczeniu zdrowotnemu według województw" xr:uid="{CD75FBD5-BDD0-4B3E-84C5-8D1025CE8BDE}"/>
    <hyperlink ref="A55:B55" location="'Tab 2 (12) i wykres 1'!A1" display="Przeciętna miesięczna liczba świadczeniobiorców na tle liczby ubezpieczonych" xr:uid="{9C7A7E39-8D34-474B-9572-5B966BAF4DFA}"/>
    <hyperlink ref="A57:B57" location="'Tab 3 (13) i wykres 2'!A1" display="Struktura wydatków na świadczenia finansowane z Funduszu Emerytalno-Rentowego" xr:uid="{54E28978-9971-451D-B006-7631BECB310B}"/>
    <hyperlink ref="A58:B58" location="'Wykres 3'!A1" display="Struktura wydatków na świadczenia finansowane z Funduszu Składkowego" xr:uid="{462C7671-46B7-48F0-B620-EF912EBB8286}"/>
    <hyperlink ref="A3" location="'Uwagi wstępne'!A1" display="Uwagi wstępne" xr:uid="{4094DD70-EFE5-4DDD-B717-74D12394BE5C}"/>
    <hyperlink ref="A4:A5" location="'Objaśnienia i skróty'!A1" display="Objaśnienia znaków umownych" xr:uid="{D389989B-283F-4851-9584-000FDDE73426}"/>
    <hyperlink ref="A56:B56" location="'Tab 3 (13) i wykres 2'!A1" display="Przeciętne miesięczne świadczenia rolne wypłacane z FER w odniesieniu do świadczeń realizowanych przez KRUS ogółem " xr:uid="{AD9DDB47-8B39-4C1C-B21C-DB40FB5B39CB}"/>
    <hyperlink ref="A59:B59" location="'Wykres 5'!A1" display="Wypadki przy pracy rolniczej" xr:uid="{84170164-6FD3-40FA-BC40-6CBEC07CAE6E}"/>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J40"/>
  <sheetViews>
    <sheetView showGridLines="0" view="pageBreakPreview" zoomScale="90" zoomScaleNormal="100" zoomScaleSheetLayoutView="90" workbookViewId="0">
      <selection activeCell="A15" sqref="A15:B15"/>
    </sheetView>
  </sheetViews>
  <sheetFormatPr defaultColWidth="8" defaultRowHeight="12.75"/>
  <cols>
    <col min="1" max="1" width="20.375" style="1" customWidth="1"/>
    <col min="2" max="2" width="11.375" style="1" customWidth="1"/>
    <col min="3" max="3" width="11.625" style="1" customWidth="1"/>
    <col min="4" max="6" width="11.375" style="1" customWidth="1"/>
    <col min="7" max="9" width="8.875" style="1" customWidth="1"/>
    <col min="10" max="10" width="9.25" style="1" customWidth="1"/>
    <col min="11" max="16383" width="8" style="1"/>
    <col min="16384" max="16384" width="0.625" style="1" customWidth="1"/>
  </cols>
  <sheetData>
    <row r="1" spans="1:10" ht="30" customHeight="1">
      <c r="A1" s="689" t="str">
        <f>'Tab 8 (18)'!A1:H1</f>
        <v>II. FUNDUSZ EMERYTALNO-RENTOWY</v>
      </c>
      <c r="B1" s="689"/>
      <c r="C1" s="689"/>
      <c r="D1" s="689"/>
      <c r="E1" s="689"/>
      <c r="F1" s="689"/>
      <c r="G1" s="689"/>
      <c r="H1" s="689"/>
      <c r="I1" s="689"/>
      <c r="J1" s="583" t="s">
        <v>632</v>
      </c>
    </row>
    <row r="2" spans="1:10" s="40" customFormat="1" ht="17.25" customHeight="1">
      <c r="A2" s="39"/>
      <c r="B2" s="39"/>
      <c r="C2" s="39"/>
      <c r="D2" s="39"/>
      <c r="E2" s="39"/>
      <c r="F2" s="39"/>
    </row>
    <row r="3" spans="1:10" ht="26.25" customHeight="1">
      <c r="A3" s="751" t="s">
        <v>623</v>
      </c>
      <c r="B3" s="751"/>
      <c r="C3" s="751"/>
      <c r="D3" s="751"/>
      <c r="E3" s="751"/>
      <c r="F3" s="751"/>
      <c r="G3" s="751"/>
      <c r="H3" s="751"/>
      <c r="I3" s="751"/>
    </row>
    <row r="4" spans="1:10" ht="21.75" customHeight="1">
      <c r="A4" s="665" t="s">
        <v>15</v>
      </c>
      <c r="B4" s="630" t="s">
        <v>438</v>
      </c>
      <c r="C4" s="631"/>
      <c r="D4" s="630" t="s">
        <v>574</v>
      </c>
      <c r="E4" s="632"/>
      <c r="F4" s="632"/>
      <c r="G4" s="632"/>
      <c r="H4" s="632"/>
      <c r="I4" s="631"/>
    </row>
    <row r="5" spans="1:10" ht="24" customHeight="1">
      <c r="A5" s="749"/>
      <c r="B5" s="633" t="s">
        <v>645</v>
      </c>
      <c r="C5" s="633" t="s">
        <v>646</v>
      </c>
      <c r="D5" s="633" t="s">
        <v>636</v>
      </c>
      <c r="E5" s="633" t="s">
        <v>645</v>
      </c>
      <c r="F5" s="633" t="s">
        <v>646</v>
      </c>
      <c r="G5" s="659" t="s">
        <v>16</v>
      </c>
      <c r="H5" s="634"/>
      <c r="I5" s="635"/>
    </row>
    <row r="6" spans="1:10" ht="75" customHeight="1">
      <c r="A6" s="750"/>
      <c r="B6" s="633"/>
      <c r="C6" s="633"/>
      <c r="D6" s="633"/>
      <c r="E6" s="633"/>
      <c r="F6" s="633"/>
      <c r="G6" s="608" t="s">
        <v>651</v>
      </c>
      <c r="H6" s="607" t="s">
        <v>652</v>
      </c>
      <c r="I6" s="607" t="s">
        <v>650</v>
      </c>
    </row>
    <row r="7" spans="1:10" ht="21.75" customHeight="1">
      <c r="A7" s="306" t="s">
        <v>80</v>
      </c>
      <c r="B7" s="307">
        <v>37631</v>
      </c>
      <c r="C7" s="308">
        <v>116729</v>
      </c>
      <c r="D7" s="308">
        <v>34334</v>
      </c>
      <c r="E7" s="308">
        <v>33555</v>
      </c>
      <c r="F7" s="308">
        <v>103729</v>
      </c>
      <c r="G7" s="129">
        <f>E7/D7-1</f>
        <v>-2.2688879827576169E-2</v>
      </c>
      <c r="H7" s="154">
        <f>E7/B7-1</f>
        <v>-0.10831495309718053</v>
      </c>
      <c r="I7" s="154">
        <f>F7/C7-1</f>
        <v>-0.11136906852624451</v>
      </c>
    </row>
    <row r="8" spans="1:10" ht="21.75" customHeight="1">
      <c r="A8" s="309" t="s">
        <v>81</v>
      </c>
      <c r="B8" s="310">
        <v>36963592.230000004</v>
      </c>
      <c r="C8" s="311">
        <v>115447189.53</v>
      </c>
      <c r="D8" s="311">
        <v>33795994.520000011</v>
      </c>
      <c r="E8" s="311">
        <v>32997457.850000005</v>
      </c>
      <c r="F8" s="311">
        <v>102193266.25999999</v>
      </c>
      <c r="G8" s="132">
        <f t="shared" ref="G8:G9" si="0">E8/D8-1</f>
        <v>-2.3628145327324046E-2</v>
      </c>
      <c r="H8" s="312">
        <f t="shared" ref="H8:H9" si="1">E8/B8-1</f>
        <v>-0.10729840204170005</v>
      </c>
      <c r="I8" s="312">
        <f t="shared" ref="I8:I9" si="2">F8/C8-1</f>
        <v>-0.11480507515131722</v>
      </c>
    </row>
    <row r="9" spans="1:10" ht="21.75" customHeight="1">
      <c r="A9" s="313" t="s">
        <v>82</v>
      </c>
      <c r="B9" s="314">
        <f>ROUND(B8/B7,2)</f>
        <v>982.26</v>
      </c>
      <c r="C9" s="314">
        <f t="shared" ref="C9:D9" si="3">ROUND(C8/C7,2)</f>
        <v>989.02</v>
      </c>
      <c r="D9" s="315">
        <f t="shared" si="3"/>
        <v>984.33</v>
      </c>
      <c r="E9" s="315">
        <f t="shared" ref="E9:F9" si="4">ROUND(E8/E7,2)</f>
        <v>983.38</v>
      </c>
      <c r="F9" s="315">
        <f t="shared" si="4"/>
        <v>985.19</v>
      </c>
      <c r="G9" s="138">
        <f t="shared" si="0"/>
        <v>-9.6512348501009981E-4</v>
      </c>
      <c r="H9" s="155">
        <f t="shared" si="1"/>
        <v>1.1402276383034593E-3</v>
      </c>
      <c r="I9" s="155">
        <f t="shared" si="2"/>
        <v>-3.8725202725929941E-3</v>
      </c>
    </row>
    <row r="10" spans="1:10" ht="18.75" customHeight="1">
      <c r="A10" s="76"/>
      <c r="B10" s="76"/>
      <c r="C10" s="76"/>
      <c r="D10" s="76"/>
      <c r="E10" s="76"/>
      <c r="F10" s="76"/>
      <c r="G10" s="76"/>
      <c r="H10" s="76"/>
      <c r="I10" s="76"/>
    </row>
    <row r="11" spans="1:10" s="77" customFormat="1" ht="29.25" customHeight="1">
      <c r="A11" s="748" t="s">
        <v>624</v>
      </c>
      <c r="B11" s="748"/>
      <c r="C11" s="748"/>
      <c r="D11" s="748"/>
      <c r="E11" s="599"/>
      <c r="F11" s="599"/>
      <c r="G11" s="101"/>
      <c r="H11" s="101"/>
      <c r="I11" s="101"/>
    </row>
    <row r="12" spans="1:10" ht="41.25" customHeight="1">
      <c r="A12" s="665" t="s">
        <v>15</v>
      </c>
      <c r="B12" s="497" t="s">
        <v>83</v>
      </c>
      <c r="C12" s="497" t="s">
        <v>341</v>
      </c>
      <c r="D12" s="498" t="s">
        <v>459</v>
      </c>
      <c r="E12" s="562"/>
      <c r="F12" s="563"/>
      <c r="G12" s="551"/>
    </row>
    <row r="13" spans="1:10" ht="21" customHeight="1">
      <c r="A13" s="666"/>
      <c r="B13" s="630" t="str">
        <f>'Tab 10'!B6:K6</f>
        <v>III KWARTAŁ 2022 R.</v>
      </c>
      <c r="C13" s="632"/>
      <c r="D13" s="631"/>
      <c r="E13" s="603"/>
      <c r="F13" s="602"/>
      <c r="G13" s="504"/>
    </row>
    <row r="14" spans="1:10" ht="21" customHeight="1">
      <c r="A14" s="175" t="s">
        <v>72</v>
      </c>
      <c r="B14" s="165">
        <f>SUM(B15:B30)</f>
        <v>33555</v>
      </c>
      <c r="C14" s="316">
        <f>SUM(C15:C30)</f>
        <v>32997457.850000005</v>
      </c>
      <c r="D14" s="316">
        <f>ROUND(C14/B14,2)</f>
        <v>983.38</v>
      </c>
      <c r="E14" s="604"/>
      <c r="F14" s="600"/>
      <c r="G14" s="552"/>
    </row>
    <row r="15" spans="1:10" ht="21" customHeight="1">
      <c r="A15" s="176" t="s">
        <v>45</v>
      </c>
      <c r="B15" s="170">
        <v>613</v>
      </c>
      <c r="C15" s="317">
        <v>616261.6</v>
      </c>
      <c r="D15" s="317">
        <f t="shared" ref="D15:D30" si="5">ROUND(C15/B15,2)</f>
        <v>1005.32</v>
      </c>
      <c r="E15" s="355"/>
      <c r="F15" s="601"/>
      <c r="G15" s="553"/>
    </row>
    <row r="16" spans="1:10" ht="21" customHeight="1">
      <c r="A16" s="176" t="s">
        <v>46</v>
      </c>
      <c r="B16" s="170">
        <v>1297</v>
      </c>
      <c r="C16" s="317">
        <v>1253503.77</v>
      </c>
      <c r="D16" s="317">
        <f t="shared" si="5"/>
        <v>966.46</v>
      </c>
      <c r="E16" s="355"/>
      <c r="F16" s="601"/>
      <c r="G16" s="553"/>
    </row>
    <row r="17" spans="1:7" ht="21" customHeight="1">
      <c r="A17" s="176" t="s">
        <v>47</v>
      </c>
      <c r="B17" s="170">
        <v>4579</v>
      </c>
      <c r="C17" s="317">
        <v>4601721.2</v>
      </c>
      <c r="D17" s="317">
        <f t="shared" si="5"/>
        <v>1004.96</v>
      </c>
      <c r="E17" s="355"/>
      <c r="F17" s="601"/>
      <c r="G17" s="553"/>
    </row>
    <row r="18" spans="1:7" ht="21" customHeight="1">
      <c r="A18" s="176" t="s">
        <v>48</v>
      </c>
      <c r="B18" s="170">
        <v>300</v>
      </c>
      <c r="C18" s="317">
        <v>305491.20000000001</v>
      </c>
      <c r="D18" s="317">
        <f t="shared" si="5"/>
        <v>1018.3</v>
      </c>
      <c r="E18" s="355"/>
      <c r="F18" s="601"/>
      <c r="G18" s="553"/>
    </row>
    <row r="19" spans="1:7" ht="21" customHeight="1">
      <c r="A19" s="176" t="s">
        <v>49</v>
      </c>
      <c r="B19" s="170">
        <v>1904</v>
      </c>
      <c r="C19" s="317">
        <v>1886347.3</v>
      </c>
      <c r="D19" s="317">
        <f t="shared" si="5"/>
        <v>990.73</v>
      </c>
      <c r="E19" s="355"/>
      <c r="F19" s="601"/>
      <c r="G19" s="553"/>
    </row>
    <row r="20" spans="1:7" ht="21" customHeight="1">
      <c r="A20" s="176" t="s">
        <v>50</v>
      </c>
      <c r="B20" s="170">
        <v>6123</v>
      </c>
      <c r="C20" s="317">
        <v>5921366.4500000002</v>
      </c>
      <c r="D20" s="317">
        <f t="shared" si="5"/>
        <v>967.07</v>
      </c>
      <c r="E20" s="355"/>
      <c r="F20" s="601"/>
      <c r="G20" s="553"/>
    </row>
    <row r="21" spans="1:7" ht="21" customHeight="1">
      <c r="A21" s="176" t="s">
        <v>51</v>
      </c>
      <c r="B21" s="170">
        <v>4058</v>
      </c>
      <c r="C21" s="317">
        <v>4043571.3700000006</v>
      </c>
      <c r="D21" s="317">
        <f t="shared" si="5"/>
        <v>996.44</v>
      </c>
      <c r="E21" s="355"/>
      <c r="F21" s="601"/>
      <c r="G21" s="553"/>
    </row>
    <row r="22" spans="1:7" ht="21" customHeight="1">
      <c r="A22" s="176" t="s">
        <v>52</v>
      </c>
      <c r="B22" s="170">
        <v>715</v>
      </c>
      <c r="C22" s="317">
        <v>701055.3</v>
      </c>
      <c r="D22" s="317">
        <f t="shared" si="5"/>
        <v>980.5</v>
      </c>
      <c r="E22" s="355"/>
      <c r="F22" s="601"/>
      <c r="G22" s="553"/>
    </row>
    <row r="23" spans="1:7" ht="21" customHeight="1">
      <c r="A23" s="176" t="s">
        <v>53</v>
      </c>
      <c r="B23" s="170">
        <v>3210</v>
      </c>
      <c r="C23" s="317">
        <v>3134292.38</v>
      </c>
      <c r="D23" s="317">
        <f t="shared" si="5"/>
        <v>976.42</v>
      </c>
      <c r="E23" s="355"/>
      <c r="F23" s="601"/>
      <c r="G23" s="553"/>
    </row>
    <row r="24" spans="1:7" ht="21" customHeight="1">
      <c r="A24" s="176" t="s">
        <v>54</v>
      </c>
      <c r="B24" s="170">
        <v>2541</v>
      </c>
      <c r="C24" s="317">
        <v>2499681.67</v>
      </c>
      <c r="D24" s="317">
        <f t="shared" si="5"/>
        <v>983.74</v>
      </c>
      <c r="E24" s="355"/>
      <c r="F24" s="601"/>
      <c r="G24" s="553"/>
    </row>
    <row r="25" spans="1:7" ht="21" customHeight="1">
      <c r="A25" s="176" t="s">
        <v>55</v>
      </c>
      <c r="B25" s="170">
        <v>1208</v>
      </c>
      <c r="C25" s="317">
        <v>1198702.6000000001</v>
      </c>
      <c r="D25" s="317">
        <f t="shared" si="5"/>
        <v>992.3</v>
      </c>
      <c r="E25" s="355"/>
      <c r="F25" s="601"/>
      <c r="G25" s="553"/>
    </row>
    <row r="26" spans="1:7" ht="21" customHeight="1">
      <c r="A26" s="176" t="s">
        <v>56</v>
      </c>
      <c r="B26" s="170">
        <v>802</v>
      </c>
      <c r="C26" s="317">
        <v>787972.6</v>
      </c>
      <c r="D26" s="317">
        <f t="shared" si="5"/>
        <v>982.51</v>
      </c>
      <c r="E26" s="355"/>
      <c r="F26" s="601"/>
      <c r="G26" s="553"/>
    </row>
    <row r="27" spans="1:7" ht="21" customHeight="1">
      <c r="A27" s="176" t="s">
        <v>57</v>
      </c>
      <c r="B27" s="170">
        <v>1689</v>
      </c>
      <c r="C27" s="317">
        <v>1695897.6800000002</v>
      </c>
      <c r="D27" s="317">
        <f t="shared" si="5"/>
        <v>1004.08</v>
      </c>
      <c r="E27" s="355"/>
      <c r="F27" s="601"/>
      <c r="G27" s="553"/>
    </row>
    <row r="28" spans="1:7" ht="21" customHeight="1">
      <c r="A28" s="176" t="s">
        <v>58</v>
      </c>
      <c r="B28" s="170">
        <v>985</v>
      </c>
      <c r="C28" s="317">
        <v>958169.99999999988</v>
      </c>
      <c r="D28" s="317">
        <f t="shared" si="5"/>
        <v>972.76</v>
      </c>
      <c r="E28" s="355"/>
      <c r="F28" s="601"/>
      <c r="G28" s="553"/>
    </row>
    <row r="29" spans="1:7" ht="21" customHeight="1">
      <c r="A29" s="176" t="s">
        <v>59</v>
      </c>
      <c r="B29" s="170">
        <v>3187</v>
      </c>
      <c r="C29" s="317">
        <v>3063409.2199999997</v>
      </c>
      <c r="D29" s="317">
        <f t="shared" si="5"/>
        <v>961.22</v>
      </c>
      <c r="E29" s="355"/>
      <c r="F29" s="601"/>
      <c r="G29" s="553"/>
    </row>
    <row r="30" spans="1:7" ht="21" customHeight="1">
      <c r="A30" s="177" t="s">
        <v>60</v>
      </c>
      <c r="B30" s="179">
        <v>344</v>
      </c>
      <c r="C30" s="318">
        <v>330013.51</v>
      </c>
      <c r="D30" s="319">
        <f t="shared" si="5"/>
        <v>959.34</v>
      </c>
      <c r="E30" s="355"/>
      <c r="F30" s="601"/>
      <c r="G30" s="553"/>
    </row>
    <row r="32" spans="1:7">
      <c r="B32" s="12"/>
      <c r="C32" s="12"/>
      <c r="D32" s="12"/>
      <c r="E32" s="12"/>
      <c r="F32" s="12"/>
    </row>
    <row r="33" spans="4:7">
      <c r="D33" s="42"/>
      <c r="E33" s="42"/>
      <c r="F33" s="42"/>
    </row>
    <row r="34" spans="4:7">
      <c r="D34" s="42"/>
      <c r="E34" s="42"/>
      <c r="F34" s="42"/>
    </row>
    <row r="40" spans="4:7">
      <c r="G40" s="530"/>
    </row>
  </sheetData>
  <mergeCells count="14">
    <mergeCell ref="A11:D11"/>
    <mergeCell ref="A12:A13"/>
    <mergeCell ref="B13:D13"/>
    <mergeCell ref="A1:I1"/>
    <mergeCell ref="A4:A6"/>
    <mergeCell ref="B4:C4"/>
    <mergeCell ref="B5:B6"/>
    <mergeCell ref="C5:C6"/>
    <mergeCell ref="D5:D6"/>
    <mergeCell ref="G5:I5"/>
    <mergeCell ref="A3:I3"/>
    <mergeCell ref="D4:I4"/>
    <mergeCell ref="E5:E6"/>
    <mergeCell ref="F5:F6"/>
  </mergeCells>
  <hyperlinks>
    <hyperlink ref="J1" location="'Spis treści'!A1" display="Powrót do spisu" xr:uid="{C6E685B5-13AC-4C57-B8D3-7E61DAD468EA}"/>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S46"/>
  <sheetViews>
    <sheetView showGridLines="0" view="pageBreakPreview" zoomScale="90" zoomScaleNormal="100" zoomScaleSheetLayoutView="90" workbookViewId="0">
      <selection activeCell="A15" sqref="A15:B15"/>
    </sheetView>
  </sheetViews>
  <sheetFormatPr defaultColWidth="8" defaultRowHeight="12.75"/>
  <cols>
    <col min="1" max="1" width="19.375" style="1" customWidth="1"/>
    <col min="2" max="2" width="10.5" style="1" customWidth="1"/>
    <col min="3" max="3" width="11.125" style="1" customWidth="1"/>
    <col min="4" max="4" width="10.75" style="1" customWidth="1"/>
    <col min="5" max="5" width="11.375" style="1" customWidth="1"/>
    <col min="6" max="6" width="11.25" style="1" customWidth="1"/>
    <col min="7" max="7" width="10.5" style="28" customWidth="1"/>
    <col min="8" max="8" width="10.25" style="28" customWidth="1"/>
    <col min="9" max="9" width="10.5" style="28" customWidth="1"/>
    <col min="10" max="10" width="9.375" style="28" customWidth="1"/>
    <col min="11" max="897" width="8" style="28" customWidth="1"/>
    <col min="898" max="16383" width="8" style="1" customWidth="1"/>
    <col min="16384" max="16384" width="0.25" style="1" customWidth="1"/>
  </cols>
  <sheetData>
    <row r="1" spans="1:903" ht="30" customHeight="1">
      <c r="A1" s="689" t="str">
        <f>'Tab 9 (19) i 10 (20)'!A1:I1</f>
        <v>II. FUNDUSZ EMERYTALNO-RENTOWY</v>
      </c>
      <c r="B1" s="689"/>
      <c r="C1" s="689"/>
      <c r="D1" s="689"/>
      <c r="E1" s="689"/>
      <c r="F1" s="689"/>
      <c r="G1" s="689"/>
      <c r="H1" s="689"/>
      <c r="I1" s="689"/>
      <c r="J1" s="583" t="s">
        <v>632</v>
      </c>
    </row>
    <row r="2" spans="1:903" ht="30" customHeight="1">
      <c r="A2" s="753" t="s">
        <v>625</v>
      </c>
      <c r="B2" s="753"/>
      <c r="C2" s="753"/>
      <c r="D2" s="753"/>
      <c r="E2" s="753"/>
      <c r="F2" s="753"/>
    </row>
    <row r="3" spans="1:903" s="8" customFormat="1" ht="16.5" customHeight="1">
      <c r="A3" s="633" t="s">
        <v>15</v>
      </c>
      <c r="B3" s="630" t="s">
        <v>438</v>
      </c>
      <c r="C3" s="631"/>
      <c r="D3" s="630" t="s">
        <v>574</v>
      </c>
      <c r="E3" s="632"/>
      <c r="F3" s="632"/>
      <c r="G3" s="632"/>
      <c r="H3" s="632"/>
      <c r="I3" s="631"/>
      <c r="J3" s="560"/>
      <c r="K3" s="561"/>
      <c r="L3" s="561"/>
      <c r="M3" s="343"/>
      <c r="N3" s="343"/>
      <c r="O3" s="3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row>
    <row r="4" spans="1:903" s="8" customFormat="1" ht="16.5" customHeight="1">
      <c r="A4" s="633"/>
      <c r="B4" s="633" t="s">
        <v>645</v>
      </c>
      <c r="C4" s="633" t="s">
        <v>646</v>
      </c>
      <c r="D4" s="633" t="s">
        <v>636</v>
      </c>
      <c r="E4" s="633" t="s">
        <v>645</v>
      </c>
      <c r="F4" s="633" t="s">
        <v>646</v>
      </c>
      <c r="G4" s="659" t="s">
        <v>16</v>
      </c>
      <c r="H4" s="634"/>
      <c r="I4" s="635"/>
      <c r="J4" s="159"/>
      <c r="K4" s="416"/>
      <c r="L4" s="416"/>
      <c r="M4" s="752"/>
      <c r="N4" s="752"/>
      <c r="O4" s="344"/>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row>
    <row r="5" spans="1:903" s="8" customFormat="1" ht="69.75" customHeight="1">
      <c r="A5" s="665"/>
      <c r="B5" s="633"/>
      <c r="C5" s="633"/>
      <c r="D5" s="633"/>
      <c r="E5" s="633"/>
      <c r="F5" s="633"/>
      <c r="G5" s="608" t="s">
        <v>651</v>
      </c>
      <c r="H5" s="607" t="s">
        <v>652</v>
      </c>
      <c r="I5" s="607" t="s">
        <v>676</v>
      </c>
      <c r="J5" s="562"/>
      <c r="K5" s="563"/>
      <c r="L5" s="563"/>
      <c r="M5" s="752"/>
      <c r="N5" s="752"/>
      <c r="O5" s="120"/>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c r="AHQ5" s="43"/>
      <c r="AHR5" s="43"/>
      <c r="AHS5" s="43"/>
    </row>
    <row r="6" spans="1:903" s="28" customFormat="1" ht="18" customHeight="1">
      <c r="A6" s="692" t="s">
        <v>501</v>
      </c>
      <c r="B6" s="693"/>
      <c r="C6" s="693"/>
      <c r="D6" s="693"/>
      <c r="E6" s="693"/>
      <c r="F6" s="693"/>
      <c r="G6" s="693"/>
      <c r="H6" s="693"/>
      <c r="I6" s="694"/>
      <c r="J6" s="540"/>
      <c r="K6" s="564"/>
      <c r="L6" s="564"/>
      <c r="M6" s="337"/>
      <c r="N6" s="337"/>
      <c r="O6" s="337"/>
    </row>
    <row r="7" spans="1:903" ht="18" customHeight="1">
      <c r="A7" s="347" t="s">
        <v>80</v>
      </c>
      <c r="B7" s="348">
        <f t="shared" ref="B7:D8" si="0">B11+B15+B19</f>
        <v>11768</v>
      </c>
      <c r="C7" s="348">
        <f t="shared" si="0"/>
        <v>43948</v>
      </c>
      <c r="D7" s="348">
        <f t="shared" si="0"/>
        <v>12186</v>
      </c>
      <c r="E7" s="348">
        <f t="shared" ref="E7:F7" si="1">E11+E15+E19</f>
        <v>11070</v>
      </c>
      <c r="F7" s="348">
        <f t="shared" si="1"/>
        <v>40543</v>
      </c>
      <c r="G7" s="132">
        <f>E7/D7-1</f>
        <v>-9.1580502215657278E-2</v>
      </c>
      <c r="H7" s="312">
        <f>E7/B7-1</f>
        <v>-5.9313392250169961E-2</v>
      </c>
      <c r="I7" s="312">
        <f>F7/C7-1</f>
        <v>-7.7477928460908396E-2</v>
      </c>
      <c r="J7" s="565"/>
      <c r="K7" s="566"/>
      <c r="L7" s="566"/>
      <c r="M7" s="338"/>
      <c r="N7" s="338"/>
      <c r="O7" s="345"/>
      <c r="P7" s="44"/>
      <c r="AHN7" s="28"/>
      <c r="AHO7" s="28"/>
      <c r="AHP7" s="28"/>
      <c r="AHQ7" s="28"/>
      <c r="AHR7" s="28"/>
      <c r="AHS7" s="28"/>
    </row>
    <row r="8" spans="1:903" ht="18" customHeight="1">
      <c r="A8" s="347" t="s">
        <v>81</v>
      </c>
      <c r="B8" s="349">
        <f t="shared" si="0"/>
        <v>47059159.989999995</v>
      </c>
      <c r="C8" s="349">
        <f t="shared" si="0"/>
        <v>175757762.74000001</v>
      </c>
      <c r="D8" s="349">
        <f t="shared" si="0"/>
        <v>48732138.870000005</v>
      </c>
      <c r="E8" s="349">
        <f t="shared" ref="E8:F8" si="2">E12+E16+E20</f>
        <v>44274364.180000007</v>
      </c>
      <c r="F8" s="349">
        <f t="shared" si="2"/>
        <v>162142499.68000001</v>
      </c>
      <c r="G8" s="132">
        <f t="shared" ref="G8:G9" si="3">E8/D8-1</f>
        <v>-9.1475046927280479E-2</v>
      </c>
      <c r="H8" s="312">
        <f t="shared" ref="H8:H9" si="4">E8/B8-1</f>
        <v>-5.9176487863186522E-2</v>
      </c>
      <c r="I8" s="312">
        <f t="shared" ref="I8:I9" si="5">F8/C8-1</f>
        <v>-7.7466069479623423E-2</v>
      </c>
      <c r="J8" s="565"/>
      <c r="K8" s="566"/>
      <c r="L8" s="566"/>
      <c r="M8" s="339"/>
      <c r="N8" s="339"/>
      <c r="O8" s="345"/>
      <c r="P8" s="45"/>
      <c r="AHN8" s="28"/>
      <c r="AHO8" s="28"/>
      <c r="AHP8" s="28"/>
      <c r="AHQ8" s="28"/>
      <c r="AHR8" s="28"/>
      <c r="AHS8" s="28"/>
    </row>
    <row r="9" spans="1:903" ht="18" customHeight="1">
      <c r="A9" s="347" t="s">
        <v>82</v>
      </c>
      <c r="B9" s="349">
        <f>ROUND(B8/B7,2)</f>
        <v>3998.91</v>
      </c>
      <c r="C9" s="350">
        <f t="shared" ref="C9:D9" si="6">ROUND(C8/C7,2)</f>
        <v>3999.22</v>
      </c>
      <c r="D9" s="350">
        <f t="shared" si="6"/>
        <v>3999.03</v>
      </c>
      <c r="E9" s="350">
        <f t="shared" ref="E9:F9" si="7">ROUND(E8/E7,2)</f>
        <v>3999.49</v>
      </c>
      <c r="F9" s="350">
        <f t="shared" si="7"/>
        <v>3999.27</v>
      </c>
      <c r="G9" s="377">
        <f t="shared" si="3"/>
        <v>1.1502789426431903E-4</v>
      </c>
      <c r="H9" s="351">
        <f t="shared" si="4"/>
        <v>1.4503952327005187E-4</v>
      </c>
      <c r="I9" s="535">
        <f t="shared" si="5"/>
        <v>1.2502437975348002E-5</v>
      </c>
      <c r="J9" s="567"/>
      <c r="K9" s="568"/>
      <c r="L9" s="569"/>
      <c r="M9" s="340"/>
      <c r="N9" s="340"/>
      <c r="O9" s="346"/>
      <c r="AHN9" s="28"/>
      <c r="AHO9" s="28"/>
      <c r="AHP9" s="28"/>
      <c r="AHQ9" s="28"/>
      <c r="AHR9" s="28"/>
      <c r="AHS9" s="28"/>
    </row>
    <row r="10" spans="1:903" ht="18" customHeight="1">
      <c r="A10" s="692" t="s">
        <v>84</v>
      </c>
      <c r="B10" s="693"/>
      <c r="C10" s="693"/>
      <c r="D10" s="693"/>
      <c r="E10" s="693"/>
      <c r="F10" s="693"/>
      <c r="G10" s="693"/>
      <c r="H10" s="693"/>
      <c r="I10" s="694"/>
      <c r="J10" s="540"/>
      <c r="K10" s="564"/>
      <c r="L10" s="564"/>
      <c r="M10" s="337"/>
      <c r="N10" s="337"/>
      <c r="O10" s="337"/>
      <c r="AHN10" s="28"/>
      <c r="AHO10" s="28"/>
      <c r="AHP10" s="28"/>
      <c r="AHQ10" s="28"/>
      <c r="AHR10" s="28"/>
      <c r="AHS10" s="28"/>
    </row>
    <row r="11" spans="1:903" ht="18" customHeight="1">
      <c r="A11" s="347" t="s">
        <v>80</v>
      </c>
      <c r="B11" s="352">
        <v>10343</v>
      </c>
      <c r="C11" s="353">
        <v>39415</v>
      </c>
      <c r="D11" s="353">
        <v>10775</v>
      </c>
      <c r="E11" s="353">
        <v>9720</v>
      </c>
      <c r="F11" s="353">
        <v>36126</v>
      </c>
      <c r="G11" s="132">
        <f t="shared" ref="G11:G13" si="8">E11/D11-1</f>
        <v>-9.7911832946635746E-2</v>
      </c>
      <c r="H11" s="312">
        <f t="shared" ref="H11:H13" si="9">E11/B11-1</f>
        <v>-6.0233974668858159E-2</v>
      </c>
      <c r="I11" s="312">
        <f t="shared" ref="I11:I13" si="10">F11/C11-1</f>
        <v>-8.3445388811366206E-2</v>
      </c>
      <c r="J11" s="565"/>
      <c r="K11" s="566"/>
      <c r="L11" s="566"/>
      <c r="M11" s="338"/>
      <c r="N11" s="338"/>
      <c r="O11" s="345"/>
      <c r="AHN11" s="28"/>
      <c r="AHO11" s="28"/>
      <c r="AHP11" s="28"/>
      <c r="AHQ11" s="28"/>
      <c r="AHR11" s="28"/>
      <c r="AHS11" s="28"/>
    </row>
    <row r="12" spans="1:903" ht="18" customHeight="1">
      <c r="A12" s="347" t="s">
        <v>81</v>
      </c>
      <c r="B12" s="354">
        <v>41360659.989999995</v>
      </c>
      <c r="C12" s="355">
        <v>157635683.34</v>
      </c>
      <c r="D12" s="355">
        <v>43088138.870000005</v>
      </c>
      <c r="E12" s="355">
        <v>38876246.180000007</v>
      </c>
      <c r="F12" s="355">
        <v>144476385.68000001</v>
      </c>
      <c r="G12" s="132">
        <f t="shared" si="8"/>
        <v>-9.77506293021283E-2</v>
      </c>
      <c r="H12" s="312">
        <f t="shared" si="9"/>
        <v>-6.0067073654063052E-2</v>
      </c>
      <c r="I12" s="312">
        <f t="shared" si="10"/>
        <v>-8.3479180482359916E-2</v>
      </c>
      <c r="J12" s="565"/>
      <c r="K12" s="566"/>
      <c r="L12" s="566"/>
      <c r="M12" s="339"/>
      <c r="N12" s="339"/>
      <c r="O12" s="345"/>
      <c r="AHN12" s="28"/>
      <c r="AHO12" s="28"/>
      <c r="AHP12" s="28"/>
      <c r="AHQ12" s="28"/>
      <c r="AHR12" s="28"/>
      <c r="AHS12" s="28"/>
    </row>
    <row r="13" spans="1:903" ht="18" customHeight="1">
      <c r="A13" s="347" t="s">
        <v>82</v>
      </c>
      <c r="B13" s="356">
        <f>ROUND(B12/B11,2)</f>
        <v>3998.9</v>
      </c>
      <c r="C13" s="355">
        <f t="shared" ref="C13:D13" si="11">ROUND(C12/C11,2)</f>
        <v>3999.38</v>
      </c>
      <c r="D13" s="355">
        <f t="shared" si="11"/>
        <v>3998.9</v>
      </c>
      <c r="E13" s="355">
        <f t="shared" ref="E13:F13" si="12">ROUND(E12/E11,2)</f>
        <v>3999.61</v>
      </c>
      <c r="F13" s="355">
        <f t="shared" si="12"/>
        <v>3999.24</v>
      </c>
      <c r="G13" s="377">
        <f t="shared" si="8"/>
        <v>1.7754882592724286E-4</v>
      </c>
      <c r="H13" s="351">
        <f t="shared" si="9"/>
        <v>1.7754882592724286E-4</v>
      </c>
      <c r="I13" s="535">
        <f t="shared" si="10"/>
        <v>-3.5005425841116988E-5</v>
      </c>
      <c r="J13" s="567"/>
      <c r="K13" s="568"/>
      <c r="L13" s="569"/>
      <c r="M13" s="340"/>
      <c r="N13" s="340"/>
      <c r="O13" s="346"/>
      <c r="AHN13" s="28"/>
      <c r="AHO13" s="28"/>
      <c r="AHP13" s="28"/>
      <c r="AHQ13" s="28"/>
      <c r="AHR13" s="28"/>
      <c r="AHS13" s="28"/>
    </row>
    <row r="14" spans="1:903" ht="18" customHeight="1">
      <c r="A14" s="692" t="s">
        <v>85</v>
      </c>
      <c r="B14" s="693"/>
      <c r="C14" s="693"/>
      <c r="D14" s="693"/>
      <c r="E14" s="693"/>
      <c r="F14" s="693"/>
      <c r="G14" s="693"/>
      <c r="H14" s="693"/>
      <c r="I14" s="694"/>
      <c r="J14" s="540"/>
      <c r="K14" s="564"/>
      <c r="L14" s="564"/>
      <c r="M14" s="337"/>
      <c r="N14" s="337"/>
      <c r="O14" s="337"/>
      <c r="AHN14" s="28"/>
      <c r="AHO14" s="28"/>
      <c r="AHP14" s="28"/>
      <c r="AHQ14" s="28"/>
      <c r="AHR14" s="28"/>
      <c r="AHS14" s="28"/>
    </row>
    <row r="15" spans="1:903" ht="18" customHeight="1">
      <c r="A15" s="347" t="s">
        <v>80</v>
      </c>
      <c r="B15" s="352">
        <v>920</v>
      </c>
      <c r="C15" s="353">
        <v>3020</v>
      </c>
      <c r="D15" s="353">
        <v>915</v>
      </c>
      <c r="E15" s="353">
        <v>897</v>
      </c>
      <c r="F15" s="353">
        <v>2934</v>
      </c>
      <c r="G15" s="132">
        <f t="shared" ref="G15:G17" si="13">E15/D15-1</f>
        <v>-1.9672131147540961E-2</v>
      </c>
      <c r="H15" s="312">
        <f t="shared" ref="H15:H17" si="14">E15/B15-1</f>
        <v>-2.5000000000000022E-2</v>
      </c>
      <c r="I15" s="312">
        <f t="shared" ref="I15:I17" si="15">F15/C15-1</f>
        <v>-2.847682119205297E-2</v>
      </c>
      <c r="J15" s="565"/>
      <c r="K15" s="566"/>
      <c r="L15" s="566"/>
      <c r="M15" s="341"/>
      <c r="N15" s="338"/>
      <c r="O15" s="345"/>
      <c r="P15" s="46"/>
      <c r="AHN15" s="28"/>
      <c r="AHO15" s="28"/>
      <c r="AHP15" s="28"/>
      <c r="AHQ15" s="28"/>
      <c r="AHR15" s="28"/>
      <c r="AHS15" s="28"/>
    </row>
    <row r="16" spans="1:903" ht="18" customHeight="1">
      <c r="A16" s="347" t="s">
        <v>81</v>
      </c>
      <c r="B16" s="354">
        <v>3680000</v>
      </c>
      <c r="C16" s="355">
        <v>12080000</v>
      </c>
      <c r="D16" s="355">
        <v>3660000</v>
      </c>
      <c r="E16" s="355">
        <v>3588000</v>
      </c>
      <c r="F16" s="355">
        <v>11735996</v>
      </c>
      <c r="G16" s="132">
        <f t="shared" si="13"/>
        <v>-1.9672131147540961E-2</v>
      </c>
      <c r="H16" s="312">
        <f t="shared" si="14"/>
        <v>-2.5000000000000022E-2</v>
      </c>
      <c r="I16" s="312">
        <f t="shared" si="15"/>
        <v>-2.8477152317880838E-2</v>
      </c>
      <c r="J16" s="565"/>
      <c r="K16" s="566"/>
      <c r="L16" s="566"/>
      <c r="M16" s="342"/>
      <c r="N16" s="339"/>
      <c r="O16" s="345"/>
      <c r="AHN16" s="28"/>
      <c r="AHO16" s="28"/>
      <c r="AHP16" s="28"/>
      <c r="AHQ16" s="28"/>
      <c r="AHR16" s="28"/>
      <c r="AHS16" s="28"/>
    </row>
    <row r="17" spans="1:903" ht="18" customHeight="1">
      <c r="A17" s="347" t="s">
        <v>82</v>
      </c>
      <c r="B17" s="356">
        <f>ROUND(B16/B15,2)</f>
        <v>4000</v>
      </c>
      <c r="C17" s="355">
        <f t="shared" ref="C17:D17" si="16">ROUND(C16/C15,2)</f>
        <v>4000</v>
      </c>
      <c r="D17" s="355">
        <f t="shared" si="16"/>
        <v>4000</v>
      </c>
      <c r="E17" s="355">
        <f t="shared" ref="E17:F17" si="17">ROUND(E16/E15,2)</f>
        <v>4000</v>
      </c>
      <c r="F17" s="355">
        <f t="shared" si="17"/>
        <v>4000</v>
      </c>
      <c r="G17" s="132">
        <f t="shared" si="13"/>
        <v>0</v>
      </c>
      <c r="H17" s="312">
        <f t="shared" si="14"/>
        <v>0</v>
      </c>
      <c r="I17" s="312">
        <f t="shared" si="15"/>
        <v>0</v>
      </c>
      <c r="J17" s="570"/>
      <c r="K17" s="569"/>
      <c r="L17" s="568"/>
      <c r="M17" s="342"/>
      <c r="N17" s="340"/>
      <c r="O17" s="346"/>
      <c r="AHN17" s="28"/>
      <c r="AHO17" s="28"/>
      <c r="AHP17" s="28"/>
      <c r="AHQ17" s="28"/>
      <c r="AHR17" s="28"/>
      <c r="AHS17" s="28"/>
    </row>
    <row r="18" spans="1:903" ht="18" customHeight="1">
      <c r="A18" s="692" t="s">
        <v>86</v>
      </c>
      <c r="B18" s="693"/>
      <c r="C18" s="693"/>
      <c r="D18" s="693"/>
      <c r="E18" s="693"/>
      <c r="F18" s="693"/>
      <c r="G18" s="693"/>
      <c r="H18" s="693"/>
      <c r="I18" s="694"/>
      <c r="J18" s="540"/>
      <c r="K18" s="564"/>
      <c r="L18" s="564"/>
      <c r="M18" s="337"/>
      <c r="N18" s="337"/>
      <c r="O18" s="337"/>
      <c r="AHN18" s="28"/>
      <c r="AHO18" s="28"/>
      <c r="AHP18" s="28"/>
      <c r="AHQ18" s="28"/>
      <c r="AHR18" s="28"/>
      <c r="AHS18" s="28"/>
    </row>
    <row r="19" spans="1:903" ht="18" customHeight="1">
      <c r="A19" s="347" t="s">
        <v>80</v>
      </c>
      <c r="B19" s="352">
        <v>505</v>
      </c>
      <c r="C19" s="353">
        <v>1513</v>
      </c>
      <c r="D19" s="353">
        <v>496</v>
      </c>
      <c r="E19" s="353">
        <v>453</v>
      </c>
      <c r="F19" s="353">
        <v>1483</v>
      </c>
      <c r="G19" s="129">
        <f t="shared" ref="G19:G21" si="18">E19/D19-1</f>
        <v>-8.6693548387096753E-2</v>
      </c>
      <c r="H19" s="559">
        <f t="shared" ref="H19:H21" si="19">E19/B19-1</f>
        <v>-0.10297029702970295</v>
      </c>
      <c r="I19" s="559">
        <f t="shared" ref="I19:I21" si="20">F19/C19-1</f>
        <v>-1.9828155981493678E-2</v>
      </c>
      <c r="J19" s="565"/>
      <c r="K19" s="566"/>
      <c r="L19" s="566"/>
      <c r="M19" s="341"/>
      <c r="N19" s="341"/>
      <c r="O19" s="345"/>
      <c r="AHN19" s="28"/>
      <c r="AHO19" s="28"/>
      <c r="AHP19" s="28"/>
      <c r="AHQ19" s="28"/>
      <c r="AHR19" s="28"/>
      <c r="AHS19" s="28"/>
    </row>
    <row r="20" spans="1:903" ht="18" customHeight="1">
      <c r="A20" s="347" t="s">
        <v>81</v>
      </c>
      <c r="B20" s="354">
        <v>2018500</v>
      </c>
      <c r="C20" s="355">
        <v>6042079.4000000004</v>
      </c>
      <c r="D20" s="355">
        <v>1984000</v>
      </c>
      <c r="E20" s="355">
        <v>1810118</v>
      </c>
      <c r="F20" s="355">
        <v>5930118</v>
      </c>
      <c r="G20" s="132">
        <f t="shared" si="18"/>
        <v>-8.7642137096774153E-2</v>
      </c>
      <c r="H20" s="312">
        <f t="shared" si="19"/>
        <v>-0.10323606638593019</v>
      </c>
      <c r="I20" s="312">
        <f t="shared" si="20"/>
        <v>-1.853027618273273E-2</v>
      </c>
      <c r="J20" s="565"/>
      <c r="K20" s="566"/>
      <c r="L20" s="566"/>
      <c r="M20" s="342"/>
      <c r="N20" s="342"/>
      <c r="O20" s="345"/>
      <c r="AHN20" s="28"/>
      <c r="AHO20" s="28"/>
      <c r="AHP20" s="28"/>
      <c r="AHQ20" s="28"/>
      <c r="AHR20" s="28"/>
      <c r="AHS20" s="28"/>
    </row>
    <row r="21" spans="1:903" ht="18" customHeight="1">
      <c r="A21" s="357" t="s">
        <v>82</v>
      </c>
      <c r="B21" s="356">
        <f>ROUND(B20/B19,2)</f>
        <v>3997.03</v>
      </c>
      <c r="C21" s="358">
        <f t="shared" ref="C21:D21" si="21">ROUND(C20/C19,2)</f>
        <v>3993.44</v>
      </c>
      <c r="D21" s="358">
        <f t="shared" si="21"/>
        <v>4000</v>
      </c>
      <c r="E21" s="358">
        <f t="shared" ref="E21:F21" si="22">ROUND(E20/E19,2)</f>
        <v>3995.85</v>
      </c>
      <c r="F21" s="358">
        <f t="shared" si="22"/>
        <v>3998.73</v>
      </c>
      <c r="G21" s="138">
        <f t="shared" si="18"/>
        <v>-1.0375000000000245E-3</v>
      </c>
      <c r="H21" s="613">
        <f t="shared" si="19"/>
        <v>-2.9521920025621373E-4</v>
      </c>
      <c r="I21" s="155">
        <f t="shared" si="20"/>
        <v>1.3246724628390716E-3</v>
      </c>
      <c r="J21" s="565"/>
      <c r="K21" s="568"/>
      <c r="L21" s="566"/>
      <c r="M21" s="342"/>
      <c r="N21" s="342"/>
      <c r="O21" s="345"/>
      <c r="AHN21" s="28"/>
      <c r="AHO21" s="28"/>
      <c r="AHP21" s="28"/>
      <c r="AHQ21" s="28"/>
      <c r="AHR21" s="28"/>
      <c r="AHS21" s="28"/>
    </row>
    <row r="22" spans="1:903" ht="26.25" customHeight="1">
      <c r="A22" s="8"/>
      <c r="B22" s="8"/>
      <c r="C22" s="8"/>
      <c r="D22" s="47"/>
      <c r="E22" s="47"/>
      <c r="F22" s="47"/>
    </row>
    <row r="23" spans="1:903" s="3" customFormat="1" ht="15" customHeight="1">
      <c r="A23" s="359" t="s">
        <v>626</v>
      </c>
      <c r="B23" s="41"/>
      <c r="C23" s="41"/>
      <c r="D23" s="41"/>
      <c r="E23" s="41"/>
      <c r="F23" s="41"/>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c r="AHK23" s="48"/>
      <c r="AHL23" s="48"/>
      <c r="AHM23" s="48"/>
    </row>
    <row r="24" spans="1:903" ht="18.75" customHeight="1">
      <c r="A24" s="665" t="s">
        <v>15</v>
      </c>
      <c r="B24" s="659" t="s">
        <v>87</v>
      </c>
      <c r="C24" s="634"/>
      <c r="D24" s="634"/>
      <c r="E24" s="634"/>
      <c r="F24" s="634"/>
      <c r="G24" s="634"/>
      <c r="H24" s="634"/>
      <c r="I24" s="635"/>
    </row>
    <row r="25" spans="1:903" ht="18" customHeight="1">
      <c r="A25" s="667"/>
      <c r="B25" s="754" t="s">
        <v>129</v>
      </c>
      <c r="C25" s="755"/>
      <c r="D25" s="758" t="s">
        <v>38</v>
      </c>
      <c r="E25" s="759"/>
      <c r="F25" s="759"/>
      <c r="G25" s="759"/>
      <c r="H25" s="759"/>
      <c r="I25" s="760"/>
    </row>
    <row r="26" spans="1:903" ht="18" customHeight="1">
      <c r="A26" s="667"/>
      <c r="B26" s="756"/>
      <c r="C26" s="757"/>
      <c r="D26" s="633" t="s">
        <v>88</v>
      </c>
      <c r="E26" s="633"/>
      <c r="F26" s="659" t="s">
        <v>89</v>
      </c>
      <c r="G26" s="634"/>
      <c r="H26" s="659" t="s">
        <v>90</v>
      </c>
      <c r="I26" s="635"/>
    </row>
    <row r="27" spans="1:903" ht="33.6" customHeight="1">
      <c r="A27" s="667"/>
      <c r="B27" s="498" t="s">
        <v>91</v>
      </c>
      <c r="C27" s="498" t="s">
        <v>341</v>
      </c>
      <c r="D27" s="498" t="s">
        <v>91</v>
      </c>
      <c r="E27" s="498" t="s">
        <v>341</v>
      </c>
      <c r="F27" s="498" t="s">
        <v>83</v>
      </c>
      <c r="G27" s="498" t="s">
        <v>341</v>
      </c>
      <c r="H27" s="498" t="s">
        <v>91</v>
      </c>
      <c r="I27" s="498" t="s">
        <v>341</v>
      </c>
      <c r="J27" s="49"/>
    </row>
    <row r="28" spans="1:903" ht="15" customHeight="1">
      <c r="A28" s="666"/>
      <c r="B28" s="630" t="str">
        <f>'Tab 9 (19) i 10 (20)'!B13:D13</f>
        <v>III KWARTAŁ 2022 R.</v>
      </c>
      <c r="C28" s="632"/>
      <c r="D28" s="632"/>
      <c r="E28" s="632"/>
      <c r="F28" s="632"/>
      <c r="G28" s="632"/>
      <c r="H28" s="632"/>
      <c r="I28" s="631"/>
      <c r="J28" s="49"/>
    </row>
    <row r="29" spans="1:903" ht="19.5" customHeight="1">
      <c r="A29" s="175" t="s">
        <v>72</v>
      </c>
      <c r="B29" s="360">
        <f t="shared" ref="B29:I29" si="23">SUM(B30:B45)</f>
        <v>11070</v>
      </c>
      <c r="C29" s="361">
        <f t="shared" si="23"/>
        <v>44274364.180000007</v>
      </c>
      <c r="D29" s="362">
        <f t="shared" si="23"/>
        <v>9720</v>
      </c>
      <c r="E29" s="363">
        <f t="shared" si="23"/>
        <v>38876246.180000007</v>
      </c>
      <c r="F29" s="362">
        <f t="shared" si="23"/>
        <v>897</v>
      </c>
      <c r="G29" s="363">
        <f t="shared" si="23"/>
        <v>3588000</v>
      </c>
      <c r="H29" s="362">
        <f t="shared" si="23"/>
        <v>453</v>
      </c>
      <c r="I29" s="363">
        <f t="shared" si="23"/>
        <v>1810118</v>
      </c>
      <c r="K29" s="44"/>
    </row>
    <row r="30" spans="1:903" ht="18.75" customHeight="1">
      <c r="A30" s="176" t="s">
        <v>45</v>
      </c>
      <c r="B30" s="364">
        <f>D30+F30+H30</f>
        <v>381</v>
      </c>
      <c r="C30" s="365">
        <f>E30+G30+I30</f>
        <v>1523192.02</v>
      </c>
      <c r="D30" s="366">
        <v>349</v>
      </c>
      <c r="E30" s="367">
        <v>1395192.02</v>
      </c>
      <c r="F30" s="368">
        <v>20</v>
      </c>
      <c r="G30" s="367">
        <v>80000</v>
      </c>
      <c r="H30" s="368">
        <v>12</v>
      </c>
      <c r="I30" s="367">
        <v>48000</v>
      </c>
      <c r="J30" s="44"/>
    </row>
    <row r="31" spans="1:903" ht="18.75" customHeight="1">
      <c r="A31" s="176" t="s">
        <v>46</v>
      </c>
      <c r="B31" s="364">
        <f t="shared" ref="B31:C45" si="24">D31+F31+H31</f>
        <v>715</v>
      </c>
      <c r="C31" s="365">
        <f t="shared" si="24"/>
        <v>2859907.12</v>
      </c>
      <c r="D31" s="366">
        <v>637</v>
      </c>
      <c r="E31" s="367">
        <v>2547907.12</v>
      </c>
      <c r="F31" s="368">
        <v>46</v>
      </c>
      <c r="G31" s="367">
        <v>184000</v>
      </c>
      <c r="H31" s="368">
        <v>32</v>
      </c>
      <c r="I31" s="367">
        <v>128000</v>
      </c>
    </row>
    <row r="32" spans="1:903" ht="18.75" customHeight="1">
      <c r="A32" s="176" t="s">
        <v>47</v>
      </c>
      <c r="B32" s="364">
        <f t="shared" si="24"/>
        <v>1416</v>
      </c>
      <c r="C32" s="365">
        <f t="shared" si="24"/>
        <v>5664000</v>
      </c>
      <c r="D32" s="366">
        <v>1224</v>
      </c>
      <c r="E32" s="367">
        <v>4896000</v>
      </c>
      <c r="F32" s="368">
        <v>132</v>
      </c>
      <c r="G32" s="367">
        <v>528000</v>
      </c>
      <c r="H32" s="368">
        <v>60</v>
      </c>
      <c r="I32" s="367">
        <v>240000</v>
      </c>
    </row>
    <row r="33" spans="1:9" ht="18.75" customHeight="1">
      <c r="A33" s="176" t="s">
        <v>48</v>
      </c>
      <c r="B33" s="364">
        <f t="shared" si="24"/>
        <v>134</v>
      </c>
      <c r="C33" s="365">
        <f t="shared" si="24"/>
        <v>536000</v>
      </c>
      <c r="D33" s="366">
        <v>122</v>
      </c>
      <c r="E33" s="367">
        <v>488000</v>
      </c>
      <c r="F33" s="368">
        <v>9</v>
      </c>
      <c r="G33" s="367">
        <v>36000</v>
      </c>
      <c r="H33" s="368">
        <v>3</v>
      </c>
      <c r="I33" s="367">
        <v>12000</v>
      </c>
    </row>
    <row r="34" spans="1:9" ht="18.75" customHeight="1">
      <c r="A34" s="176" t="s">
        <v>49</v>
      </c>
      <c r="B34" s="364">
        <f t="shared" si="24"/>
        <v>1033</v>
      </c>
      <c r="C34" s="365">
        <f t="shared" si="24"/>
        <v>4131099</v>
      </c>
      <c r="D34" s="366">
        <v>894</v>
      </c>
      <c r="E34" s="367">
        <v>3575099</v>
      </c>
      <c r="F34" s="368">
        <v>98</v>
      </c>
      <c r="G34" s="367">
        <v>392000</v>
      </c>
      <c r="H34" s="368">
        <v>41</v>
      </c>
      <c r="I34" s="367">
        <v>164000</v>
      </c>
    </row>
    <row r="35" spans="1:9" ht="18.75" customHeight="1">
      <c r="A35" s="176" t="s">
        <v>50</v>
      </c>
      <c r="B35" s="364">
        <f t="shared" si="24"/>
        <v>827</v>
      </c>
      <c r="C35" s="365">
        <f t="shared" si="24"/>
        <v>3306118</v>
      </c>
      <c r="D35" s="366">
        <v>703</v>
      </c>
      <c r="E35" s="367">
        <v>2812000</v>
      </c>
      <c r="F35" s="368">
        <v>80</v>
      </c>
      <c r="G35" s="367">
        <v>320000</v>
      </c>
      <c r="H35" s="368">
        <v>44</v>
      </c>
      <c r="I35" s="367">
        <v>174118</v>
      </c>
    </row>
    <row r="36" spans="1:9" ht="18.75" customHeight="1">
      <c r="A36" s="176" t="s">
        <v>51</v>
      </c>
      <c r="B36" s="364">
        <f t="shared" si="24"/>
        <v>1871</v>
      </c>
      <c r="C36" s="365">
        <f t="shared" si="24"/>
        <v>7484000</v>
      </c>
      <c r="D36" s="366">
        <v>1681</v>
      </c>
      <c r="E36" s="367">
        <v>6724000</v>
      </c>
      <c r="F36" s="368">
        <v>133</v>
      </c>
      <c r="G36" s="367">
        <v>532000</v>
      </c>
      <c r="H36" s="368">
        <v>57</v>
      </c>
      <c r="I36" s="367">
        <v>228000</v>
      </c>
    </row>
    <row r="37" spans="1:9" ht="18.75" customHeight="1">
      <c r="A37" s="176" t="s">
        <v>52</v>
      </c>
      <c r="B37" s="364">
        <f t="shared" si="24"/>
        <v>231</v>
      </c>
      <c r="C37" s="365">
        <f t="shared" si="24"/>
        <v>924000</v>
      </c>
      <c r="D37" s="366">
        <v>201</v>
      </c>
      <c r="E37" s="367">
        <v>804000</v>
      </c>
      <c r="F37" s="368">
        <v>17</v>
      </c>
      <c r="G37" s="367">
        <v>68000</v>
      </c>
      <c r="H37" s="368">
        <v>13</v>
      </c>
      <c r="I37" s="367">
        <v>52000</v>
      </c>
    </row>
    <row r="38" spans="1:9" ht="18.75" customHeight="1">
      <c r="A38" s="176" t="s">
        <v>53</v>
      </c>
      <c r="B38" s="364">
        <f t="shared" si="24"/>
        <v>639</v>
      </c>
      <c r="C38" s="365">
        <f t="shared" si="24"/>
        <v>2554741.12</v>
      </c>
      <c r="D38" s="366">
        <v>555</v>
      </c>
      <c r="E38" s="367">
        <v>2218741.12</v>
      </c>
      <c r="F38" s="368">
        <v>52</v>
      </c>
      <c r="G38" s="367">
        <v>208000</v>
      </c>
      <c r="H38" s="368">
        <v>32</v>
      </c>
      <c r="I38" s="367">
        <v>128000</v>
      </c>
    </row>
    <row r="39" spans="1:9" ht="18.75" customHeight="1">
      <c r="A39" s="176" t="s">
        <v>54</v>
      </c>
      <c r="B39" s="364">
        <f t="shared" si="24"/>
        <v>874</v>
      </c>
      <c r="C39" s="365">
        <f t="shared" si="24"/>
        <v>3496000</v>
      </c>
      <c r="D39" s="366">
        <v>768</v>
      </c>
      <c r="E39" s="367">
        <v>3072000</v>
      </c>
      <c r="F39" s="368">
        <v>72</v>
      </c>
      <c r="G39" s="367">
        <v>288000</v>
      </c>
      <c r="H39" s="368">
        <v>34</v>
      </c>
      <c r="I39" s="367">
        <v>136000</v>
      </c>
    </row>
    <row r="40" spans="1:9" ht="18.75" customHeight="1">
      <c r="A40" s="176" t="s">
        <v>55</v>
      </c>
      <c r="B40" s="364">
        <f t="shared" si="24"/>
        <v>347</v>
      </c>
      <c r="C40" s="365">
        <f t="shared" si="24"/>
        <v>1388000</v>
      </c>
      <c r="D40" s="366">
        <v>305</v>
      </c>
      <c r="E40" s="367">
        <v>1220000</v>
      </c>
      <c r="F40" s="368">
        <v>25</v>
      </c>
      <c r="G40" s="367">
        <v>100000</v>
      </c>
      <c r="H40" s="368">
        <v>17</v>
      </c>
      <c r="I40" s="367">
        <v>68000</v>
      </c>
    </row>
    <row r="41" spans="1:9" ht="18.75" customHeight="1">
      <c r="A41" s="176" t="s">
        <v>56</v>
      </c>
      <c r="B41" s="364">
        <f t="shared" si="24"/>
        <v>256</v>
      </c>
      <c r="C41" s="365">
        <f t="shared" si="24"/>
        <v>1024000</v>
      </c>
      <c r="D41" s="366">
        <v>220</v>
      </c>
      <c r="E41" s="367">
        <v>880000</v>
      </c>
      <c r="F41" s="368">
        <v>22</v>
      </c>
      <c r="G41" s="367">
        <v>88000</v>
      </c>
      <c r="H41" s="368">
        <v>14</v>
      </c>
      <c r="I41" s="367">
        <v>56000</v>
      </c>
    </row>
    <row r="42" spans="1:9" ht="18.75" customHeight="1">
      <c r="A42" s="176" t="s">
        <v>57</v>
      </c>
      <c r="B42" s="364">
        <f t="shared" si="24"/>
        <v>630</v>
      </c>
      <c r="C42" s="365">
        <f t="shared" si="24"/>
        <v>2519876</v>
      </c>
      <c r="D42" s="366">
        <v>546</v>
      </c>
      <c r="E42" s="367">
        <v>2183876</v>
      </c>
      <c r="F42" s="368">
        <v>57</v>
      </c>
      <c r="G42" s="367">
        <v>228000</v>
      </c>
      <c r="H42" s="368">
        <v>27</v>
      </c>
      <c r="I42" s="367">
        <v>108000</v>
      </c>
    </row>
    <row r="43" spans="1:9" ht="18.75" customHeight="1">
      <c r="A43" s="176" t="s">
        <v>58</v>
      </c>
      <c r="B43" s="364">
        <f t="shared" si="24"/>
        <v>436</v>
      </c>
      <c r="C43" s="365">
        <f t="shared" si="24"/>
        <v>1743920.4</v>
      </c>
      <c r="D43" s="366">
        <v>374</v>
      </c>
      <c r="E43" s="367">
        <v>1495920.4</v>
      </c>
      <c r="F43" s="368">
        <v>32</v>
      </c>
      <c r="G43" s="367">
        <v>128000</v>
      </c>
      <c r="H43" s="368">
        <v>30</v>
      </c>
      <c r="I43" s="367">
        <v>120000</v>
      </c>
    </row>
    <row r="44" spans="1:9" ht="18.75" customHeight="1">
      <c r="A44" s="176" t="s">
        <v>59</v>
      </c>
      <c r="B44" s="364">
        <f t="shared" si="24"/>
        <v>1019</v>
      </c>
      <c r="C44" s="365">
        <f t="shared" si="24"/>
        <v>4075510.52</v>
      </c>
      <c r="D44" s="366">
        <v>911</v>
      </c>
      <c r="E44" s="367">
        <v>3643510.52</v>
      </c>
      <c r="F44" s="368">
        <v>83</v>
      </c>
      <c r="G44" s="367">
        <v>332000</v>
      </c>
      <c r="H44" s="368">
        <v>25</v>
      </c>
      <c r="I44" s="367">
        <v>100000</v>
      </c>
    </row>
    <row r="45" spans="1:9" ht="18.75" customHeight="1">
      <c r="A45" s="177" t="s">
        <v>60</v>
      </c>
      <c r="B45" s="369">
        <f t="shared" si="24"/>
        <v>261</v>
      </c>
      <c r="C45" s="370">
        <f t="shared" si="24"/>
        <v>1044000</v>
      </c>
      <c r="D45" s="371">
        <v>230</v>
      </c>
      <c r="E45" s="319">
        <v>920000</v>
      </c>
      <c r="F45" s="372">
        <v>19</v>
      </c>
      <c r="G45" s="319">
        <v>76000</v>
      </c>
      <c r="H45" s="372">
        <v>12</v>
      </c>
      <c r="I45" s="319">
        <v>48000</v>
      </c>
    </row>
    <row r="46" spans="1:9">
      <c r="D46" s="12"/>
      <c r="E46" s="12"/>
      <c r="F46" s="12"/>
    </row>
  </sheetData>
  <mergeCells count="25">
    <mergeCell ref="B28:I28"/>
    <mergeCell ref="A24:A28"/>
    <mergeCell ref="B24:I24"/>
    <mergeCell ref="B25:C26"/>
    <mergeCell ref="D25:I25"/>
    <mergeCell ref="D26:E26"/>
    <mergeCell ref="F26:G26"/>
    <mergeCell ref="H26:I26"/>
    <mergeCell ref="N4:N5"/>
    <mergeCell ref="A1:I1"/>
    <mergeCell ref="A2:F2"/>
    <mergeCell ref="A3:A5"/>
    <mergeCell ref="B3:C3"/>
    <mergeCell ref="B4:B5"/>
    <mergeCell ref="C4:C5"/>
    <mergeCell ref="D4:D5"/>
    <mergeCell ref="E4:E5"/>
    <mergeCell ref="F4:F5"/>
    <mergeCell ref="D3:I3"/>
    <mergeCell ref="G4:I4"/>
    <mergeCell ref="A6:I6"/>
    <mergeCell ref="A10:I10"/>
    <mergeCell ref="A14:I14"/>
    <mergeCell ref="A18:I18"/>
    <mergeCell ref="M4:M5"/>
  </mergeCells>
  <hyperlinks>
    <hyperlink ref="J1" location="'Spis treści'!A1" display="Powrót do spisu" xr:uid="{22060379-0A04-44D4-8551-74A9FF5FC7FB}"/>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topLeftCell="A2" zoomScaleNormal="100" zoomScaleSheetLayoutView="100" workbookViewId="0">
      <selection activeCell="A15" sqref="A15:B15"/>
    </sheetView>
  </sheetViews>
  <sheetFormatPr defaultColWidth="8" defaultRowHeight="15"/>
  <cols>
    <col min="1" max="1" width="29" style="50" customWidth="1"/>
    <col min="2" max="6" width="11.875" style="50" customWidth="1"/>
    <col min="7" max="8" width="8.5" style="50" customWidth="1"/>
    <col min="9" max="9" width="11.75" style="50" customWidth="1"/>
    <col min="10" max="10" width="9" style="50" customWidth="1"/>
    <col min="11" max="16383" width="8" style="50"/>
    <col min="16384" max="16384" width="0.75" style="50" customWidth="1"/>
  </cols>
  <sheetData>
    <row r="1" spans="1:14" ht="21.75" customHeight="1">
      <c r="A1" s="762" t="s">
        <v>486</v>
      </c>
      <c r="B1" s="762"/>
      <c r="C1" s="762"/>
      <c r="D1" s="762"/>
      <c r="E1" s="762"/>
      <c r="F1" s="762"/>
      <c r="G1" s="762"/>
      <c r="H1" s="762"/>
      <c r="I1" s="762"/>
      <c r="J1" s="583"/>
    </row>
    <row r="2" spans="1:14" ht="33" customHeight="1">
      <c r="A2" s="763" t="s">
        <v>641</v>
      </c>
      <c r="B2" s="763"/>
      <c r="C2" s="763"/>
      <c r="D2" s="763"/>
      <c r="E2" s="763"/>
      <c r="F2" s="763"/>
      <c r="G2" s="763"/>
      <c r="H2" s="763"/>
      <c r="I2" s="763"/>
      <c r="J2" s="583" t="s">
        <v>632</v>
      </c>
    </row>
    <row r="3" spans="1:14" s="51" customFormat="1" ht="15" customHeight="1">
      <c r="A3" s="633" t="s">
        <v>15</v>
      </c>
      <c r="B3" s="630" t="s">
        <v>438</v>
      </c>
      <c r="C3" s="631"/>
      <c r="D3" s="630" t="s">
        <v>574</v>
      </c>
      <c r="E3" s="632"/>
      <c r="F3" s="632"/>
      <c r="G3" s="632"/>
      <c r="H3" s="632"/>
      <c r="I3" s="631"/>
    </row>
    <row r="4" spans="1:14" s="51" customFormat="1" ht="15.75" customHeight="1">
      <c r="A4" s="633"/>
      <c r="B4" s="633" t="s">
        <v>645</v>
      </c>
      <c r="C4" s="633" t="s">
        <v>646</v>
      </c>
      <c r="D4" s="633" t="s">
        <v>636</v>
      </c>
      <c r="E4" s="633" t="s">
        <v>645</v>
      </c>
      <c r="F4" s="633" t="s">
        <v>646</v>
      </c>
      <c r="G4" s="659" t="s">
        <v>16</v>
      </c>
      <c r="H4" s="634"/>
      <c r="I4" s="635"/>
    </row>
    <row r="5" spans="1:14" s="51" customFormat="1" ht="45" customHeight="1">
      <c r="A5" s="665"/>
      <c r="B5" s="633"/>
      <c r="C5" s="633"/>
      <c r="D5" s="633"/>
      <c r="E5" s="633"/>
      <c r="F5" s="633"/>
      <c r="G5" s="608" t="s">
        <v>656</v>
      </c>
      <c r="H5" s="607" t="s">
        <v>657</v>
      </c>
      <c r="I5" s="607" t="s">
        <v>658</v>
      </c>
    </row>
    <row r="6" spans="1:14" ht="16.5" customHeight="1">
      <c r="A6" s="646" t="s">
        <v>433</v>
      </c>
      <c r="B6" s="647"/>
      <c r="C6" s="647"/>
      <c r="D6" s="647"/>
      <c r="E6" s="647"/>
      <c r="F6" s="647"/>
      <c r="G6" s="647"/>
      <c r="H6" s="647"/>
      <c r="I6" s="648"/>
    </row>
    <row r="7" spans="1:14" ht="15.75" customHeight="1">
      <c r="A7" s="133" t="s">
        <v>92</v>
      </c>
      <c r="B7" s="131">
        <v>3340</v>
      </c>
      <c r="C7" s="373">
        <v>3471</v>
      </c>
      <c r="D7" s="373">
        <v>2905</v>
      </c>
      <c r="E7" s="373">
        <v>2805</v>
      </c>
      <c r="F7" s="373">
        <v>2918</v>
      </c>
      <c r="G7" s="132">
        <f>E7/D7-1</f>
        <v>-3.4423407917383853E-2</v>
      </c>
      <c r="H7" s="312">
        <f>E7/B7-1</f>
        <v>-0.16017964071856283</v>
      </c>
      <c r="I7" s="312">
        <f>F7/C7-1</f>
        <v>-0.15932008066839531</v>
      </c>
      <c r="K7" s="53"/>
      <c r="L7" s="53"/>
      <c r="N7" s="53"/>
    </row>
    <row r="8" spans="1:14" ht="15.75" customHeight="1">
      <c r="A8" s="133" t="s">
        <v>81</v>
      </c>
      <c r="B8" s="134">
        <v>25211598.590000004</v>
      </c>
      <c r="C8" s="156">
        <v>77796299.689999998</v>
      </c>
      <c r="D8" s="156">
        <v>23261676.549999997</v>
      </c>
      <c r="E8" s="156">
        <v>22447311.560000002</v>
      </c>
      <c r="F8" s="156">
        <v>69051940.310000002</v>
      </c>
      <c r="G8" s="132">
        <f t="shared" ref="G8:G9" si="0">E8/D8-1</f>
        <v>-3.5008869126417097E-2</v>
      </c>
      <c r="H8" s="312">
        <f t="shared" ref="H8:H9" si="1">E8/B8-1</f>
        <v>-0.10964346509532463</v>
      </c>
      <c r="I8" s="312">
        <f t="shared" ref="I8:I9" si="2">F8/C8-1</f>
        <v>-0.11240071076444791</v>
      </c>
      <c r="K8" s="53"/>
      <c r="L8" s="53" t="s">
        <v>93</v>
      </c>
      <c r="N8" s="53"/>
    </row>
    <row r="9" spans="1:14" ht="15.75" customHeight="1">
      <c r="A9" s="133" t="s">
        <v>82</v>
      </c>
      <c r="B9" s="134">
        <v>2516.38</v>
      </c>
      <c r="C9" s="156">
        <v>2490.52</v>
      </c>
      <c r="D9" s="156">
        <v>2668.85</v>
      </c>
      <c r="E9" s="156">
        <v>2667.85</v>
      </c>
      <c r="F9" s="156">
        <v>2629.55</v>
      </c>
      <c r="G9" s="377">
        <f t="shared" si="0"/>
        <v>-3.746932199262254E-4</v>
      </c>
      <c r="H9" s="312">
        <f t="shared" si="1"/>
        <v>6.0193611457728835E-2</v>
      </c>
      <c r="I9" s="312">
        <f t="shared" si="2"/>
        <v>5.5823683407481228E-2</v>
      </c>
      <c r="K9" s="53"/>
      <c r="L9" s="53"/>
      <c r="N9" s="53"/>
    </row>
    <row r="10" spans="1:14" s="51" customFormat="1" ht="16.5" customHeight="1">
      <c r="A10" s="646" t="s">
        <v>94</v>
      </c>
      <c r="B10" s="647"/>
      <c r="C10" s="647"/>
      <c r="D10" s="647"/>
      <c r="E10" s="647"/>
      <c r="F10" s="647"/>
      <c r="G10" s="647"/>
      <c r="H10" s="647"/>
      <c r="I10" s="648"/>
      <c r="K10" s="53"/>
      <c r="L10" s="53"/>
      <c r="M10" s="50"/>
      <c r="N10" s="53"/>
    </row>
    <row r="11" spans="1:14" ht="15.75" customHeight="1">
      <c r="A11" s="374" t="s">
        <v>80</v>
      </c>
      <c r="B11" s="373">
        <v>105</v>
      </c>
      <c r="C11" s="373">
        <v>405</v>
      </c>
      <c r="D11" s="373">
        <v>93</v>
      </c>
      <c r="E11" s="373">
        <v>74</v>
      </c>
      <c r="F11" s="373">
        <v>321</v>
      </c>
      <c r="G11" s="132">
        <f t="shared" ref="G11:G13" si="3">E11/D11-1</f>
        <v>-0.20430107526881724</v>
      </c>
      <c r="H11" s="312">
        <f t="shared" ref="H11:H13" si="4">E11/B11-1</f>
        <v>-0.29523809523809519</v>
      </c>
      <c r="I11" s="312">
        <f t="shared" ref="I11:I13" si="5">F11/C11-1</f>
        <v>-0.20740740740740737</v>
      </c>
      <c r="K11" s="53"/>
      <c r="L11" s="53"/>
      <c r="N11" s="53"/>
    </row>
    <row r="12" spans="1:14" ht="15.75" customHeight="1">
      <c r="A12" s="374" t="s">
        <v>81</v>
      </c>
      <c r="B12" s="156">
        <v>420000</v>
      </c>
      <c r="C12" s="156">
        <v>1620000</v>
      </c>
      <c r="D12" s="156">
        <v>372000</v>
      </c>
      <c r="E12" s="156">
        <v>296000</v>
      </c>
      <c r="F12" s="156">
        <v>1284000</v>
      </c>
      <c r="G12" s="132">
        <f t="shared" si="3"/>
        <v>-0.20430107526881724</v>
      </c>
      <c r="H12" s="312">
        <f t="shared" si="4"/>
        <v>-0.29523809523809519</v>
      </c>
      <c r="I12" s="312">
        <f t="shared" si="5"/>
        <v>-0.20740740740740737</v>
      </c>
      <c r="K12" s="53"/>
      <c r="L12" s="53"/>
      <c r="N12" s="53"/>
    </row>
    <row r="13" spans="1:14" ht="15.75" customHeight="1">
      <c r="A13" s="376" t="s">
        <v>82</v>
      </c>
      <c r="B13" s="375">
        <f t="shared" ref="B13:C13" si="6">ROUND(B12/B11,2)</f>
        <v>4000</v>
      </c>
      <c r="C13" s="156">
        <f t="shared" si="6"/>
        <v>4000</v>
      </c>
      <c r="D13" s="156">
        <f>ROUND(D12/D11,2)</f>
        <v>4000</v>
      </c>
      <c r="E13" s="156">
        <f>ROUND(E12/E11,2)</f>
        <v>4000</v>
      </c>
      <c r="F13" s="156">
        <f>ROUND(F12/F11,2)</f>
        <v>4000</v>
      </c>
      <c r="G13" s="132">
        <f t="shared" si="3"/>
        <v>0</v>
      </c>
      <c r="H13" s="312">
        <f t="shared" si="4"/>
        <v>0</v>
      </c>
      <c r="I13" s="312">
        <f t="shared" si="5"/>
        <v>0</v>
      </c>
      <c r="K13" s="53"/>
      <c r="L13" s="53"/>
      <c r="N13" s="53"/>
    </row>
    <row r="14" spans="1:14" s="51" customFormat="1" ht="16.5" customHeight="1">
      <c r="A14" s="646" t="s">
        <v>95</v>
      </c>
      <c r="B14" s="647"/>
      <c r="C14" s="647"/>
      <c r="D14" s="647"/>
      <c r="E14" s="647"/>
      <c r="F14" s="647"/>
      <c r="G14" s="647"/>
      <c r="H14" s="647"/>
      <c r="I14" s="648"/>
      <c r="K14" s="53"/>
      <c r="L14" s="53"/>
      <c r="M14" s="50"/>
      <c r="N14" s="53"/>
    </row>
    <row r="15" spans="1:14" ht="15.75" customHeight="1">
      <c r="A15" s="133" t="s">
        <v>96</v>
      </c>
      <c r="B15" s="373">
        <v>9913</v>
      </c>
      <c r="C15" s="373">
        <v>10365</v>
      </c>
      <c r="D15" s="373">
        <v>8486</v>
      </c>
      <c r="E15" s="373">
        <v>8134</v>
      </c>
      <c r="F15" s="373">
        <v>8526</v>
      </c>
      <c r="G15" s="132">
        <f t="shared" ref="G15:G17" si="7">E15/D15-1</f>
        <v>-4.148008484562804E-2</v>
      </c>
      <c r="H15" s="312">
        <f t="shared" ref="H15:H17" si="8">E15/B15-1</f>
        <v>-0.17946131342681326</v>
      </c>
      <c r="I15" s="312">
        <f t="shared" ref="I15:I17" si="9">F15/C15-1</f>
        <v>-0.17742402315484807</v>
      </c>
      <c r="K15" s="53"/>
      <c r="L15" s="53"/>
      <c r="N15" s="53"/>
    </row>
    <row r="16" spans="1:14" ht="15.75" customHeight="1">
      <c r="A16" s="374" t="s">
        <v>81</v>
      </c>
      <c r="B16" s="156">
        <v>7099632.3900000006</v>
      </c>
      <c r="C16" s="378">
        <v>22035398.090000004</v>
      </c>
      <c r="D16" s="378">
        <v>6499297.0300000003</v>
      </c>
      <c r="E16" s="378">
        <v>6229349.3300000001</v>
      </c>
      <c r="F16" s="378">
        <v>19280878.399999999</v>
      </c>
      <c r="G16" s="132">
        <f t="shared" si="7"/>
        <v>-4.1534907352895667E-2</v>
      </c>
      <c r="H16" s="312">
        <f t="shared" si="8"/>
        <v>-0.12258142565604024</v>
      </c>
      <c r="I16" s="312">
        <f t="shared" si="9"/>
        <v>-0.12500430801157381</v>
      </c>
      <c r="K16" s="53"/>
      <c r="L16" s="53"/>
      <c r="N16" s="53"/>
    </row>
    <row r="17" spans="1:14" ht="15.75" customHeight="1">
      <c r="A17" s="374" t="s">
        <v>82</v>
      </c>
      <c r="B17" s="156">
        <v>238.73</v>
      </c>
      <c r="C17" s="379">
        <v>236.21</v>
      </c>
      <c r="D17" s="379">
        <v>255.29</v>
      </c>
      <c r="E17" s="379">
        <v>255.28</v>
      </c>
      <c r="F17" s="379">
        <v>251.28</v>
      </c>
      <c r="G17" s="132">
        <f t="shared" si="7"/>
        <v>-3.9171138704996444E-5</v>
      </c>
      <c r="H17" s="312">
        <f t="shared" si="8"/>
        <v>6.9325179072592613E-2</v>
      </c>
      <c r="I17" s="312">
        <f t="shared" si="9"/>
        <v>6.3799161762838175E-2</v>
      </c>
      <c r="K17" s="53"/>
      <c r="L17" s="53"/>
      <c r="N17" s="53"/>
    </row>
    <row r="18" spans="1:14" ht="16.5" customHeight="1">
      <c r="A18" s="646" t="s">
        <v>97</v>
      </c>
      <c r="B18" s="647"/>
      <c r="C18" s="647"/>
      <c r="D18" s="647"/>
      <c r="E18" s="647"/>
      <c r="F18" s="647"/>
      <c r="G18" s="647"/>
      <c r="H18" s="647"/>
      <c r="I18" s="648"/>
      <c r="K18" s="53"/>
      <c r="L18" s="53"/>
      <c r="N18" s="53"/>
    </row>
    <row r="19" spans="1:14" ht="15.75" customHeight="1">
      <c r="A19" s="127" t="s">
        <v>503</v>
      </c>
      <c r="B19" s="380">
        <v>155</v>
      </c>
      <c r="C19" s="381">
        <v>170</v>
      </c>
      <c r="D19" s="381">
        <v>117</v>
      </c>
      <c r="E19" s="381">
        <v>110</v>
      </c>
      <c r="F19" s="381">
        <v>118</v>
      </c>
      <c r="G19" s="382">
        <f t="shared" ref="G19:G21" si="10">E19/D19-1</f>
        <v>-5.9829059829059839E-2</v>
      </c>
      <c r="H19" s="312">
        <f t="shared" ref="H19:H21" si="11">E19/B19-1</f>
        <v>-0.29032258064516125</v>
      </c>
      <c r="I19" s="312">
        <f t="shared" ref="I19:I21" si="12">F19/C19-1</f>
        <v>-0.30588235294117649</v>
      </c>
      <c r="K19" s="53"/>
      <c r="L19" s="53"/>
      <c r="N19" s="53"/>
    </row>
    <row r="20" spans="1:14" ht="15.75" customHeight="1">
      <c r="A20" s="374" t="s">
        <v>81</v>
      </c>
      <c r="B20" s="383">
        <v>426674.6999999999</v>
      </c>
      <c r="C20" s="385">
        <v>1387149.66</v>
      </c>
      <c r="D20" s="385">
        <v>343633.5</v>
      </c>
      <c r="E20" s="385">
        <v>329567.00999999995</v>
      </c>
      <c r="F20" s="385">
        <v>1033515.75</v>
      </c>
      <c r="G20" s="386">
        <f t="shared" si="10"/>
        <v>-4.093457128015765E-2</v>
      </c>
      <c r="H20" s="312">
        <f t="shared" si="11"/>
        <v>-0.22759186330944858</v>
      </c>
      <c r="I20" s="312">
        <f t="shared" si="12"/>
        <v>-0.25493565705087651</v>
      </c>
      <c r="K20" s="53"/>
      <c r="L20" s="53"/>
      <c r="N20" s="53"/>
    </row>
    <row r="21" spans="1:14" ht="15.75" customHeight="1">
      <c r="A21" s="374" t="s">
        <v>105</v>
      </c>
      <c r="B21" s="388">
        <v>917.58</v>
      </c>
      <c r="C21" s="389">
        <v>917.58</v>
      </c>
      <c r="D21" s="389">
        <v>981.81</v>
      </c>
      <c r="E21" s="389">
        <v>981.81</v>
      </c>
      <c r="F21" s="389">
        <v>981.81</v>
      </c>
      <c r="G21" s="390">
        <f t="shared" si="10"/>
        <v>0</v>
      </c>
      <c r="H21" s="312">
        <f t="shared" si="11"/>
        <v>6.9999346106061511E-2</v>
      </c>
      <c r="I21" s="312">
        <f t="shared" si="12"/>
        <v>6.9999346106061511E-2</v>
      </c>
      <c r="K21" s="53"/>
      <c r="L21" s="53"/>
      <c r="N21" s="53"/>
    </row>
    <row r="22" spans="1:14" s="51" customFormat="1" ht="16.5" customHeight="1">
      <c r="A22" s="646" t="s">
        <v>98</v>
      </c>
      <c r="B22" s="647"/>
      <c r="C22" s="647"/>
      <c r="D22" s="647"/>
      <c r="E22" s="647"/>
      <c r="F22" s="647"/>
      <c r="G22" s="647"/>
      <c r="H22" s="647"/>
      <c r="I22" s="648"/>
      <c r="K22" s="53"/>
      <c r="L22" s="53"/>
      <c r="M22" s="50"/>
      <c r="N22" s="53"/>
    </row>
    <row r="23" spans="1:14" ht="16.5" customHeight="1">
      <c r="A23" s="133" t="s">
        <v>96</v>
      </c>
      <c r="B23" s="373">
        <v>34374</v>
      </c>
      <c r="C23" s="373">
        <v>35863</v>
      </c>
      <c r="D23" s="373">
        <v>29728</v>
      </c>
      <c r="E23" s="373">
        <v>28600</v>
      </c>
      <c r="F23" s="373">
        <v>29851</v>
      </c>
      <c r="G23" s="132">
        <f t="shared" ref="G23:G25" si="13">E23/D23-1</f>
        <v>-3.7944025834230399E-2</v>
      </c>
      <c r="H23" s="312">
        <f t="shared" ref="H23:H25" si="14">E23/B23-1</f>
        <v>-0.16797579565951004</v>
      </c>
      <c r="I23" s="312">
        <f t="shared" ref="I23:I25" si="15">F23/C23-1</f>
        <v>-0.16763795555307703</v>
      </c>
      <c r="K23" s="53"/>
      <c r="L23" s="53"/>
      <c r="N23" s="53"/>
    </row>
    <row r="24" spans="1:14" ht="16.5" customHeight="1">
      <c r="A24" s="374" t="s">
        <v>81</v>
      </c>
      <c r="B24" s="156">
        <v>18510005.219999999</v>
      </c>
      <c r="C24" s="156">
        <v>57239665.659999996</v>
      </c>
      <c r="D24" s="156">
        <v>17135305.969999999</v>
      </c>
      <c r="E24" s="156">
        <v>16483471.120000001</v>
      </c>
      <c r="F24" s="156">
        <v>50795984.670000002</v>
      </c>
      <c r="G24" s="132">
        <f t="shared" si="13"/>
        <v>-3.8040455836692466E-2</v>
      </c>
      <c r="H24" s="312">
        <f t="shared" si="14"/>
        <v>-0.10948317279837039</v>
      </c>
      <c r="I24" s="312">
        <f t="shared" si="15"/>
        <v>-0.11257370069690931</v>
      </c>
      <c r="K24" s="53"/>
      <c r="L24" s="53"/>
      <c r="N24" s="53"/>
    </row>
    <row r="25" spans="1:14" ht="16.5" customHeight="1">
      <c r="A25" s="374" t="s">
        <v>82</v>
      </c>
      <c r="B25" s="391">
        <v>179.49</v>
      </c>
      <c r="C25" s="391">
        <v>177.34</v>
      </c>
      <c r="D25" s="391">
        <v>192.13</v>
      </c>
      <c r="E25" s="391">
        <v>192.11</v>
      </c>
      <c r="F25" s="391">
        <v>189.07</v>
      </c>
      <c r="G25" s="377">
        <f t="shared" si="13"/>
        <v>-1.0409618487472461E-4</v>
      </c>
      <c r="H25" s="312">
        <f t="shared" si="14"/>
        <v>7.0310323694913412E-2</v>
      </c>
      <c r="I25" s="312">
        <f t="shared" si="15"/>
        <v>6.6144129919927686E-2</v>
      </c>
      <c r="K25" s="53"/>
      <c r="L25" s="53"/>
      <c r="N25" s="53"/>
    </row>
    <row r="26" spans="1:14" s="51" customFormat="1" ht="16.5" customHeight="1">
      <c r="A26" s="646" t="s">
        <v>99</v>
      </c>
      <c r="B26" s="647"/>
      <c r="C26" s="647"/>
      <c r="D26" s="647"/>
      <c r="E26" s="647"/>
      <c r="F26" s="647"/>
      <c r="G26" s="647"/>
      <c r="H26" s="647"/>
      <c r="I26" s="648"/>
      <c r="K26" s="53"/>
      <c r="L26" s="53"/>
      <c r="M26" s="50"/>
      <c r="N26" s="53"/>
    </row>
    <row r="27" spans="1:14" ht="16.5" customHeight="1">
      <c r="A27" s="133" t="s">
        <v>96</v>
      </c>
      <c r="B27" s="373">
        <v>2646</v>
      </c>
      <c r="C27" s="373">
        <v>2799</v>
      </c>
      <c r="D27" s="373">
        <v>2164</v>
      </c>
      <c r="E27" s="373">
        <v>2063</v>
      </c>
      <c r="F27" s="373">
        <v>2181</v>
      </c>
      <c r="G27" s="132">
        <f t="shared" ref="G27:G29" si="16">E27/D27-1</f>
        <v>-4.667282809611828E-2</v>
      </c>
      <c r="H27" s="312">
        <f t="shared" ref="H27:H29" si="17">E27/B27-1</f>
        <v>-0.22033257747543467</v>
      </c>
      <c r="I27" s="312">
        <f t="shared" ref="I27:I29" si="18">F27/C27-1</f>
        <v>-0.22079314040728837</v>
      </c>
      <c r="K27" s="53"/>
      <c r="L27" s="53"/>
      <c r="N27" s="53"/>
    </row>
    <row r="28" spans="1:14" ht="16.5" customHeight="1">
      <c r="A28" s="374" t="s">
        <v>81</v>
      </c>
      <c r="B28" s="156">
        <v>1893793.32</v>
      </c>
      <c r="C28" s="156">
        <v>5941414.3499999996</v>
      </c>
      <c r="D28" s="156">
        <v>1658855.2799999998</v>
      </c>
      <c r="E28" s="156">
        <v>1579157.52</v>
      </c>
      <c r="F28" s="156">
        <v>4927017.9000000004</v>
      </c>
      <c r="G28" s="132">
        <f t="shared" si="16"/>
        <v>-4.8043829356832046E-2</v>
      </c>
      <c r="H28" s="312">
        <f t="shared" si="17"/>
        <v>-0.16614051632624838</v>
      </c>
      <c r="I28" s="312">
        <f t="shared" si="18"/>
        <v>-0.17073316053104415</v>
      </c>
      <c r="K28" s="53"/>
      <c r="L28" s="53"/>
      <c r="N28" s="53"/>
    </row>
    <row r="29" spans="1:14" ht="16.5" customHeight="1">
      <c r="A29" s="374" t="s">
        <v>82</v>
      </c>
      <c r="B29" s="156">
        <v>238.6</v>
      </c>
      <c r="C29" s="156">
        <v>235.85</v>
      </c>
      <c r="D29" s="156">
        <v>255.48</v>
      </c>
      <c r="E29" s="156">
        <v>255.2</v>
      </c>
      <c r="F29" s="156">
        <v>250.96</v>
      </c>
      <c r="G29" s="132">
        <f t="shared" si="16"/>
        <v>-1.0959762016595764E-3</v>
      </c>
      <c r="H29" s="312">
        <f t="shared" si="17"/>
        <v>6.9572506286672331E-2</v>
      </c>
      <c r="I29" s="312">
        <f t="shared" si="18"/>
        <v>6.4066143735425074E-2</v>
      </c>
      <c r="K29" s="53"/>
      <c r="L29" s="53"/>
      <c r="N29" s="53"/>
    </row>
    <row r="30" spans="1:14" s="51" customFormat="1" ht="16.5" customHeight="1">
      <c r="A30" s="646" t="s">
        <v>100</v>
      </c>
      <c r="B30" s="647"/>
      <c r="C30" s="647"/>
      <c r="D30" s="647"/>
      <c r="E30" s="647"/>
      <c r="F30" s="647"/>
      <c r="G30" s="647"/>
      <c r="H30" s="647"/>
      <c r="I30" s="648"/>
      <c r="K30" s="53"/>
      <c r="L30" s="53"/>
      <c r="M30" s="50"/>
      <c r="N30" s="53"/>
    </row>
    <row r="31" spans="1:14" ht="16.5" customHeight="1">
      <c r="A31" s="133" t="s">
        <v>79</v>
      </c>
      <c r="B31" s="373">
        <v>6839</v>
      </c>
      <c r="C31" s="373">
        <v>7175</v>
      </c>
      <c r="D31" s="373">
        <v>5740</v>
      </c>
      <c r="E31" s="373">
        <v>5487</v>
      </c>
      <c r="F31" s="373">
        <v>5768</v>
      </c>
      <c r="G31" s="132">
        <f t="shared" ref="G31:G33" si="19">E31/D31-1</f>
        <v>-4.4076655052264768E-2</v>
      </c>
      <c r="H31" s="312">
        <f t="shared" ref="H31:H33" si="20">E31/B31-1</f>
        <v>-0.19768972071940338</v>
      </c>
      <c r="I31" s="312">
        <f t="shared" ref="I31:I33" si="21">F31/C31-1</f>
        <v>-0.19609756097560971</v>
      </c>
      <c r="K31" s="53"/>
      <c r="L31" s="53"/>
      <c r="N31" s="53"/>
    </row>
    <row r="32" spans="1:14" ht="16.5" customHeight="1">
      <c r="A32" s="374" t="s">
        <v>81</v>
      </c>
      <c r="B32" s="156">
        <v>4389683.1400000006</v>
      </c>
      <c r="C32" s="156">
        <v>13676342.859999999</v>
      </c>
      <c r="D32" s="156">
        <v>3913983.0499999993</v>
      </c>
      <c r="E32" s="156">
        <v>3736646.2199999993</v>
      </c>
      <c r="F32" s="156">
        <v>11613797.509999998</v>
      </c>
      <c r="G32" s="132">
        <f t="shared" si="19"/>
        <v>-4.5308532953406644E-2</v>
      </c>
      <c r="H32" s="312">
        <f t="shared" si="20"/>
        <v>-0.14876630024826831</v>
      </c>
      <c r="I32" s="312">
        <f t="shared" si="21"/>
        <v>-0.15081117599299509</v>
      </c>
      <c r="K32" s="53"/>
      <c r="L32" s="53"/>
      <c r="N32" s="53"/>
    </row>
    <row r="33" spans="1:14" ht="16.5" customHeight="1">
      <c r="A33" s="374" t="s">
        <v>82</v>
      </c>
      <c r="B33" s="156">
        <v>213.95</v>
      </c>
      <c r="C33" s="156">
        <v>211.8</v>
      </c>
      <c r="D33" s="156">
        <v>227.28</v>
      </c>
      <c r="E33" s="156">
        <v>227</v>
      </c>
      <c r="F33" s="156">
        <v>223.74</v>
      </c>
      <c r="G33" s="132">
        <f t="shared" si="19"/>
        <v>-1.2319605772614928E-3</v>
      </c>
      <c r="H33" s="312">
        <f t="shared" si="20"/>
        <v>6.0995559710212754E-2</v>
      </c>
      <c r="I33" s="312">
        <f t="shared" si="21"/>
        <v>5.6373937677053787E-2</v>
      </c>
      <c r="K33" s="53"/>
      <c r="L33" s="53"/>
      <c r="N33" s="53"/>
    </row>
    <row r="34" spans="1:14" s="51" customFormat="1" ht="16.5" customHeight="1">
      <c r="A34" s="646" t="s">
        <v>101</v>
      </c>
      <c r="B34" s="647"/>
      <c r="C34" s="647"/>
      <c r="D34" s="647"/>
      <c r="E34" s="647"/>
      <c r="F34" s="647"/>
      <c r="G34" s="647"/>
      <c r="H34" s="647"/>
      <c r="I34" s="648"/>
      <c r="K34" s="53"/>
      <c r="L34" s="53"/>
      <c r="M34" s="50"/>
      <c r="N34" s="53"/>
    </row>
    <row r="35" spans="1:14" ht="15.75" customHeight="1">
      <c r="A35" s="133" t="s">
        <v>96</v>
      </c>
      <c r="B35" s="373">
        <v>28658</v>
      </c>
      <c r="C35" s="373">
        <v>30042</v>
      </c>
      <c r="D35" s="373">
        <v>24320</v>
      </c>
      <c r="E35" s="373">
        <v>23275</v>
      </c>
      <c r="F35" s="373">
        <v>24437</v>
      </c>
      <c r="G35" s="132">
        <f t="shared" ref="G35:G37" si="22">E35/D35-1</f>
        <v>-4.296875E-2</v>
      </c>
      <c r="H35" s="312">
        <f t="shared" ref="H35:H37" si="23">E35/B35-1</f>
        <v>-0.18783585735222275</v>
      </c>
      <c r="I35" s="312">
        <f t="shared" ref="I35:I37" si="24">F35/C35-1</f>
        <v>-0.18657213234804604</v>
      </c>
      <c r="K35" s="53"/>
      <c r="L35" s="53"/>
      <c r="N35" s="53"/>
    </row>
    <row r="36" spans="1:14" ht="15.75" customHeight="1">
      <c r="A36" s="374" t="s">
        <v>81</v>
      </c>
      <c r="B36" s="156">
        <v>3082930.11</v>
      </c>
      <c r="C36" s="156">
        <v>9591871.2899999991</v>
      </c>
      <c r="D36" s="156">
        <v>2798303.69</v>
      </c>
      <c r="E36" s="156">
        <v>2676534.02</v>
      </c>
      <c r="F36" s="156">
        <v>8297165.3900000006</v>
      </c>
      <c r="G36" s="132">
        <f t="shared" si="22"/>
        <v>-4.3515530653501E-2</v>
      </c>
      <c r="H36" s="312">
        <f t="shared" si="23"/>
        <v>-0.13182137625559076</v>
      </c>
      <c r="I36" s="312">
        <f t="shared" si="24"/>
        <v>-0.13497949053484415</v>
      </c>
      <c r="K36" s="53"/>
      <c r="L36" s="53"/>
      <c r="N36" s="53"/>
    </row>
    <row r="37" spans="1:14" ht="15.75" customHeight="1">
      <c r="A37" s="374" t="s">
        <v>82</v>
      </c>
      <c r="B37" s="156">
        <v>35.86</v>
      </c>
      <c r="C37" s="156">
        <v>35.479999999999997</v>
      </c>
      <c r="D37" s="156">
        <v>38.35</v>
      </c>
      <c r="E37" s="156">
        <v>38.33</v>
      </c>
      <c r="F37" s="156">
        <v>37.729999999999997</v>
      </c>
      <c r="G37" s="132">
        <f t="shared" si="22"/>
        <v>-5.2151238591924276E-4</v>
      </c>
      <c r="H37" s="312">
        <f t="shared" si="23"/>
        <v>6.8878973786949294E-2</v>
      </c>
      <c r="I37" s="312">
        <f t="shared" si="24"/>
        <v>6.3416009019165775E-2</v>
      </c>
      <c r="K37" s="53"/>
      <c r="L37" s="53"/>
      <c r="N37" s="53"/>
    </row>
    <row r="38" spans="1:14" s="51" customFormat="1" ht="16.5" customHeight="1">
      <c r="A38" s="646" t="s">
        <v>102</v>
      </c>
      <c r="B38" s="647"/>
      <c r="C38" s="647"/>
      <c r="D38" s="647"/>
      <c r="E38" s="647"/>
      <c r="F38" s="647"/>
      <c r="G38" s="647"/>
      <c r="H38" s="647"/>
      <c r="I38" s="648"/>
      <c r="K38" s="53"/>
      <c r="L38" s="53"/>
      <c r="M38" s="50"/>
      <c r="N38" s="53"/>
    </row>
    <row r="39" spans="1:14" ht="15.75" customHeight="1">
      <c r="A39" s="374" t="s">
        <v>96</v>
      </c>
      <c r="B39" s="373">
        <v>9</v>
      </c>
      <c r="C39" s="373">
        <v>9</v>
      </c>
      <c r="D39" s="373">
        <v>7</v>
      </c>
      <c r="E39" s="373">
        <v>7</v>
      </c>
      <c r="F39" s="373">
        <v>7</v>
      </c>
      <c r="G39" s="132">
        <f t="shared" ref="G39:G41" si="25">E39/D39-1</f>
        <v>0</v>
      </c>
      <c r="H39" s="312">
        <f t="shared" ref="H39:H41" si="26">E39/B39-1</f>
        <v>-0.22222222222222221</v>
      </c>
      <c r="I39" s="312">
        <f t="shared" ref="I39:I41" si="27">F39/C39-1</f>
        <v>-0.22222222222222221</v>
      </c>
      <c r="K39" s="53"/>
      <c r="L39" s="53"/>
      <c r="N39" s="53"/>
    </row>
    <row r="40" spans="1:14" ht="15.75" customHeight="1">
      <c r="A40" s="374" t="s">
        <v>81</v>
      </c>
      <c r="B40" s="156">
        <v>24529.71</v>
      </c>
      <c r="C40" s="156">
        <v>74867.149999999994</v>
      </c>
      <c r="D40" s="156">
        <v>20977.5</v>
      </c>
      <c r="E40" s="156">
        <v>20977.5</v>
      </c>
      <c r="F40" s="156">
        <v>65041.279999999999</v>
      </c>
      <c r="G40" s="132">
        <f t="shared" si="25"/>
        <v>0</v>
      </c>
      <c r="H40" s="312">
        <f t="shared" si="26"/>
        <v>-0.14481255587611919</v>
      </c>
      <c r="I40" s="312">
        <f t="shared" si="27"/>
        <v>-0.13124407700840746</v>
      </c>
      <c r="K40" s="53"/>
      <c r="L40" s="53"/>
      <c r="N40" s="53"/>
    </row>
    <row r="41" spans="1:14" ht="15.75" customHeight="1">
      <c r="A41" s="374" t="s">
        <v>82</v>
      </c>
      <c r="B41" s="391">
        <v>943.45</v>
      </c>
      <c r="C41" s="391">
        <v>935.84</v>
      </c>
      <c r="D41" s="391">
        <v>998.93</v>
      </c>
      <c r="E41" s="391">
        <v>998.93</v>
      </c>
      <c r="F41" s="391">
        <v>985.47</v>
      </c>
      <c r="G41" s="132">
        <f t="shared" si="25"/>
        <v>0</v>
      </c>
      <c r="H41" s="312">
        <f t="shared" si="26"/>
        <v>5.8805448089458867E-2</v>
      </c>
      <c r="I41" s="312">
        <f t="shared" si="27"/>
        <v>5.3032569670029117E-2</v>
      </c>
      <c r="K41" s="54"/>
      <c r="L41" s="53"/>
      <c r="N41" s="53"/>
    </row>
    <row r="42" spans="1:14" ht="16.5" customHeight="1">
      <c r="A42" s="646" t="s">
        <v>103</v>
      </c>
      <c r="B42" s="647"/>
      <c r="C42" s="647"/>
      <c r="D42" s="647"/>
      <c r="E42" s="647"/>
      <c r="F42" s="647"/>
      <c r="G42" s="647"/>
      <c r="H42" s="647"/>
      <c r="I42" s="648"/>
      <c r="L42" s="53"/>
      <c r="N42" s="53"/>
    </row>
    <row r="43" spans="1:14" ht="15.75" customHeight="1">
      <c r="A43" s="374" t="s">
        <v>79</v>
      </c>
      <c r="B43" s="392">
        <v>1</v>
      </c>
      <c r="C43" s="392">
        <v>1</v>
      </c>
      <c r="D43" s="392">
        <v>1</v>
      </c>
      <c r="E43" s="392">
        <v>1</v>
      </c>
      <c r="F43" s="392">
        <v>1</v>
      </c>
      <c r="G43" s="132">
        <f t="shared" ref="G43:G45" si="28">E43/D43-1</f>
        <v>0</v>
      </c>
      <c r="H43" s="312">
        <f t="shared" ref="H43:H45" si="29">E43/B43-1</f>
        <v>0</v>
      </c>
      <c r="I43" s="312">
        <f t="shared" ref="I43:I45" si="30">F43/C43-1</f>
        <v>0</v>
      </c>
      <c r="L43" s="53"/>
      <c r="N43" s="53"/>
    </row>
    <row r="44" spans="1:14" ht="15.75" customHeight="1">
      <c r="A44" s="374" t="s">
        <v>81</v>
      </c>
      <c r="B44" s="393">
        <v>375.27000000000004</v>
      </c>
      <c r="C44" s="394">
        <v>1115.6300000000001</v>
      </c>
      <c r="D44" s="393">
        <v>401.52</v>
      </c>
      <c r="E44" s="393">
        <v>401.52</v>
      </c>
      <c r="F44" s="394">
        <v>1187.06</v>
      </c>
      <c r="G44" s="132">
        <f t="shared" si="28"/>
        <v>0</v>
      </c>
      <c r="H44" s="312">
        <f t="shared" si="29"/>
        <v>6.9949636261891213E-2</v>
      </c>
      <c r="I44" s="312">
        <f t="shared" si="30"/>
        <v>6.4026603802335824E-2</v>
      </c>
      <c r="J44" s="53"/>
      <c r="K44" s="53"/>
      <c r="L44" s="53"/>
      <c r="N44" s="53"/>
    </row>
    <row r="45" spans="1:14" ht="15.75" customHeight="1">
      <c r="A45" s="374" t="s">
        <v>82</v>
      </c>
      <c r="B45" s="394">
        <v>125.09</v>
      </c>
      <c r="C45" s="393">
        <v>123.96</v>
      </c>
      <c r="D45" s="393">
        <v>133.84</v>
      </c>
      <c r="E45" s="393">
        <v>133.84</v>
      </c>
      <c r="F45" s="393">
        <v>131.9</v>
      </c>
      <c r="G45" s="132">
        <f t="shared" si="28"/>
        <v>0</v>
      </c>
      <c r="H45" s="312">
        <f t="shared" si="29"/>
        <v>6.9949636261891435E-2</v>
      </c>
      <c r="I45" s="312">
        <f t="shared" si="30"/>
        <v>6.4052920296870042E-2</v>
      </c>
      <c r="J45" s="53"/>
      <c r="K45" s="53"/>
      <c r="L45" s="53"/>
      <c r="N45" s="53"/>
    </row>
    <row r="46" spans="1:14" ht="16.5" customHeight="1">
      <c r="A46" s="646" t="s">
        <v>104</v>
      </c>
      <c r="B46" s="647"/>
      <c r="C46" s="647"/>
      <c r="D46" s="647"/>
      <c r="E46" s="647"/>
      <c r="F46" s="647"/>
      <c r="G46" s="647"/>
      <c r="H46" s="647"/>
      <c r="I46" s="648"/>
      <c r="J46" s="53"/>
      <c r="K46" s="53"/>
      <c r="L46" s="53"/>
      <c r="N46" s="53"/>
    </row>
    <row r="47" spans="1:14" ht="15.75" customHeight="1">
      <c r="A47" s="374" t="s">
        <v>502</v>
      </c>
      <c r="B47" s="395">
        <v>1194</v>
      </c>
      <c r="C47" s="395">
        <v>1150</v>
      </c>
      <c r="D47" s="395">
        <v>1316</v>
      </c>
      <c r="E47" s="395">
        <v>1343</v>
      </c>
      <c r="F47" s="395">
        <v>1312</v>
      </c>
      <c r="G47" s="396">
        <f t="shared" ref="G47:G49" si="31">E47/D47-1</f>
        <v>2.0516717325227862E-2</v>
      </c>
      <c r="H47" s="312">
        <f t="shared" ref="H47:H49" si="32">E47/B47-1</f>
        <v>0.12479061976549422</v>
      </c>
      <c r="I47" s="312">
        <f t="shared" ref="I47:I49" si="33">F47/C47-1</f>
        <v>0.14086956521739125</v>
      </c>
      <c r="J47" s="53"/>
      <c r="L47" s="53"/>
      <c r="N47" s="53"/>
    </row>
    <row r="48" spans="1:14" ht="15.75" customHeight="1">
      <c r="A48" s="374" t="s">
        <v>81</v>
      </c>
      <c r="B48" s="394">
        <v>4601993.370000001</v>
      </c>
      <c r="C48" s="384">
        <v>13232860.98</v>
      </c>
      <c r="D48" s="384">
        <v>5419811.1199999992</v>
      </c>
      <c r="E48" s="384">
        <v>5519489.8399999989</v>
      </c>
      <c r="F48" s="384">
        <v>15962908.390000001</v>
      </c>
      <c r="G48" s="396">
        <f t="shared" si="31"/>
        <v>1.8391548670795732E-2</v>
      </c>
      <c r="H48" s="312">
        <f t="shared" si="32"/>
        <v>0.19936935936958933</v>
      </c>
      <c r="I48" s="312">
        <f t="shared" si="33"/>
        <v>0.20630817584543237</v>
      </c>
      <c r="J48" s="53"/>
      <c r="L48" s="53"/>
      <c r="N48" s="53"/>
    </row>
    <row r="49" spans="1:15" ht="15.75" customHeight="1">
      <c r="A49" s="374" t="s">
        <v>105</v>
      </c>
      <c r="B49" s="394">
        <v>1250.8800000000001</v>
      </c>
      <c r="C49" s="384">
        <v>1250.8800000000001</v>
      </c>
      <c r="D49" s="384">
        <v>1338.44</v>
      </c>
      <c r="E49" s="384">
        <v>1338.44</v>
      </c>
      <c r="F49" s="384">
        <v>1338.44</v>
      </c>
      <c r="G49" s="396">
        <f t="shared" si="31"/>
        <v>0</v>
      </c>
      <c r="H49" s="312">
        <f t="shared" si="32"/>
        <v>6.9998720900485978E-2</v>
      </c>
      <c r="I49" s="312">
        <f t="shared" si="33"/>
        <v>6.9998720900485978E-2</v>
      </c>
      <c r="J49" s="53"/>
      <c r="L49" s="53"/>
      <c r="N49" s="53"/>
    </row>
    <row r="50" spans="1:15" ht="16.5" customHeight="1">
      <c r="A50" s="646" t="s">
        <v>106</v>
      </c>
      <c r="B50" s="647"/>
      <c r="C50" s="647"/>
      <c r="D50" s="647"/>
      <c r="E50" s="647"/>
      <c r="F50" s="647"/>
      <c r="G50" s="647"/>
      <c r="H50" s="647"/>
      <c r="I50" s="648"/>
      <c r="J50" s="53"/>
      <c r="L50" s="53"/>
      <c r="N50" s="53"/>
    </row>
    <row r="51" spans="1:15" ht="15.75" customHeight="1">
      <c r="A51" s="374" t="s">
        <v>446</v>
      </c>
      <c r="B51" s="373">
        <v>11832</v>
      </c>
      <c r="C51" s="373">
        <v>11838</v>
      </c>
      <c r="D51" s="373">
        <v>11769</v>
      </c>
      <c r="E51" s="373">
        <v>11806</v>
      </c>
      <c r="F51" s="373">
        <v>11782</v>
      </c>
      <c r="G51" s="132">
        <f t="shared" ref="G51:G53" si="34">E51/D51-1</f>
        <v>3.1438524938396384E-3</v>
      </c>
      <c r="H51" s="312">
        <f t="shared" ref="H51:H53" si="35">E51/B51-1</f>
        <v>-2.1974306964165358E-3</v>
      </c>
      <c r="I51" s="312">
        <f t="shared" ref="I51:I53" si="36">F51/C51-1</f>
        <v>-4.7305288055414785E-3</v>
      </c>
      <c r="J51" s="53"/>
      <c r="L51" s="53"/>
      <c r="N51" s="53"/>
    </row>
    <row r="52" spans="1:15" ht="15.75" customHeight="1">
      <c r="A52" s="374" t="s">
        <v>81</v>
      </c>
      <c r="B52" s="156">
        <v>44862215.609999999</v>
      </c>
      <c r="C52" s="156">
        <v>133182903.03999999</v>
      </c>
      <c r="D52" s="156">
        <v>47602520.439999998</v>
      </c>
      <c r="E52" s="156">
        <v>47820105.93</v>
      </c>
      <c r="F52" s="156">
        <v>141102236.35999998</v>
      </c>
      <c r="G52" s="132">
        <f t="shared" si="34"/>
        <v>4.5708817093887966E-3</v>
      </c>
      <c r="H52" s="312">
        <f t="shared" si="35"/>
        <v>6.5932773934167299E-2</v>
      </c>
      <c r="I52" s="312">
        <f t="shared" si="36"/>
        <v>5.9462086643519818E-2</v>
      </c>
      <c r="J52" s="53"/>
      <c r="L52" s="53"/>
      <c r="N52" s="53"/>
    </row>
    <row r="53" spans="1:15" ht="15.75" customHeight="1">
      <c r="A53" s="374" t="s">
        <v>82</v>
      </c>
      <c r="B53" s="156">
        <v>1263.83</v>
      </c>
      <c r="C53" s="156">
        <v>1250.0999999999999</v>
      </c>
      <c r="D53" s="156">
        <v>1348.21</v>
      </c>
      <c r="E53" s="156">
        <v>1350.13</v>
      </c>
      <c r="F53" s="156">
        <v>1330.63</v>
      </c>
      <c r="G53" s="132">
        <f t="shared" si="34"/>
        <v>1.4241104872387833E-3</v>
      </c>
      <c r="H53" s="312">
        <f t="shared" si="35"/>
        <v>6.8284500288804839E-2</v>
      </c>
      <c r="I53" s="312">
        <f t="shared" si="36"/>
        <v>6.4418846492280801E-2</v>
      </c>
      <c r="J53" s="53"/>
      <c r="L53" s="53"/>
      <c r="N53" s="53"/>
    </row>
    <row r="54" spans="1:15" ht="16.5" customHeight="1">
      <c r="A54" s="646" t="s">
        <v>107</v>
      </c>
      <c r="B54" s="647"/>
      <c r="C54" s="647"/>
      <c r="D54" s="647"/>
      <c r="E54" s="647"/>
      <c r="F54" s="647"/>
      <c r="G54" s="647"/>
      <c r="H54" s="647"/>
      <c r="I54" s="648"/>
    </row>
    <row r="55" spans="1:15" ht="15.75" customHeight="1">
      <c r="A55" s="374" t="s">
        <v>503</v>
      </c>
      <c r="B55" s="380">
        <v>194818</v>
      </c>
      <c r="C55" s="373">
        <v>194973</v>
      </c>
      <c r="D55" s="373">
        <v>190457</v>
      </c>
      <c r="E55" s="373">
        <v>190236</v>
      </c>
      <c r="F55" s="373">
        <v>190708</v>
      </c>
      <c r="G55" s="396">
        <f t="shared" ref="G55:G57" si="37">E55/D55-1</f>
        <v>-1.1603669069658595E-3</v>
      </c>
      <c r="H55" s="312">
        <f t="shared" ref="H55:H57" si="38">E55/B55-1</f>
        <v>-2.3519387325606433E-2</v>
      </c>
      <c r="I55" s="312">
        <f t="shared" ref="I55:I57" si="39">F55/C55-1</f>
        <v>-2.1874823693537104E-2</v>
      </c>
      <c r="O55" s="50" t="s">
        <v>93</v>
      </c>
    </row>
    <row r="56" spans="1:15" ht="15.75" customHeight="1">
      <c r="A56" s="374" t="s">
        <v>81</v>
      </c>
      <c r="B56" s="383">
        <v>298411339.03000009</v>
      </c>
      <c r="C56" s="156">
        <v>897464889.3900001</v>
      </c>
      <c r="D56" s="156">
        <v>296916247.32999998</v>
      </c>
      <c r="E56" s="156">
        <v>293502866.25999999</v>
      </c>
      <c r="F56" s="156">
        <v>882413104.75</v>
      </c>
      <c r="G56" s="396">
        <f t="shared" si="37"/>
        <v>-1.1496107406363198E-2</v>
      </c>
      <c r="H56" s="312">
        <f t="shared" si="38"/>
        <v>-1.6448680489003276E-2</v>
      </c>
      <c r="I56" s="312">
        <f t="shared" si="39"/>
        <v>-1.6771446791897016E-2</v>
      </c>
    </row>
    <row r="57" spans="1:15" ht="15.75" customHeight="1">
      <c r="A57" s="387" t="s">
        <v>82</v>
      </c>
      <c r="B57" s="397">
        <v>510.58</v>
      </c>
      <c r="C57" s="398">
        <v>511.45</v>
      </c>
      <c r="D57" s="398">
        <v>519.65</v>
      </c>
      <c r="E57" s="398">
        <v>514.28</v>
      </c>
      <c r="F57" s="398">
        <v>514.12</v>
      </c>
      <c r="G57" s="399">
        <f t="shared" si="37"/>
        <v>-1.0333878572115873E-2</v>
      </c>
      <c r="H57" s="312">
        <f t="shared" si="38"/>
        <v>7.2466606604253414E-3</v>
      </c>
      <c r="I57" s="312">
        <f t="shared" si="39"/>
        <v>5.2204516570535375E-3</v>
      </c>
    </row>
    <row r="58" spans="1:15" ht="16.5" customHeight="1">
      <c r="A58" s="646" t="s">
        <v>281</v>
      </c>
      <c r="B58" s="647"/>
      <c r="C58" s="647"/>
      <c r="D58" s="647"/>
      <c r="E58" s="647"/>
      <c r="F58" s="647"/>
      <c r="G58" s="647"/>
      <c r="H58" s="647"/>
      <c r="I58" s="648"/>
    </row>
    <row r="59" spans="1:15" ht="15.75" customHeight="1">
      <c r="A59" s="374" t="s">
        <v>503</v>
      </c>
      <c r="B59" s="373">
        <v>256</v>
      </c>
      <c r="C59" s="373">
        <v>234</v>
      </c>
      <c r="D59" s="373">
        <v>290</v>
      </c>
      <c r="E59" s="373">
        <v>295</v>
      </c>
      <c r="F59" s="373">
        <v>290</v>
      </c>
      <c r="G59" s="396">
        <f t="shared" ref="G59:G61" si="40">E59/D59-1</f>
        <v>1.7241379310344751E-2</v>
      </c>
      <c r="H59" s="154">
        <f t="shared" ref="H59:H61" si="41">E59/B59-1</f>
        <v>0.15234375</v>
      </c>
      <c r="I59" s="154">
        <f t="shared" ref="I59:I61" si="42">F59/C59-1</f>
        <v>0.23931623931623935</v>
      </c>
      <c r="O59" s="50" t="s">
        <v>93</v>
      </c>
    </row>
    <row r="60" spans="1:15" ht="15.75" customHeight="1">
      <c r="A60" s="374" t="s">
        <v>81</v>
      </c>
      <c r="B60" s="156">
        <v>936691.91000000015</v>
      </c>
      <c r="C60" s="156">
        <v>2797202.01</v>
      </c>
      <c r="D60" s="156">
        <v>1135307.4799999997</v>
      </c>
      <c r="E60" s="156">
        <v>1160292.74</v>
      </c>
      <c r="F60" s="156">
        <v>3352275.3</v>
      </c>
      <c r="G60" s="396">
        <f t="shared" si="40"/>
        <v>2.2007482941978296E-2</v>
      </c>
      <c r="H60" s="312">
        <f t="shared" si="41"/>
        <v>0.23871331396467355</v>
      </c>
      <c r="I60" s="312">
        <f t="shared" si="42"/>
        <v>0.19843875702062719</v>
      </c>
    </row>
    <row r="61" spans="1:15" ht="15.75" customHeight="1">
      <c r="A61" s="387" t="s">
        <v>82</v>
      </c>
      <c r="B61" s="398">
        <v>1218.06</v>
      </c>
      <c r="C61" s="398">
        <v>1327.58</v>
      </c>
      <c r="D61" s="398">
        <v>1304.95</v>
      </c>
      <c r="E61" s="398">
        <v>1309.5899999999999</v>
      </c>
      <c r="F61" s="398">
        <v>1286.3699999999999</v>
      </c>
      <c r="G61" s="399">
        <f t="shared" si="40"/>
        <v>3.5556917889574269E-3</v>
      </c>
      <c r="H61" s="155">
        <f t="shared" si="41"/>
        <v>7.5144081572336319E-2</v>
      </c>
      <c r="I61" s="155">
        <f t="shared" si="42"/>
        <v>-3.104144383012708E-2</v>
      </c>
    </row>
    <row r="62" spans="1:15" ht="11.25" customHeight="1">
      <c r="A62" s="761"/>
      <c r="B62" s="761"/>
      <c r="C62" s="761"/>
      <c r="D62" s="761"/>
      <c r="E62" s="596"/>
      <c r="F62" s="596"/>
      <c r="G62" s="55"/>
      <c r="H62" s="55"/>
      <c r="I62" s="55"/>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A22:I22"/>
    <mergeCell ref="A46:I46"/>
    <mergeCell ref="A50:I50"/>
    <mergeCell ref="A54:I54"/>
    <mergeCell ref="A58:I58"/>
    <mergeCell ref="A26:I26"/>
    <mergeCell ref="A30:I30"/>
    <mergeCell ref="A34:I34"/>
    <mergeCell ref="A38:I38"/>
    <mergeCell ref="A42:I42"/>
    <mergeCell ref="E4:E5"/>
    <mergeCell ref="F4:F5"/>
    <mergeCell ref="A62:D62"/>
    <mergeCell ref="A1:I1"/>
    <mergeCell ref="A2:I2"/>
    <mergeCell ref="A3:A5"/>
    <mergeCell ref="B3:C3"/>
    <mergeCell ref="D3:I3"/>
    <mergeCell ref="B4:B5"/>
    <mergeCell ref="C4:C5"/>
    <mergeCell ref="D4:D5"/>
    <mergeCell ref="G4:I4"/>
    <mergeCell ref="A6:I6"/>
    <mergeCell ref="A10:I10"/>
    <mergeCell ref="A14:I14"/>
    <mergeCell ref="A18:I18"/>
  </mergeCells>
  <hyperlinks>
    <hyperlink ref="J2" location="'Spis treści'!A1" display="Powrót do spisu" xr:uid="{EFFB3626-D91A-4098-9943-D1A1E1DBB651}"/>
  </hyperlinks>
  <printOptions horizontalCentered="1"/>
  <pageMargins left="0.51181102362204722" right="0.47244094488188981" top="0.43307086614173229" bottom="0.47244094488188981" header="0.31496062992125984" footer="0.31496062992125984"/>
  <pageSetup paperSize="9" scale="77"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N39"/>
  <sheetViews>
    <sheetView showGridLines="0" view="pageBreakPreview" zoomScale="90" zoomScaleNormal="100" zoomScaleSheetLayoutView="90" workbookViewId="0">
      <selection activeCell="A15" sqref="A15:B15"/>
    </sheetView>
  </sheetViews>
  <sheetFormatPr defaultRowHeight="15"/>
  <cols>
    <col min="1" max="1" width="24.125" customWidth="1"/>
    <col min="2" max="6" width="11.125" customWidth="1"/>
    <col min="7" max="7" width="10.75" customWidth="1"/>
    <col min="8" max="9" width="8.75" customWidth="1"/>
  </cols>
  <sheetData>
    <row r="1" spans="1:14" ht="30" customHeight="1">
      <c r="A1" s="767" t="s">
        <v>342</v>
      </c>
      <c r="B1" s="767"/>
      <c r="C1" s="767"/>
      <c r="D1" s="767"/>
      <c r="E1" s="767"/>
      <c r="F1" s="767"/>
      <c r="G1" s="767"/>
      <c r="H1" s="767"/>
      <c r="I1" s="767"/>
      <c r="J1" s="583" t="s">
        <v>632</v>
      </c>
    </row>
    <row r="2" spans="1:14" ht="16.5" customHeight="1"/>
    <row r="3" spans="1:14" ht="19.5" customHeight="1">
      <c r="A3" s="768" t="s">
        <v>585</v>
      </c>
      <c r="B3" s="768"/>
      <c r="C3" s="768"/>
      <c r="D3" s="768"/>
      <c r="E3" s="768"/>
      <c r="F3" s="768"/>
      <c r="G3" s="768"/>
    </row>
    <row r="4" spans="1:14" ht="21" customHeight="1">
      <c r="A4" s="677" t="s">
        <v>15</v>
      </c>
      <c r="B4" s="630" t="s">
        <v>438</v>
      </c>
      <c r="C4" s="631"/>
      <c r="D4" s="630" t="s">
        <v>574</v>
      </c>
      <c r="E4" s="632"/>
      <c r="F4" s="632"/>
      <c r="G4" s="632"/>
      <c r="H4" s="632"/>
      <c r="I4" s="631"/>
      <c r="J4" s="560"/>
      <c r="K4" s="415"/>
    </row>
    <row r="5" spans="1:14" ht="21" customHeight="1">
      <c r="A5" s="682"/>
      <c r="B5" s="633" t="s">
        <v>645</v>
      </c>
      <c r="C5" s="633" t="s">
        <v>646</v>
      </c>
      <c r="D5" s="633" t="s">
        <v>636</v>
      </c>
      <c r="E5" s="633" t="s">
        <v>645</v>
      </c>
      <c r="F5" s="633" t="s">
        <v>646</v>
      </c>
      <c r="G5" s="659" t="s">
        <v>16</v>
      </c>
      <c r="H5" s="634"/>
      <c r="I5" s="635"/>
      <c r="J5" s="159"/>
      <c r="K5" s="416"/>
    </row>
    <row r="6" spans="1:14" ht="71.25" customHeight="1">
      <c r="A6" s="682"/>
      <c r="B6" s="633"/>
      <c r="C6" s="633"/>
      <c r="D6" s="633"/>
      <c r="E6" s="633"/>
      <c r="F6" s="633"/>
      <c r="G6" s="608" t="s">
        <v>677</v>
      </c>
      <c r="H6" s="607" t="s">
        <v>652</v>
      </c>
      <c r="I6" s="607" t="s">
        <v>658</v>
      </c>
      <c r="J6" s="562"/>
      <c r="K6" s="164"/>
    </row>
    <row r="7" spans="1:14" ht="21" customHeight="1">
      <c r="A7" s="764" t="s">
        <v>189</v>
      </c>
      <c r="B7" s="765"/>
      <c r="C7" s="765"/>
      <c r="D7" s="765"/>
      <c r="E7" s="765"/>
      <c r="F7" s="765"/>
      <c r="G7" s="765"/>
      <c r="H7" s="765"/>
      <c r="I7" s="766"/>
      <c r="J7" s="575"/>
      <c r="K7" s="417"/>
    </row>
    <row r="8" spans="1:14" ht="21" customHeight="1">
      <c r="A8" s="183" t="s">
        <v>190</v>
      </c>
      <c r="B8" s="196">
        <v>5126457</v>
      </c>
      <c r="C8" s="196">
        <v>16033661</v>
      </c>
      <c r="D8" s="196">
        <v>6657585</v>
      </c>
      <c r="E8" s="196">
        <v>6049800</v>
      </c>
      <c r="F8" s="196">
        <v>18689991</v>
      </c>
      <c r="G8" s="401">
        <f>E8/D8-1</f>
        <v>-9.1292112680498971E-2</v>
      </c>
      <c r="H8" s="401">
        <f>E8/B8-1</f>
        <v>0.1801132829164469</v>
      </c>
      <c r="I8" s="401">
        <f>F8/C8-1</f>
        <v>0.16567208200298111</v>
      </c>
      <c r="J8" s="576"/>
      <c r="K8" s="574"/>
    </row>
    <row r="9" spans="1:14" ht="25.5" customHeight="1">
      <c r="A9" s="185" t="s">
        <v>191</v>
      </c>
      <c r="B9" s="196">
        <v>528159</v>
      </c>
      <c r="C9" s="196">
        <v>1553980</v>
      </c>
      <c r="D9" s="196">
        <v>607839</v>
      </c>
      <c r="E9" s="196">
        <v>700343</v>
      </c>
      <c r="F9" s="196">
        <v>1762252</v>
      </c>
      <c r="G9" s="401">
        <f t="shared" ref="G9:G12" si="0">E9/D9-1</f>
        <v>0.15218503584008269</v>
      </c>
      <c r="H9" s="401">
        <f t="shared" ref="H9:H12" si="1">E9/B9-1</f>
        <v>0.32600788777621892</v>
      </c>
      <c r="I9" s="401">
        <f t="shared" ref="I9:I12" si="2">F9/C9-1</f>
        <v>0.13402489092523706</v>
      </c>
      <c r="J9" s="576"/>
      <c r="K9" s="431"/>
    </row>
    <row r="10" spans="1:14" ht="21" customHeight="1">
      <c r="A10" s="183" t="s">
        <v>81</v>
      </c>
      <c r="B10" s="197">
        <v>51325391.600000001</v>
      </c>
      <c r="C10" s="197">
        <v>161044149</v>
      </c>
      <c r="D10" s="197">
        <v>133527358</v>
      </c>
      <c r="E10" s="197">
        <v>121111265</v>
      </c>
      <c r="F10" s="197">
        <v>374299829</v>
      </c>
      <c r="G10" s="401">
        <f t="shared" si="0"/>
        <v>-9.2985386560258343E-2</v>
      </c>
      <c r="H10" s="401">
        <f t="shared" si="1"/>
        <v>1.359675420381985</v>
      </c>
      <c r="I10" s="401">
        <f t="shared" si="2"/>
        <v>1.3242063205910077</v>
      </c>
      <c r="J10" s="576"/>
      <c r="K10" s="431"/>
    </row>
    <row r="11" spans="1:14" ht="25.5" customHeight="1">
      <c r="A11" s="185" t="s">
        <v>192</v>
      </c>
      <c r="B11" s="197">
        <v>5282975</v>
      </c>
      <c r="C11" s="197">
        <v>15541970</v>
      </c>
      <c r="D11" s="197">
        <v>12159393</v>
      </c>
      <c r="E11" s="197">
        <v>14008015</v>
      </c>
      <c r="F11" s="197">
        <v>35234803</v>
      </c>
      <c r="G11" s="401">
        <f t="shared" si="0"/>
        <v>0.15203242464488143</v>
      </c>
      <c r="H11" s="401">
        <f t="shared" si="1"/>
        <v>1.6515391422446632</v>
      </c>
      <c r="I11" s="401">
        <f t="shared" si="2"/>
        <v>1.2670744442306865</v>
      </c>
      <c r="J11" s="576"/>
      <c r="K11" s="431"/>
      <c r="N11" s="98"/>
    </row>
    <row r="12" spans="1:14" ht="21" customHeight="1">
      <c r="A12" s="183" t="s">
        <v>193</v>
      </c>
      <c r="B12" s="197">
        <f>ROUND(B10/B8,2)</f>
        <v>10.01</v>
      </c>
      <c r="C12" s="197">
        <f t="shared" ref="C12:D12" si="3">ROUND(C10/C8,2)</f>
        <v>10.039999999999999</v>
      </c>
      <c r="D12" s="197">
        <f t="shared" si="3"/>
        <v>20.059999999999999</v>
      </c>
      <c r="E12" s="197">
        <f t="shared" ref="E12:F12" si="4">ROUND(E10/E8,2)</f>
        <v>20.02</v>
      </c>
      <c r="F12" s="197">
        <f t="shared" si="4"/>
        <v>20.03</v>
      </c>
      <c r="G12" s="401">
        <f t="shared" si="0"/>
        <v>-1.9940179461614971E-3</v>
      </c>
      <c r="H12" s="401">
        <f t="shared" si="1"/>
        <v>1</v>
      </c>
      <c r="I12" s="401">
        <f t="shared" si="2"/>
        <v>0.99501992031872533</v>
      </c>
      <c r="J12" s="576"/>
      <c r="K12" s="431"/>
    </row>
    <row r="13" spans="1:14" ht="21" customHeight="1">
      <c r="A13" s="764" t="s">
        <v>194</v>
      </c>
      <c r="B13" s="765"/>
      <c r="C13" s="765"/>
      <c r="D13" s="765"/>
      <c r="E13" s="765"/>
      <c r="F13" s="765"/>
      <c r="G13" s="765"/>
      <c r="H13" s="765"/>
      <c r="I13" s="766"/>
      <c r="J13" s="575"/>
      <c r="K13" s="417"/>
    </row>
    <row r="14" spans="1:14" ht="21" customHeight="1">
      <c r="A14" s="183" t="s">
        <v>80</v>
      </c>
      <c r="B14" s="196">
        <v>2294</v>
      </c>
      <c r="C14" s="196">
        <v>7522</v>
      </c>
      <c r="D14" s="196">
        <v>2418</v>
      </c>
      <c r="E14" s="196">
        <v>2109</v>
      </c>
      <c r="F14" s="196">
        <v>6745</v>
      </c>
      <c r="G14" s="401">
        <f t="shared" ref="G14:G16" si="5">E14/D14-1</f>
        <v>-0.12779156327543428</v>
      </c>
      <c r="H14" s="401">
        <f t="shared" ref="H14:H16" si="6">E14/B14-1</f>
        <v>-8.064516129032262E-2</v>
      </c>
      <c r="I14" s="401">
        <f t="shared" ref="I14:I16" si="7">F14/C14-1</f>
        <v>-0.10329699547992555</v>
      </c>
      <c r="J14" s="576"/>
      <c r="K14" s="431"/>
    </row>
    <row r="15" spans="1:14" ht="21" customHeight="1">
      <c r="A15" s="183" t="s">
        <v>81</v>
      </c>
      <c r="B15" s="197">
        <v>13798713</v>
      </c>
      <c r="C15" s="197">
        <v>44712041</v>
      </c>
      <c r="D15" s="197">
        <v>18503668</v>
      </c>
      <c r="E15" s="197">
        <v>16522336</v>
      </c>
      <c r="F15" s="197">
        <v>51711682.5</v>
      </c>
      <c r="G15" s="401">
        <f t="shared" si="5"/>
        <v>-0.10707779668333872</v>
      </c>
      <c r="H15" s="401">
        <f t="shared" si="6"/>
        <v>0.1973823935609067</v>
      </c>
      <c r="I15" s="401">
        <f t="shared" si="7"/>
        <v>0.15654936217293236</v>
      </c>
      <c r="J15" s="576"/>
      <c r="K15" s="431"/>
    </row>
    <row r="16" spans="1:14" ht="21" customHeight="1">
      <c r="A16" s="186" t="s">
        <v>82</v>
      </c>
      <c r="B16" s="206">
        <f>ROUND(B15/B14,2)</f>
        <v>6015.13</v>
      </c>
      <c r="C16" s="206">
        <f t="shared" ref="C16:D16" si="8">ROUND(C15/C14,2)</f>
        <v>5944.17</v>
      </c>
      <c r="D16" s="206">
        <f t="shared" si="8"/>
        <v>7652.47</v>
      </c>
      <c r="E16" s="206">
        <f t="shared" ref="E16:F16" si="9">ROUND(E15/E14,2)</f>
        <v>7834.2</v>
      </c>
      <c r="F16" s="206">
        <f t="shared" si="9"/>
        <v>7666.67</v>
      </c>
      <c r="G16" s="402">
        <f t="shared" si="5"/>
        <v>2.3747887936836021E-2</v>
      </c>
      <c r="H16" s="402">
        <f t="shared" si="6"/>
        <v>0.30241574163816898</v>
      </c>
      <c r="I16" s="402">
        <f t="shared" si="7"/>
        <v>0.28977973375593225</v>
      </c>
      <c r="J16" s="576"/>
      <c r="K16" s="431"/>
    </row>
    <row r="17" spans="1:7" ht="33" customHeight="1">
      <c r="E17" s="98"/>
    </row>
    <row r="18" spans="1:7" ht="21.75" customHeight="1">
      <c r="A18" s="690" t="s">
        <v>586</v>
      </c>
      <c r="B18" s="690"/>
      <c r="C18" s="690"/>
      <c r="D18" s="690"/>
      <c r="E18" s="690"/>
      <c r="F18" s="690"/>
      <c r="G18" s="690"/>
    </row>
    <row r="19" spans="1:7">
      <c r="A19" s="677" t="s">
        <v>15</v>
      </c>
      <c r="B19" s="769" t="s">
        <v>195</v>
      </c>
      <c r="C19" s="769"/>
      <c r="D19" s="769"/>
      <c r="E19" s="769"/>
      <c r="F19" s="673" t="s">
        <v>196</v>
      </c>
      <c r="G19" s="673"/>
    </row>
    <row r="20" spans="1:7" ht="30" customHeight="1">
      <c r="A20" s="682"/>
      <c r="B20" s="673" t="s">
        <v>42</v>
      </c>
      <c r="C20" s="673"/>
      <c r="D20" s="770" t="s">
        <v>197</v>
      </c>
      <c r="E20" s="770"/>
      <c r="F20" s="673"/>
      <c r="G20" s="673"/>
    </row>
    <row r="21" spans="1:7" ht="36" customHeight="1">
      <c r="A21" s="682"/>
      <c r="B21" s="502" t="s">
        <v>190</v>
      </c>
      <c r="C21" s="503" t="s">
        <v>341</v>
      </c>
      <c r="D21" s="503" t="s">
        <v>190</v>
      </c>
      <c r="E21" s="503" t="s">
        <v>341</v>
      </c>
      <c r="F21" s="503" t="s">
        <v>198</v>
      </c>
      <c r="G21" s="503" t="s">
        <v>341</v>
      </c>
    </row>
    <row r="22" spans="1:7" ht="15.75" customHeight="1">
      <c r="A22" s="678"/>
      <c r="B22" s="683" t="str">
        <f>'Tab 11 (21) i 12 (22)'!B28:I28</f>
        <v>III KWARTAŁ 2022 R.</v>
      </c>
      <c r="C22" s="684"/>
      <c r="D22" s="684"/>
      <c r="E22" s="684"/>
      <c r="F22" s="684"/>
      <c r="G22" s="685"/>
    </row>
    <row r="23" spans="1:7" ht="21" customHeight="1">
      <c r="A23" s="182" t="s">
        <v>72</v>
      </c>
      <c r="B23" s="200">
        <f>SUM(B24:B39)</f>
        <v>6049800</v>
      </c>
      <c r="C23" s="201">
        <f t="shared" ref="C23:G23" si="10">SUM(C24:C39)</f>
        <v>121111265</v>
      </c>
      <c r="D23" s="200">
        <f t="shared" si="10"/>
        <v>700343</v>
      </c>
      <c r="E23" s="201">
        <f t="shared" si="10"/>
        <v>14008015</v>
      </c>
      <c r="F23" s="200">
        <f t="shared" si="10"/>
        <v>2109</v>
      </c>
      <c r="G23" s="201">
        <f t="shared" si="10"/>
        <v>16522336</v>
      </c>
    </row>
    <row r="24" spans="1:7" ht="19.5" customHeight="1">
      <c r="A24" s="183" t="s">
        <v>45</v>
      </c>
      <c r="B24" s="196">
        <v>145296</v>
      </c>
      <c r="C24" s="197">
        <v>2910160</v>
      </c>
      <c r="D24" s="196">
        <v>19899</v>
      </c>
      <c r="E24" s="197">
        <v>398180</v>
      </c>
      <c r="F24" s="196">
        <v>54</v>
      </c>
      <c r="G24" s="197">
        <v>465448</v>
      </c>
    </row>
    <row r="25" spans="1:7" ht="19.5" customHeight="1">
      <c r="A25" s="183" t="s">
        <v>46</v>
      </c>
      <c r="B25" s="196">
        <v>365310</v>
      </c>
      <c r="C25" s="197">
        <v>7314770</v>
      </c>
      <c r="D25" s="196">
        <v>54644</v>
      </c>
      <c r="E25" s="197">
        <v>1093280</v>
      </c>
      <c r="F25" s="196">
        <v>155</v>
      </c>
      <c r="G25" s="197">
        <v>1321724</v>
      </c>
    </row>
    <row r="26" spans="1:7" ht="19.5" customHeight="1">
      <c r="A26" s="183" t="s">
        <v>47</v>
      </c>
      <c r="B26" s="196">
        <v>973370</v>
      </c>
      <c r="C26" s="197">
        <v>19481060</v>
      </c>
      <c r="D26" s="196">
        <v>112246</v>
      </c>
      <c r="E26" s="197">
        <v>2244920</v>
      </c>
      <c r="F26" s="196">
        <v>287</v>
      </c>
      <c r="G26" s="197">
        <v>1829032</v>
      </c>
    </row>
    <row r="27" spans="1:7" ht="19.5" customHeight="1">
      <c r="A27" s="183" t="s">
        <v>48</v>
      </c>
      <c r="B27" s="196">
        <v>46801</v>
      </c>
      <c r="C27" s="197">
        <v>937770</v>
      </c>
      <c r="D27" s="196">
        <v>8934</v>
      </c>
      <c r="E27" s="197">
        <v>178680</v>
      </c>
      <c r="F27" s="196">
        <v>23</v>
      </c>
      <c r="G27" s="197">
        <v>172511</v>
      </c>
    </row>
    <row r="28" spans="1:7" ht="19.5" customHeight="1">
      <c r="A28" s="183" t="s">
        <v>49</v>
      </c>
      <c r="B28" s="196">
        <v>578323</v>
      </c>
      <c r="C28" s="197">
        <v>11574861</v>
      </c>
      <c r="D28" s="196">
        <v>70164</v>
      </c>
      <c r="E28" s="197">
        <v>1403180</v>
      </c>
      <c r="F28" s="196">
        <v>192</v>
      </c>
      <c r="G28" s="197">
        <v>1689472</v>
      </c>
    </row>
    <row r="29" spans="1:7" ht="19.5" customHeight="1">
      <c r="A29" s="183" t="s">
        <v>50</v>
      </c>
      <c r="B29" s="196">
        <v>605010</v>
      </c>
      <c r="C29" s="197">
        <v>12110400</v>
      </c>
      <c r="D29" s="196">
        <v>53648</v>
      </c>
      <c r="E29" s="197">
        <v>1072960</v>
      </c>
      <c r="F29" s="196">
        <v>160</v>
      </c>
      <c r="G29" s="197">
        <v>1193632</v>
      </c>
    </row>
    <row r="30" spans="1:7" ht="19.5" customHeight="1">
      <c r="A30" s="183" t="s">
        <v>51</v>
      </c>
      <c r="B30" s="196">
        <v>813014</v>
      </c>
      <c r="C30" s="197">
        <v>16277781</v>
      </c>
      <c r="D30" s="196">
        <v>101885</v>
      </c>
      <c r="E30" s="197">
        <v>2037691</v>
      </c>
      <c r="F30" s="196">
        <v>295</v>
      </c>
      <c r="G30" s="197">
        <v>2764309</v>
      </c>
    </row>
    <row r="31" spans="1:7" ht="19.5" customHeight="1">
      <c r="A31" s="183" t="s">
        <v>52</v>
      </c>
      <c r="B31" s="196">
        <v>79492</v>
      </c>
      <c r="C31" s="197">
        <v>1592180</v>
      </c>
      <c r="D31" s="196">
        <v>6199</v>
      </c>
      <c r="E31" s="197">
        <v>123980</v>
      </c>
      <c r="F31" s="196">
        <v>19</v>
      </c>
      <c r="G31" s="197">
        <v>246887</v>
      </c>
    </row>
    <row r="32" spans="1:7" ht="19.5" customHeight="1">
      <c r="A32" s="183" t="s">
        <v>53</v>
      </c>
      <c r="B32" s="196">
        <v>542958</v>
      </c>
      <c r="C32" s="197">
        <v>10869310</v>
      </c>
      <c r="D32" s="196">
        <v>43192</v>
      </c>
      <c r="E32" s="197">
        <v>863840</v>
      </c>
      <c r="F32" s="196">
        <v>153</v>
      </c>
      <c r="G32" s="197">
        <v>1078452</v>
      </c>
    </row>
    <row r="33" spans="1:7" ht="19.5" customHeight="1">
      <c r="A33" s="183" t="s">
        <v>54</v>
      </c>
      <c r="B33" s="196">
        <v>312212</v>
      </c>
      <c r="C33" s="197">
        <v>6249710</v>
      </c>
      <c r="D33" s="196">
        <v>58567</v>
      </c>
      <c r="E33" s="197">
        <v>1171340</v>
      </c>
      <c r="F33" s="196">
        <v>192</v>
      </c>
      <c r="G33" s="197">
        <v>1334699</v>
      </c>
    </row>
    <row r="34" spans="1:7" ht="19.5" customHeight="1">
      <c r="A34" s="183" t="s">
        <v>55</v>
      </c>
      <c r="B34" s="196">
        <v>197625</v>
      </c>
      <c r="C34" s="197">
        <v>3956489</v>
      </c>
      <c r="D34" s="196">
        <v>28110</v>
      </c>
      <c r="E34" s="197">
        <v>562244</v>
      </c>
      <c r="F34" s="196">
        <v>82</v>
      </c>
      <c r="G34" s="197">
        <v>775030</v>
      </c>
    </row>
    <row r="35" spans="1:7" ht="19.5" customHeight="1">
      <c r="A35" s="183" t="s">
        <v>56</v>
      </c>
      <c r="B35" s="196">
        <v>119634</v>
      </c>
      <c r="C35" s="197">
        <v>2396060</v>
      </c>
      <c r="D35" s="196">
        <v>10954</v>
      </c>
      <c r="E35" s="197">
        <v>219080</v>
      </c>
      <c r="F35" s="196">
        <v>37</v>
      </c>
      <c r="G35" s="197">
        <v>365682</v>
      </c>
    </row>
    <row r="36" spans="1:7" ht="19.5" customHeight="1">
      <c r="A36" s="183" t="s">
        <v>57</v>
      </c>
      <c r="B36" s="196">
        <v>452064</v>
      </c>
      <c r="C36" s="197">
        <v>9047040</v>
      </c>
      <c r="D36" s="196">
        <v>28715</v>
      </c>
      <c r="E36" s="197">
        <v>574300</v>
      </c>
      <c r="F36" s="196">
        <v>96</v>
      </c>
      <c r="G36" s="197">
        <v>695726</v>
      </c>
    </row>
    <row r="37" spans="1:7" ht="19.5" customHeight="1">
      <c r="A37" s="183" t="s">
        <v>58</v>
      </c>
      <c r="B37" s="196">
        <v>198419</v>
      </c>
      <c r="C37" s="197">
        <v>3971690</v>
      </c>
      <c r="D37" s="196">
        <v>23911</v>
      </c>
      <c r="E37" s="197">
        <v>478220</v>
      </c>
      <c r="F37" s="196">
        <v>76</v>
      </c>
      <c r="G37" s="197">
        <v>562985</v>
      </c>
    </row>
    <row r="38" spans="1:7" ht="19.5" customHeight="1">
      <c r="A38" s="183" t="s">
        <v>59</v>
      </c>
      <c r="B38" s="196">
        <v>540700</v>
      </c>
      <c r="C38" s="197">
        <v>10827324</v>
      </c>
      <c r="D38" s="196">
        <v>67224</v>
      </c>
      <c r="E38" s="197">
        <v>1345100</v>
      </c>
      <c r="F38" s="196">
        <v>250</v>
      </c>
      <c r="G38" s="197">
        <v>1749386</v>
      </c>
    </row>
    <row r="39" spans="1:7" ht="19.5" customHeight="1">
      <c r="A39" s="186" t="s">
        <v>60</v>
      </c>
      <c r="B39" s="205">
        <v>79572</v>
      </c>
      <c r="C39" s="206">
        <v>1594660</v>
      </c>
      <c r="D39" s="205">
        <v>12051</v>
      </c>
      <c r="E39" s="206">
        <v>241020</v>
      </c>
      <c r="F39" s="205">
        <v>38</v>
      </c>
      <c r="G39" s="206">
        <v>277361</v>
      </c>
    </row>
  </sheetData>
  <mergeCells count="20">
    <mergeCell ref="A18:G18"/>
    <mergeCell ref="B19:E19"/>
    <mergeCell ref="F19:G20"/>
    <mergeCell ref="B20:C20"/>
    <mergeCell ref="D20:E20"/>
    <mergeCell ref="A19:A22"/>
    <mergeCell ref="B22:G22"/>
    <mergeCell ref="D4:I4"/>
    <mergeCell ref="G5:I5"/>
    <mergeCell ref="A7:I7"/>
    <mergeCell ref="A13:I13"/>
    <mergeCell ref="A1:I1"/>
    <mergeCell ref="A3:G3"/>
    <mergeCell ref="A4:A6"/>
    <mergeCell ref="B4:C4"/>
    <mergeCell ref="B5:B6"/>
    <mergeCell ref="C5:C6"/>
    <mergeCell ref="D5:D6"/>
    <mergeCell ref="E5:E6"/>
    <mergeCell ref="F5:F6"/>
  </mergeCells>
  <hyperlinks>
    <hyperlink ref="J1" location="'Spis treści'!A1" display="Powrót do spisu" xr:uid="{3681F74C-58D4-4995-98EF-C82174C0F90C}"/>
  </hyperlinks>
  <printOptions horizontalCentered="1"/>
  <pageMargins left="0.51181102362204722" right="0.59055118110236227"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3"/>
  <sheetViews>
    <sheetView view="pageBreakPreview" topLeftCell="A4" zoomScale="80" zoomScaleNormal="100" zoomScaleSheetLayoutView="80" workbookViewId="0">
      <selection activeCell="A15" sqref="A15:B15"/>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767" t="s">
        <v>342</v>
      </c>
      <c r="B1" s="767"/>
      <c r="C1" s="767"/>
      <c r="D1" s="767"/>
      <c r="E1" s="767"/>
      <c r="F1" s="767"/>
      <c r="G1" s="767"/>
      <c r="H1" s="529"/>
      <c r="I1" s="529"/>
    </row>
    <row r="2" spans="1:9" ht="33.75" customHeight="1">
      <c r="H2" s="583" t="s">
        <v>632</v>
      </c>
    </row>
    <row r="30" spans="1:4" ht="22.5" customHeight="1">
      <c r="A30" s="676" t="s">
        <v>457</v>
      </c>
      <c r="B30" s="676"/>
      <c r="C30" s="676"/>
      <c r="D30" s="676"/>
    </row>
    <row r="31" spans="1:4" ht="22.5">
      <c r="A31" s="421"/>
      <c r="B31" s="421" t="s">
        <v>195</v>
      </c>
      <c r="C31" s="421" t="s">
        <v>276</v>
      </c>
      <c r="D31" s="421" t="s">
        <v>129</v>
      </c>
    </row>
    <row r="32" spans="1:4" ht="21" customHeight="1">
      <c r="A32" s="286" t="s">
        <v>273</v>
      </c>
      <c r="B32" s="287">
        <f>'Tab 1 (24) i 2 (25)'!E10</f>
        <v>121111265</v>
      </c>
      <c r="C32" s="287">
        <f>'Tab 1 (24) i 2 (25)'!E15</f>
        <v>16522336</v>
      </c>
      <c r="D32" s="287">
        <f>SUM(B32:C32)</f>
        <v>137633601</v>
      </c>
    </row>
    <row r="33" spans="1:4" ht="21" customHeight="1">
      <c r="A33" s="286" t="s">
        <v>268</v>
      </c>
      <c r="B33" s="478">
        <f>B32/$D$32</f>
        <v>0.87995419810312159</v>
      </c>
      <c r="C33" s="478">
        <f>C32/$D$32</f>
        <v>0.12004580189687837</v>
      </c>
      <c r="D33" s="478">
        <f>D32/$D$32</f>
        <v>1</v>
      </c>
    </row>
  </sheetData>
  <mergeCells count="2">
    <mergeCell ref="A30:D30"/>
    <mergeCell ref="A1:G1"/>
  </mergeCells>
  <hyperlinks>
    <hyperlink ref="H2" location="'Spis treści'!A1" display="Powrót do spisu" xr:uid="{A313CC6E-C429-4CB9-BE3A-F4F5D08CD402}"/>
  </hyperlinks>
  <printOptions horizontalCentered="1"/>
  <pageMargins left="0.51181102362204722" right="0.51181102362204722" top="0.6692913385826772" bottom="0.55118110236220474" header="0.31496062992125984" footer="0.31496062992125984"/>
  <pageSetup paperSize="9" scale="95" orientation="portrait" r:id="rId1"/>
  <headerFooter differentFirst="1" alignWithMargins="0">
    <oddFooter>&amp;C&amp;"Arial,Normalny"&amp;9&amp;P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P38"/>
  <sheetViews>
    <sheetView showGridLines="0" view="pageBreakPreview" topLeftCell="A19" zoomScale="90" zoomScaleNormal="100" zoomScaleSheetLayoutView="90" workbookViewId="0">
      <selection activeCell="A15" sqref="A15:B15"/>
    </sheetView>
  </sheetViews>
  <sheetFormatPr defaultRowHeight="15"/>
  <cols>
    <col min="1" max="1" width="29.125" customWidth="1"/>
    <col min="2" max="2" width="12.375" customWidth="1"/>
    <col min="3" max="3" width="11.125" customWidth="1"/>
    <col min="4" max="5" width="11.5" customWidth="1"/>
    <col min="6" max="6" width="12.25" customWidth="1"/>
    <col min="7" max="7" width="11.75" customWidth="1"/>
    <col min="8" max="8" width="13.5" customWidth="1"/>
    <col min="9" max="9" width="13.875" customWidth="1"/>
    <col min="10" max="10" width="13.375" customWidth="1"/>
  </cols>
  <sheetData>
    <row r="1" spans="1:16" ht="24.75" customHeight="1">
      <c r="A1" s="767" t="str">
        <f>'Tab 1 (24) i 2 (25)'!A1:G1</f>
        <v>IV. FUNDUSZ SKŁADKOWY</v>
      </c>
      <c r="B1" s="767"/>
      <c r="C1" s="767"/>
      <c r="D1" s="767"/>
      <c r="E1" s="767"/>
      <c r="F1" s="767"/>
      <c r="G1" s="767"/>
      <c r="H1" s="767"/>
      <c r="I1" s="767"/>
      <c r="J1" s="767"/>
    </row>
    <row r="2" spans="1:16" ht="30" customHeight="1">
      <c r="A2" s="644" t="s">
        <v>587</v>
      </c>
      <c r="B2" s="644"/>
      <c r="C2" s="644"/>
      <c r="D2" s="644"/>
      <c r="E2" s="644"/>
      <c r="F2" s="644"/>
      <c r="G2" s="644"/>
      <c r="H2" s="644"/>
      <c r="I2" s="644"/>
      <c r="J2" s="644"/>
      <c r="K2" s="583" t="s">
        <v>632</v>
      </c>
    </row>
    <row r="3" spans="1:16">
      <c r="A3" s="677" t="s">
        <v>15</v>
      </c>
      <c r="B3" s="677"/>
      <c r="C3" s="630" t="s">
        <v>438</v>
      </c>
      <c r="D3" s="631"/>
      <c r="E3" s="630" t="s">
        <v>574</v>
      </c>
      <c r="F3" s="632"/>
      <c r="G3" s="632"/>
      <c r="H3" s="632"/>
      <c r="I3" s="632"/>
      <c r="J3" s="631"/>
      <c r="K3" s="560"/>
      <c r="L3" s="561"/>
      <c r="M3" s="561"/>
      <c r="N3" s="415"/>
      <c r="O3" s="415"/>
      <c r="P3" s="415"/>
    </row>
    <row r="4" spans="1:16" ht="15" customHeight="1">
      <c r="A4" s="682"/>
      <c r="B4" s="682"/>
      <c r="C4" s="633" t="s">
        <v>645</v>
      </c>
      <c r="D4" s="633" t="s">
        <v>646</v>
      </c>
      <c r="E4" s="633" t="s">
        <v>636</v>
      </c>
      <c r="F4" s="633" t="s">
        <v>645</v>
      </c>
      <c r="G4" s="633" t="s">
        <v>646</v>
      </c>
      <c r="H4" s="659" t="s">
        <v>16</v>
      </c>
      <c r="I4" s="634"/>
      <c r="J4" s="635"/>
      <c r="K4" s="159"/>
      <c r="L4" s="416"/>
      <c r="M4" s="416"/>
      <c r="N4" s="416"/>
      <c r="O4" s="416"/>
      <c r="P4" s="416"/>
    </row>
    <row r="5" spans="1:16" ht="37.5" customHeight="1">
      <c r="A5" s="682"/>
      <c r="B5" s="682"/>
      <c r="C5" s="633"/>
      <c r="D5" s="633"/>
      <c r="E5" s="633"/>
      <c r="F5" s="633"/>
      <c r="G5" s="633"/>
      <c r="H5" s="610" t="s">
        <v>661</v>
      </c>
      <c r="I5" s="609" t="s">
        <v>659</v>
      </c>
      <c r="J5" s="609" t="s">
        <v>660</v>
      </c>
      <c r="K5" s="562"/>
      <c r="L5" s="563"/>
      <c r="M5" s="563"/>
      <c r="N5" s="164"/>
      <c r="O5" s="164"/>
      <c r="P5" s="164"/>
    </row>
    <row r="6" spans="1:16" ht="16.5" customHeight="1">
      <c r="A6" s="571" t="s">
        <v>8</v>
      </c>
      <c r="B6" s="572"/>
      <c r="C6" s="572"/>
      <c r="D6" s="572"/>
      <c r="E6" s="572"/>
      <c r="F6" s="572"/>
      <c r="G6" s="572"/>
      <c r="H6" s="572"/>
      <c r="I6" s="573"/>
      <c r="J6" s="573"/>
      <c r="K6" s="400"/>
      <c r="L6" s="417"/>
      <c r="M6" s="417"/>
      <c r="N6" s="417"/>
      <c r="O6" s="417"/>
      <c r="P6" s="417"/>
    </row>
    <row r="7" spans="1:16" ht="15.75" customHeight="1">
      <c r="A7" s="773" t="s">
        <v>199</v>
      </c>
      <c r="B7" s="773"/>
      <c r="C7" s="196">
        <v>3195</v>
      </c>
      <c r="D7" s="196">
        <v>9212</v>
      </c>
      <c r="E7" s="196">
        <v>2922</v>
      </c>
      <c r="F7" s="196">
        <v>3119</v>
      </c>
      <c r="G7" s="196">
        <v>8981</v>
      </c>
      <c r="H7" s="401">
        <f>F7/E7-1</f>
        <v>6.7419575633127948E-2</v>
      </c>
      <c r="I7" s="413">
        <f>F7/C7-1</f>
        <v>-2.3787167449139335E-2</v>
      </c>
      <c r="J7" s="401">
        <f>G7/D7-1</f>
        <v>-2.5075987841945313E-2</v>
      </c>
      <c r="K7" s="413"/>
      <c r="L7" s="418"/>
      <c r="M7" s="418"/>
      <c r="N7" s="418"/>
      <c r="O7" s="418"/>
      <c r="P7" s="418"/>
    </row>
    <row r="8" spans="1:16" ht="15.75" customHeight="1">
      <c r="A8" s="773" t="s">
        <v>200</v>
      </c>
      <c r="B8" s="773"/>
      <c r="C8" s="196">
        <v>2761</v>
      </c>
      <c r="D8" s="196">
        <v>9042</v>
      </c>
      <c r="E8" s="196">
        <v>2819</v>
      </c>
      <c r="F8" s="196">
        <v>2465</v>
      </c>
      <c r="G8" s="196">
        <v>8118</v>
      </c>
      <c r="H8" s="401">
        <f t="shared" ref="H8:H11" si="0">F8/E8-1</f>
        <v>-0.12557644554806668</v>
      </c>
      <c r="I8" s="413">
        <f t="shared" ref="I8:I11" si="1">F8/C8-1</f>
        <v>-0.10720753350235424</v>
      </c>
      <c r="J8" s="401">
        <f t="shared" ref="J8:J11" si="2">G8/D8-1</f>
        <v>-0.1021897810218978</v>
      </c>
      <c r="K8" s="413"/>
      <c r="L8" s="418"/>
      <c r="M8" s="418"/>
      <c r="N8" s="418"/>
      <c r="O8" s="418"/>
      <c r="P8" s="418"/>
    </row>
    <row r="9" spans="1:16" ht="15.75" customHeight="1">
      <c r="A9" s="773" t="s">
        <v>201</v>
      </c>
      <c r="B9" s="773"/>
      <c r="C9" s="196">
        <v>2244</v>
      </c>
      <c r="D9" s="196">
        <v>7472</v>
      </c>
      <c r="E9" s="196">
        <v>2351</v>
      </c>
      <c r="F9" s="196">
        <v>2038</v>
      </c>
      <c r="G9" s="196">
        <v>6751</v>
      </c>
      <c r="H9" s="401">
        <f t="shared" si="0"/>
        <v>-0.13313483623989797</v>
      </c>
      <c r="I9" s="413">
        <f t="shared" si="1"/>
        <v>-9.1800356506238856E-2</v>
      </c>
      <c r="J9" s="401">
        <f t="shared" si="2"/>
        <v>-9.64935760171306E-2</v>
      </c>
      <c r="K9" s="413"/>
      <c r="L9" s="418"/>
      <c r="M9" s="418"/>
      <c r="N9" s="418"/>
      <c r="O9" s="418"/>
      <c r="P9" s="418"/>
    </row>
    <row r="10" spans="1:16" ht="15.75" customHeight="1">
      <c r="A10" s="773" t="s">
        <v>202</v>
      </c>
      <c r="B10" s="773"/>
      <c r="C10" s="196">
        <v>10</v>
      </c>
      <c r="D10" s="196">
        <v>30</v>
      </c>
      <c r="E10" s="196">
        <v>8</v>
      </c>
      <c r="F10" s="196">
        <v>10</v>
      </c>
      <c r="G10" s="196">
        <v>32</v>
      </c>
      <c r="H10" s="401">
        <f t="shared" si="0"/>
        <v>0.25</v>
      </c>
      <c r="I10" s="413">
        <f t="shared" si="1"/>
        <v>0</v>
      </c>
      <c r="J10" s="401">
        <f t="shared" si="2"/>
        <v>6.6666666666666652E-2</v>
      </c>
      <c r="K10" s="413"/>
      <c r="L10" s="418"/>
      <c r="M10" s="418"/>
      <c r="N10" s="418"/>
      <c r="O10" s="418"/>
      <c r="P10" s="418"/>
    </row>
    <row r="11" spans="1:16" ht="15.75" customHeight="1">
      <c r="A11" s="773" t="s">
        <v>203</v>
      </c>
      <c r="B11" s="773"/>
      <c r="C11" s="196">
        <v>804</v>
      </c>
      <c r="D11" s="196">
        <v>2590</v>
      </c>
      <c r="E11" s="196">
        <v>795</v>
      </c>
      <c r="F11" s="196">
        <v>688</v>
      </c>
      <c r="G11" s="196">
        <v>2330</v>
      </c>
      <c r="H11" s="401">
        <f t="shared" si="0"/>
        <v>-0.13459119496855343</v>
      </c>
      <c r="I11" s="413">
        <f t="shared" si="1"/>
        <v>-0.14427860696517414</v>
      </c>
      <c r="J11" s="401">
        <f t="shared" si="2"/>
        <v>-0.10038610038610041</v>
      </c>
      <c r="K11" s="413"/>
      <c r="L11" s="418"/>
      <c r="M11" s="418"/>
      <c r="N11" s="418"/>
      <c r="O11" s="418"/>
      <c r="P11" s="418"/>
    </row>
    <row r="12" spans="1:16" ht="16.5" customHeight="1">
      <c r="A12" s="571" t="s">
        <v>204</v>
      </c>
      <c r="B12" s="572"/>
      <c r="C12" s="572"/>
      <c r="D12" s="572"/>
      <c r="E12" s="572"/>
      <c r="F12" s="572"/>
      <c r="G12" s="572"/>
      <c r="H12" s="572"/>
      <c r="I12" s="573"/>
      <c r="J12" s="573"/>
      <c r="K12" s="400"/>
      <c r="L12" s="417"/>
      <c r="M12" s="417"/>
      <c r="N12" s="417"/>
      <c r="O12" s="417"/>
      <c r="P12" s="417"/>
    </row>
    <row r="13" spans="1:16" ht="25.5" customHeight="1">
      <c r="A13" s="774" t="s">
        <v>205</v>
      </c>
      <c r="B13" s="774"/>
      <c r="C13" s="196">
        <v>84</v>
      </c>
      <c r="D13" s="196">
        <v>261</v>
      </c>
      <c r="E13" s="196">
        <v>77</v>
      </c>
      <c r="F13" s="196">
        <v>61</v>
      </c>
      <c r="G13" s="196">
        <v>199</v>
      </c>
      <c r="H13" s="401">
        <f t="shared" ref="H13:H14" si="3">F13/E13-1</f>
        <v>-0.20779220779220775</v>
      </c>
      <c r="I13" s="413">
        <f t="shared" ref="I13:I14" si="4">F13/C13-1</f>
        <v>-0.27380952380952384</v>
      </c>
      <c r="J13" s="401">
        <f t="shared" ref="J13:J14" si="5">G13/D13-1</f>
        <v>-0.23754789272030652</v>
      </c>
      <c r="K13" s="413"/>
      <c r="L13" s="418"/>
      <c r="M13" s="418"/>
      <c r="N13" s="418"/>
      <c r="O13" s="418"/>
      <c r="P13" s="418"/>
    </row>
    <row r="14" spans="1:16" ht="15.75" customHeight="1">
      <c r="A14" s="773" t="s">
        <v>201</v>
      </c>
      <c r="B14" s="773"/>
      <c r="C14" s="196">
        <v>54</v>
      </c>
      <c r="D14" s="196">
        <v>171</v>
      </c>
      <c r="E14" s="196">
        <v>66</v>
      </c>
      <c r="F14" s="196">
        <v>46</v>
      </c>
      <c r="G14" s="196">
        <v>163</v>
      </c>
      <c r="H14" s="401">
        <f t="shared" si="3"/>
        <v>-0.30303030303030298</v>
      </c>
      <c r="I14" s="413">
        <f t="shared" si="4"/>
        <v>-0.14814814814814814</v>
      </c>
      <c r="J14" s="401">
        <f t="shared" si="5"/>
        <v>-4.6783625730994149E-2</v>
      </c>
      <c r="K14" s="413"/>
      <c r="L14" s="418"/>
      <c r="M14" s="418"/>
      <c r="N14" s="418"/>
      <c r="O14" s="418"/>
      <c r="P14" s="418"/>
    </row>
    <row r="15" spans="1:16" ht="15.75" customHeight="1">
      <c r="A15" s="773" t="s">
        <v>202</v>
      </c>
      <c r="B15" s="773"/>
      <c r="C15" s="184">
        <v>0</v>
      </c>
      <c r="D15" s="184">
        <v>0</v>
      </c>
      <c r="E15" s="184">
        <v>0</v>
      </c>
      <c r="F15" s="184">
        <v>0</v>
      </c>
      <c r="G15" s="184">
        <v>0</v>
      </c>
      <c r="H15" s="606" t="s">
        <v>523</v>
      </c>
      <c r="I15" s="606" t="s">
        <v>523</v>
      </c>
      <c r="J15" s="606" t="s">
        <v>523</v>
      </c>
      <c r="K15" s="414"/>
      <c r="L15" s="419"/>
      <c r="M15" s="419"/>
      <c r="N15" s="419"/>
      <c r="O15" s="419"/>
      <c r="P15" s="419"/>
    </row>
    <row r="16" spans="1:16" ht="15.75" customHeight="1">
      <c r="A16" s="772" t="s">
        <v>203</v>
      </c>
      <c r="B16" s="772"/>
      <c r="C16" s="205">
        <v>28</v>
      </c>
      <c r="D16" s="205">
        <v>87</v>
      </c>
      <c r="E16" s="205">
        <v>17</v>
      </c>
      <c r="F16" s="205">
        <v>15</v>
      </c>
      <c r="G16" s="205">
        <v>48</v>
      </c>
      <c r="H16" s="402">
        <f>F16/E16-1</f>
        <v>-0.11764705882352944</v>
      </c>
      <c r="I16" s="402">
        <f>F16/C16-1</f>
        <v>-0.4642857142857143</v>
      </c>
      <c r="J16" s="402">
        <f>G16/D16-1</f>
        <v>-0.44827586206896552</v>
      </c>
      <c r="K16" s="413"/>
      <c r="L16" s="418"/>
      <c r="M16" s="418"/>
      <c r="N16" s="418"/>
      <c r="O16" s="418"/>
      <c r="P16" s="418"/>
    </row>
    <row r="18" spans="1:10" ht="24.75" customHeight="1">
      <c r="A18" s="690" t="s">
        <v>588</v>
      </c>
      <c r="B18" s="690"/>
      <c r="C18" s="690"/>
      <c r="D18" s="690"/>
      <c r="E18" s="690"/>
      <c r="F18" s="690"/>
      <c r="G18" s="690"/>
      <c r="H18" s="690"/>
      <c r="I18" s="690"/>
      <c r="J18" s="690"/>
    </row>
    <row r="19" spans="1:10" ht="15" customHeight="1">
      <c r="A19" s="677" t="s">
        <v>15</v>
      </c>
      <c r="B19" s="673" t="s">
        <v>206</v>
      </c>
      <c r="C19" s="673"/>
      <c r="D19" s="673"/>
      <c r="E19" s="771" t="s">
        <v>207</v>
      </c>
      <c r="F19" s="771"/>
      <c r="G19" s="771"/>
      <c r="H19" s="771"/>
      <c r="I19" s="771"/>
      <c r="J19" s="675" t="s">
        <v>208</v>
      </c>
    </row>
    <row r="20" spans="1:10" ht="69" customHeight="1">
      <c r="A20" s="682"/>
      <c r="B20" s="503" t="s">
        <v>129</v>
      </c>
      <c r="C20" s="503" t="s">
        <v>209</v>
      </c>
      <c r="D20" s="503" t="s">
        <v>210</v>
      </c>
      <c r="E20" s="503" t="s">
        <v>211</v>
      </c>
      <c r="F20" s="503" t="s">
        <v>212</v>
      </c>
      <c r="G20" s="503" t="s">
        <v>213</v>
      </c>
      <c r="H20" s="503" t="s">
        <v>214</v>
      </c>
      <c r="I20" s="503" t="s">
        <v>215</v>
      </c>
      <c r="J20" s="675"/>
    </row>
    <row r="21" spans="1:10" ht="13.5" customHeight="1">
      <c r="A21" s="678"/>
      <c r="B21" s="679" t="str">
        <f>'Tab 8 (18)'!B9:H9</f>
        <v>TRZY KWARTAŁY 2022 R.</v>
      </c>
      <c r="C21" s="680"/>
      <c r="D21" s="680"/>
      <c r="E21" s="680"/>
      <c r="F21" s="680"/>
      <c r="G21" s="680"/>
      <c r="H21" s="680"/>
      <c r="I21" s="680"/>
      <c r="J21" s="681"/>
    </row>
    <row r="22" spans="1:10">
      <c r="A22" s="403" t="s">
        <v>72</v>
      </c>
      <c r="B22" s="404">
        <f>SUM(B23:B38)</f>
        <v>6751</v>
      </c>
      <c r="C22" s="404">
        <f t="shared" ref="C22:J22" si="6">SUM(C23:C38)</f>
        <v>32</v>
      </c>
      <c r="D22" s="405">
        <v>6</v>
      </c>
      <c r="E22" s="404">
        <f t="shared" si="6"/>
        <v>3368</v>
      </c>
      <c r="F22" s="404">
        <f t="shared" si="6"/>
        <v>418</v>
      </c>
      <c r="G22" s="404">
        <f t="shared" si="6"/>
        <v>803</v>
      </c>
      <c r="H22" s="404">
        <f t="shared" si="6"/>
        <v>837</v>
      </c>
      <c r="I22" s="404">
        <f t="shared" si="6"/>
        <v>1325</v>
      </c>
      <c r="J22" s="404">
        <f t="shared" si="6"/>
        <v>163</v>
      </c>
    </row>
    <row r="23" spans="1:10">
      <c r="A23" s="406" t="s">
        <v>45</v>
      </c>
      <c r="B23" s="407">
        <v>176</v>
      </c>
      <c r="C23" s="407">
        <v>2</v>
      </c>
      <c r="D23" s="408">
        <v>4.5999999999999996</v>
      </c>
      <c r="E23" s="407">
        <v>89</v>
      </c>
      <c r="F23" s="407">
        <v>16</v>
      </c>
      <c r="G23" s="407">
        <v>23</v>
      </c>
      <c r="H23" s="407">
        <v>11</v>
      </c>
      <c r="I23" s="407">
        <v>37</v>
      </c>
      <c r="J23" s="407">
        <v>9</v>
      </c>
    </row>
    <row r="24" spans="1:10">
      <c r="A24" s="406" t="s">
        <v>216</v>
      </c>
      <c r="B24" s="407">
        <v>472</v>
      </c>
      <c r="C24" s="407">
        <v>3</v>
      </c>
      <c r="D24" s="408">
        <v>7.9</v>
      </c>
      <c r="E24" s="407">
        <v>210</v>
      </c>
      <c r="F24" s="407">
        <v>28</v>
      </c>
      <c r="G24" s="407">
        <v>58</v>
      </c>
      <c r="H24" s="407">
        <v>76</v>
      </c>
      <c r="I24" s="407">
        <v>100</v>
      </c>
      <c r="J24" s="407">
        <v>5</v>
      </c>
    </row>
    <row r="25" spans="1:10">
      <c r="A25" s="406" t="s">
        <v>47</v>
      </c>
      <c r="B25" s="407">
        <v>1002</v>
      </c>
      <c r="C25" s="407">
        <v>3</v>
      </c>
      <c r="D25" s="408">
        <v>7</v>
      </c>
      <c r="E25" s="407">
        <v>522</v>
      </c>
      <c r="F25" s="407">
        <v>60</v>
      </c>
      <c r="G25" s="407">
        <v>108</v>
      </c>
      <c r="H25" s="407">
        <v>70</v>
      </c>
      <c r="I25" s="407">
        <v>242</v>
      </c>
      <c r="J25" s="407">
        <v>11</v>
      </c>
    </row>
    <row r="26" spans="1:10">
      <c r="A26" s="406" t="s">
        <v>48</v>
      </c>
      <c r="B26" s="407">
        <v>66</v>
      </c>
      <c r="C26" s="409">
        <v>0</v>
      </c>
      <c r="D26" s="408">
        <v>5</v>
      </c>
      <c r="E26" s="407">
        <v>29</v>
      </c>
      <c r="F26" s="407">
        <v>11</v>
      </c>
      <c r="G26" s="407">
        <v>10</v>
      </c>
      <c r="H26" s="407">
        <v>6</v>
      </c>
      <c r="I26" s="407">
        <v>10</v>
      </c>
      <c r="J26" s="407">
        <v>3</v>
      </c>
    </row>
    <row r="27" spans="1:10">
      <c r="A27" s="406" t="s">
        <v>49</v>
      </c>
      <c r="B27" s="407">
        <v>573</v>
      </c>
      <c r="C27" s="407">
        <v>4</v>
      </c>
      <c r="D27" s="408">
        <v>6.5</v>
      </c>
      <c r="E27" s="407">
        <v>297</v>
      </c>
      <c r="F27" s="407">
        <v>37</v>
      </c>
      <c r="G27" s="407">
        <v>73</v>
      </c>
      <c r="H27" s="407">
        <v>66</v>
      </c>
      <c r="I27" s="407">
        <v>100</v>
      </c>
      <c r="J27" s="407">
        <v>6</v>
      </c>
    </row>
    <row r="28" spans="1:10">
      <c r="A28" s="406" t="s">
        <v>50</v>
      </c>
      <c r="B28" s="407">
        <v>551</v>
      </c>
      <c r="C28" s="407">
        <v>1</v>
      </c>
      <c r="D28" s="408">
        <v>4.2</v>
      </c>
      <c r="E28" s="407">
        <v>324</v>
      </c>
      <c r="F28" s="407">
        <v>23</v>
      </c>
      <c r="G28" s="407">
        <v>79</v>
      </c>
      <c r="H28" s="407">
        <v>31</v>
      </c>
      <c r="I28" s="407">
        <v>94</v>
      </c>
      <c r="J28" s="407">
        <v>10</v>
      </c>
    </row>
    <row r="29" spans="1:10">
      <c r="A29" s="406" t="s">
        <v>51</v>
      </c>
      <c r="B29" s="407">
        <v>919</v>
      </c>
      <c r="C29" s="407">
        <v>3</v>
      </c>
      <c r="D29" s="408">
        <v>5.8</v>
      </c>
      <c r="E29" s="407">
        <v>465</v>
      </c>
      <c r="F29" s="407">
        <v>56</v>
      </c>
      <c r="G29" s="407">
        <v>107</v>
      </c>
      <c r="H29" s="407">
        <v>132</v>
      </c>
      <c r="I29" s="407">
        <v>159</v>
      </c>
      <c r="J29" s="407">
        <v>26</v>
      </c>
    </row>
    <row r="30" spans="1:10">
      <c r="A30" s="406" t="s">
        <v>52</v>
      </c>
      <c r="B30" s="407">
        <v>83</v>
      </c>
      <c r="C30" s="407">
        <v>3</v>
      </c>
      <c r="D30" s="408">
        <v>3.4</v>
      </c>
      <c r="E30" s="407">
        <v>42</v>
      </c>
      <c r="F30" s="407">
        <v>6</v>
      </c>
      <c r="G30" s="407">
        <v>9</v>
      </c>
      <c r="H30" s="407">
        <v>8</v>
      </c>
      <c r="I30" s="407">
        <v>18</v>
      </c>
      <c r="J30" s="407">
        <v>1</v>
      </c>
    </row>
    <row r="31" spans="1:10">
      <c r="A31" s="406" t="s">
        <v>53</v>
      </c>
      <c r="B31" s="407">
        <v>507</v>
      </c>
      <c r="C31" s="407">
        <v>2</v>
      </c>
      <c r="D31" s="408">
        <v>6.2</v>
      </c>
      <c r="E31" s="407">
        <v>293</v>
      </c>
      <c r="F31" s="407">
        <v>34</v>
      </c>
      <c r="G31" s="407">
        <v>64</v>
      </c>
      <c r="H31" s="407">
        <v>23</v>
      </c>
      <c r="I31" s="407">
        <v>93</v>
      </c>
      <c r="J31" s="407">
        <v>10</v>
      </c>
    </row>
    <row r="32" spans="1:10">
      <c r="A32" s="406" t="s">
        <v>54</v>
      </c>
      <c r="B32" s="407">
        <v>619</v>
      </c>
      <c r="C32" s="407">
        <v>4</v>
      </c>
      <c r="D32" s="408">
        <v>7.9</v>
      </c>
      <c r="E32" s="407">
        <v>258</v>
      </c>
      <c r="F32" s="407">
        <v>40</v>
      </c>
      <c r="G32" s="407">
        <v>55</v>
      </c>
      <c r="H32" s="407">
        <v>170</v>
      </c>
      <c r="I32" s="407">
        <v>96</v>
      </c>
      <c r="J32" s="407">
        <v>31</v>
      </c>
    </row>
    <row r="33" spans="1:10">
      <c r="A33" s="406" t="s">
        <v>55</v>
      </c>
      <c r="B33" s="407">
        <v>273</v>
      </c>
      <c r="C33" s="407">
        <v>1</v>
      </c>
      <c r="D33" s="408">
        <v>7.3</v>
      </c>
      <c r="E33" s="407">
        <v>140</v>
      </c>
      <c r="F33" s="407">
        <v>11</v>
      </c>
      <c r="G33" s="407">
        <v>41</v>
      </c>
      <c r="H33" s="407">
        <v>37</v>
      </c>
      <c r="I33" s="407">
        <v>44</v>
      </c>
      <c r="J33" s="407">
        <v>6</v>
      </c>
    </row>
    <row r="34" spans="1:10">
      <c r="A34" s="406" t="s">
        <v>56</v>
      </c>
      <c r="B34" s="407">
        <v>102</v>
      </c>
      <c r="C34" s="407">
        <v>1</v>
      </c>
      <c r="D34" s="408">
        <v>3.3</v>
      </c>
      <c r="E34" s="407">
        <v>60</v>
      </c>
      <c r="F34" s="407">
        <v>6</v>
      </c>
      <c r="G34" s="407">
        <v>6</v>
      </c>
      <c r="H34" s="407">
        <v>12</v>
      </c>
      <c r="I34" s="407">
        <v>18</v>
      </c>
      <c r="J34" s="407">
        <v>2</v>
      </c>
    </row>
    <row r="35" spans="1:10">
      <c r="A35" s="406" t="s">
        <v>57</v>
      </c>
      <c r="B35" s="407">
        <v>303</v>
      </c>
      <c r="C35" s="407">
        <v>1</v>
      </c>
      <c r="D35" s="408">
        <v>4.9000000000000004</v>
      </c>
      <c r="E35" s="407">
        <v>163</v>
      </c>
      <c r="F35" s="407">
        <v>17</v>
      </c>
      <c r="G35" s="407">
        <v>45</v>
      </c>
      <c r="H35" s="407">
        <v>16</v>
      </c>
      <c r="I35" s="407">
        <v>62</v>
      </c>
      <c r="J35" s="407">
        <v>4</v>
      </c>
    </row>
    <row r="36" spans="1:10">
      <c r="A36" s="406" t="s">
        <v>58</v>
      </c>
      <c r="B36" s="407">
        <v>236</v>
      </c>
      <c r="C36" s="407">
        <v>2</v>
      </c>
      <c r="D36" s="408">
        <v>6</v>
      </c>
      <c r="E36" s="407">
        <v>98</v>
      </c>
      <c r="F36" s="407">
        <v>9</v>
      </c>
      <c r="G36" s="407">
        <v>27</v>
      </c>
      <c r="H36" s="407">
        <v>55</v>
      </c>
      <c r="I36" s="407">
        <v>47</v>
      </c>
      <c r="J36" s="407">
        <v>27</v>
      </c>
    </row>
    <row r="37" spans="1:10">
      <c r="A37" s="406" t="s">
        <v>59</v>
      </c>
      <c r="B37" s="407">
        <v>753</v>
      </c>
      <c r="C37" s="407">
        <v>2</v>
      </c>
      <c r="D37" s="408">
        <v>6.9</v>
      </c>
      <c r="E37" s="407">
        <v>331</v>
      </c>
      <c r="F37" s="407">
        <v>54</v>
      </c>
      <c r="G37" s="407">
        <v>80</v>
      </c>
      <c r="H37" s="407">
        <v>119</v>
      </c>
      <c r="I37" s="407">
        <v>169</v>
      </c>
      <c r="J37" s="407">
        <v>9</v>
      </c>
    </row>
    <row r="38" spans="1:10">
      <c r="A38" s="410" t="s">
        <v>60</v>
      </c>
      <c r="B38" s="411">
        <v>116</v>
      </c>
      <c r="C38" s="479">
        <v>0</v>
      </c>
      <c r="D38" s="412">
        <v>5.2</v>
      </c>
      <c r="E38" s="411">
        <v>47</v>
      </c>
      <c r="F38" s="411">
        <v>10</v>
      </c>
      <c r="G38" s="411">
        <v>18</v>
      </c>
      <c r="H38" s="411">
        <v>5</v>
      </c>
      <c r="I38" s="411">
        <v>36</v>
      </c>
      <c r="J38" s="411">
        <v>3</v>
      </c>
    </row>
  </sheetData>
  <mergeCells count="26">
    <mergeCell ref="A1:J1"/>
    <mergeCell ref="A2:J2"/>
    <mergeCell ref="A3:B5"/>
    <mergeCell ref="C3:D3"/>
    <mergeCell ref="C4:C5"/>
    <mergeCell ref="D4:D5"/>
    <mergeCell ref="E4:E5"/>
    <mergeCell ref="F4:F5"/>
    <mergeCell ref="G4:G5"/>
    <mergeCell ref="E3:J3"/>
    <mergeCell ref="H4:J4"/>
    <mergeCell ref="A16:B16"/>
    <mergeCell ref="A7:B7"/>
    <mergeCell ref="A8:B8"/>
    <mergeCell ref="A9:B9"/>
    <mergeCell ref="A10:B10"/>
    <mergeCell ref="A11:B11"/>
    <mergeCell ref="A13:B13"/>
    <mergeCell ref="A14:B14"/>
    <mergeCell ref="A15:B15"/>
    <mergeCell ref="A18:J18"/>
    <mergeCell ref="B19:D19"/>
    <mergeCell ref="E19:I19"/>
    <mergeCell ref="J19:J20"/>
    <mergeCell ref="A19:A21"/>
    <mergeCell ref="B21:J21"/>
  </mergeCells>
  <hyperlinks>
    <hyperlink ref="K2" location="'Spis treści'!A1" display="Powrót do spisu" xr:uid="{48B62C41-3AD0-4BE6-8994-3BFD63C7E1FF}"/>
  </hyperlink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N21"/>
  <sheetViews>
    <sheetView view="pageBreakPreview" zoomScale="80" zoomScaleNormal="100" zoomScaleSheetLayoutView="80" workbookViewId="0">
      <selection activeCell="A15" sqref="A15:B15"/>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0.5" customWidth="1"/>
  </cols>
  <sheetData>
    <row r="1" spans="2:14" ht="23.25" customHeight="1">
      <c r="B1" s="767" t="s">
        <v>342</v>
      </c>
      <c r="C1" s="767"/>
      <c r="D1" s="767"/>
      <c r="E1" s="767"/>
      <c r="F1" s="767"/>
      <c r="G1" s="767"/>
      <c r="H1" s="767"/>
      <c r="I1" s="767"/>
      <c r="J1" s="767"/>
      <c r="K1" s="767"/>
      <c r="L1" s="767"/>
      <c r="M1" s="767"/>
    </row>
    <row r="2" spans="2:14" ht="39" customHeight="1">
      <c r="N2" s="583" t="s">
        <v>632</v>
      </c>
    </row>
    <row r="4" spans="2:14" ht="149.25" customHeight="1"/>
    <row r="17" spans="2:8" ht="28.5" customHeight="1"/>
    <row r="18" spans="2:8" ht="30" customHeight="1">
      <c r="B18" s="676" t="s">
        <v>598</v>
      </c>
      <c r="C18" s="676"/>
      <c r="D18" s="676"/>
      <c r="E18" s="676"/>
      <c r="F18" s="676"/>
      <c r="G18" s="676"/>
      <c r="H18" s="676"/>
    </row>
    <row r="19" spans="2:8" ht="48" customHeight="1">
      <c r="B19" s="429"/>
      <c r="C19" s="429" t="s">
        <v>269</v>
      </c>
      <c r="D19" s="429" t="s">
        <v>270</v>
      </c>
      <c r="E19" s="429" t="s">
        <v>279</v>
      </c>
      <c r="F19" s="429" t="s">
        <v>271</v>
      </c>
      <c r="G19" s="429" t="s">
        <v>272</v>
      </c>
      <c r="H19" s="429" t="s">
        <v>129</v>
      </c>
    </row>
    <row r="20" spans="2:8" ht="18" customHeight="1">
      <c r="B20" s="286" t="s">
        <v>267</v>
      </c>
      <c r="C20" s="420">
        <f>'Tab 3 (26) i 4 (27)'!E22</f>
        <v>3368</v>
      </c>
      <c r="D20" s="420">
        <f>'Tab 3 (26) i 4 (27)'!F22</f>
        <v>418</v>
      </c>
      <c r="E20" s="420">
        <f>'Tab 3 (26) i 4 (27)'!G22</f>
        <v>803</v>
      </c>
      <c r="F20" s="420">
        <f>'Tab 3 (26) i 4 (27)'!H22</f>
        <v>837</v>
      </c>
      <c r="G20" s="420">
        <f>'Tab 3 (26) i 4 (27)'!I22</f>
        <v>1325</v>
      </c>
      <c r="H20" s="420">
        <f>SUM(C20:G20)</f>
        <v>6751</v>
      </c>
    </row>
    <row r="21" spans="2:8" ht="18" customHeight="1">
      <c r="B21" s="286" t="s">
        <v>268</v>
      </c>
      <c r="C21" s="478">
        <f>ROUND(C20/$H$20,2)</f>
        <v>0.5</v>
      </c>
      <c r="D21" s="478">
        <f>ROUND(D20/$H$20,2)</f>
        <v>0.06</v>
      </c>
      <c r="E21" s="478">
        <f t="shared" ref="E21:G21" si="0">ROUND(E20/$H$20,2)</f>
        <v>0.12</v>
      </c>
      <c r="F21" s="478">
        <f>ROUND(F20/$H$20,2)</f>
        <v>0.12</v>
      </c>
      <c r="G21" s="478">
        <f t="shared" si="0"/>
        <v>0.2</v>
      </c>
      <c r="H21" s="478">
        <f t="shared" ref="H21" si="1">H20/$H$20</f>
        <v>1</v>
      </c>
    </row>
  </sheetData>
  <mergeCells count="2">
    <mergeCell ref="B18:H18"/>
    <mergeCell ref="B1:M1"/>
  </mergeCells>
  <hyperlinks>
    <hyperlink ref="N2" location="'Spis treści'!A1" display="Powrót do spisu" xr:uid="{D108603E-4172-47D5-A289-D2E7D6ED4A90}"/>
  </hyperlink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election activeCell="A15" sqref="A15:B15"/>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80" t="s">
        <v>343</v>
      </c>
      <c r="B1" s="780"/>
      <c r="C1" s="780"/>
      <c r="D1" s="780"/>
      <c r="E1" s="780"/>
      <c r="F1" s="780"/>
      <c r="G1" s="780"/>
      <c r="H1" s="780"/>
      <c r="I1" s="780"/>
      <c r="J1" s="780"/>
      <c r="K1" s="780"/>
      <c r="L1" s="780"/>
    </row>
    <row r="2" spans="1:13" ht="42" customHeight="1">
      <c r="A2" s="768" t="s">
        <v>589</v>
      </c>
      <c r="B2" s="768"/>
      <c r="C2" s="768"/>
      <c r="D2" s="768"/>
      <c r="E2" s="768"/>
      <c r="F2" s="768"/>
      <c r="G2" s="768"/>
      <c r="H2" s="768"/>
      <c r="I2" s="768"/>
      <c r="J2" s="768"/>
      <c r="K2" s="768"/>
      <c r="L2" s="768"/>
      <c r="M2" s="583" t="s">
        <v>632</v>
      </c>
    </row>
    <row r="3" spans="1:13" ht="13.5" customHeight="1">
      <c r="A3" s="677" t="s">
        <v>15</v>
      </c>
      <c r="B3" s="675" t="s">
        <v>462</v>
      </c>
      <c r="C3" s="781" t="s">
        <v>75</v>
      </c>
      <c r="D3" s="781"/>
      <c r="E3" s="781" t="s">
        <v>38</v>
      </c>
      <c r="F3" s="781"/>
      <c r="G3" s="781"/>
      <c r="H3" s="781"/>
      <c r="I3" s="781"/>
      <c r="J3" s="781"/>
      <c r="K3" s="781"/>
      <c r="L3" s="781"/>
    </row>
    <row r="4" spans="1:13" ht="61.5" customHeight="1">
      <c r="A4" s="682"/>
      <c r="B4" s="675"/>
      <c r="C4" s="675" t="s">
        <v>217</v>
      </c>
      <c r="D4" s="687" t="s">
        <v>218</v>
      </c>
      <c r="E4" s="701" t="s">
        <v>277</v>
      </c>
      <c r="F4" s="702"/>
      <c r="G4" s="701" t="s">
        <v>219</v>
      </c>
      <c r="H4" s="782"/>
      <c r="I4" s="782"/>
      <c r="J4" s="702"/>
      <c r="K4" s="675" t="s">
        <v>344</v>
      </c>
      <c r="L4" s="675"/>
    </row>
    <row r="5" spans="1:13" ht="17.25" customHeight="1">
      <c r="A5" s="682"/>
      <c r="B5" s="675"/>
      <c r="C5" s="675"/>
      <c r="D5" s="687"/>
      <c r="E5" s="677" t="s">
        <v>265</v>
      </c>
      <c r="F5" s="776" t="s">
        <v>220</v>
      </c>
      <c r="G5" s="677" t="s">
        <v>265</v>
      </c>
      <c r="H5" s="776" t="s">
        <v>221</v>
      </c>
      <c r="I5" s="778" t="s">
        <v>266</v>
      </c>
      <c r="J5" s="779"/>
      <c r="K5" s="677" t="s">
        <v>265</v>
      </c>
      <c r="L5" s="776" t="s">
        <v>220</v>
      </c>
    </row>
    <row r="6" spans="1:13" ht="39.75" customHeight="1">
      <c r="A6" s="682"/>
      <c r="B6" s="675"/>
      <c r="C6" s="675"/>
      <c r="D6" s="687"/>
      <c r="E6" s="678"/>
      <c r="F6" s="777"/>
      <c r="G6" s="678"/>
      <c r="H6" s="777"/>
      <c r="I6" s="490" t="s">
        <v>489</v>
      </c>
      <c r="J6" s="490" t="s">
        <v>463</v>
      </c>
      <c r="K6" s="678"/>
      <c r="L6" s="777"/>
      <c r="M6" s="74"/>
    </row>
    <row r="7" spans="1:13" ht="18" customHeight="1">
      <c r="A7" s="678"/>
      <c r="B7" s="679" t="s">
        <v>662</v>
      </c>
      <c r="C7" s="680"/>
      <c r="D7" s="680"/>
      <c r="E7" s="680"/>
      <c r="F7" s="680"/>
      <c r="G7" s="680"/>
      <c r="H7" s="680"/>
      <c r="I7" s="680"/>
      <c r="J7" s="680"/>
      <c r="K7" s="680"/>
      <c r="L7" s="681"/>
      <c r="M7" s="74"/>
    </row>
    <row r="8" spans="1:13" ht="21" customHeight="1">
      <c r="A8" s="403" t="s">
        <v>72</v>
      </c>
      <c r="B8" s="404">
        <f>SUM(B9:B24)</f>
        <v>842881</v>
      </c>
      <c r="C8" s="404">
        <f t="shared" ref="C8:L8" si="0">SUM(C9:C24)</f>
        <v>816401</v>
      </c>
      <c r="D8" s="404">
        <f t="shared" si="0"/>
        <v>1697</v>
      </c>
      <c r="E8" s="404">
        <f t="shared" si="0"/>
        <v>6147</v>
      </c>
      <c r="F8" s="404">
        <f t="shared" si="0"/>
        <v>4341</v>
      </c>
      <c r="G8" s="404">
        <f t="shared" si="0"/>
        <v>8858</v>
      </c>
      <c r="H8" s="404">
        <f t="shared" si="0"/>
        <v>6435</v>
      </c>
      <c r="I8" s="422">
        <f t="shared" si="0"/>
        <v>1</v>
      </c>
      <c r="J8" s="423">
        <f t="shared" si="0"/>
        <v>0</v>
      </c>
      <c r="K8" s="404">
        <f t="shared" si="0"/>
        <v>827876</v>
      </c>
      <c r="L8" s="404">
        <f t="shared" si="0"/>
        <v>805625</v>
      </c>
    </row>
    <row r="9" spans="1:13" ht="21" customHeight="1">
      <c r="A9" s="406" t="s">
        <v>45</v>
      </c>
      <c r="B9" s="407">
        <f>E9+G9+K9</f>
        <v>30720</v>
      </c>
      <c r="C9" s="407">
        <v>28975</v>
      </c>
      <c r="D9" s="407">
        <v>79</v>
      </c>
      <c r="E9" s="407">
        <v>255</v>
      </c>
      <c r="F9" s="407">
        <v>80</v>
      </c>
      <c r="G9" s="407">
        <v>557</v>
      </c>
      <c r="H9" s="407">
        <v>244</v>
      </c>
      <c r="I9" s="424">
        <v>1</v>
      </c>
      <c r="J9" s="425">
        <v>0</v>
      </c>
      <c r="K9" s="407">
        <v>29908</v>
      </c>
      <c r="L9" s="407">
        <v>28651</v>
      </c>
    </row>
    <row r="10" spans="1:13" ht="21" customHeight="1">
      <c r="A10" s="406" t="s">
        <v>46</v>
      </c>
      <c r="B10" s="407">
        <f t="shared" ref="B10:B24" si="1">E10+G10+K10</f>
        <v>44322</v>
      </c>
      <c r="C10" s="407">
        <v>42816</v>
      </c>
      <c r="D10" s="407">
        <v>44</v>
      </c>
      <c r="E10" s="407">
        <v>383</v>
      </c>
      <c r="F10" s="407">
        <v>292</v>
      </c>
      <c r="G10" s="407">
        <v>467</v>
      </c>
      <c r="H10" s="407">
        <v>352</v>
      </c>
      <c r="I10" s="425">
        <v>0</v>
      </c>
      <c r="J10" s="425">
        <v>0</v>
      </c>
      <c r="K10" s="407">
        <v>43472</v>
      </c>
      <c r="L10" s="407">
        <v>42172</v>
      </c>
    </row>
    <row r="11" spans="1:13" ht="21" customHeight="1">
      <c r="A11" s="406" t="s">
        <v>47</v>
      </c>
      <c r="B11" s="407">
        <f t="shared" si="1"/>
        <v>110400</v>
      </c>
      <c r="C11" s="407">
        <v>106707</v>
      </c>
      <c r="D11" s="407">
        <v>144</v>
      </c>
      <c r="E11" s="407">
        <v>405</v>
      </c>
      <c r="F11" s="407">
        <v>265</v>
      </c>
      <c r="G11" s="407">
        <v>764</v>
      </c>
      <c r="H11" s="407">
        <v>594</v>
      </c>
      <c r="I11" s="425">
        <v>0</v>
      </c>
      <c r="J11" s="425">
        <v>0</v>
      </c>
      <c r="K11" s="407">
        <v>109231</v>
      </c>
      <c r="L11" s="407">
        <v>105848</v>
      </c>
    </row>
    <row r="12" spans="1:13" ht="21" customHeight="1">
      <c r="A12" s="406" t="s">
        <v>48</v>
      </c>
      <c r="B12" s="407">
        <f t="shared" si="1"/>
        <v>10411</v>
      </c>
      <c r="C12" s="407">
        <v>10094</v>
      </c>
      <c r="D12" s="407">
        <v>20</v>
      </c>
      <c r="E12" s="407">
        <v>63</v>
      </c>
      <c r="F12" s="407">
        <v>52</v>
      </c>
      <c r="G12" s="407">
        <v>113</v>
      </c>
      <c r="H12" s="407">
        <v>92</v>
      </c>
      <c r="I12" s="425">
        <v>0</v>
      </c>
      <c r="J12" s="425">
        <v>0</v>
      </c>
      <c r="K12" s="407">
        <v>10235</v>
      </c>
      <c r="L12" s="407">
        <v>9950</v>
      </c>
    </row>
    <row r="13" spans="1:13" ht="21" customHeight="1">
      <c r="A13" s="406" t="s">
        <v>49</v>
      </c>
      <c r="B13" s="407">
        <f t="shared" si="1"/>
        <v>67570</v>
      </c>
      <c r="C13" s="407">
        <v>64901</v>
      </c>
      <c r="D13" s="407">
        <v>240</v>
      </c>
      <c r="E13" s="407">
        <v>669</v>
      </c>
      <c r="F13" s="407">
        <v>464</v>
      </c>
      <c r="G13" s="407">
        <v>793</v>
      </c>
      <c r="H13" s="407">
        <v>487</v>
      </c>
      <c r="I13" s="425">
        <v>0</v>
      </c>
      <c r="J13" s="425">
        <v>0</v>
      </c>
      <c r="K13" s="407">
        <v>66108</v>
      </c>
      <c r="L13" s="407">
        <v>63950</v>
      </c>
    </row>
    <row r="14" spans="1:13" ht="21" customHeight="1">
      <c r="A14" s="406" t="s">
        <v>50</v>
      </c>
      <c r="B14" s="407">
        <f t="shared" si="1"/>
        <v>99447</v>
      </c>
      <c r="C14" s="407">
        <v>97219</v>
      </c>
      <c r="D14" s="407">
        <v>54</v>
      </c>
      <c r="E14" s="407">
        <v>1643</v>
      </c>
      <c r="F14" s="407">
        <v>1442</v>
      </c>
      <c r="G14" s="407">
        <v>971</v>
      </c>
      <c r="H14" s="407">
        <v>812</v>
      </c>
      <c r="I14" s="425">
        <v>0</v>
      </c>
      <c r="J14" s="425">
        <v>0</v>
      </c>
      <c r="K14" s="407">
        <v>96833</v>
      </c>
      <c r="L14" s="407">
        <v>94965</v>
      </c>
    </row>
    <row r="15" spans="1:13" ht="21" customHeight="1">
      <c r="A15" s="406" t="s">
        <v>51</v>
      </c>
      <c r="B15" s="407">
        <f t="shared" si="1"/>
        <v>118041</v>
      </c>
      <c r="C15" s="407">
        <v>114061</v>
      </c>
      <c r="D15" s="407">
        <v>716</v>
      </c>
      <c r="E15" s="407">
        <v>943</v>
      </c>
      <c r="F15" s="407">
        <v>492</v>
      </c>
      <c r="G15" s="407">
        <v>1317</v>
      </c>
      <c r="H15" s="407">
        <v>922</v>
      </c>
      <c r="I15" s="425">
        <v>0</v>
      </c>
      <c r="J15" s="425">
        <v>0</v>
      </c>
      <c r="K15" s="407">
        <v>115781</v>
      </c>
      <c r="L15" s="407">
        <v>112647</v>
      </c>
    </row>
    <row r="16" spans="1:13" ht="21" customHeight="1">
      <c r="A16" s="406" t="s">
        <v>52</v>
      </c>
      <c r="B16" s="407">
        <f t="shared" si="1"/>
        <v>17857</v>
      </c>
      <c r="C16" s="407">
        <v>17498</v>
      </c>
      <c r="D16" s="407">
        <v>2</v>
      </c>
      <c r="E16" s="407">
        <v>55</v>
      </c>
      <c r="F16" s="407">
        <v>34</v>
      </c>
      <c r="G16" s="407">
        <v>145</v>
      </c>
      <c r="H16" s="407">
        <v>113</v>
      </c>
      <c r="I16" s="425">
        <v>0</v>
      </c>
      <c r="J16" s="425">
        <v>0</v>
      </c>
      <c r="K16" s="407">
        <v>17657</v>
      </c>
      <c r="L16" s="407">
        <v>17351</v>
      </c>
    </row>
    <row r="17" spans="1:12" ht="21" customHeight="1">
      <c r="A17" s="406" t="s">
        <v>53</v>
      </c>
      <c r="B17" s="407">
        <f t="shared" si="1"/>
        <v>66160</v>
      </c>
      <c r="C17" s="407">
        <v>64689</v>
      </c>
      <c r="D17" s="407">
        <v>22</v>
      </c>
      <c r="E17" s="407">
        <v>271</v>
      </c>
      <c r="F17" s="407">
        <v>209</v>
      </c>
      <c r="G17" s="407">
        <v>596</v>
      </c>
      <c r="H17" s="407">
        <v>531</v>
      </c>
      <c r="I17" s="425">
        <v>0</v>
      </c>
      <c r="J17" s="425">
        <v>0</v>
      </c>
      <c r="K17" s="407">
        <v>65293</v>
      </c>
      <c r="L17" s="407">
        <v>63949</v>
      </c>
    </row>
    <row r="18" spans="1:12" ht="21" customHeight="1">
      <c r="A18" s="406" t="s">
        <v>54</v>
      </c>
      <c r="B18" s="407">
        <f t="shared" si="1"/>
        <v>54040</v>
      </c>
      <c r="C18" s="407">
        <v>52954</v>
      </c>
      <c r="D18" s="407">
        <v>7</v>
      </c>
      <c r="E18" s="407">
        <v>182</v>
      </c>
      <c r="F18" s="407">
        <v>142</v>
      </c>
      <c r="G18" s="407">
        <v>512</v>
      </c>
      <c r="H18" s="407">
        <v>466</v>
      </c>
      <c r="I18" s="425">
        <v>0</v>
      </c>
      <c r="J18" s="425">
        <v>0</v>
      </c>
      <c r="K18" s="407">
        <v>53346</v>
      </c>
      <c r="L18" s="407">
        <v>52346</v>
      </c>
    </row>
    <row r="19" spans="1:12" ht="21" customHeight="1">
      <c r="A19" s="406" t="s">
        <v>55</v>
      </c>
      <c r="B19" s="407">
        <f t="shared" si="1"/>
        <v>26886</v>
      </c>
      <c r="C19" s="407">
        <v>25906</v>
      </c>
      <c r="D19" s="407">
        <v>38</v>
      </c>
      <c r="E19" s="407">
        <v>170</v>
      </c>
      <c r="F19" s="407">
        <v>80</v>
      </c>
      <c r="G19" s="407">
        <v>382</v>
      </c>
      <c r="H19" s="407">
        <v>235</v>
      </c>
      <c r="I19" s="425">
        <v>0</v>
      </c>
      <c r="J19" s="425">
        <v>0</v>
      </c>
      <c r="K19" s="407">
        <v>26334</v>
      </c>
      <c r="L19" s="407">
        <v>25591</v>
      </c>
    </row>
    <row r="20" spans="1:12" ht="21" customHeight="1">
      <c r="A20" s="406" t="s">
        <v>56</v>
      </c>
      <c r="B20" s="407">
        <f t="shared" si="1"/>
        <v>24705</v>
      </c>
      <c r="C20" s="407">
        <v>24110</v>
      </c>
      <c r="D20" s="407">
        <v>23</v>
      </c>
      <c r="E20" s="407">
        <v>86</v>
      </c>
      <c r="F20" s="407">
        <v>56</v>
      </c>
      <c r="G20" s="407">
        <v>312</v>
      </c>
      <c r="H20" s="407">
        <v>249</v>
      </c>
      <c r="I20" s="425">
        <v>0</v>
      </c>
      <c r="J20" s="425">
        <v>0</v>
      </c>
      <c r="K20" s="407">
        <v>24307</v>
      </c>
      <c r="L20" s="407">
        <v>23805</v>
      </c>
    </row>
    <row r="21" spans="1:12" ht="21" customHeight="1">
      <c r="A21" s="406" t="s">
        <v>57</v>
      </c>
      <c r="B21" s="407">
        <f t="shared" si="1"/>
        <v>49012</v>
      </c>
      <c r="C21" s="407">
        <v>47488</v>
      </c>
      <c r="D21" s="407">
        <v>56</v>
      </c>
      <c r="E21" s="407">
        <v>165</v>
      </c>
      <c r="F21" s="407">
        <v>114</v>
      </c>
      <c r="G21" s="407">
        <v>481</v>
      </c>
      <c r="H21" s="407">
        <v>366</v>
      </c>
      <c r="I21" s="425">
        <v>0</v>
      </c>
      <c r="J21" s="425">
        <v>0</v>
      </c>
      <c r="K21" s="407">
        <v>48366</v>
      </c>
      <c r="L21" s="407">
        <v>47008</v>
      </c>
    </row>
    <row r="22" spans="1:12" ht="21" customHeight="1">
      <c r="A22" s="406" t="s">
        <v>58</v>
      </c>
      <c r="B22" s="407">
        <f t="shared" si="1"/>
        <v>28722</v>
      </c>
      <c r="C22" s="407">
        <v>27778</v>
      </c>
      <c r="D22" s="407">
        <v>13</v>
      </c>
      <c r="E22" s="407">
        <v>131</v>
      </c>
      <c r="F22" s="407">
        <v>105</v>
      </c>
      <c r="G22" s="407">
        <v>319</v>
      </c>
      <c r="H22" s="407">
        <v>243</v>
      </c>
      <c r="I22" s="425">
        <v>0</v>
      </c>
      <c r="J22" s="425">
        <v>0</v>
      </c>
      <c r="K22" s="407">
        <v>28272</v>
      </c>
      <c r="L22" s="407">
        <v>27430</v>
      </c>
    </row>
    <row r="23" spans="1:12" ht="21" customHeight="1">
      <c r="A23" s="406" t="s">
        <v>59</v>
      </c>
      <c r="B23" s="407">
        <f t="shared" si="1"/>
        <v>76169</v>
      </c>
      <c r="C23" s="407">
        <v>74015</v>
      </c>
      <c r="D23" s="407">
        <v>217</v>
      </c>
      <c r="E23" s="407">
        <v>600</v>
      </c>
      <c r="F23" s="407">
        <v>472</v>
      </c>
      <c r="G23" s="407">
        <v>729</v>
      </c>
      <c r="H23" s="407">
        <v>555</v>
      </c>
      <c r="I23" s="425">
        <v>0</v>
      </c>
      <c r="J23" s="425">
        <v>0</v>
      </c>
      <c r="K23" s="407">
        <v>74840</v>
      </c>
      <c r="L23" s="407">
        <v>72988</v>
      </c>
    </row>
    <row r="24" spans="1:12" ht="21" customHeight="1">
      <c r="A24" s="410" t="s">
        <v>60</v>
      </c>
      <c r="B24" s="411">
        <f t="shared" si="1"/>
        <v>18419</v>
      </c>
      <c r="C24" s="411">
        <v>17190</v>
      </c>
      <c r="D24" s="411">
        <v>22</v>
      </c>
      <c r="E24" s="411">
        <v>126</v>
      </c>
      <c r="F24" s="411">
        <v>42</v>
      </c>
      <c r="G24" s="411">
        <v>400</v>
      </c>
      <c r="H24" s="411">
        <v>174</v>
      </c>
      <c r="I24" s="426">
        <v>0</v>
      </c>
      <c r="J24" s="426">
        <v>0</v>
      </c>
      <c r="K24" s="411">
        <v>17893</v>
      </c>
      <c r="L24" s="411">
        <v>16974</v>
      </c>
    </row>
    <row r="25" spans="1:12" ht="24" customHeight="1">
      <c r="A25" s="775"/>
      <c r="B25" s="775"/>
      <c r="C25" s="775"/>
      <c r="D25" s="775"/>
      <c r="E25" s="775"/>
      <c r="F25" s="775"/>
      <c r="G25" s="775"/>
      <c r="H25" s="775"/>
      <c r="I25" s="775"/>
      <c r="J25" s="775"/>
      <c r="K25" s="775"/>
      <c r="L25" s="775"/>
    </row>
  </sheetData>
  <mergeCells count="20">
    <mergeCell ref="A1:L1"/>
    <mergeCell ref="A2:L2"/>
    <mergeCell ref="B3:B6"/>
    <mergeCell ref="C3:D3"/>
    <mergeCell ref="E3:L3"/>
    <mergeCell ref="C4:C6"/>
    <mergeCell ref="D4:D6"/>
    <mergeCell ref="E4:F4"/>
    <mergeCell ref="G4:J4"/>
    <mergeCell ref="A3:A7"/>
    <mergeCell ref="A25:L25"/>
    <mergeCell ref="K4:L4"/>
    <mergeCell ref="E5:E6"/>
    <mergeCell ref="F5:F6"/>
    <mergeCell ref="G5:G6"/>
    <mergeCell ref="H5:H6"/>
    <mergeCell ref="I5:J5"/>
    <mergeCell ref="K5:K6"/>
    <mergeCell ref="L5:L6"/>
    <mergeCell ref="B7:L7"/>
  </mergeCells>
  <hyperlinks>
    <hyperlink ref="M2" location="'Spis treści'!A1" display="Powrót do spisu" xr:uid="{0D96E2A8-081F-4CAE-98D5-4162D5900C4D}"/>
  </hyperlink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O29"/>
  <sheetViews>
    <sheetView showGridLines="0" view="pageBreakPreview" topLeftCell="A10" zoomScale="90" zoomScaleNormal="100" zoomScaleSheetLayoutView="90" workbookViewId="0">
      <selection activeCell="A15" sqref="A15:B15"/>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10" ht="27.75" customHeight="1">
      <c r="A1" s="780" t="str">
        <f>'Tab 4 (31)'!A1:H1</f>
        <v>V. UBEZPIECZENIE SPOŁECZNE ROLNIKÓW</v>
      </c>
      <c r="B1" s="780"/>
      <c r="C1" s="780"/>
      <c r="D1" s="780"/>
      <c r="E1" s="780"/>
      <c r="F1" s="780"/>
      <c r="G1" s="780"/>
      <c r="H1" s="780"/>
      <c r="I1" s="432"/>
    </row>
    <row r="2" spans="1:10" ht="42" customHeight="1">
      <c r="A2" s="768" t="s">
        <v>590</v>
      </c>
      <c r="B2" s="768"/>
      <c r="C2" s="768"/>
      <c r="D2" s="768"/>
      <c r="E2" s="768"/>
      <c r="F2" s="768"/>
      <c r="G2" s="768"/>
      <c r="I2" s="583"/>
      <c r="J2" s="583" t="s">
        <v>632</v>
      </c>
    </row>
    <row r="3" spans="1:10">
      <c r="A3" s="677" t="s">
        <v>15</v>
      </c>
      <c r="B3" s="677" t="s">
        <v>467</v>
      </c>
      <c r="C3" s="785" t="s">
        <v>38</v>
      </c>
      <c r="D3" s="786"/>
      <c r="E3" s="786"/>
      <c r="F3" s="786"/>
      <c r="G3" s="786"/>
      <c r="H3" s="787"/>
      <c r="I3" s="71"/>
    </row>
    <row r="4" spans="1:10" ht="165" customHeight="1">
      <c r="A4" s="682"/>
      <c r="B4" s="678"/>
      <c r="C4" s="428" t="s">
        <v>226</v>
      </c>
      <c r="D4" s="428" t="s">
        <v>468</v>
      </c>
      <c r="E4" s="428" t="s">
        <v>227</v>
      </c>
      <c r="F4" s="428" t="s">
        <v>469</v>
      </c>
      <c r="G4" s="428" t="s">
        <v>228</v>
      </c>
      <c r="H4" s="491" t="s">
        <v>229</v>
      </c>
      <c r="I4" s="72"/>
    </row>
    <row r="5" spans="1:10">
      <c r="A5" s="678"/>
      <c r="B5" s="683" t="str">
        <f>'Tab 1 (28)'!B7:L7</f>
        <v>STAN NA DZIEŃ 30 WRZEŚNIA 2022 R.</v>
      </c>
      <c r="C5" s="684"/>
      <c r="D5" s="684"/>
      <c r="E5" s="684"/>
      <c r="F5" s="684"/>
      <c r="G5" s="684"/>
      <c r="H5" s="685"/>
      <c r="I5" s="72"/>
    </row>
    <row r="6" spans="1:10" ht="17.25" customHeight="1">
      <c r="A6" s="182" t="s">
        <v>72</v>
      </c>
      <c r="B6" s="200">
        <f>SUM(B8:B13)</f>
        <v>1108026</v>
      </c>
      <c r="C6" s="200">
        <f t="shared" ref="C6:H6" si="0">SUM(C8:C13)</f>
        <v>9554</v>
      </c>
      <c r="D6" s="200">
        <f t="shared" si="0"/>
        <v>8051</v>
      </c>
      <c r="E6" s="200">
        <f t="shared" si="0"/>
        <v>15565</v>
      </c>
      <c r="F6" s="200">
        <f t="shared" si="0"/>
        <v>1</v>
      </c>
      <c r="G6" s="200">
        <f t="shared" si="0"/>
        <v>1074855</v>
      </c>
      <c r="H6" s="200">
        <f t="shared" si="0"/>
        <v>117025</v>
      </c>
      <c r="I6" s="71"/>
    </row>
    <row r="7" spans="1:10" ht="13.5" customHeight="1">
      <c r="A7" s="183" t="s">
        <v>38</v>
      </c>
      <c r="B7" s="196"/>
      <c r="C7" s="196"/>
      <c r="D7" s="196"/>
      <c r="E7" s="196"/>
      <c r="F7" s="196"/>
      <c r="G7" s="196"/>
      <c r="H7" s="196"/>
      <c r="I7" s="71"/>
    </row>
    <row r="8" spans="1:10" ht="17.25" customHeight="1">
      <c r="A8" s="183" t="s">
        <v>230</v>
      </c>
      <c r="B8" s="196">
        <f>SUM(C8:G8)</f>
        <v>659020</v>
      </c>
      <c r="C8" s="196">
        <v>5036</v>
      </c>
      <c r="D8" s="184">
        <v>0</v>
      </c>
      <c r="E8" s="196">
        <v>3210</v>
      </c>
      <c r="F8" s="196">
        <v>1</v>
      </c>
      <c r="G8" s="196">
        <v>650773</v>
      </c>
      <c r="H8" s="196">
        <v>74179</v>
      </c>
      <c r="I8" s="71"/>
    </row>
    <row r="9" spans="1:10" ht="17.25" customHeight="1">
      <c r="A9" s="183" t="s">
        <v>231</v>
      </c>
      <c r="B9" s="196">
        <f t="shared" ref="B9:B13" si="1">SUM(C9:G9)</f>
        <v>286129</v>
      </c>
      <c r="C9" s="196">
        <v>1545</v>
      </c>
      <c r="D9" s="184">
        <v>0</v>
      </c>
      <c r="E9" s="196">
        <v>1427</v>
      </c>
      <c r="F9" s="184">
        <v>0</v>
      </c>
      <c r="G9" s="196">
        <v>283157</v>
      </c>
      <c r="H9" s="196">
        <v>23048</v>
      </c>
      <c r="I9" s="71"/>
    </row>
    <row r="10" spans="1:10" ht="17.25" customHeight="1">
      <c r="A10" s="185" t="s">
        <v>232</v>
      </c>
      <c r="B10" s="196">
        <f t="shared" si="1"/>
        <v>144132</v>
      </c>
      <c r="C10" s="196">
        <v>2973</v>
      </c>
      <c r="D10" s="184">
        <v>0</v>
      </c>
      <c r="E10" s="196">
        <v>234</v>
      </c>
      <c r="F10" s="184">
        <v>0</v>
      </c>
      <c r="G10" s="196">
        <v>140925</v>
      </c>
      <c r="H10" s="196">
        <v>19798</v>
      </c>
      <c r="I10" s="71"/>
    </row>
    <row r="11" spans="1:10" ht="17.25" customHeight="1">
      <c r="A11" s="185" t="s">
        <v>233</v>
      </c>
      <c r="B11" s="196">
        <f t="shared" si="1"/>
        <v>8051</v>
      </c>
      <c r="C11" s="184">
        <v>0</v>
      </c>
      <c r="D11" s="196">
        <v>8051</v>
      </c>
      <c r="E11" s="184">
        <v>0</v>
      </c>
      <c r="F11" s="184">
        <v>0</v>
      </c>
      <c r="G11" s="184">
        <v>0</v>
      </c>
      <c r="H11" s="184">
        <v>0</v>
      </c>
      <c r="I11" s="71"/>
    </row>
    <row r="12" spans="1:10" ht="45" customHeight="1">
      <c r="A12" s="185" t="s">
        <v>234</v>
      </c>
      <c r="B12" s="196">
        <f t="shared" si="1"/>
        <v>10685</v>
      </c>
      <c r="C12" s="184">
        <v>0</v>
      </c>
      <c r="D12" s="184">
        <v>0</v>
      </c>
      <c r="E12" s="196">
        <v>10685</v>
      </c>
      <c r="F12" s="184">
        <v>0</v>
      </c>
      <c r="G12" s="184">
        <v>0</v>
      </c>
      <c r="H12" s="184">
        <v>0</v>
      </c>
      <c r="I12" s="71"/>
    </row>
    <row r="13" spans="1:10" ht="27.75" customHeight="1">
      <c r="A13" s="427" t="s">
        <v>470</v>
      </c>
      <c r="B13" s="205">
        <f t="shared" si="1"/>
        <v>9</v>
      </c>
      <c r="C13" s="191">
        <v>0</v>
      </c>
      <c r="D13" s="191">
        <v>0</v>
      </c>
      <c r="E13" s="205">
        <v>9</v>
      </c>
      <c r="F13" s="191">
        <v>0</v>
      </c>
      <c r="G13" s="191">
        <v>0</v>
      </c>
      <c r="H13" s="191">
        <v>0</v>
      </c>
      <c r="I13" s="71"/>
    </row>
    <row r="14" spans="1:10" ht="33" customHeight="1">
      <c r="A14" s="783" t="s">
        <v>504</v>
      </c>
      <c r="B14" s="784"/>
      <c r="C14" s="784"/>
      <c r="D14" s="784"/>
      <c r="E14" s="784"/>
      <c r="F14" s="784"/>
      <c r="G14" s="784"/>
      <c r="H14" s="784"/>
    </row>
    <row r="15" spans="1:10" ht="33" customHeight="1">
      <c r="A15" s="788" t="s">
        <v>235</v>
      </c>
      <c r="B15" s="789"/>
      <c r="C15" s="789"/>
      <c r="D15" s="789"/>
      <c r="E15" s="789"/>
      <c r="F15" s="789"/>
      <c r="G15" s="789"/>
      <c r="H15" s="789"/>
    </row>
    <row r="16" spans="1:10" ht="24" customHeight="1">
      <c r="A16" s="783" t="s">
        <v>505</v>
      </c>
      <c r="B16" s="783"/>
      <c r="C16" s="783"/>
      <c r="D16" s="783"/>
      <c r="E16" s="783"/>
      <c r="F16" s="783"/>
      <c r="G16" s="783"/>
      <c r="H16" s="783"/>
    </row>
    <row r="17" spans="1:15" ht="28.5" customHeight="1"/>
    <row r="18" spans="1:15" ht="20.25" customHeight="1">
      <c r="A18" s="690" t="s">
        <v>591</v>
      </c>
      <c r="B18" s="690"/>
      <c r="C18" s="690"/>
      <c r="D18" s="690"/>
      <c r="E18" s="690"/>
      <c r="F18" s="690"/>
      <c r="G18" s="690"/>
    </row>
    <row r="19" spans="1:15">
      <c r="A19" s="673" t="s">
        <v>15</v>
      </c>
      <c r="B19" s="630" t="s">
        <v>438</v>
      </c>
      <c r="C19" s="631"/>
      <c r="D19" s="630" t="s">
        <v>574</v>
      </c>
      <c r="E19" s="632"/>
      <c r="F19" s="632"/>
      <c r="G19" s="632"/>
      <c r="H19" s="632"/>
      <c r="I19" s="631"/>
      <c r="J19" s="560"/>
      <c r="K19" s="561"/>
      <c r="L19" s="561"/>
      <c r="M19" s="415"/>
      <c r="N19" s="415"/>
      <c r="O19" s="415"/>
    </row>
    <row r="20" spans="1:15" ht="15" customHeight="1">
      <c r="A20" s="673"/>
      <c r="B20" s="665" t="s">
        <v>663</v>
      </c>
      <c r="C20" s="665" t="s">
        <v>664</v>
      </c>
      <c r="D20" s="665" t="s">
        <v>642</v>
      </c>
      <c r="E20" s="665" t="s">
        <v>663</v>
      </c>
      <c r="F20" s="665" t="s">
        <v>664</v>
      </c>
      <c r="G20" s="659" t="s">
        <v>16</v>
      </c>
      <c r="H20" s="634"/>
      <c r="I20" s="635"/>
      <c r="J20" s="159"/>
      <c r="K20" s="416"/>
      <c r="L20" s="416"/>
      <c r="M20" s="416"/>
      <c r="N20" s="416"/>
      <c r="O20" s="416"/>
    </row>
    <row r="21" spans="1:15" ht="70.5" customHeight="1">
      <c r="A21" s="673"/>
      <c r="B21" s="666"/>
      <c r="C21" s="666"/>
      <c r="D21" s="666"/>
      <c r="E21" s="666"/>
      <c r="F21" s="666"/>
      <c r="G21" s="598" t="s">
        <v>675</v>
      </c>
      <c r="H21" s="597" t="s">
        <v>659</v>
      </c>
      <c r="I21" s="597" t="s">
        <v>665</v>
      </c>
      <c r="J21" s="562"/>
      <c r="K21" s="563"/>
      <c r="L21" s="563"/>
      <c r="M21" s="164"/>
      <c r="N21" s="164"/>
      <c r="O21" s="164"/>
    </row>
    <row r="22" spans="1:15" ht="20.25" customHeight="1">
      <c r="A22" s="764" t="s">
        <v>236</v>
      </c>
      <c r="B22" s="765"/>
      <c r="C22" s="765"/>
      <c r="D22" s="765"/>
      <c r="E22" s="765"/>
      <c r="F22" s="765"/>
      <c r="G22" s="765"/>
      <c r="H22" s="765"/>
      <c r="I22" s="766"/>
      <c r="J22" s="575"/>
      <c r="K22" s="236"/>
      <c r="L22" s="236"/>
      <c r="M22" s="417"/>
      <c r="N22" s="417"/>
      <c r="O22" s="417"/>
    </row>
    <row r="23" spans="1:15" ht="17.25" customHeight="1">
      <c r="A23" s="192" t="s">
        <v>72</v>
      </c>
      <c r="B23" s="194">
        <v>872520</v>
      </c>
      <c r="C23" s="194">
        <v>878701</v>
      </c>
      <c r="D23" s="194">
        <v>851371</v>
      </c>
      <c r="E23" s="194">
        <v>842881</v>
      </c>
      <c r="F23" s="194">
        <v>851043</v>
      </c>
      <c r="G23" s="513">
        <f>E23/D23-1</f>
        <v>-9.9721508014719573E-3</v>
      </c>
      <c r="H23" s="513">
        <f>E23/B23-1</f>
        <v>-3.3969421904368913E-2</v>
      </c>
      <c r="I23" s="513">
        <f>F23/C23-1</f>
        <v>-3.1476008335030947E-2</v>
      </c>
      <c r="J23" s="577"/>
      <c r="K23" s="578"/>
      <c r="L23" s="578"/>
      <c r="M23" s="430"/>
      <c r="N23" s="430"/>
      <c r="O23" s="430"/>
    </row>
    <row r="24" spans="1:15" ht="17.25" customHeight="1">
      <c r="A24" s="183" t="s">
        <v>237</v>
      </c>
      <c r="B24" s="196">
        <v>863978</v>
      </c>
      <c r="C24" s="196">
        <v>870211</v>
      </c>
      <c r="D24" s="196">
        <v>842635</v>
      </c>
      <c r="E24" s="196">
        <v>834023</v>
      </c>
      <c r="F24" s="196">
        <v>842305</v>
      </c>
      <c r="G24" s="401">
        <f t="shared" ref="G24:G25" si="2">E24/D24-1</f>
        <v>-1.0220320779459668E-2</v>
      </c>
      <c r="H24" s="401">
        <f t="shared" ref="H24:H25" si="3">E24/B24-1</f>
        <v>-3.4671021715830697E-2</v>
      </c>
      <c r="I24" s="401">
        <f t="shared" ref="I24:I25" si="4">F24/C24-1</f>
        <v>-3.2068084636944327E-2</v>
      </c>
      <c r="J24" s="576"/>
      <c r="K24" s="579"/>
      <c r="L24" s="579"/>
      <c r="M24" s="431"/>
      <c r="N24" s="431"/>
      <c r="O24" s="431"/>
    </row>
    <row r="25" spans="1:15" ht="17.25" customHeight="1">
      <c r="A25" s="186" t="s">
        <v>238</v>
      </c>
      <c r="B25" s="205">
        <v>865712</v>
      </c>
      <c r="C25" s="205">
        <v>871908</v>
      </c>
      <c r="D25" s="205">
        <v>845281</v>
      </c>
      <c r="E25" s="205">
        <v>836734</v>
      </c>
      <c r="F25" s="205">
        <v>844923</v>
      </c>
      <c r="G25" s="402">
        <f t="shared" si="2"/>
        <v>-1.0111430400068122E-2</v>
      </c>
      <c r="H25" s="402">
        <f t="shared" si="3"/>
        <v>-3.3473025671354906E-2</v>
      </c>
      <c r="I25" s="402">
        <f t="shared" si="4"/>
        <v>-3.0949366217536745E-2</v>
      </c>
      <c r="J25" s="576"/>
      <c r="K25" s="579"/>
      <c r="L25" s="579"/>
      <c r="M25" s="431"/>
      <c r="N25" s="431"/>
      <c r="O25" s="431"/>
    </row>
    <row r="26" spans="1:15" ht="20.25" customHeight="1">
      <c r="A26" s="764" t="s">
        <v>239</v>
      </c>
      <c r="B26" s="765"/>
      <c r="C26" s="765"/>
      <c r="D26" s="765"/>
      <c r="E26" s="765"/>
      <c r="F26" s="765"/>
      <c r="G26" s="765"/>
      <c r="H26" s="765"/>
      <c r="I26" s="766"/>
      <c r="J26" s="575"/>
      <c r="K26" s="236"/>
      <c r="L26" s="236"/>
      <c r="M26" s="417"/>
      <c r="N26" s="417"/>
      <c r="O26" s="417"/>
    </row>
    <row r="27" spans="1:15" ht="17.25" customHeight="1">
      <c r="A27" s="192" t="s">
        <v>72</v>
      </c>
      <c r="B27" s="194">
        <v>1154379</v>
      </c>
      <c r="C27" s="194">
        <v>1164955</v>
      </c>
      <c r="D27" s="194">
        <v>1123333</v>
      </c>
      <c r="E27" s="194">
        <v>1108026</v>
      </c>
      <c r="F27" s="194">
        <v>1119622</v>
      </c>
      <c r="G27" s="513">
        <f t="shared" ref="G27:G29" si="5">E27/D27-1</f>
        <v>-1.3626413538995075E-2</v>
      </c>
      <c r="H27" s="513">
        <f t="shared" ref="H27:H29" si="6">E27/B27-1</f>
        <v>-4.0154056856543607E-2</v>
      </c>
      <c r="I27" s="513">
        <f t="shared" ref="I27:I29" si="7">F27/C27-1</f>
        <v>-3.8913949465859243E-2</v>
      </c>
      <c r="J27" s="577"/>
      <c r="K27" s="578"/>
      <c r="L27" s="578"/>
      <c r="M27" s="430"/>
      <c r="N27" s="430"/>
      <c r="O27" s="430"/>
    </row>
    <row r="28" spans="1:15" ht="17.25" customHeight="1">
      <c r="A28" s="183" t="s">
        <v>240</v>
      </c>
      <c r="B28" s="196">
        <v>1139699</v>
      </c>
      <c r="C28" s="196">
        <v>1150594</v>
      </c>
      <c r="D28" s="196">
        <v>1107959</v>
      </c>
      <c r="E28" s="196">
        <v>1092460</v>
      </c>
      <c r="F28" s="196">
        <v>1104313</v>
      </c>
      <c r="G28" s="401">
        <f t="shared" si="5"/>
        <v>-1.3988784783552477E-2</v>
      </c>
      <c r="H28" s="401">
        <f t="shared" si="6"/>
        <v>-4.1448663199669333E-2</v>
      </c>
      <c r="I28" s="401">
        <f t="shared" si="7"/>
        <v>-4.0223571476993625E-2</v>
      </c>
      <c r="J28" s="576"/>
      <c r="K28" s="579"/>
      <c r="L28" s="579"/>
      <c r="M28" s="431"/>
      <c r="N28" s="431"/>
      <c r="O28" s="431"/>
    </row>
    <row r="29" spans="1:15" ht="17.25" customHeight="1">
      <c r="A29" s="186" t="s">
        <v>263</v>
      </c>
      <c r="B29" s="205">
        <v>1131323</v>
      </c>
      <c r="C29" s="205">
        <v>1140683</v>
      </c>
      <c r="D29" s="205">
        <v>1102450</v>
      </c>
      <c r="E29" s="205">
        <v>1090421</v>
      </c>
      <c r="F29" s="205">
        <v>1102309</v>
      </c>
      <c r="G29" s="402">
        <f t="shared" si="5"/>
        <v>-1.0911152433216942E-2</v>
      </c>
      <c r="H29" s="402">
        <f t="shared" si="6"/>
        <v>-3.6154131048338978E-2</v>
      </c>
      <c r="I29" s="402">
        <f t="shared" si="7"/>
        <v>-3.3641248269677071E-2</v>
      </c>
      <c r="J29" s="576"/>
      <c r="K29" s="579"/>
      <c r="L29" s="579"/>
      <c r="M29" s="431"/>
      <c r="N29" s="431"/>
      <c r="O29" s="431"/>
    </row>
  </sheetData>
  <mergeCells count="21">
    <mergeCell ref="A22:I22"/>
    <mergeCell ref="A26:I26"/>
    <mergeCell ref="A1:H1"/>
    <mergeCell ref="A14:H14"/>
    <mergeCell ref="A2:G2"/>
    <mergeCell ref="B3:B4"/>
    <mergeCell ref="C3:H3"/>
    <mergeCell ref="B5:H5"/>
    <mergeCell ref="A3:A5"/>
    <mergeCell ref="A15:H15"/>
    <mergeCell ref="A16:H16"/>
    <mergeCell ref="A18:G18"/>
    <mergeCell ref="A19:A21"/>
    <mergeCell ref="B19:C19"/>
    <mergeCell ref="B20:B21"/>
    <mergeCell ref="C20:C21"/>
    <mergeCell ref="D20:D21"/>
    <mergeCell ref="E20:E21"/>
    <mergeCell ref="F20:F21"/>
    <mergeCell ref="D19:I19"/>
    <mergeCell ref="G20:I20"/>
  </mergeCells>
  <hyperlinks>
    <hyperlink ref="J2" location="'Spis treści'!A1" display="Powrót do spisu" xr:uid="{3DE9D5E1-634A-4689-9545-8AD2FF4FEAE8}"/>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8:B12 B13"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I26"/>
  <sheetViews>
    <sheetView showGridLines="0" view="pageBreakPreview" zoomScale="90" zoomScaleNormal="100" zoomScaleSheetLayoutView="90" workbookViewId="0">
      <selection activeCell="A15" sqref="A15:B15"/>
    </sheetView>
  </sheetViews>
  <sheetFormatPr defaultRowHeight="15"/>
  <cols>
    <col min="1" max="1" width="20.125" customWidth="1"/>
    <col min="2" max="6" width="17.125" customWidth="1"/>
    <col min="7" max="7" width="16.125" customWidth="1"/>
    <col min="8" max="8" width="17.625" customWidth="1"/>
  </cols>
  <sheetData>
    <row r="1" spans="1:9" ht="29.25" customHeight="1">
      <c r="A1" s="780" t="str">
        <f>'Tab 1 (28)'!A1:L1</f>
        <v>V. UBEZPIECZENIE SPOŁECZNE ROLNIKÓW</v>
      </c>
      <c r="B1" s="780"/>
      <c r="C1" s="780"/>
      <c r="D1" s="780"/>
      <c r="E1" s="780"/>
      <c r="F1" s="780"/>
      <c r="G1" s="780"/>
      <c r="H1" s="780"/>
      <c r="I1" s="583" t="s">
        <v>632</v>
      </c>
    </row>
    <row r="3" spans="1:9" ht="21" customHeight="1">
      <c r="A3" s="792" t="s">
        <v>592</v>
      </c>
      <c r="B3" s="792"/>
      <c r="C3" s="792"/>
      <c r="D3" s="792"/>
      <c r="E3" s="792"/>
      <c r="F3" s="792"/>
      <c r="G3" s="792"/>
      <c r="H3" s="792"/>
    </row>
    <row r="4" spans="1:9" ht="15" customHeight="1">
      <c r="A4" s="796" t="s">
        <v>15</v>
      </c>
      <c r="B4" s="793" t="s">
        <v>464</v>
      </c>
      <c r="C4" s="794" t="s">
        <v>38</v>
      </c>
      <c r="D4" s="794"/>
      <c r="E4" s="794"/>
      <c r="F4" s="794"/>
      <c r="G4" s="794"/>
      <c r="H4" s="794"/>
    </row>
    <row r="5" spans="1:9" ht="53.25" customHeight="1">
      <c r="A5" s="797"/>
      <c r="B5" s="793"/>
      <c r="C5" s="795" t="s">
        <v>222</v>
      </c>
      <c r="D5" s="795" t="s">
        <v>465</v>
      </c>
      <c r="E5" s="795" t="s">
        <v>278</v>
      </c>
      <c r="F5" s="795" t="s">
        <v>466</v>
      </c>
      <c r="G5" s="795" t="s">
        <v>541</v>
      </c>
      <c r="H5" s="795"/>
    </row>
    <row r="6" spans="1:9" ht="28.5" customHeight="1">
      <c r="A6" s="797"/>
      <c r="B6" s="793"/>
      <c r="C6" s="795"/>
      <c r="D6" s="795"/>
      <c r="E6" s="795"/>
      <c r="F6" s="795"/>
      <c r="G6" s="492" t="s">
        <v>129</v>
      </c>
      <c r="H6" s="433" t="s">
        <v>223</v>
      </c>
    </row>
    <row r="7" spans="1:9" ht="17.25" customHeight="1">
      <c r="A7" s="798"/>
      <c r="B7" s="799" t="str">
        <f>'Tab 2 (29) i 3 (30)'!B5:H5</f>
        <v>STAN NA DZIEŃ 30 WRZEŚNIA 2022 R.</v>
      </c>
      <c r="C7" s="800"/>
      <c r="D7" s="800"/>
      <c r="E7" s="800"/>
      <c r="F7" s="800"/>
      <c r="G7" s="800"/>
      <c r="H7" s="801"/>
    </row>
    <row r="8" spans="1:9" ht="21" customHeight="1">
      <c r="A8" s="404" t="s">
        <v>72</v>
      </c>
      <c r="B8" s="404">
        <f>SUM(B9:B24)</f>
        <v>1108026</v>
      </c>
      <c r="C8" s="404">
        <f t="shared" ref="C8:H8" si="0">SUM(C9:C24)</f>
        <v>9554</v>
      </c>
      <c r="D8" s="404">
        <f t="shared" si="0"/>
        <v>8051</v>
      </c>
      <c r="E8" s="404">
        <f t="shared" si="0"/>
        <v>15565</v>
      </c>
      <c r="F8" s="404">
        <f t="shared" si="0"/>
        <v>1</v>
      </c>
      <c r="G8" s="404">
        <f t="shared" si="0"/>
        <v>1074855</v>
      </c>
      <c r="H8" s="404">
        <f t="shared" si="0"/>
        <v>117025</v>
      </c>
    </row>
    <row r="9" spans="1:9" ht="21" customHeight="1">
      <c r="A9" s="407" t="s">
        <v>45</v>
      </c>
      <c r="B9" s="407">
        <f>SUM(C9:G9)</f>
        <v>37772</v>
      </c>
      <c r="C9" s="407">
        <v>131</v>
      </c>
      <c r="D9" s="407">
        <v>668</v>
      </c>
      <c r="E9" s="407">
        <v>321</v>
      </c>
      <c r="F9" s="407">
        <v>1</v>
      </c>
      <c r="G9" s="407">
        <v>36651</v>
      </c>
      <c r="H9" s="407">
        <v>1749</v>
      </c>
    </row>
    <row r="10" spans="1:9" ht="21" customHeight="1">
      <c r="A10" s="407" t="s">
        <v>46</v>
      </c>
      <c r="B10" s="407">
        <f t="shared" ref="B10:B24" si="1">SUM(C10:G10)</f>
        <v>59321</v>
      </c>
      <c r="C10" s="407">
        <v>745</v>
      </c>
      <c r="D10" s="407">
        <v>155</v>
      </c>
      <c r="E10" s="407">
        <v>744</v>
      </c>
      <c r="F10" s="409">
        <v>0</v>
      </c>
      <c r="G10" s="407">
        <v>57677</v>
      </c>
      <c r="H10" s="407">
        <v>2281</v>
      </c>
    </row>
    <row r="11" spans="1:9" ht="21" customHeight="1">
      <c r="A11" s="407" t="s">
        <v>47</v>
      </c>
      <c r="B11" s="407">
        <f t="shared" si="1"/>
        <v>141605</v>
      </c>
      <c r="C11" s="407">
        <v>459</v>
      </c>
      <c r="D11" s="407">
        <v>1148</v>
      </c>
      <c r="E11" s="407">
        <v>1768</v>
      </c>
      <c r="F11" s="409">
        <v>0</v>
      </c>
      <c r="G11" s="407">
        <v>138230</v>
      </c>
      <c r="H11" s="407">
        <v>6292</v>
      </c>
    </row>
    <row r="12" spans="1:9" ht="21" customHeight="1">
      <c r="A12" s="407" t="s">
        <v>48</v>
      </c>
      <c r="B12" s="407">
        <f t="shared" si="1"/>
        <v>13046</v>
      </c>
      <c r="C12" s="407">
        <v>80</v>
      </c>
      <c r="D12" s="407">
        <v>60</v>
      </c>
      <c r="E12" s="407">
        <v>122</v>
      </c>
      <c r="F12" s="409">
        <v>0</v>
      </c>
      <c r="G12" s="407">
        <v>12784</v>
      </c>
      <c r="H12" s="407">
        <v>1057</v>
      </c>
    </row>
    <row r="13" spans="1:9" ht="21" customHeight="1">
      <c r="A13" s="407" t="s">
        <v>49</v>
      </c>
      <c r="B13" s="407">
        <f t="shared" si="1"/>
        <v>87784</v>
      </c>
      <c r="C13" s="407">
        <v>988</v>
      </c>
      <c r="D13" s="407">
        <v>1081</v>
      </c>
      <c r="E13" s="407">
        <v>1003</v>
      </c>
      <c r="F13" s="409">
        <v>0</v>
      </c>
      <c r="G13" s="407">
        <v>84712</v>
      </c>
      <c r="H13" s="407">
        <v>6361</v>
      </c>
    </row>
    <row r="14" spans="1:9" ht="21" customHeight="1">
      <c r="A14" s="407" t="s">
        <v>50</v>
      </c>
      <c r="B14" s="407">
        <f t="shared" si="1"/>
        <v>130665</v>
      </c>
      <c r="C14" s="407">
        <v>3496</v>
      </c>
      <c r="D14" s="407">
        <v>184</v>
      </c>
      <c r="E14" s="407">
        <v>1935</v>
      </c>
      <c r="F14" s="409">
        <v>0</v>
      </c>
      <c r="G14" s="407">
        <v>125050</v>
      </c>
      <c r="H14" s="407">
        <v>44468</v>
      </c>
    </row>
    <row r="15" spans="1:9" ht="21" customHeight="1">
      <c r="A15" s="407" t="s">
        <v>51</v>
      </c>
      <c r="B15" s="407">
        <f t="shared" si="1"/>
        <v>156784</v>
      </c>
      <c r="C15" s="407">
        <v>812</v>
      </c>
      <c r="D15" s="407">
        <v>2354</v>
      </c>
      <c r="E15" s="407">
        <v>1941</v>
      </c>
      <c r="F15" s="409">
        <v>0</v>
      </c>
      <c r="G15" s="407">
        <v>151677</v>
      </c>
      <c r="H15" s="407">
        <v>9934</v>
      </c>
    </row>
    <row r="16" spans="1:9" ht="21" customHeight="1">
      <c r="A16" s="407" t="s">
        <v>52</v>
      </c>
      <c r="B16" s="407">
        <f t="shared" si="1"/>
        <v>23828</v>
      </c>
      <c r="C16" s="407">
        <v>87</v>
      </c>
      <c r="D16" s="407">
        <v>5</v>
      </c>
      <c r="E16" s="407">
        <v>161</v>
      </c>
      <c r="F16" s="409">
        <v>0</v>
      </c>
      <c r="G16" s="407">
        <v>23575</v>
      </c>
      <c r="H16" s="407">
        <v>1409</v>
      </c>
    </row>
    <row r="17" spans="1:8" ht="21" customHeight="1">
      <c r="A17" s="407" t="s">
        <v>53</v>
      </c>
      <c r="B17" s="407">
        <f t="shared" si="1"/>
        <v>81317</v>
      </c>
      <c r="C17" s="407">
        <v>285</v>
      </c>
      <c r="D17" s="407">
        <v>106</v>
      </c>
      <c r="E17" s="407">
        <v>2268</v>
      </c>
      <c r="F17" s="409">
        <v>0</v>
      </c>
      <c r="G17" s="407">
        <v>78658</v>
      </c>
      <c r="H17" s="407">
        <v>14239</v>
      </c>
    </row>
    <row r="18" spans="1:8" ht="21" customHeight="1">
      <c r="A18" s="407" t="s">
        <v>54</v>
      </c>
      <c r="B18" s="407">
        <f t="shared" si="1"/>
        <v>78285</v>
      </c>
      <c r="C18" s="407">
        <v>392</v>
      </c>
      <c r="D18" s="407">
        <v>687</v>
      </c>
      <c r="E18" s="407">
        <v>1124</v>
      </c>
      <c r="F18" s="409">
        <v>0</v>
      </c>
      <c r="G18" s="407">
        <v>76082</v>
      </c>
      <c r="H18" s="407">
        <v>4823</v>
      </c>
    </row>
    <row r="19" spans="1:8" ht="21" customHeight="1">
      <c r="A19" s="407" t="s">
        <v>55</v>
      </c>
      <c r="B19" s="407">
        <f t="shared" si="1"/>
        <v>37186</v>
      </c>
      <c r="C19" s="407">
        <v>194</v>
      </c>
      <c r="D19" s="407">
        <v>375</v>
      </c>
      <c r="E19" s="407">
        <v>495</v>
      </c>
      <c r="F19" s="409">
        <v>0</v>
      </c>
      <c r="G19" s="407">
        <v>36122</v>
      </c>
      <c r="H19" s="407">
        <v>3593</v>
      </c>
    </row>
    <row r="20" spans="1:8" ht="21" customHeight="1">
      <c r="A20" s="407" t="s">
        <v>56</v>
      </c>
      <c r="B20" s="407">
        <f t="shared" si="1"/>
        <v>30524</v>
      </c>
      <c r="C20" s="407">
        <v>87</v>
      </c>
      <c r="D20" s="407">
        <v>72</v>
      </c>
      <c r="E20" s="407">
        <v>485</v>
      </c>
      <c r="F20" s="409">
        <v>0</v>
      </c>
      <c r="G20" s="407">
        <v>29880</v>
      </c>
      <c r="H20" s="407">
        <v>4442</v>
      </c>
    </row>
    <row r="21" spans="1:8" ht="21" customHeight="1">
      <c r="A21" s="407" t="s">
        <v>57</v>
      </c>
      <c r="B21" s="407">
        <f t="shared" si="1"/>
        <v>61903</v>
      </c>
      <c r="C21" s="407">
        <v>189</v>
      </c>
      <c r="D21" s="407">
        <v>219</v>
      </c>
      <c r="E21" s="407">
        <v>1087</v>
      </c>
      <c r="F21" s="409">
        <v>0</v>
      </c>
      <c r="G21" s="407">
        <v>60408</v>
      </c>
      <c r="H21" s="407">
        <v>6456</v>
      </c>
    </row>
    <row r="22" spans="1:8" ht="21" customHeight="1">
      <c r="A22" s="407" t="s">
        <v>58</v>
      </c>
      <c r="B22" s="407">
        <f t="shared" si="1"/>
        <v>38718</v>
      </c>
      <c r="C22" s="407">
        <v>251</v>
      </c>
      <c r="D22" s="407">
        <v>69</v>
      </c>
      <c r="E22" s="407">
        <v>387</v>
      </c>
      <c r="F22" s="409">
        <v>0</v>
      </c>
      <c r="G22" s="407">
        <v>38011</v>
      </c>
      <c r="H22" s="407">
        <v>1404</v>
      </c>
    </row>
    <row r="23" spans="1:8" ht="21" customHeight="1">
      <c r="A23" s="407" t="s">
        <v>59</v>
      </c>
      <c r="B23" s="407">
        <f t="shared" si="1"/>
        <v>107192</v>
      </c>
      <c r="C23" s="407">
        <v>1295</v>
      </c>
      <c r="D23" s="407">
        <v>724</v>
      </c>
      <c r="E23" s="407">
        <v>1495</v>
      </c>
      <c r="F23" s="409">
        <v>0</v>
      </c>
      <c r="G23" s="407">
        <v>103678</v>
      </c>
      <c r="H23" s="407">
        <v>7652</v>
      </c>
    </row>
    <row r="24" spans="1:8" ht="21" customHeight="1">
      <c r="A24" s="411" t="s">
        <v>60</v>
      </c>
      <c r="B24" s="411">
        <f t="shared" si="1"/>
        <v>22096</v>
      </c>
      <c r="C24" s="411">
        <v>63</v>
      </c>
      <c r="D24" s="411">
        <v>144</v>
      </c>
      <c r="E24" s="411">
        <v>229</v>
      </c>
      <c r="F24" s="479">
        <v>0</v>
      </c>
      <c r="G24" s="411">
        <v>21660</v>
      </c>
      <c r="H24" s="411">
        <v>865</v>
      </c>
    </row>
    <row r="25" spans="1:8" s="73" customFormat="1" ht="24" customHeight="1">
      <c r="A25" s="790" t="s">
        <v>224</v>
      </c>
      <c r="B25" s="790"/>
      <c r="C25" s="790"/>
      <c r="D25" s="790"/>
      <c r="E25" s="790"/>
      <c r="F25" s="790"/>
      <c r="G25" s="790"/>
      <c r="H25" s="790"/>
    </row>
    <row r="26" spans="1:8" s="73" customFormat="1" ht="24" customHeight="1">
      <c r="A26" s="791" t="s">
        <v>225</v>
      </c>
      <c r="B26" s="791"/>
      <c r="C26" s="791"/>
      <c r="D26" s="791"/>
      <c r="E26" s="791"/>
      <c r="F26" s="791"/>
      <c r="G26" s="791"/>
      <c r="H26" s="791"/>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hyperlinks>
    <hyperlink ref="I1" location="'Spis treści'!A1" display="Powrót do spisu" xr:uid="{D8AFFD55-19B4-4ACB-9D66-F997443E0B7C}"/>
  </hyperlink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3"/>
  <sheetViews>
    <sheetView showGridLines="0" view="pageBreakPreview" topLeftCell="A64" zoomScaleNormal="100" zoomScaleSheetLayoutView="100" workbookViewId="0">
      <selection activeCell="A15" sqref="A15:B15"/>
    </sheetView>
  </sheetViews>
  <sheetFormatPr defaultRowHeight="15"/>
  <cols>
    <col min="1" max="1" width="3.25" customWidth="1"/>
    <col min="2" max="2" width="84.75" customWidth="1"/>
    <col min="12" max="12" width="25.625" customWidth="1"/>
  </cols>
  <sheetData>
    <row r="1" spans="1:3" ht="29.25" customHeight="1">
      <c r="A1" s="620" t="s">
        <v>9</v>
      </c>
      <c r="B1" s="620"/>
      <c r="C1" s="583" t="s">
        <v>632</v>
      </c>
    </row>
    <row r="2" spans="1:3" ht="40.5" customHeight="1">
      <c r="A2" s="104"/>
      <c r="B2" s="105" t="s">
        <v>430</v>
      </c>
    </row>
    <row r="3" spans="1:3" ht="21" customHeight="1">
      <c r="A3" s="104"/>
      <c r="B3" s="493" t="s">
        <v>336</v>
      </c>
    </row>
    <row r="4" spans="1:3" ht="22.5" customHeight="1">
      <c r="A4" s="104"/>
      <c r="B4" s="493" t="s">
        <v>491</v>
      </c>
    </row>
    <row r="5" spans="1:3" ht="30" customHeight="1">
      <c r="A5" s="106" t="s">
        <v>2</v>
      </c>
      <c r="B5" s="494" t="s">
        <v>492</v>
      </c>
    </row>
    <row r="6" spans="1:3" ht="14.25" customHeight="1">
      <c r="A6" s="78"/>
      <c r="B6" s="493" t="s">
        <v>441</v>
      </c>
    </row>
    <row r="7" spans="1:3" ht="24.75" customHeight="1">
      <c r="A7" s="78"/>
      <c r="B7" s="493" t="s">
        <v>525</v>
      </c>
    </row>
    <row r="8" spans="1:3" ht="33.75" customHeight="1">
      <c r="A8" s="78"/>
      <c r="B8" s="493" t="s">
        <v>442</v>
      </c>
    </row>
    <row r="9" spans="1:3" ht="14.25" customHeight="1">
      <c r="A9" s="78"/>
      <c r="B9" s="493" t="s">
        <v>443</v>
      </c>
    </row>
    <row r="10" spans="1:3" ht="36" customHeight="1">
      <c r="A10" s="78"/>
      <c r="B10" s="493" t="s">
        <v>526</v>
      </c>
    </row>
    <row r="11" spans="1:3" ht="20.25" customHeight="1">
      <c r="A11" s="78"/>
      <c r="B11" s="493" t="s">
        <v>444</v>
      </c>
    </row>
    <row r="12" spans="1:3" ht="30" customHeight="1">
      <c r="A12" s="78"/>
      <c r="B12" s="105" t="s">
        <v>323</v>
      </c>
    </row>
    <row r="13" spans="1:3" ht="49.5" customHeight="1">
      <c r="A13" s="78"/>
      <c r="B13" s="105" t="s">
        <v>338</v>
      </c>
    </row>
    <row r="14" spans="1:3" ht="45.75" customHeight="1">
      <c r="A14" s="78"/>
      <c r="B14" s="119" t="s">
        <v>337</v>
      </c>
    </row>
    <row r="15" spans="1:3" ht="39.75" customHeight="1">
      <c r="A15" s="106" t="s">
        <v>3</v>
      </c>
      <c r="B15" s="105" t="s">
        <v>419</v>
      </c>
    </row>
    <row r="16" spans="1:3" ht="15.75" customHeight="1">
      <c r="A16" s="108"/>
      <c r="B16" s="109" t="s">
        <v>410</v>
      </c>
    </row>
    <row r="17" spans="1:8" ht="15.75" customHeight="1">
      <c r="A17" s="108"/>
      <c r="B17" s="109" t="s">
        <v>359</v>
      </c>
    </row>
    <row r="18" spans="1:8" ht="16.5" customHeight="1">
      <c r="A18" s="108"/>
      <c r="B18" s="109" t="s">
        <v>360</v>
      </c>
    </row>
    <row r="19" spans="1:8" ht="44.25" customHeight="1">
      <c r="A19" s="108"/>
      <c r="B19" s="493" t="s">
        <v>536</v>
      </c>
    </row>
    <row r="20" spans="1:8" ht="27.75" customHeight="1">
      <c r="A20" s="108"/>
      <c r="B20" s="104" t="s">
        <v>411</v>
      </c>
      <c r="C20" s="102"/>
      <c r="D20" s="102"/>
      <c r="E20" s="102"/>
      <c r="F20" s="102"/>
      <c r="G20" s="102"/>
      <c r="H20" s="102"/>
    </row>
    <row r="21" spans="1:8" ht="25.5" customHeight="1">
      <c r="A21" s="108"/>
      <c r="B21" s="104" t="s">
        <v>538</v>
      </c>
      <c r="C21" s="102"/>
      <c r="D21" s="102"/>
      <c r="E21" s="102"/>
      <c r="F21" s="102"/>
      <c r="G21" s="102"/>
      <c r="H21" s="102"/>
    </row>
    <row r="22" spans="1:8" ht="15" customHeight="1">
      <c r="A22" s="108"/>
      <c r="B22" s="104" t="s">
        <v>361</v>
      </c>
      <c r="C22" s="102"/>
      <c r="D22" s="102"/>
      <c r="E22" s="102"/>
      <c r="F22" s="102"/>
      <c r="G22" s="102"/>
      <c r="H22" s="102"/>
    </row>
    <row r="23" spans="1:8" ht="30" customHeight="1">
      <c r="A23" s="108"/>
      <c r="B23" s="104" t="s">
        <v>537</v>
      </c>
      <c r="C23" s="102"/>
      <c r="D23" s="102"/>
      <c r="E23" s="102"/>
      <c r="F23" s="102"/>
      <c r="G23" s="102"/>
      <c r="H23" s="102"/>
    </row>
    <row r="24" spans="1:8" ht="30" customHeight="1">
      <c r="A24" s="108"/>
      <c r="B24" s="104" t="s">
        <v>543</v>
      </c>
    </row>
    <row r="25" spans="1:8" s="103" customFormat="1" ht="57" customHeight="1">
      <c r="A25" s="110"/>
      <c r="B25" s="105" t="s">
        <v>362</v>
      </c>
    </row>
    <row r="26" spans="1:8" s="103" customFormat="1" ht="41.25" customHeight="1">
      <c r="A26" s="110"/>
      <c r="B26" s="105" t="s">
        <v>363</v>
      </c>
    </row>
    <row r="27" spans="1:8" ht="30" customHeight="1">
      <c r="A27" s="108"/>
      <c r="B27" s="111" t="s">
        <v>412</v>
      </c>
    </row>
    <row r="28" spans="1:8" ht="18" customHeight="1">
      <c r="A28" s="108"/>
      <c r="B28" s="112" t="s">
        <v>413</v>
      </c>
    </row>
    <row r="29" spans="1:8" ht="30" customHeight="1">
      <c r="A29" s="108"/>
      <c r="B29" s="111" t="s">
        <v>414</v>
      </c>
    </row>
    <row r="30" spans="1:8" ht="18" customHeight="1">
      <c r="A30" s="108"/>
      <c r="B30" s="528" t="s">
        <v>549</v>
      </c>
    </row>
    <row r="31" spans="1:8" ht="16.5" customHeight="1">
      <c r="A31" s="108"/>
      <c r="B31" s="105" t="s">
        <v>550</v>
      </c>
    </row>
    <row r="32" spans="1:8" ht="25.5" customHeight="1">
      <c r="A32" s="108"/>
      <c r="B32" s="105" t="s">
        <v>556</v>
      </c>
    </row>
    <row r="33" spans="1:2" ht="25.5" customHeight="1">
      <c r="A33" s="108"/>
      <c r="B33" s="105" t="s">
        <v>558</v>
      </c>
    </row>
    <row r="34" spans="1:2" ht="30" customHeight="1">
      <c r="A34" s="108"/>
      <c r="B34" s="105" t="s">
        <v>557</v>
      </c>
    </row>
    <row r="35" spans="1:2" ht="18" customHeight="1">
      <c r="A35" s="108"/>
      <c r="B35" s="104" t="s">
        <v>364</v>
      </c>
    </row>
    <row r="36" spans="1:2" ht="54.75" customHeight="1">
      <c r="A36" s="108"/>
      <c r="B36" s="105" t="s">
        <v>431</v>
      </c>
    </row>
    <row r="37" spans="1:2" ht="15" customHeight="1">
      <c r="A37" s="69"/>
      <c r="B37" s="494" t="s">
        <v>453</v>
      </c>
    </row>
    <row r="38" spans="1:2" ht="15" customHeight="1">
      <c r="A38" s="69"/>
      <c r="B38" s="495" t="s">
        <v>454</v>
      </c>
    </row>
    <row r="39" spans="1:2" ht="25.5" customHeight="1">
      <c r="A39" s="69"/>
      <c r="B39" s="495" t="s">
        <v>456</v>
      </c>
    </row>
    <row r="40" spans="1:2" ht="25.5" customHeight="1">
      <c r="A40" s="69"/>
      <c r="B40" s="495" t="s">
        <v>442</v>
      </c>
    </row>
    <row r="41" spans="1:2" ht="18" customHeight="1">
      <c r="A41" s="69"/>
      <c r="B41" s="495" t="s">
        <v>455</v>
      </c>
    </row>
    <row r="42" spans="1:2" ht="33" customHeight="1">
      <c r="A42" s="69"/>
      <c r="B42" s="105" t="s">
        <v>449</v>
      </c>
    </row>
    <row r="43" spans="1:2" ht="30" customHeight="1">
      <c r="A43" s="113" t="s">
        <v>4</v>
      </c>
      <c r="B43" s="104" t="s">
        <v>420</v>
      </c>
    </row>
    <row r="44" spans="1:2" ht="18" customHeight="1">
      <c r="A44" s="78"/>
      <c r="B44" s="114" t="s">
        <v>434</v>
      </c>
    </row>
    <row r="45" spans="1:2" ht="18" customHeight="1">
      <c r="A45" s="69"/>
      <c r="B45" s="114" t="s">
        <v>432</v>
      </c>
    </row>
    <row r="46" spans="1:2" ht="18" customHeight="1">
      <c r="A46" s="69"/>
      <c r="B46" s="114" t="s">
        <v>324</v>
      </c>
    </row>
    <row r="47" spans="1:2" ht="18" customHeight="1">
      <c r="A47" s="69"/>
      <c r="B47" s="114" t="s">
        <v>325</v>
      </c>
    </row>
    <row r="48" spans="1:2" ht="18" customHeight="1">
      <c r="A48" s="69"/>
      <c r="B48" s="114" t="s">
        <v>326</v>
      </c>
    </row>
    <row r="49" spans="1:2" ht="18" customHeight="1">
      <c r="A49" s="69"/>
      <c r="B49" s="114" t="s">
        <v>327</v>
      </c>
    </row>
    <row r="50" spans="1:2" ht="18" customHeight="1">
      <c r="A50" s="69"/>
      <c r="B50" s="114" t="s">
        <v>328</v>
      </c>
    </row>
    <row r="51" spans="1:2" ht="18" customHeight="1">
      <c r="A51" s="69"/>
      <c r="B51" s="114" t="s">
        <v>329</v>
      </c>
    </row>
    <row r="52" spans="1:2" ht="18" customHeight="1">
      <c r="A52" s="69"/>
      <c r="B52" s="114" t="s">
        <v>422</v>
      </c>
    </row>
    <row r="53" spans="1:2" ht="18" customHeight="1">
      <c r="A53" s="69"/>
      <c r="B53" s="114" t="s">
        <v>330</v>
      </c>
    </row>
    <row r="54" spans="1:2" ht="18" customHeight="1">
      <c r="A54" s="69"/>
      <c r="B54" s="114" t="s">
        <v>331</v>
      </c>
    </row>
    <row r="55" spans="1:2" ht="18" customHeight="1">
      <c r="A55" s="69"/>
      <c r="B55" s="114" t="s">
        <v>332</v>
      </c>
    </row>
    <row r="56" spans="1:2" ht="18" customHeight="1">
      <c r="A56" s="69"/>
      <c r="B56" s="114" t="s">
        <v>335</v>
      </c>
    </row>
    <row r="57" spans="1:2" ht="21" customHeight="1">
      <c r="A57" s="69"/>
      <c r="B57" s="114" t="s">
        <v>421</v>
      </c>
    </row>
    <row r="58" spans="1:2" ht="30" customHeight="1">
      <c r="A58" s="106" t="s">
        <v>5</v>
      </c>
      <c r="B58" s="105" t="s">
        <v>423</v>
      </c>
    </row>
    <row r="59" spans="1:2" ht="51" customHeight="1">
      <c r="A59" s="69"/>
      <c r="B59" s="107" t="s">
        <v>424</v>
      </c>
    </row>
    <row r="60" spans="1:2" ht="39" customHeight="1">
      <c r="A60" s="69"/>
      <c r="B60" s="107" t="s">
        <v>415</v>
      </c>
    </row>
    <row r="61" spans="1:2" ht="84" customHeight="1">
      <c r="A61" s="69"/>
      <c r="B61" s="107" t="s">
        <v>365</v>
      </c>
    </row>
    <row r="62" spans="1:2" ht="30" customHeight="1">
      <c r="A62" s="69"/>
      <c r="B62" s="506" t="s">
        <v>418</v>
      </c>
    </row>
    <row r="63" spans="1:2" ht="35.25" customHeight="1">
      <c r="A63" s="69"/>
      <c r="B63" s="107" t="s">
        <v>435</v>
      </c>
    </row>
    <row r="64" spans="1:2" ht="30" customHeight="1">
      <c r="A64" s="106" t="s">
        <v>6</v>
      </c>
      <c r="B64" s="115" t="s">
        <v>425</v>
      </c>
    </row>
    <row r="65" spans="1:2" ht="75" customHeight="1">
      <c r="A65" s="69"/>
      <c r="B65" s="495" t="s">
        <v>493</v>
      </c>
    </row>
    <row r="66" spans="1:2" ht="43.5" customHeight="1">
      <c r="A66" s="69"/>
      <c r="B66" s="493" t="s">
        <v>527</v>
      </c>
    </row>
    <row r="67" spans="1:2" ht="52.5" customHeight="1">
      <c r="A67" s="69"/>
      <c r="B67" s="107" t="s">
        <v>426</v>
      </c>
    </row>
    <row r="68" spans="1:2" ht="18" customHeight="1">
      <c r="A68" s="69"/>
      <c r="B68" s="116" t="s">
        <v>333</v>
      </c>
    </row>
    <row r="69" spans="1:2" ht="19.5" customHeight="1">
      <c r="A69" s="69"/>
      <c r="B69" s="116" t="s">
        <v>634</v>
      </c>
    </row>
    <row r="70" spans="1:2" ht="19.5" customHeight="1">
      <c r="A70" s="69"/>
      <c r="B70" s="105" t="s">
        <v>635</v>
      </c>
    </row>
    <row r="71" spans="1:2" ht="30" customHeight="1">
      <c r="A71" s="69"/>
      <c r="B71" s="107" t="s">
        <v>334</v>
      </c>
    </row>
    <row r="72" spans="1:2" ht="16.5" customHeight="1">
      <c r="A72" s="69"/>
      <c r="B72" s="116" t="s">
        <v>366</v>
      </c>
    </row>
    <row r="73" spans="1:2" ht="61.5" customHeight="1">
      <c r="A73" s="78"/>
      <c r="B73" s="107" t="s">
        <v>416</v>
      </c>
    </row>
    <row r="74" spans="1:2" ht="28.5" customHeight="1">
      <c r="A74" s="78"/>
      <c r="B74" s="107" t="s">
        <v>417</v>
      </c>
    </row>
    <row r="75" spans="1:2" ht="52.5" customHeight="1">
      <c r="A75" s="78"/>
      <c r="B75" s="107" t="s">
        <v>528</v>
      </c>
    </row>
    <row r="76" spans="1:2" ht="36" customHeight="1">
      <c r="A76" s="78"/>
      <c r="B76" s="506" t="s">
        <v>367</v>
      </c>
    </row>
    <row r="77" spans="1:2" ht="35.25" customHeight="1">
      <c r="A77" s="78"/>
      <c r="B77" s="506" t="s">
        <v>368</v>
      </c>
    </row>
    <row r="78" spans="1:2" ht="47.25" customHeight="1">
      <c r="A78" s="78"/>
      <c r="B78" s="506" t="s">
        <v>369</v>
      </c>
    </row>
    <row r="79" spans="1:2" ht="15" customHeight="1">
      <c r="A79" s="78"/>
      <c r="B79" s="506" t="s">
        <v>370</v>
      </c>
    </row>
    <row r="80" spans="1:2" ht="16.5" customHeight="1">
      <c r="A80" s="78"/>
      <c r="B80" s="506" t="s">
        <v>371</v>
      </c>
    </row>
    <row r="81" spans="1:2" ht="51" customHeight="1">
      <c r="A81" s="78"/>
      <c r="B81" s="506" t="s">
        <v>10</v>
      </c>
    </row>
    <row r="82" spans="1:2" ht="46.5" customHeight="1">
      <c r="A82" s="78"/>
      <c r="B82" s="506" t="s">
        <v>529</v>
      </c>
    </row>
    <row r="83" spans="1:2" ht="24" customHeight="1">
      <c r="A83" s="78"/>
      <c r="B83" s="506" t="s">
        <v>372</v>
      </c>
    </row>
    <row r="84" spans="1:2" ht="29.25" customHeight="1">
      <c r="A84" s="78"/>
      <c r="B84" s="506" t="s">
        <v>373</v>
      </c>
    </row>
    <row r="85" spans="1:2" ht="24.75" customHeight="1">
      <c r="A85" s="78"/>
      <c r="B85" s="614" t="s">
        <v>672</v>
      </c>
    </row>
    <row r="86" spans="1:2" ht="24" customHeight="1">
      <c r="A86" s="78"/>
      <c r="B86" s="614" t="s">
        <v>670</v>
      </c>
    </row>
    <row r="87" spans="1:2" ht="16.5" customHeight="1">
      <c r="A87" s="78"/>
      <c r="B87" s="614" t="s">
        <v>671</v>
      </c>
    </row>
    <row r="88" spans="1:2" ht="39.75" customHeight="1">
      <c r="A88" s="78"/>
      <c r="B88" s="506" t="s">
        <v>673</v>
      </c>
    </row>
    <row r="89" spans="1:2" ht="53.25" customHeight="1">
      <c r="A89" s="78"/>
      <c r="B89" s="107" t="s">
        <v>11</v>
      </c>
    </row>
    <row r="90" spans="1:2" ht="15" customHeight="1">
      <c r="A90" s="78"/>
      <c r="B90" s="116" t="s">
        <v>374</v>
      </c>
    </row>
    <row r="91" spans="1:2" ht="36" customHeight="1">
      <c r="A91" s="78"/>
      <c r="B91" s="107" t="s">
        <v>375</v>
      </c>
    </row>
    <row r="92" spans="1:2" ht="39.75" customHeight="1">
      <c r="A92" s="78"/>
      <c r="B92" s="107" t="s">
        <v>376</v>
      </c>
    </row>
    <row r="93" spans="1:2" ht="13.5" customHeight="1">
      <c r="A93" s="78"/>
      <c r="B93" s="116" t="s">
        <v>377</v>
      </c>
    </row>
    <row r="94" spans="1:2" ht="34.5" customHeight="1">
      <c r="A94" s="78"/>
      <c r="B94" s="107" t="s">
        <v>378</v>
      </c>
    </row>
    <row r="95" spans="1:2" ht="29.25" customHeight="1">
      <c r="A95" s="78"/>
      <c r="B95" s="107" t="s">
        <v>379</v>
      </c>
    </row>
    <row r="96" spans="1:2" ht="63.75" customHeight="1">
      <c r="A96" s="78"/>
      <c r="B96" s="107" t="s">
        <v>427</v>
      </c>
    </row>
    <row r="97" spans="1:2" ht="15" customHeight="1">
      <c r="A97" s="78"/>
      <c r="B97" s="116" t="s">
        <v>380</v>
      </c>
    </row>
    <row r="98" spans="1:2" ht="35.25" customHeight="1">
      <c r="A98" s="78"/>
      <c r="B98" s="107" t="s">
        <v>383</v>
      </c>
    </row>
    <row r="99" spans="1:2" ht="16.5" customHeight="1">
      <c r="A99" s="78"/>
      <c r="B99" s="107" t="s">
        <v>381</v>
      </c>
    </row>
    <row r="100" spans="1:2" ht="44.25" customHeight="1">
      <c r="A100" s="78"/>
      <c r="B100" s="107" t="s">
        <v>428</v>
      </c>
    </row>
    <row r="101" spans="1:2" ht="40.5" customHeight="1">
      <c r="A101" s="78"/>
      <c r="B101" s="107" t="s">
        <v>429</v>
      </c>
    </row>
    <row r="102" spans="1:2" ht="33" customHeight="1">
      <c r="A102" s="78"/>
      <c r="B102" s="107" t="s">
        <v>382</v>
      </c>
    </row>
    <row r="103" spans="1:2" ht="57.75" customHeight="1">
      <c r="A103" s="78"/>
      <c r="B103" s="107" t="s">
        <v>384</v>
      </c>
    </row>
    <row r="104" spans="1:2" ht="25.5" customHeight="1">
      <c r="A104" s="78"/>
      <c r="B104" s="107" t="s">
        <v>385</v>
      </c>
    </row>
    <row r="105" spans="1:2" ht="15" customHeight="1">
      <c r="A105" s="78"/>
      <c r="B105" s="107" t="s">
        <v>386</v>
      </c>
    </row>
    <row r="106" spans="1:2" ht="24" customHeight="1">
      <c r="A106" s="78"/>
      <c r="B106" s="107" t="s">
        <v>387</v>
      </c>
    </row>
    <row r="107" spans="1:2" ht="18" customHeight="1">
      <c r="A107" s="78"/>
      <c r="B107" s="116" t="s">
        <v>388</v>
      </c>
    </row>
    <row r="108" spans="1:2" ht="18" customHeight="1">
      <c r="A108" s="78"/>
      <c r="B108" s="107" t="s">
        <v>389</v>
      </c>
    </row>
    <row r="109" spans="1:2" ht="27" customHeight="1">
      <c r="A109" s="78"/>
      <c r="B109" s="107" t="s">
        <v>390</v>
      </c>
    </row>
    <row r="110" spans="1:2" ht="40.5" customHeight="1">
      <c r="A110" s="78"/>
      <c r="B110" s="107" t="s">
        <v>391</v>
      </c>
    </row>
    <row r="111" spans="1:2" ht="21.75" customHeight="1">
      <c r="A111" s="78"/>
      <c r="B111" s="107" t="s">
        <v>392</v>
      </c>
    </row>
    <row r="112" spans="1:2" ht="25.5" customHeight="1">
      <c r="A112" s="78"/>
      <c r="B112" s="116" t="s">
        <v>12</v>
      </c>
    </row>
    <row r="113" spans="1:2" ht="42" customHeight="1">
      <c r="A113" s="113" t="s">
        <v>7</v>
      </c>
      <c r="B113" s="105" t="s">
        <v>436</v>
      </c>
    </row>
    <row r="114" spans="1:2" ht="15.75" customHeight="1">
      <c r="A114" s="113"/>
      <c r="B114" s="107" t="s">
        <v>393</v>
      </c>
    </row>
    <row r="115" spans="1:2" ht="24.75" customHeight="1">
      <c r="A115" s="113"/>
      <c r="B115" s="107" t="s">
        <v>437</v>
      </c>
    </row>
    <row r="116" spans="1:2" ht="15" customHeight="1">
      <c r="A116" s="113"/>
      <c r="B116" s="107" t="s">
        <v>394</v>
      </c>
    </row>
    <row r="117" spans="1:2" ht="24.75" customHeight="1">
      <c r="A117" s="113"/>
      <c r="B117" s="107" t="s">
        <v>395</v>
      </c>
    </row>
    <row r="118" spans="1:2" ht="29.25" customHeight="1">
      <c r="A118" s="113"/>
      <c r="B118" s="107" t="s">
        <v>530</v>
      </c>
    </row>
    <row r="119" spans="1:2" ht="85.5" customHeight="1">
      <c r="A119" s="113"/>
      <c r="B119" s="107" t="s">
        <v>396</v>
      </c>
    </row>
    <row r="120" spans="1:2" ht="26.25" customHeight="1">
      <c r="A120" s="108"/>
      <c r="B120" s="115" t="s">
        <v>397</v>
      </c>
    </row>
    <row r="121" spans="1:2" ht="27.75" customHeight="1">
      <c r="A121" s="108"/>
      <c r="B121" s="105" t="s">
        <v>398</v>
      </c>
    </row>
    <row r="122" spans="1:2" ht="28.5" customHeight="1">
      <c r="A122" s="108"/>
      <c r="B122" s="105" t="s">
        <v>399</v>
      </c>
    </row>
    <row r="123" spans="1:2" ht="27.75" customHeight="1">
      <c r="A123" s="108"/>
      <c r="B123" s="105" t="s">
        <v>400</v>
      </c>
    </row>
    <row r="124" spans="1:2" ht="28.5" customHeight="1">
      <c r="A124" s="108"/>
      <c r="B124" s="105" t="s">
        <v>401</v>
      </c>
    </row>
    <row r="125" spans="1:2" ht="36.75" customHeight="1">
      <c r="A125" s="108"/>
      <c r="B125" s="105" t="s">
        <v>402</v>
      </c>
    </row>
    <row r="126" spans="1:2" ht="30" customHeight="1">
      <c r="A126" s="108"/>
      <c r="B126" s="105" t="s">
        <v>403</v>
      </c>
    </row>
    <row r="127" spans="1:2" ht="31.5" customHeight="1">
      <c r="A127" s="108"/>
      <c r="B127" s="105" t="s">
        <v>404</v>
      </c>
    </row>
    <row r="128" spans="1:2" ht="18.75" customHeight="1">
      <c r="A128" s="108"/>
      <c r="B128" s="105" t="s">
        <v>405</v>
      </c>
    </row>
    <row r="129" spans="1:2" ht="39" customHeight="1">
      <c r="A129" s="108"/>
      <c r="B129" s="105" t="s">
        <v>406</v>
      </c>
    </row>
    <row r="130" spans="1:2" ht="39" customHeight="1">
      <c r="A130" s="108"/>
      <c r="B130" s="105" t="s">
        <v>407</v>
      </c>
    </row>
    <row r="131" spans="1:2" ht="51" customHeight="1">
      <c r="A131" s="108"/>
      <c r="B131" s="105" t="s">
        <v>409</v>
      </c>
    </row>
    <row r="132" spans="1:2" ht="51" customHeight="1">
      <c r="A132" s="108"/>
      <c r="B132" s="105" t="s">
        <v>531</v>
      </c>
    </row>
    <row r="133" spans="1:2" ht="33.75">
      <c r="A133" s="108"/>
      <c r="B133" s="105" t="s">
        <v>408</v>
      </c>
    </row>
  </sheetData>
  <mergeCells count="1">
    <mergeCell ref="A1:B1"/>
  </mergeCells>
  <hyperlinks>
    <hyperlink ref="C1" location="'Spis treści'!A1" display="Powrót do spisu" xr:uid="{C12AC52E-7329-4987-9E89-39CA58FF26FC}"/>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E47"/>
  <sheetViews>
    <sheetView showGridLines="0" view="pageBreakPreview" topLeftCell="A31" zoomScaleNormal="100" zoomScaleSheetLayoutView="100" workbookViewId="0">
      <selection activeCell="A15" sqref="A15:B15"/>
    </sheetView>
  </sheetViews>
  <sheetFormatPr defaultRowHeight="15"/>
  <cols>
    <col min="1" max="1" width="25.625" customWidth="1"/>
    <col min="2" max="2" width="21.875" customWidth="1"/>
    <col min="3" max="4" width="20.75" customWidth="1"/>
  </cols>
  <sheetData>
    <row r="1" spans="1:5" ht="25.5" customHeight="1">
      <c r="A1" s="780" t="str">
        <f>'Tab 2 (29) i 3 (30)'!A1:I1</f>
        <v>V. UBEZPIECZENIE SPOŁECZNE ROLNIKÓW</v>
      </c>
      <c r="B1" s="780"/>
      <c r="C1" s="780"/>
      <c r="D1" s="780"/>
    </row>
    <row r="2" spans="1:5" ht="44.25" customHeight="1">
      <c r="A2" s="803" t="s">
        <v>593</v>
      </c>
      <c r="B2" s="803"/>
      <c r="C2" s="803"/>
      <c r="D2" s="803"/>
      <c r="E2" s="583" t="s">
        <v>632</v>
      </c>
    </row>
    <row r="3" spans="1:5" ht="18.75" customHeight="1">
      <c r="A3" s="677" t="s">
        <v>15</v>
      </c>
      <c r="B3" s="673" t="s">
        <v>259</v>
      </c>
      <c r="C3" s="436" t="s">
        <v>38</v>
      </c>
      <c r="D3" s="435"/>
    </row>
    <row r="4" spans="1:5" ht="14.25" customHeight="1">
      <c r="A4" s="682"/>
      <c r="B4" s="673"/>
      <c r="C4" s="673" t="s">
        <v>241</v>
      </c>
      <c r="D4" s="673" t="s">
        <v>242</v>
      </c>
    </row>
    <row r="5" spans="1:5" ht="12.75" customHeight="1">
      <c r="A5" s="682"/>
      <c r="B5" s="673"/>
      <c r="C5" s="673"/>
      <c r="D5" s="673"/>
    </row>
    <row r="6" spans="1:5" ht="18" customHeight="1">
      <c r="A6" s="678"/>
      <c r="B6" s="799" t="str">
        <f>'Tab 4 (31)'!B7:H7</f>
        <v>STAN NA DZIEŃ 30 WRZEŚNIA 2022 R.</v>
      </c>
      <c r="C6" s="684"/>
      <c r="D6" s="685"/>
    </row>
    <row r="7" spans="1:5" ht="21" customHeight="1">
      <c r="A7" s="403" t="s">
        <v>72</v>
      </c>
      <c r="B7" s="404">
        <f>SUM(B8:B23)</f>
        <v>74355</v>
      </c>
      <c r="C7" s="404">
        <f t="shared" ref="C7:D7" si="0">SUM(C8:C23)</f>
        <v>68194</v>
      </c>
      <c r="D7" s="404">
        <f t="shared" si="0"/>
        <v>6161</v>
      </c>
    </row>
    <row r="8" spans="1:5" ht="18.75" customHeight="1">
      <c r="A8" s="406" t="s">
        <v>45</v>
      </c>
      <c r="B8" s="407">
        <f>SUM(C8:D8)</f>
        <v>3280</v>
      </c>
      <c r="C8" s="407">
        <v>3003</v>
      </c>
      <c r="D8" s="407">
        <v>277</v>
      </c>
    </row>
    <row r="9" spans="1:5" ht="18.75" customHeight="1">
      <c r="A9" s="406" t="s">
        <v>46</v>
      </c>
      <c r="B9" s="407">
        <f t="shared" ref="B9:B23" si="1">SUM(C9:D9)</f>
        <v>3364</v>
      </c>
      <c r="C9" s="407">
        <v>3167</v>
      </c>
      <c r="D9" s="407">
        <v>197</v>
      </c>
    </row>
    <row r="10" spans="1:5" ht="18.75" customHeight="1">
      <c r="A10" s="406" t="s">
        <v>47</v>
      </c>
      <c r="B10" s="407">
        <f t="shared" si="1"/>
        <v>9031</v>
      </c>
      <c r="C10" s="407">
        <v>8541</v>
      </c>
      <c r="D10" s="407">
        <v>490</v>
      </c>
    </row>
    <row r="11" spans="1:5" ht="18.75" customHeight="1">
      <c r="A11" s="406" t="s">
        <v>48</v>
      </c>
      <c r="B11" s="407">
        <f t="shared" si="1"/>
        <v>1242</v>
      </c>
      <c r="C11" s="407">
        <v>1124</v>
      </c>
      <c r="D11" s="407">
        <v>118</v>
      </c>
    </row>
    <row r="12" spans="1:5" ht="18.75" customHeight="1">
      <c r="A12" s="406" t="s">
        <v>49</v>
      </c>
      <c r="B12" s="407">
        <f t="shared" si="1"/>
        <v>6655</v>
      </c>
      <c r="C12" s="407">
        <v>6159</v>
      </c>
      <c r="D12" s="407">
        <v>496</v>
      </c>
    </row>
    <row r="13" spans="1:5" ht="18.75" customHeight="1">
      <c r="A13" s="406" t="s">
        <v>50</v>
      </c>
      <c r="B13" s="407">
        <f t="shared" si="1"/>
        <v>7566</v>
      </c>
      <c r="C13" s="407">
        <v>6538</v>
      </c>
      <c r="D13" s="407">
        <v>1028</v>
      </c>
    </row>
    <row r="14" spans="1:5" ht="18.75" customHeight="1">
      <c r="A14" s="406" t="s">
        <v>51</v>
      </c>
      <c r="B14" s="407">
        <f t="shared" si="1"/>
        <v>10115</v>
      </c>
      <c r="C14" s="407">
        <v>9460</v>
      </c>
      <c r="D14" s="407">
        <v>655</v>
      </c>
    </row>
    <row r="15" spans="1:5" ht="18.75" customHeight="1">
      <c r="A15" s="406" t="s">
        <v>52</v>
      </c>
      <c r="B15" s="407">
        <f t="shared" si="1"/>
        <v>1952</v>
      </c>
      <c r="C15" s="407">
        <v>1725</v>
      </c>
      <c r="D15" s="407">
        <v>227</v>
      </c>
    </row>
    <row r="16" spans="1:5" ht="18.75" customHeight="1">
      <c r="A16" s="406" t="s">
        <v>53</v>
      </c>
      <c r="B16" s="407">
        <f t="shared" si="1"/>
        <v>5631</v>
      </c>
      <c r="C16" s="407">
        <v>5238</v>
      </c>
      <c r="D16" s="407">
        <v>393</v>
      </c>
    </row>
    <row r="17" spans="1:4" ht="18.75" customHeight="1">
      <c r="A17" s="406" t="s">
        <v>54</v>
      </c>
      <c r="B17" s="407">
        <f t="shared" si="1"/>
        <v>4050</v>
      </c>
      <c r="C17" s="407">
        <v>3742</v>
      </c>
      <c r="D17" s="407">
        <v>308</v>
      </c>
    </row>
    <row r="18" spans="1:4" ht="18.75" customHeight="1">
      <c r="A18" s="406" t="s">
        <v>55</v>
      </c>
      <c r="B18" s="407">
        <f t="shared" si="1"/>
        <v>2418</v>
      </c>
      <c r="C18" s="407">
        <v>2179</v>
      </c>
      <c r="D18" s="407">
        <v>239</v>
      </c>
    </row>
    <row r="19" spans="1:4" ht="18.75" customHeight="1">
      <c r="A19" s="406" t="s">
        <v>56</v>
      </c>
      <c r="B19" s="407">
        <f t="shared" si="1"/>
        <v>3168</v>
      </c>
      <c r="C19" s="407">
        <v>2907</v>
      </c>
      <c r="D19" s="407">
        <v>261</v>
      </c>
    </row>
    <row r="20" spans="1:4" ht="18.75" customHeight="1">
      <c r="A20" s="406" t="s">
        <v>57</v>
      </c>
      <c r="B20" s="407">
        <f t="shared" si="1"/>
        <v>3577</v>
      </c>
      <c r="C20" s="407">
        <v>3346</v>
      </c>
      <c r="D20" s="407">
        <v>231</v>
      </c>
    </row>
    <row r="21" spans="1:4" ht="18.75" customHeight="1">
      <c r="A21" s="406" t="s">
        <v>58</v>
      </c>
      <c r="B21" s="407">
        <f t="shared" si="1"/>
        <v>2247</v>
      </c>
      <c r="C21" s="407">
        <v>2111</v>
      </c>
      <c r="D21" s="407">
        <v>136</v>
      </c>
    </row>
    <row r="22" spans="1:4" ht="18.75" customHeight="1">
      <c r="A22" s="406" t="s">
        <v>59</v>
      </c>
      <c r="B22" s="407">
        <f t="shared" si="1"/>
        <v>8119</v>
      </c>
      <c r="C22" s="407">
        <v>7113</v>
      </c>
      <c r="D22" s="407">
        <v>1006</v>
      </c>
    </row>
    <row r="23" spans="1:4" ht="18.75" customHeight="1">
      <c r="A23" s="410" t="s">
        <v>60</v>
      </c>
      <c r="B23" s="411">
        <f t="shared" si="1"/>
        <v>1940</v>
      </c>
      <c r="C23" s="411">
        <v>1841</v>
      </c>
      <c r="D23" s="411">
        <v>99</v>
      </c>
    </row>
    <row r="24" spans="1:4" ht="16.5" customHeight="1"/>
    <row r="25" spans="1:4" ht="40.5" customHeight="1">
      <c r="A25" s="803" t="s">
        <v>668</v>
      </c>
      <c r="B25" s="803"/>
      <c r="C25" s="803"/>
      <c r="D25" s="803"/>
    </row>
    <row r="26" spans="1:4" ht="21" customHeight="1">
      <c r="A26" s="805" t="s">
        <v>15</v>
      </c>
      <c r="B26" s="804" t="s">
        <v>259</v>
      </c>
      <c r="C26" s="436" t="s">
        <v>38</v>
      </c>
      <c r="D26" s="435"/>
    </row>
    <row r="27" spans="1:4">
      <c r="A27" s="806"/>
      <c r="B27" s="804"/>
      <c r="C27" s="673" t="s">
        <v>241</v>
      </c>
      <c r="D27" s="673" t="s">
        <v>242</v>
      </c>
    </row>
    <row r="28" spans="1:4" ht="14.25" customHeight="1">
      <c r="A28" s="806"/>
      <c r="B28" s="804"/>
      <c r="C28" s="673"/>
      <c r="D28" s="673"/>
    </row>
    <row r="29" spans="1:4" ht="16.5" customHeight="1">
      <c r="A29" s="807"/>
      <c r="B29" s="799" t="str">
        <f>B6</f>
        <v>STAN NA DZIEŃ 30 WRZEŚNIA 2022 R.</v>
      </c>
      <c r="C29" s="684"/>
      <c r="D29" s="685"/>
    </row>
    <row r="30" spans="1:4" ht="21" customHeight="1">
      <c r="A30" s="403" t="s">
        <v>72</v>
      </c>
      <c r="B30" s="434">
        <f>SUM(B31:B46)</f>
        <v>12111</v>
      </c>
      <c r="C30" s="434">
        <f t="shared" ref="C30:D30" si="2">SUM(C31:C46)</f>
        <v>10880</v>
      </c>
      <c r="D30" s="434">
        <f t="shared" si="2"/>
        <v>1231</v>
      </c>
    </row>
    <row r="31" spans="1:4" ht="18.75" customHeight="1">
      <c r="A31" s="406" t="s">
        <v>45</v>
      </c>
      <c r="B31" s="407">
        <f>SUM(C31:D31)</f>
        <v>365</v>
      </c>
      <c r="C31" s="407">
        <v>315</v>
      </c>
      <c r="D31" s="407">
        <v>50</v>
      </c>
    </row>
    <row r="32" spans="1:4" ht="18.75" customHeight="1">
      <c r="A32" s="406" t="s">
        <v>46</v>
      </c>
      <c r="B32" s="407">
        <f t="shared" ref="B32:B46" si="3">SUM(C32:D32)</f>
        <v>686</v>
      </c>
      <c r="C32" s="407">
        <v>638</v>
      </c>
      <c r="D32" s="407">
        <v>48</v>
      </c>
    </row>
    <row r="33" spans="1:4" ht="18.75" customHeight="1">
      <c r="A33" s="406" t="s">
        <v>47</v>
      </c>
      <c r="B33" s="407">
        <f t="shared" si="3"/>
        <v>1406</v>
      </c>
      <c r="C33" s="407">
        <v>1305</v>
      </c>
      <c r="D33" s="407">
        <v>101</v>
      </c>
    </row>
    <row r="34" spans="1:4" ht="18.75" customHeight="1">
      <c r="A34" s="406" t="s">
        <v>48</v>
      </c>
      <c r="B34" s="407">
        <f t="shared" si="3"/>
        <v>158</v>
      </c>
      <c r="C34" s="407">
        <v>148</v>
      </c>
      <c r="D34" s="407">
        <v>10</v>
      </c>
    </row>
    <row r="35" spans="1:4" ht="18.75" customHeight="1">
      <c r="A35" s="406" t="s">
        <v>49</v>
      </c>
      <c r="B35" s="407">
        <f t="shared" si="3"/>
        <v>882</v>
      </c>
      <c r="C35" s="407">
        <v>806</v>
      </c>
      <c r="D35" s="407">
        <v>76</v>
      </c>
    </row>
    <row r="36" spans="1:4" ht="18.75" customHeight="1">
      <c r="A36" s="406" t="s">
        <v>50</v>
      </c>
      <c r="B36" s="407">
        <f t="shared" si="3"/>
        <v>1452</v>
      </c>
      <c r="C36" s="407">
        <v>1225</v>
      </c>
      <c r="D36" s="407">
        <v>227</v>
      </c>
    </row>
    <row r="37" spans="1:4" ht="18.75" customHeight="1">
      <c r="A37" s="406" t="s">
        <v>51</v>
      </c>
      <c r="B37" s="407">
        <f t="shared" si="3"/>
        <v>1462</v>
      </c>
      <c r="C37" s="407">
        <v>1377</v>
      </c>
      <c r="D37" s="407">
        <v>85</v>
      </c>
    </row>
    <row r="38" spans="1:4" ht="18.75" customHeight="1">
      <c r="A38" s="406" t="s">
        <v>52</v>
      </c>
      <c r="B38" s="407">
        <f t="shared" si="3"/>
        <v>404</v>
      </c>
      <c r="C38" s="407">
        <v>334</v>
      </c>
      <c r="D38" s="407">
        <v>70</v>
      </c>
    </row>
    <row r="39" spans="1:4" ht="18.75" customHeight="1">
      <c r="A39" s="406" t="s">
        <v>53</v>
      </c>
      <c r="B39" s="407">
        <f t="shared" si="3"/>
        <v>748</v>
      </c>
      <c r="C39" s="407">
        <v>674</v>
      </c>
      <c r="D39" s="407">
        <v>74</v>
      </c>
    </row>
    <row r="40" spans="1:4" ht="18.75" customHeight="1">
      <c r="A40" s="406" t="s">
        <v>54</v>
      </c>
      <c r="B40" s="407">
        <f t="shared" si="3"/>
        <v>1078</v>
      </c>
      <c r="C40" s="407">
        <v>978</v>
      </c>
      <c r="D40" s="407">
        <v>100</v>
      </c>
    </row>
    <row r="41" spans="1:4" ht="18.75" customHeight="1">
      <c r="A41" s="406" t="s">
        <v>55</v>
      </c>
      <c r="B41" s="407">
        <f t="shared" si="3"/>
        <v>407</v>
      </c>
      <c r="C41" s="407">
        <v>343</v>
      </c>
      <c r="D41" s="407">
        <v>64</v>
      </c>
    </row>
    <row r="42" spans="1:4" ht="18.75" customHeight="1">
      <c r="A42" s="406" t="s">
        <v>56</v>
      </c>
      <c r="B42" s="407">
        <f t="shared" si="3"/>
        <v>320</v>
      </c>
      <c r="C42" s="407">
        <v>286</v>
      </c>
      <c r="D42" s="407">
        <v>34</v>
      </c>
    </row>
    <row r="43" spans="1:4" ht="18.75" customHeight="1">
      <c r="A43" s="406" t="s">
        <v>57</v>
      </c>
      <c r="B43" s="407">
        <f t="shared" si="3"/>
        <v>659</v>
      </c>
      <c r="C43" s="407">
        <v>619</v>
      </c>
      <c r="D43" s="407">
        <v>40</v>
      </c>
    </row>
    <row r="44" spans="1:4" ht="18.75" customHeight="1">
      <c r="A44" s="406" t="s">
        <v>58</v>
      </c>
      <c r="B44" s="407">
        <f t="shared" si="3"/>
        <v>503</v>
      </c>
      <c r="C44" s="407">
        <v>452</v>
      </c>
      <c r="D44" s="407">
        <v>51</v>
      </c>
    </row>
    <row r="45" spans="1:4" ht="18.75" customHeight="1">
      <c r="A45" s="406" t="s">
        <v>59</v>
      </c>
      <c r="B45" s="407">
        <f t="shared" si="3"/>
        <v>1163</v>
      </c>
      <c r="C45" s="407">
        <v>999</v>
      </c>
      <c r="D45" s="407">
        <v>164</v>
      </c>
    </row>
    <row r="46" spans="1:4" ht="18.75" customHeight="1">
      <c r="A46" s="410" t="s">
        <v>60</v>
      </c>
      <c r="B46" s="411">
        <f t="shared" si="3"/>
        <v>418</v>
      </c>
      <c r="C46" s="411">
        <v>381</v>
      </c>
      <c r="D46" s="411">
        <v>37</v>
      </c>
    </row>
    <row r="47" spans="1:4" ht="26.25" customHeight="1">
      <c r="A47" s="802" t="s">
        <v>674</v>
      </c>
      <c r="B47" s="802"/>
      <c r="C47" s="802"/>
      <c r="D47" s="802"/>
    </row>
  </sheetData>
  <mergeCells count="14">
    <mergeCell ref="A47:D47"/>
    <mergeCell ref="A1:D1"/>
    <mergeCell ref="A2:D2"/>
    <mergeCell ref="B3:B5"/>
    <mergeCell ref="C4:C5"/>
    <mergeCell ref="D4:D5"/>
    <mergeCell ref="A3:A6"/>
    <mergeCell ref="B6:D6"/>
    <mergeCell ref="A25:D25"/>
    <mergeCell ref="B26:B28"/>
    <mergeCell ref="C27:C28"/>
    <mergeCell ref="D27:D28"/>
    <mergeCell ref="A26:A29"/>
    <mergeCell ref="B29:D29"/>
  </mergeCells>
  <hyperlinks>
    <hyperlink ref="E2" location="'Spis treści'!A1" display="Powrót do spisu" xr:uid="{42F11D72-B2C6-4BC8-9F7F-57F0AD4E9793}"/>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J46"/>
  <sheetViews>
    <sheetView showGridLines="0" view="pageBreakPreview" topLeftCell="A25" zoomScaleNormal="100" zoomScaleSheetLayoutView="100" workbookViewId="0">
      <selection activeCell="A15" sqref="A15:B15"/>
    </sheetView>
  </sheetViews>
  <sheetFormatPr defaultRowHeight="15"/>
  <cols>
    <col min="1" max="1" width="16.125" customWidth="1"/>
    <col min="2" max="7" width="11.75" customWidth="1"/>
    <col min="8" max="8" width="11.125" customWidth="1"/>
    <col min="9" max="9" width="12.625" customWidth="1"/>
  </cols>
  <sheetData>
    <row r="1" spans="1:10" ht="27.75" customHeight="1">
      <c r="A1" s="811" t="str">
        <f>'Tab 5 (32) i 6 (33)'!A1:D1</f>
        <v>V. UBEZPIECZENIE SPOŁECZNE ROLNIKÓW</v>
      </c>
      <c r="B1" s="811"/>
      <c r="C1" s="811"/>
      <c r="D1" s="811"/>
      <c r="E1" s="811"/>
      <c r="F1" s="811"/>
      <c r="G1" s="811"/>
      <c r="H1" s="811"/>
      <c r="I1" s="811"/>
    </row>
    <row r="2" spans="1:10" ht="33" customHeight="1">
      <c r="A2" s="812" t="s">
        <v>594</v>
      </c>
      <c r="B2" s="812"/>
      <c r="C2" s="812"/>
      <c r="D2" s="812"/>
      <c r="E2" s="812"/>
      <c r="F2" s="812"/>
      <c r="G2" s="812"/>
      <c r="H2" s="812"/>
      <c r="I2" s="812"/>
      <c r="J2" s="583" t="s">
        <v>632</v>
      </c>
    </row>
    <row r="3" spans="1:10" ht="21.75" customHeight="1">
      <c r="A3" s="813" t="s">
        <v>15</v>
      </c>
      <c r="B3" s="816" t="s">
        <v>243</v>
      </c>
      <c r="C3" s="817"/>
      <c r="D3" s="818"/>
      <c r="E3" s="816" t="s">
        <v>244</v>
      </c>
      <c r="F3" s="817"/>
      <c r="G3" s="818"/>
      <c r="H3" s="813" t="s">
        <v>245</v>
      </c>
      <c r="I3" s="813" t="s">
        <v>471</v>
      </c>
    </row>
    <row r="4" spans="1:10" ht="72.75" customHeight="1">
      <c r="A4" s="814"/>
      <c r="B4" s="472" t="s">
        <v>129</v>
      </c>
      <c r="C4" s="472" t="s">
        <v>246</v>
      </c>
      <c r="D4" s="472" t="s">
        <v>247</v>
      </c>
      <c r="E4" s="472" t="s">
        <v>129</v>
      </c>
      <c r="F4" s="473" t="s">
        <v>248</v>
      </c>
      <c r="G4" s="472" t="s">
        <v>247</v>
      </c>
      <c r="H4" s="815"/>
      <c r="I4" s="815"/>
    </row>
    <row r="5" spans="1:10" ht="14.25" customHeight="1">
      <c r="A5" s="814"/>
      <c r="B5" s="828" t="str">
        <f>'Tab 1 (24) i 2 (25)'!B22:G22</f>
        <v>III KWARTAŁ 2022 R.</v>
      </c>
      <c r="C5" s="829"/>
      <c r="D5" s="829"/>
      <c r="E5" s="829"/>
      <c r="F5" s="829"/>
      <c r="G5" s="829"/>
      <c r="H5" s="829"/>
      <c r="I5" s="830"/>
    </row>
    <row r="6" spans="1:10" ht="15" customHeight="1">
      <c r="A6" s="815"/>
      <c r="B6" s="819" t="s">
        <v>345</v>
      </c>
      <c r="C6" s="820"/>
      <c r="D6" s="820"/>
      <c r="E6" s="820"/>
      <c r="F6" s="820"/>
      <c r="G6" s="820"/>
      <c r="H6" s="820"/>
      <c r="I6" s="821"/>
    </row>
    <row r="7" spans="1:10" ht="19.5" customHeight="1">
      <c r="A7" s="437" t="s">
        <v>72</v>
      </c>
      <c r="B7" s="438">
        <f>SUM(B8:B23)</f>
        <v>570684281.96000004</v>
      </c>
      <c r="C7" s="438">
        <f t="shared" ref="C7:I7" si="0">SUM(C8:C23)</f>
        <v>195637332.04999995</v>
      </c>
      <c r="D7" s="438">
        <f t="shared" si="0"/>
        <v>375046949.90999997</v>
      </c>
      <c r="E7" s="438">
        <f t="shared" si="0"/>
        <v>574706344.08000016</v>
      </c>
      <c r="F7" s="439">
        <f t="shared" si="0"/>
        <v>196514754.98999998</v>
      </c>
      <c r="G7" s="440">
        <f t="shared" si="0"/>
        <v>378191589.09000003</v>
      </c>
      <c r="H7" s="441">
        <f>E7/B7</f>
        <v>1.0070477885008264</v>
      </c>
      <c r="I7" s="442">
        <f t="shared" si="0"/>
        <v>13663117</v>
      </c>
    </row>
    <row r="8" spans="1:10" ht="17.25" customHeight="1">
      <c r="A8" s="443" t="s">
        <v>45</v>
      </c>
      <c r="B8" s="444">
        <f>SUM(C8:D8)</f>
        <v>20973128.140000001</v>
      </c>
      <c r="C8" s="445">
        <v>6762624.3200000003</v>
      </c>
      <c r="D8" s="446">
        <v>14210503.82</v>
      </c>
      <c r="E8" s="447">
        <v>21067378.869999997</v>
      </c>
      <c r="F8" s="448">
        <v>6748996.1600000001</v>
      </c>
      <c r="G8" s="449">
        <v>14318382.709999999</v>
      </c>
      <c r="H8" s="450">
        <f t="shared" ref="H8:H23" si="1">E8/B8</f>
        <v>1.0044938804250303</v>
      </c>
      <c r="I8" s="451">
        <v>237526</v>
      </c>
    </row>
    <row r="9" spans="1:10" ht="17.25" customHeight="1">
      <c r="A9" s="443" t="s">
        <v>46</v>
      </c>
      <c r="B9" s="444">
        <f t="shared" ref="B9:B23" si="2">SUM(C9:D9)</f>
        <v>31830749.030000001</v>
      </c>
      <c r="C9" s="445">
        <v>10441660.630000001</v>
      </c>
      <c r="D9" s="446">
        <v>21389088.399999999</v>
      </c>
      <c r="E9" s="447">
        <v>32013591.579999998</v>
      </c>
      <c r="F9" s="448">
        <v>10457533.76</v>
      </c>
      <c r="G9" s="449">
        <v>21556057.82</v>
      </c>
      <c r="H9" s="450">
        <f t="shared" si="1"/>
        <v>1.0057442113544883</v>
      </c>
      <c r="I9" s="452">
        <v>433808</v>
      </c>
    </row>
    <row r="10" spans="1:10" ht="17.25" customHeight="1">
      <c r="A10" s="443" t="s">
        <v>47</v>
      </c>
      <c r="B10" s="444">
        <f t="shared" si="2"/>
        <v>72159570.019999996</v>
      </c>
      <c r="C10" s="453">
        <v>25101117.699999999</v>
      </c>
      <c r="D10" s="454">
        <v>47058452.32</v>
      </c>
      <c r="E10" s="447">
        <v>73099681.519999996</v>
      </c>
      <c r="F10" s="448">
        <v>25333408.199999999</v>
      </c>
      <c r="G10" s="449">
        <v>47766273.32</v>
      </c>
      <c r="H10" s="450">
        <f t="shared" si="1"/>
        <v>1.01302823034754</v>
      </c>
      <c r="I10" s="452">
        <v>1945721</v>
      </c>
    </row>
    <row r="11" spans="1:10" ht="17.25" customHeight="1">
      <c r="A11" s="443" t="s">
        <v>48</v>
      </c>
      <c r="B11" s="444">
        <f t="shared" si="2"/>
        <v>7315481.4299999997</v>
      </c>
      <c r="C11" s="453">
        <v>2319365.48</v>
      </c>
      <c r="D11" s="454">
        <v>4996115.95</v>
      </c>
      <c r="E11" s="447">
        <v>7330921.6600000001</v>
      </c>
      <c r="F11" s="448">
        <v>2314178.4700000002</v>
      </c>
      <c r="G11" s="449">
        <v>5016743.1900000004</v>
      </c>
      <c r="H11" s="450">
        <f t="shared" si="1"/>
        <v>1.0021106239073592</v>
      </c>
      <c r="I11" s="452">
        <v>81667</v>
      </c>
    </row>
    <row r="12" spans="1:10" ht="17.25" customHeight="1">
      <c r="A12" s="443" t="s">
        <v>49</v>
      </c>
      <c r="B12" s="444">
        <f t="shared" si="2"/>
        <v>44861082.629999995</v>
      </c>
      <c r="C12" s="453">
        <v>15504018.460000001</v>
      </c>
      <c r="D12" s="454">
        <v>29357064.169999998</v>
      </c>
      <c r="E12" s="447">
        <v>45680485.259999998</v>
      </c>
      <c r="F12" s="448">
        <v>15724323.26</v>
      </c>
      <c r="G12" s="449">
        <v>29956162</v>
      </c>
      <c r="H12" s="450">
        <f t="shared" si="1"/>
        <v>1.01826533337945</v>
      </c>
      <c r="I12" s="452">
        <v>891743</v>
      </c>
    </row>
    <row r="13" spans="1:10" ht="17.25" customHeight="1">
      <c r="A13" s="443" t="s">
        <v>50</v>
      </c>
      <c r="B13" s="444">
        <f t="shared" si="2"/>
        <v>63457547.440000005</v>
      </c>
      <c r="C13" s="453">
        <v>22849315.32</v>
      </c>
      <c r="D13" s="454">
        <v>40608232.120000005</v>
      </c>
      <c r="E13" s="447">
        <v>63797486.730000004</v>
      </c>
      <c r="F13" s="448">
        <v>22961725.850000001</v>
      </c>
      <c r="G13" s="449">
        <v>40835760.880000003</v>
      </c>
      <c r="H13" s="450">
        <f t="shared" si="1"/>
        <v>1.0053569560078164</v>
      </c>
      <c r="I13" s="452">
        <v>2550955</v>
      </c>
    </row>
    <row r="14" spans="1:10" ht="17.25" customHeight="1">
      <c r="A14" s="443" t="s">
        <v>51</v>
      </c>
      <c r="B14" s="444">
        <f t="shared" si="2"/>
        <v>80260728.879999995</v>
      </c>
      <c r="C14" s="453">
        <v>28005224.57</v>
      </c>
      <c r="D14" s="454">
        <v>52255504.309999995</v>
      </c>
      <c r="E14" s="447">
        <v>80889900.210000008</v>
      </c>
      <c r="F14" s="448">
        <v>28214907.18</v>
      </c>
      <c r="G14" s="449">
        <v>52674993.030000001</v>
      </c>
      <c r="H14" s="450">
        <f t="shared" si="1"/>
        <v>1.0078390931502841</v>
      </c>
      <c r="I14" s="452">
        <v>1698797</v>
      </c>
    </row>
    <row r="15" spans="1:10" ht="17.25" customHeight="1">
      <c r="A15" s="443" t="s">
        <v>52</v>
      </c>
      <c r="B15" s="444">
        <f t="shared" si="2"/>
        <v>13156282.82</v>
      </c>
      <c r="C15" s="453">
        <v>4224649.03</v>
      </c>
      <c r="D15" s="454">
        <v>8931633.7899999991</v>
      </c>
      <c r="E15" s="447">
        <v>13216178.93</v>
      </c>
      <c r="F15" s="448">
        <v>4231399.5</v>
      </c>
      <c r="G15" s="449">
        <v>8984779.4299999997</v>
      </c>
      <c r="H15" s="450">
        <f t="shared" si="1"/>
        <v>1.0045526620869647</v>
      </c>
      <c r="I15" s="452">
        <v>251982</v>
      </c>
    </row>
    <row r="16" spans="1:10" ht="17.25" customHeight="1">
      <c r="A16" s="443" t="s">
        <v>53</v>
      </c>
      <c r="B16" s="444">
        <f t="shared" si="2"/>
        <v>40750742.280000001</v>
      </c>
      <c r="C16" s="453">
        <v>14109392.59</v>
      </c>
      <c r="D16" s="454">
        <v>26641349.689999998</v>
      </c>
      <c r="E16" s="447">
        <v>40772513.600000001</v>
      </c>
      <c r="F16" s="448">
        <v>14086509.27</v>
      </c>
      <c r="G16" s="449">
        <v>26686004.330000002</v>
      </c>
      <c r="H16" s="450">
        <f t="shared" si="1"/>
        <v>1.0005342557897574</v>
      </c>
      <c r="I16" s="452">
        <v>1445485</v>
      </c>
    </row>
    <row r="17" spans="1:9" ht="17.25" customHeight="1">
      <c r="A17" s="443" t="s">
        <v>54</v>
      </c>
      <c r="B17" s="444">
        <f t="shared" si="2"/>
        <v>39110078.840000004</v>
      </c>
      <c r="C17" s="453">
        <v>13795234.449999999</v>
      </c>
      <c r="D17" s="454">
        <v>25314844.390000001</v>
      </c>
      <c r="E17" s="447">
        <v>39124151.329999998</v>
      </c>
      <c r="F17" s="448">
        <v>13761452.09</v>
      </c>
      <c r="G17" s="449">
        <v>25362699.239999998</v>
      </c>
      <c r="H17" s="450">
        <f t="shared" si="1"/>
        <v>1.0003598174797235</v>
      </c>
      <c r="I17" s="452">
        <v>994725</v>
      </c>
    </row>
    <row r="18" spans="1:9" ht="17.25" customHeight="1">
      <c r="A18" s="443" t="s">
        <v>55</v>
      </c>
      <c r="B18" s="444">
        <f t="shared" si="2"/>
        <v>19681323.100000001</v>
      </c>
      <c r="C18" s="453">
        <v>6547575.0999999996</v>
      </c>
      <c r="D18" s="454">
        <v>13133748.000000002</v>
      </c>
      <c r="E18" s="447">
        <v>19799818.18</v>
      </c>
      <c r="F18" s="448">
        <v>6567721.1600000001</v>
      </c>
      <c r="G18" s="449">
        <v>13232097.02</v>
      </c>
      <c r="H18" s="450">
        <f t="shared" si="1"/>
        <v>1.0060206866884878</v>
      </c>
      <c r="I18" s="452">
        <v>430430</v>
      </c>
    </row>
    <row r="19" spans="1:9" ht="17.25" customHeight="1">
      <c r="A19" s="443" t="s">
        <v>56</v>
      </c>
      <c r="B19" s="444">
        <f t="shared" si="2"/>
        <v>16239854.82</v>
      </c>
      <c r="C19" s="453">
        <v>5394382.0099999998</v>
      </c>
      <c r="D19" s="454">
        <v>10845472.810000001</v>
      </c>
      <c r="E19" s="447">
        <v>16284222.640000001</v>
      </c>
      <c r="F19" s="448">
        <v>5399479.3300000001</v>
      </c>
      <c r="G19" s="449">
        <v>10884743.310000001</v>
      </c>
      <c r="H19" s="450">
        <f t="shared" si="1"/>
        <v>1.002732033044123</v>
      </c>
      <c r="I19" s="452">
        <v>264668</v>
      </c>
    </row>
    <row r="20" spans="1:9" ht="17.25" customHeight="1">
      <c r="A20" s="455" t="s">
        <v>57</v>
      </c>
      <c r="B20" s="444">
        <f t="shared" si="2"/>
        <v>31287250.299999997</v>
      </c>
      <c r="C20" s="453">
        <v>10892667.24</v>
      </c>
      <c r="D20" s="454">
        <v>20394583.059999999</v>
      </c>
      <c r="E20" s="447">
        <v>32005930.050000004</v>
      </c>
      <c r="F20" s="448">
        <v>11095829.130000001</v>
      </c>
      <c r="G20" s="449">
        <v>20910100.920000002</v>
      </c>
      <c r="H20" s="450">
        <f t="shared" si="1"/>
        <v>1.022970371097137</v>
      </c>
      <c r="I20" s="452">
        <v>837502</v>
      </c>
    </row>
    <row r="21" spans="1:9" ht="17.25" customHeight="1">
      <c r="A21" s="455" t="s">
        <v>58</v>
      </c>
      <c r="B21" s="444">
        <f t="shared" si="2"/>
        <v>20830847.490000002</v>
      </c>
      <c r="C21" s="453">
        <v>6833878.3499999996</v>
      </c>
      <c r="D21" s="454">
        <v>13996969.140000001</v>
      </c>
      <c r="E21" s="447">
        <v>20848437.25</v>
      </c>
      <c r="F21" s="448">
        <v>6815306.96</v>
      </c>
      <c r="G21" s="449">
        <v>14033130.289999999</v>
      </c>
      <c r="H21" s="450">
        <f t="shared" si="1"/>
        <v>1.0008444092353153</v>
      </c>
      <c r="I21" s="452">
        <v>402824</v>
      </c>
    </row>
    <row r="22" spans="1:9" ht="17.25" customHeight="1">
      <c r="A22" s="455" t="s">
        <v>59</v>
      </c>
      <c r="B22" s="444">
        <f t="shared" si="2"/>
        <v>55793662.799999997</v>
      </c>
      <c r="C22" s="453">
        <v>18872856.629999999</v>
      </c>
      <c r="D22" s="454">
        <v>36920806.170000002</v>
      </c>
      <c r="E22" s="447">
        <v>55767317.440000005</v>
      </c>
      <c r="F22" s="448">
        <v>18831528.850000001</v>
      </c>
      <c r="G22" s="449">
        <v>36935788.590000004</v>
      </c>
      <c r="H22" s="450">
        <f t="shared" si="1"/>
        <v>0.99952780730502622</v>
      </c>
      <c r="I22" s="452">
        <v>1116323</v>
      </c>
    </row>
    <row r="23" spans="1:9" ht="17.25" customHeight="1">
      <c r="A23" s="456" t="s">
        <v>60</v>
      </c>
      <c r="B23" s="457">
        <f t="shared" si="2"/>
        <v>12975951.939999999</v>
      </c>
      <c r="C23" s="458">
        <v>3983370.17</v>
      </c>
      <c r="D23" s="459">
        <v>8992581.7699999996</v>
      </c>
      <c r="E23" s="460">
        <v>13008328.83</v>
      </c>
      <c r="F23" s="461">
        <v>3970455.82</v>
      </c>
      <c r="G23" s="462">
        <v>9037873.0099999998</v>
      </c>
      <c r="H23" s="463">
        <f t="shared" si="1"/>
        <v>1.0024951456470947</v>
      </c>
      <c r="I23" s="464">
        <v>78961</v>
      </c>
    </row>
    <row r="24" spans="1:9" ht="51" customHeight="1">
      <c r="A24" s="808" t="s">
        <v>548</v>
      </c>
      <c r="B24" s="808"/>
      <c r="C24" s="808"/>
      <c r="D24" s="808"/>
      <c r="E24" s="808"/>
      <c r="F24" s="808"/>
      <c r="G24" s="808"/>
      <c r="H24" s="808"/>
      <c r="I24" s="808"/>
    </row>
    <row r="25" spans="1:9" ht="26.25" customHeight="1">
      <c r="A25" s="476"/>
      <c r="B25" s="476"/>
      <c r="C25" s="476"/>
      <c r="D25" s="476"/>
      <c r="E25" s="476"/>
      <c r="F25" s="476"/>
      <c r="G25" s="476"/>
      <c r="H25" s="476"/>
      <c r="I25" s="476"/>
    </row>
    <row r="26" spans="1:9" ht="42" customHeight="1">
      <c r="A26" s="822" t="s">
        <v>595</v>
      </c>
      <c r="B26" s="822"/>
      <c r="C26" s="822"/>
      <c r="D26" s="822"/>
    </row>
    <row r="27" spans="1:9" ht="22.5" customHeight="1">
      <c r="A27" s="823" t="s">
        <v>15</v>
      </c>
      <c r="B27" s="809" t="s">
        <v>127</v>
      </c>
      <c r="C27" s="810"/>
    </row>
    <row r="28" spans="1:9" ht="47.25" customHeight="1">
      <c r="A28" s="824"/>
      <c r="B28" s="474" t="s">
        <v>249</v>
      </c>
      <c r="C28" s="475" t="s">
        <v>250</v>
      </c>
    </row>
    <row r="29" spans="1:9" ht="14.25" customHeight="1">
      <c r="A29" s="825"/>
      <c r="B29" s="826" t="str">
        <f>B5</f>
        <v>III KWARTAŁ 2022 R.</v>
      </c>
      <c r="C29" s="827"/>
    </row>
    <row r="30" spans="1:9">
      <c r="A30" s="465" t="s">
        <v>72</v>
      </c>
      <c r="B30" s="507">
        <f>SUM(B31:B46)</f>
        <v>26839</v>
      </c>
      <c r="C30" s="507">
        <f>SUM(C31:C46)</f>
        <v>44175</v>
      </c>
    </row>
    <row r="31" spans="1:9" ht="17.25" customHeight="1">
      <c r="A31" s="466" t="s">
        <v>45</v>
      </c>
      <c r="B31" s="467">
        <v>829</v>
      </c>
      <c r="C31" s="468">
        <v>1536</v>
      </c>
    </row>
    <row r="32" spans="1:9" ht="17.25" customHeight="1">
      <c r="A32" s="466" t="s">
        <v>46</v>
      </c>
      <c r="B32" s="467">
        <v>1069</v>
      </c>
      <c r="C32" s="468">
        <v>2166</v>
      </c>
    </row>
    <row r="33" spans="1:3" ht="17.25" customHeight="1">
      <c r="A33" s="466" t="s">
        <v>47</v>
      </c>
      <c r="B33" s="467">
        <v>3399</v>
      </c>
      <c r="C33" s="468">
        <v>5748</v>
      </c>
    </row>
    <row r="34" spans="1:3" ht="17.25" customHeight="1">
      <c r="A34" s="466" t="s">
        <v>48</v>
      </c>
      <c r="B34" s="467">
        <v>325</v>
      </c>
      <c r="C34" s="468">
        <v>596</v>
      </c>
    </row>
    <row r="35" spans="1:3" ht="17.25" customHeight="1">
      <c r="A35" s="466" t="s">
        <v>49</v>
      </c>
      <c r="B35" s="467">
        <v>1966</v>
      </c>
      <c r="C35" s="468">
        <v>3288</v>
      </c>
    </row>
    <row r="36" spans="1:3" ht="17.25" customHeight="1">
      <c r="A36" s="466" t="s">
        <v>50</v>
      </c>
      <c r="B36" s="467">
        <v>4270</v>
      </c>
      <c r="C36" s="468">
        <v>5795</v>
      </c>
    </row>
    <row r="37" spans="1:3" ht="17.25" customHeight="1">
      <c r="A37" s="466" t="s">
        <v>51</v>
      </c>
      <c r="B37" s="467">
        <v>2951</v>
      </c>
      <c r="C37" s="468">
        <v>5518</v>
      </c>
    </row>
    <row r="38" spans="1:3" ht="17.25" customHeight="1">
      <c r="A38" s="466" t="s">
        <v>52</v>
      </c>
      <c r="B38" s="467">
        <v>509</v>
      </c>
      <c r="C38" s="468">
        <v>913</v>
      </c>
    </row>
    <row r="39" spans="1:3" ht="17.25" customHeight="1">
      <c r="A39" s="466" t="s">
        <v>53</v>
      </c>
      <c r="B39" s="467">
        <v>2890</v>
      </c>
      <c r="C39" s="468">
        <v>4189</v>
      </c>
    </row>
    <row r="40" spans="1:3" ht="17.25" customHeight="1">
      <c r="A40" s="466" t="s">
        <v>54</v>
      </c>
      <c r="B40" s="467">
        <v>1620</v>
      </c>
      <c r="C40" s="468">
        <v>2594</v>
      </c>
    </row>
    <row r="41" spans="1:3" ht="17.25" customHeight="1">
      <c r="A41" s="466" t="s">
        <v>55</v>
      </c>
      <c r="B41" s="467">
        <v>780</v>
      </c>
      <c r="C41" s="468">
        <v>1295</v>
      </c>
    </row>
    <row r="42" spans="1:3" ht="17.25" customHeight="1">
      <c r="A42" s="466" t="s">
        <v>56</v>
      </c>
      <c r="B42" s="467">
        <v>766</v>
      </c>
      <c r="C42" s="468">
        <v>1138</v>
      </c>
    </row>
    <row r="43" spans="1:3" ht="17.25" customHeight="1">
      <c r="A43" s="466" t="s">
        <v>57</v>
      </c>
      <c r="B43" s="467">
        <v>1720</v>
      </c>
      <c r="C43" s="468">
        <v>2760</v>
      </c>
    </row>
    <row r="44" spans="1:3" ht="17.25" customHeight="1">
      <c r="A44" s="466" t="s">
        <v>58</v>
      </c>
      <c r="B44" s="467">
        <v>853</v>
      </c>
      <c r="C44" s="468">
        <v>1538</v>
      </c>
    </row>
    <row r="45" spans="1:3" ht="17.25" customHeight="1">
      <c r="A45" s="466" t="s">
        <v>59</v>
      </c>
      <c r="B45" s="467">
        <v>2385</v>
      </c>
      <c r="C45" s="468">
        <v>3958</v>
      </c>
    </row>
    <row r="46" spans="1:3" ht="17.25" customHeight="1">
      <c r="A46" s="469" t="s">
        <v>60</v>
      </c>
      <c r="B46" s="470">
        <v>507</v>
      </c>
      <c r="C46" s="471">
        <v>1143</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hyperlinks>
    <hyperlink ref="J2" location="'Spis treści'!A1" display="Powrót do spisu" xr:uid="{64F7A0F1-36EA-4ACD-807E-86A7588F84FC}"/>
  </hyperlink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N34"/>
  <sheetViews>
    <sheetView showGridLines="0" view="pageBreakPreview" zoomScale="90" zoomScaleNormal="90" zoomScaleSheetLayoutView="90" workbookViewId="0">
      <selection activeCell="A15" sqref="A15:B15"/>
    </sheetView>
  </sheetViews>
  <sheetFormatPr defaultRowHeight="15"/>
  <cols>
    <col min="1" max="1" width="15.125" customWidth="1"/>
    <col min="2" max="2" width="11.75" customWidth="1"/>
    <col min="3" max="3" width="17.1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4" ht="27.75" customHeight="1">
      <c r="A1" s="841" t="s">
        <v>346</v>
      </c>
      <c r="B1" s="841"/>
      <c r="C1" s="841"/>
      <c r="D1" s="841"/>
      <c r="E1" s="841"/>
      <c r="F1" s="841"/>
      <c r="G1" s="841"/>
      <c r="H1" s="841"/>
      <c r="I1" s="841"/>
      <c r="J1" s="841"/>
      <c r="K1" s="841"/>
      <c r="L1" s="841"/>
      <c r="M1" s="841"/>
    </row>
    <row r="2" spans="1:14" ht="38.25" customHeight="1">
      <c r="A2" s="842" t="s">
        <v>596</v>
      </c>
      <c r="B2" s="842"/>
      <c r="C2" s="842"/>
      <c r="D2" s="842"/>
      <c r="E2" s="842"/>
      <c r="F2" s="842"/>
      <c r="G2" s="842"/>
      <c r="H2" s="842"/>
      <c r="I2" s="842"/>
      <c r="J2" s="842"/>
      <c r="K2" s="842"/>
      <c r="L2" s="842"/>
      <c r="M2" s="842"/>
      <c r="N2" s="583" t="s">
        <v>632</v>
      </c>
    </row>
    <row r="3" spans="1:14" ht="15.75" customHeight="1">
      <c r="A3" s="677" t="s">
        <v>15</v>
      </c>
      <c r="B3" s="673" t="s">
        <v>259</v>
      </c>
      <c r="C3" s="843" t="s">
        <v>38</v>
      </c>
      <c r="D3" s="844"/>
      <c r="E3" s="844"/>
      <c r="F3" s="844"/>
      <c r="G3" s="844"/>
      <c r="H3" s="844"/>
      <c r="I3" s="844"/>
      <c r="J3" s="844"/>
      <c r="K3" s="845"/>
      <c r="L3" s="675" t="s">
        <v>472</v>
      </c>
      <c r="M3" s="675" t="s">
        <v>473</v>
      </c>
    </row>
    <row r="4" spans="1:14" ht="66.75" customHeight="1">
      <c r="A4" s="682"/>
      <c r="B4" s="673"/>
      <c r="C4" s="289" t="s">
        <v>622</v>
      </c>
      <c r="D4" s="289" t="s">
        <v>482</v>
      </c>
      <c r="E4" s="289" t="s">
        <v>251</v>
      </c>
      <c r="F4" s="289" t="s">
        <v>252</v>
      </c>
      <c r="G4" s="289" t="s">
        <v>474</v>
      </c>
      <c r="H4" s="289" t="s">
        <v>475</v>
      </c>
      <c r="I4" s="289" t="s">
        <v>476</v>
      </c>
      <c r="J4" s="289" t="s">
        <v>477</v>
      </c>
      <c r="K4" s="289" t="s">
        <v>253</v>
      </c>
      <c r="L4" s="675"/>
      <c r="M4" s="675"/>
    </row>
    <row r="5" spans="1:14" ht="18" customHeight="1">
      <c r="A5" s="678"/>
      <c r="B5" s="839" t="s">
        <v>666</v>
      </c>
      <c r="C5" s="684"/>
      <c r="D5" s="684"/>
      <c r="E5" s="684"/>
      <c r="F5" s="684"/>
      <c r="G5" s="684"/>
      <c r="H5" s="684"/>
      <c r="I5" s="684"/>
      <c r="J5" s="684"/>
      <c r="K5" s="684"/>
      <c r="L5" s="684"/>
      <c r="M5" s="685"/>
    </row>
    <row r="6" spans="1:14" ht="21.75" customHeight="1">
      <c r="A6" s="192" t="s">
        <v>129</v>
      </c>
      <c r="B6" s="194">
        <f>SUM(B7:B22)</f>
        <v>2084645</v>
      </c>
      <c r="C6" s="194">
        <f t="shared" ref="C6:M6" si="0">SUM(C7:C22)</f>
        <v>573234</v>
      </c>
      <c r="D6" s="194">
        <f t="shared" si="0"/>
        <v>93481</v>
      </c>
      <c r="E6" s="194">
        <f t="shared" si="0"/>
        <v>353798</v>
      </c>
      <c r="F6" s="194">
        <f t="shared" si="0"/>
        <v>50010</v>
      </c>
      <c r="G6" s="194">
        <f t="shared" si="0"/>
        <v>10968</v>
      </c>
      <c r="H6" s="194">
        <f t="shared" si="0"/>
        <v>2862</v>
      </c>
      <c r="I6" s="194">
        <f t="shared" si="0"/>
        <v>166</v>
      </c>
      <c r="J6" s="194">
        <f t="shared" si="0"/>
        <v>10031</v>
      </c>
      <c r="K6" s="194">
        <f t="shared" si="0"/>
        <v>990095</v>
      </c>
      <c r="L6" s="194">
        <f t="shared" si="0"/>
        <v>510669</v>
      </c>
      <c r="M6" s="194">
        <f t="shared" si="0"/>
        <v>28859</v>
      </c>
    </row>
    <row r="7" spans="1:14" ht="15.75" customHeight="1">
      <c r="A7" s="183" t="s">
        <v>45</v>
      </c>
      <c r="B7" s="196">
        <f>SUM(C7:K7)</f>
        <v>75157</v>
      </c>
      <c r="C7" s="196">
        <v>17201</v>
      </c>
      <c r="D7" s="196">
        <v>2706</v>
      </c>
      <c r="E7" s="196">
        <v>14508</v>
      </c>
      <c r="F7" s="196">
        <v>2267</v>
      </c>
      <c r="G7" s="196">
        <v>404</v>
      </c>
      <c r="H7" s="196">
        <v>137</v>
      </c>
      <c r="I7" s="196">
        <v>7</v>
      </c>
      <c r="J7" s="196">
        <v>839</v>
      </c>
      <c r="K7" s="196">
        <v>37088</v>
      </c>
      <c r="L7" s="196">
        <v>13566</v>
      </c>
      <c r="M7" s="196">
        <v>804</v>
      </c>
    </row>
    <row r="8" spans="1:14" ht="15.75" customHeight="1">
      <c r="A8" s="183" t="s">
        <v>46</v>
      </c>
      <c r="B8" s="196">
        <f t="shared" ref="B8:B21" si="1">SUM(C8:K8)</f>
        <v>125408</v>
      </c>
      <c r="C8" s="196">
        <v>18614</v>
      </c>
      <c r="D8" s="196">
        <v>1855</v>
      </c>
      <c r="E8" s="196">
        <v>32583</v>
      </c>
      <c r="F8" s="196">
        <v>3790</v>
      </c>
      <c r="G8" s="196">
        <v>482</v>
      </c>
      <c r="H8" s="196">
        <v>124</v>
      </c>
      <c r="I8" s="196">
        <v>6</v>
      </c>
      <c r="J8" s="196">
        <v>170</v>
      </c>
      <c r="K8" s="196">
        <v>67784</v>
      </c>
      <c r="L8" s="196">
        <v>25250</v>
      </c>
      <c r="M8" s="196">
        <v>2009</v>
      </c>
    </row>
    <row r="9" spans="1:14" ht="15.75" customHeight="1">
      <c r="A9" s="183" t="s">
        <v>47</v>
      </c>
      <c r="B9" s="196">
        <f t="shared" si="1"/>
        <v>266505</v>
      </c>
      <c r="C9" s="196">
        <v>73920</v>
      </c>
      <c r="D9" s="196">
        <v>7782</v>
      </c>
      <c r="E9" s="196">
        <v>50724</v>
      </c>
      <c r="F9" s="196">
        <v>5282</v>
      </c>
      <c r="G9" s="196">
        <v>509</v>
      </c>
      <c r="H9" s="196">
        <v>45</v>
      </c>
      <c r="I9" s="184">
        <v>0</v>
      </c>
      <c r="J9" s="196">
        <v>1433</v>
      </c>
      <c r="K9" s="196">
        <v>126810</v>
      </c>
      <c r="L9" s="196">
        <v>65331</v>
      </c>
      <c r="M9" s="196">
        <v>3997</v>
      </c>
    </row>
    <row r="10" spans="1:14" ht="15.75" customHeight="1">
      <c r="A10" s="183" t="s">
        <v>48</v>
      </c>
      <c r="B10" s="196">
        <f t="shared" si="1"/>
        <v>26034</v>
      </c>
      <c r="C10" s="196">
        <v>5996</v>
      </c>
      <c r="D10" s="196">
        <v>958</v>
      </c>
      <c r="E10" s="196">
        <v>4704</v>
      </c>
      <c r="F10" s="196">
        <v>793</v>
      </c>
      <c r="G10" s="196">
        <v>247</v>
      </c>
      <c r="H10" s="196">
        <v>96</v>
      </c>
      <c r="I10" s="196">
        <v>7</v>
      </c>
      <c r="J10" s="196">
        <v>70</v>
      </c>
      <c r="K10" s="196">
        <v>13163</v>
      </c>
      <c r="L10" s="196">
        <v>5100</v>
      </c>
      <c r="M10" s="196">
        <v>351</v>
      </c>
    </row>
    <row r="11" spans="1:14" ht="15.75" customHeight="1">
      <c r="A11" s="183" t="s">
        <v>49</v>
      </c>
      <c r="B11" s="196">
        <f t="shared" si="1"/>
        <v>172734</v>
      </c>
      <c r="C11" s="196">
        <v>47341</v>
      </c>
      <c r="D11" s="196">
        <v>5835</v>
      </c>
      <c r="E11" s="196">
        <v>28513</v>
      </c>
      <c r="F11" s="196">
        <v>3838</v>
      </c>
      <c r="G11" s="196">
        <v>992</v>
      </c>
      <c r="H11" s="196">
        <v>137</v>
      </c>
      <c r="I11" s="196">
        <v>6</v>
      </c>
      <c r="J11" s="196">
        <v>1240</v>
      </c>
      <c r="K11" s="196">
        <v>84832</v>
      </c>
      <c r="L11" s="196">
        <v>36033</v>
      </c>
      <c r="M11" s="196">
        <v>1421</v>
      </c>
    </row>
    <row r="12" spans="1:14" ht="15.75" customHeight="1">
      <c r="A12" s="183" t="s">
        <v>50</v>
      </c>
      <c r="B12" s="196">
        <f t="shared" si="1"/>
        <v>213438</v>
      </c>
      <c r="C12" s="196">
        <v>86234</v>
      </c>
      <c r="D12" s="196">
        <v>27861</v>
      </c>
      <c r="E12" s="196">
        <v>11002</v>
      </c>
      <c r="F12" s="196">
        <v>1813</v>
      </c>
      <c r="G12" s="196">
        <v>687</v>
      </c>
      <c r="H12" s="196">
        <v>130</v>
      </c>
      <c r="I12" s="196">
        <v>3</v>
      </c>
      <c r="J12" s="196">
        <v>231</v>
      </c>
      <c r="K12" s="196">
        <v>85477</v>
      </c>
      <c r="L12" s="196">
        <v>73497</v>
      </c>
      <c r="M12" s="196">
        <v>4210</v>
      </c>
    </row>
    <row r="13" spans="1:14" ht="15.75" customHeight="1">
      <c r="A13" s="183" t="s">
        <v>51</v>
      </c>
      <c r="B13" s="196">
        <f t="shared" si="1"/>
        <v>309460</v>
      </c>
      <c r="C13" s="196">
        <v>81637</v>
      </c>
      <c r="D13" s="196">
        <v>8977</v>
      </c>
      <c r="E13" s="196">
        <v>55053</v>
      </c>
      <c r="F13" s="196">
        <v>6130</v>
      </c>
      <c r="G13" s="196">
        <v>1650</v>
      </c>
      <c r="H13" s="196">
        <v>299</v>
      </c>
      <c r="I13" s="196">
        <v>22</v>
      </c>
      <c r="J13" s="196">
        <v>2679</v>
      </c>
      <c r="K13" s="196">
        <v>153013</v>
      </c>
      <c r="L13" s="196">
        <v>71095</v>
      </c>
      <c r="M13" s="196">
        <v>3616</v>
      </c>
    </row>
    <row r="14" spans="1:14" ht="15.75" customHeight="1">
      <c r="A14" s="183" t="s">
        <v>52</v>
      </c>
      <c r="B14" s="196">
        <f t="shared" si="1"/>
        <v>43573</v>
      </c>
      <c r="C14" s="196">
        <v>9562</v>
      </c>
      <c r="D14" s="196">
        <v>1734</v>
      </c>
      <c r="E14" s="196">
        <v>10286</v>
      </c>
      <c r="F14" s="196">
        <v>1912</v>
      </c>
      <c r="G14" s="196">
        <v>217</v>
      </c>
      <c r="H14" s="196">
        <v>67</v>
      </c>
      <c r="I14" s="196">
        <v>10</v>
      </c>
      <c r="J14" s="196">
        <v>9</v>
      </c>
      <c r="K14" s="196">
        <v>19776</v>
      </c>
      <c r="L14" s="196">
        <v>12032</v>
      </c>
      <c r="M14" s="196">
        <v>349</v>
      </c>
    </row>
    <row r="15" spans="1:14" ht="15.75" customHeight="1">
      <c r="A15" s="183" t="s">
        <v>53</v>
      </c>
      <c r="B15" s="196">
        <f t="shared" si="1"/>
        <v>135422</v>
      </c>
      <c r="C15" s="196">
        <v>60022</v>
      </c>
      <c r="D15" s="196">
        <v>8981</v>
      </c>
      <c r="E15" s="196">
        <v>7742</v>
      </c>
      <c r="F15" s="196">
        <v>1143</v>
      </c>
      <c r="G15" s="196">
        <v>391</v>
      </c>
      <c r="H15" s="196">
        <v>50</v>
      </c>
      <c r="I15" s="196">
        <v>4</v>
      </c>
      <c r="J15" s="196">
        <v>167</v>
      </c>
      <c r="K15" s="196">
        <v>56922</v>
      </c>
      <c r="L15" s="196">
        <v>38794</v>
      </c>
      <c r="M15" s="196">
        <v>1975</v>
      </c>
    </row>
    <row r="16" spans="1:14" ht="15.75" customHeight="1">
      <c r="A16" s="183" t="s">
        <v>54</v>
      </c>
      <c r="B16" s="196">
        <f t="shared" si="1"/>
        <v>147858</v>
      </c>
      <c r="C16" s="196">
        <v>35748</v>
      </c>
      <c r="D16" s="196">
        <v>4893</v>
      </c>
      <c r="E16" s="196">
        <v>29462</v>
      </c>
      <c r="F16" s="196">
        <v>5359</v>
      </c>
      <c r="G16" s="196">
        <v>383</v>
      </c>
      <c r="H16" s="196">
        <v>43</v>
      </c>
      <c r="I16" s="196">
        <v>2</v>
      </c>
      <c r="J16" s="196">
        <v>1107</v>
      </c>
      <c r="K16" s="196">
        <v>70861</v>
      </c>
      <c r="L16" s="196">
        <v>37442</v>
      </c>
      <c r="M16" s="196">
        <v>2349</v>
      </c>
    </row>
    <row r="17" spans="1:13" ht="15.75" customHeight="1">
      <c r="A17" s="183" t="s">
        <v>55</v>
      </c>
      <c r="B17" s="196">
        <f t="shared" si="1"/>
        <v>69165</v>
      </c>
      <c r="C17" s="196">
        <v>17729</v>
      </c>
      <c r="D17" s="196">
        <v>3666</v>
      </c>
      <c r="E17" s="196">
        <v>12081</v>
      </c>
      <c r="F17" s="196">
        <v>2074</v>
      </c>
      <c r="G17" s="196">
        <v>473</v>
      </c>
      <c r="H17" s="196">
        <v>147</v>
      </c>
      <c r="I17" s="196">
        <v>10</v>
      </c>
      <c r="J17" s="196">
        <v>424</v>
      </c>
      <c r="K17" s="196">
        <v>32561</v>
      </c>
      <c r="L17" s="196">
        <v>19444</v>
      </c>
      <c r="M17" s="196">
        <v>1149</v>
      </c>
    </row>
    <row r="18" spans="1:13" ht="15.75" customHeight="1">
      <c r="A18" s="183" t="s">
        <v>56</v>
      </c>
      <c r="B18" s="196">
        <f t="shared" si="1"/>
        <v>58080</v>
      </c>
      <c r="C18" s="196">
        <v>18221</v>
      </c>
      <c r="D18" s="196">
        <v>3027</v>
      </c>
      <c r="E18" s="196">
        <v>6463</v>
      </c>
      <c r="F18" s="196">
        <v>1032</v>
      </c>
      <c r="G18" s="196">
        <v>892</v>
      </c>
      <c r="H18" s="196">
        <v>354</v>
      </c>
      <c r="I18" s="196">
        <v>25</v>
      </c>
      <c r="J18" s="196">
        <v>85</v>
      </c>
      <c r="K18" s="196">
        <v>27981</v>
      </c>
      <c r="L18" s="196">
        <v>11425</v>
      </c>
      <c r="M18" s="196">
        <v>618</v>
      </c>
    </row>
    <row r="19" spans="1:13" ht="15.75" customHeight="1">
      <c r="A19" s="183" t="s">
        <v>57</v>
      </c>
      <c r="B19" s="196">
        <f t="shared" si="1"/>
        <v>116024</v>
      </c>
      <c r="C19" s="196">
        <v>38161</v>
      </c>
      <c r="D19" s="196">
        <v>4600</v>
      </c>
      <c r="E19" s="196">
        <v>17111</v>
      </c>
      <c r="F19" s="196">
        <v>1719</v>
      </c>
      <c r="G19" s="196">
        <v>242</v>
      </c>
      <c r="H19" s="196">
        <v>49</v>
      </c>
      <c r="I19" s="196">
        <v>4</v>
      </c>
      <c r="J19" s="196">
        <v>242</v>
      </c>
      <c r="K19" s="196">
        <v>53896</v>
      </c>
      <c r="L19" s="196">
        <v>27117</v>
      </c>
      <c r="M19" s="196">
        <v>1278</v>
      </c>
    </row>
    <row r="20" spans="1:13" ht="15.75" customHeight="1">
      <c r="A20" s="183" t="s">
        <v>58</v>
      </c>
      <c r="B20" s="196">
        <f t="shared" si="1"/>
        <v>74592</v>
      </c>
      <c r="C20" s="196">
        <v>12863</v>
      </c>
      <c r="D20" s="196">
        <v>1465</v>
      </c>
      <c r="E20" s="196">
        <v>20062</v>
      </c>
      <c r="F20" s="196">
        <v>3083</v>
      </c>
      <c r="G20" s="196">
        <v>560</v>
      </c>
      <c r="H20" s="196">
        <v>143</v>
      </c>
      <c r="I20" s="196">
        <v>6</v>
      </c>
      <c r="J20" s="196">
        <v>117</v>
      </c>
      <c r="K20" s="196">
        <v>36293</v>
      </c>
      <c r="L20" s="196">
        <v>16754</v>
      </c>
      <c r="M20" s="196">
        <v>1277</v>
      </c>
    </row>
    <row r="21" spans="1:13" ht="15.75" customHeight="1">
      <c r="A21" s="183" t="s">
        <v>59</v>
      </c>
      <c r="B21" s="196">
        <f t="shared" si="1"/>
        <v>207872</v>
      </c>
      <c r="C21" s="196">
        <v>40901</v>
      </c>
      <c r="D21" s="196">
        <v>8141</v>
      </c>
      <c r="E21" s="196">
        <v>43657</v>
      </c>
      <c r="F21" s="196">
        <v>8441</v>
      </c>
      <c r="G21" s="196">
        <v>2554</v>
      </c>
      <c r="H21" s="196">
        <v>926</v>
      </c>
      <c r="I21" s="196">
        <v>47</v>
      </c>
      <c r="J21" s="196">
        <v>916</v>
      </c>
      <c r="K21" s="196">
        <v>102289</v>
      </c>
      <c r="L21" s="196">
        <v>49467</v>
      </c>
      <c r="M21" s="196">
        <v>2927</v>
      </c>
    </row>
    <row r="22" spans="1:13" ht="15.75" customHeight="1">
      <c r="A22" s="186" t="s">
        <v>60</v>
      </c>
      <c r="B22" s="205">
        <f>SUM(C22:K22)</f>
        <v>43323</v>
      </c>
      <c r="C22" s="205">
        <v>9084</v>
      </c>
      <c r="D22" s="205">
        <v>1000</v>
      </c>
      <c r="E22" s="205">
        <v>9847</v>
      </c>
      <c r="F22" s="205">
        <v>1334</v>
      </c>
      <c r="G22" s="205">
        <v>285</v>
      </c>
      <c r="H22" s="205">
        <v>115</v>
      </c>
      <c r="I22" s="205">
        <v>7</v>
      </c>
      <c r="J22" s="205">
        <v>302</v>
      </c>
      <c r="K22" s="205">
        <v>21349</v>
      </c>
      <c r="L22" s="205">
        <v>8322</v>
      </c>
      <c r="M22" s="205">
        <v>529</v>
      </c>
    </row>
    <row r="23" spans="1:13" ht="12.75" customHeight="1">
      <c r="A23" s="833" t="s">
        <v>260</v>
      </c>
      <c r="B23" s="833"/>
      <c r="C23" s="833"/>
      <c r="D23" s="833"/>
      <c r="E23" s="833"/>
      <c r="F23" s="833"/>
      <c r="G23" s="833"/>
      <c r="H23" s="833"/>
      <c r="I23" s="833"/>
      <c r="J23" s="833"/>
      <c r="K23" s="833"/>
      <c r="L23" s="833"/>
      <c r="M23" s="833"/>
    </row>
    <row r="24" spans="1:13" ht="12" customHeight="1">
      <c r="A24" s="834" t="s">
        <v>478</v>
      </c>
      <c r="B24" s="834"/>
      <c r="C24" s="834"/>
      <c r="D24" s="834"/>
      <c r="E24" s="834"/>
      <c r="F24" s="834"/>
      <c r="G24" s="834"/>
      <c r="H24" s="834"/>
      <c r="I24" s="834"/>
      <c r="J24" s="834"/>
      <c r="K24" s="834"/>
      <c r="L24" s="834"/>
      <c r="M24" s="834"/>
    </row>
    <row r="25" spans="1:13" ht="12.75" customHeight="1">
      <c r="A25" s="834" t="s">
        <v>261</v>
      </c>
      <c r="B25" s="834"/>
      <c r="C25" s="834"/>
      <c r="D25" s="834"/>
      <c r="E25" s="834"/>
      <c r="F25" s="834"/>
      <c r="G25" s="834"/>
      <c r="H25" s="834"/>
      <c r="I25" s="834"/>
      <c r="J25" s="834"/>
      <c r="K25" s="834"/>
      <c r="L25" s="834"/>
      <c r="M25" s="834"/>
    </row>
    <row r="26" spans="1:13" ht="12.75" customHeight="1">
      <c r="A26" s="834" t="s">
        <v>262</v>
      </c>
      <c r="B26" s="834"/>
      <c r="C26" s="834"/>
      <c r="D26" s="834"/>
      <c r="E26" s="834"/>
      <c r="F26" s="834"/>
      <c r="G26" s="834"/>
      <c r="H26" s="834"/>
      <c r="I26" s="834"/>
      <c r="J26" s="834"/>
      <c r="K26" s="834"/>
      <c r="L26" s="834"/>
      <c r="M26" s="834"/>
    </row>
    <row r="27" spans="1:13" ht="38.25" customHeight="1">
      <c r="A27" s="840" t="s">
        <v>597</v>
      </c>
      <c r="B27" s="840"/>
      <c r="C27" s="840"/>
      <c r="D27" s="840"/>
      <c r="E27" s="840"/>
    </row>
    <row r="28" spans="1:13" ht="23.25" customHeight="1">
      <c r="A28" s="835" t="s">
        <v>15</v>
      </c>
      <c r="B28" s="836"/>
      <c r="C28" s="611" t="s">
        <v>667</v>
      </c>
      <c r="D28" s="582"/>
    </row>
    <row r="29" spans="1:13" ht="18" customHeight="1">
      <c r="A29" s="837"/>
      <c r="B29" s="838"/>
      <c r="C29" s="526" t="s">
        <v>254</v>
      </c>
    </row>
    <row r="30" spans="1:13" ht="19.5" customHeight="1">
      <c r="A30" s="831" t="s">
        <v>255</v>
      </c>
      <c r="B30" s="831"/>
      <c r="C30" s="99">
        <f>SUM(C31:C34)</f>
        <v>2752931929.1199999</v>
      </c>
    </row>
    <row r="31" spans="1:13" ht="15.75" customHeight="1">
      <c r="A31" s="68" t="s">
        <v>481</v>
      </c>
      <c r="B31" s="68"/>
      <c r="C31" s="100">
        <v>1309431762</v>
      </c>
    </row>
    <row r="32" spans="1:13" ht="15.75" customHeight="1">
      <c r="A32" s="68" t="s">
        <v>480</v>
      </c>
      <c r="B32" s="68"/>
      <c r="C32" s="100">
        <v>1396503000</v>
      </c>
    </row>
    <row r="33" spans="1:3" ht="15.75" customHeight="1">
      <c r="A33" s="68" t="s">
        <v>479</v>
      </c>
      <c r="B33" s="68"/>
      <c r="C33" s="100">
        <v>13513042.290000001</v>
      </c>
    </row>
    <row r="34" spans="1:3" ht="15.75" customHeight="1">
      <c r="A34" s="832" t="s">
        <v>524</v>
      </c>
      <c r="B34" s="832"/>
      <c r="C34" s="70">
        <v>33484124.830000002</v>
      </c>
    </row>
  </sheetData>
  <mergeCells count="16">
    <mergeCell ref="B5:M5"/>
    <mergeCell ref="A3:A5"/>
    <mergeCell ref="A27:E27"/>
    <mergeCell ref="A1:M1"/>
    <mergeCell ref="A2:M2"/>
    <mergeCell ref="B3:B4"/>
    <mergeCell ref="C3:K3"/>
    <mergeCell ref="L3:L4"/>
    <mergeCell ref="M3:M4"/>
    <mergeCell ref="A30:B30"/>
    <mergeCell ref="A34:B34"/>
    <mergeCell ref="A23:M23"/>
    <mergeCell ref="A24:M24"/>
    <mergeCell ref="A25:M25"/>
    <mergeCell ref="A26:M26"/>
    <mergeCell ref="A28:B29"/>
  </mergeCells>
  <hyperlinks>
    <hyperlink ref="N2" location="'Spis treści'!A1" display="Powrót do spisu" xr:uid="{59847AB4-F0A3-4D24-981E-C2109E72DD21}"/>
  </hyperlink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20B-64E0-4CCA-9441-44B7BDFACF13}">
  <sheetPr>
    <tabColor rgb="FF33CC33"/>
  </sheetPr>
  <dimension ref="A1:F34"/>
  <sheetViews>
    <sheetView showGridLines="0" view="pageBreakPreview" topLeftCell="A16" zoomScaleNormal="100" zoomScaleSheetLayoutView="100" workbookViewId="0">
      <selection activeCell="A15" sqref="A15:B15"/>
    </sheetView>
  </sheetViews>
  <sheetFormatPr defaultRowHeight="15"/>
  <cols>
    <col min="1" max="1" width="19.5" style="486" customWidth="1"/>
    <col min="2" max="2" width="67.875" style="486" customWidth="1"/>
    <col min="3" max="3" width="16.125" style="486" customWidth="1"/>
    <col min="4" max="4" width="16" style="486" customWidth="1"/>
    <col min="5" max="5" width="14.5" style="486" customWidth="1"/>
    <col min="6" max="6" width="15.125" style="486" customWidth="1"/>
    <col min="7" max="7" width="13.625" style="486" customWidth="1"/>
    <col min="8" max="8" width="14" style="486" bestFit="1" customWidth="1"/>
    <col min="9" max="9" width="21.75" style="486" bestFit="1" customWidth="1"/>
    <col min="10" max="16384" width="9" style="486"/>
  </cols>
  <sheetData>
    <row r="1" spans="1:6" s="480" customFormat="1" ht="35.25" customHeight="1">
      <c r="A1" s="846" t="s">
        <v>621</v>
      </c>
      <c r="B1" s="847"/>
    </row>
    <row r="2" spans="1:6" s="480" customFormat="1" ht="12.75" customHeight="1">
      <c r="B2" s="481"/>
    </row>
    <row r="3" spans="1:6" s="480" customFormat="1" ht="12.75" customHeight="1">
      <c r="B3" s="481"/>
    </row>
    <row r="4" spans="1:6" s="480" customFormat="1" ht="12.75" customHeight="1">
      <c r="B4" s="481"/>
    </row>
    <row r="5" spans="1:6" s="480" customFormat="1" ht="12.75" customHeight="1">
      <c r="B5" s="481"/>
    </row>
    <row r="6" spans="1:6" s="480" customFormat="1" ht="24" customHeight="1">
      <c r="B6" s="618"/>
    </row>
    <row r="7" spans="1:6" s="480" customFormat="1" ht="12.75" customHeight="1">
      <c r="B7" s="618"/>
    </row>
    <row r="8" spans="1:6" s="480" customFormat="1" ht="20.25" customHeight="1">
      <c r="A8" s="481" t="s">
        <v>280</v>
      </c>
      <c r="B8" s="481"/>
      <c r="C8" s="481"/>
      <c r="D8" s="481"/>
      <c r="E8" s="481"/>
      <c r="F8" s="481"/>
    </row>
    <row r="9" spans="1:6" s="480" customFormat="1" ht="21.75" customHeight="1"/>
    <row r="10" spans="1:6" s="480" customFormat="1" ht="21.75" customHeight="1"/>
    <row r="11" spans="1:6" s="480" customFormat="1" ht="21.75" customHeight="1"/>
    <row r="12" spans="1:6" s="480" customFormat="1" ht="21.75" customHeight="1"/>
    <row r="13" spans="1:6" s="480" customFormat="1" ht="21.75" customHeight="1"/>
    <row r="14" spans="1:6" s="480" customFormat="1" ht="21.75" customHeight="1"/>
    <row r="15" spans="1:6" s="480" customFormat="1" ht="27" customHeight="1">
      <c r="A15" s="615"/>
      <c r="B15" s="615"/>
      <c r="C15" s="482"/>
      <c r="F15" s="482"/>
    </row>
    <row r="16" spans="1:6" s="480" customFormat="1" ht="12.75"/>
    <row r="17" spans="1:6" s="480" customFormat="1" ht="24" customHeight="1">
      <c r="A17" s="484"/>
      <c r="B17" s="484"/>
      <c r="C17" s="484"/>
      <c r="D17" s="484"/>
      <c r="E17" s="484"/>
      <c r="F17" s="484"/>
    </row>
    <row r="18" spans="1:6" s="480" customFormat="1" ht="21" customHeight="1"/>
    <row r="19" spans="1:6" s="480" customFormat="1" ht="21" customHeight="1"/>
    <row r="20" spans="1:6" s="480" customFormat="1" ht="21" customHeight="1"/>
    <row r="21" spans="1:6" s="480" customFormat="1" ht="21" customHeight="1"/>
    <row r="22" spans="1:6" s="480" customFormat="1" ht="21" customHeight="1"/>
    <row r="23" spans="1:6" s="480" customFormat="1" ht="21" customHeight="1"/>
    <row r="24" spans="1:6" s="480" customFormat="1" ht="21" customHeight="1"/>
    <row r="25" spans="1:6" s="480" customFormat="1" ht="21" customHeight="1"/>
    <row r="26" spans="1:6" s="480" customFormat="1" ht="123" customHeight="1"/>
    <row r="27" spans="1:6" s="480" customFormat="1" ht="29.25" customHeight="1">
      <c r="A27" s="848" t="s">
        <v>620</v>
      </c>
      <c r="B27" s="848"/>
      <c r="C27" s="485"/>
      <c r="D27" s="485"/>
      <c r="E27" s="485"/>
      <c r="F27" s="485"/>
    </row>
    <row r="28" spans="1:6" ht="33.75" customHeight="1">
      <c r="C28" s="488"/>
      <c r="D28" s="488"/>
      <c r="E28" s="489"/>
      <c r="F28" s="487"/>
    </row>
    <row r="30" spans="1:6" ht="33" customHeight="1">
      <c r="A30" s="849"/>
      <c r="B30" s="851"/>
    </row>
    <row r="31" spans="1:6">
      <c r="A31" s="850" t="s">
        <v>619</v>
      </c>
      <c r="B31" s="851"/>
    </row>
    <row r="34" spans="1:2" ht="42" customHeight="1">
      <c r="A34" s="849"/>
      <c r="B34" s="849"/>
    </row>
  </sheetData>
  <mergeCells count="7">
    <mergeCell ref="A1:B1"/>
    <mergeCell ref="B6:B7"/>
    <mergeCell ref="A15:B15"/>
    <mergeCell ref="A27:B27"/>
    <mergeCell ref="A34:B34"/>
    <mergeCell ref="A31:B31"/>
    <mergeCell ref="A30:B30"/>
  </mergeCells>
  <hyperlinks>
    <hyperlink ref="A31" r:id="rId1" xr:uid="{5E30D09B-988B-4B81-9026-4B7DBB9AB686}"/>
  </hyperlinks>
  <pageMargins left="0.70866141732283472" right="0.55000000000000004" top="0.74803149606299213" bottom="0.74803149606299213" header="0.31496062992125984" footer="0.31496062992125984"/>
  <pageSetup paperSize="9" fitToWidth="2" orientation="portrait"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C26"/>
  <sheetViews>
    <sheetView view="pageBreakPreview" zoomScale="90" zoomScaleNormal="100" zoomScaleSheetLayoutView="90" workbookViewId="0">
      <selection activeCell="A15" sqref="A15:B15"/>
    </sheetView>
  </sheetViews>
  <sheetFormatPr defaultRowHeight="15"/>
  <cols>
    <col min="1" max="1" width="17.75" customWidth="1"/>
    <col min="2" max="2" width="62.625" customWidth="1"/>
  </cols>
  <sheetData>
    <row r="1" spans="1:3" ht="30" customHeight="1">
      <c r="A1" s="621" t="s">
        <v>518</v>
      </c>
      <c r="B1" s="621"/>
      <c r="C1" s="583" t="s">
        <v>632</v>
      </c>
    </row>
    <row r="2" spans="1:3" ht="15.75">
      <c r="A2" s="81"/>
      <c r="B2" s="81"/>
    </row>
    <row r="3" spans="1:3" ht="25.5" customHeight="1">
      <c r="A3" s="121" t="s">
        <v>298</v>
      </c>
      <c r="B3" s="122" t="s">
        <v>299</v>
      </c>
    </row>
    <row r="4" spans="1:3" ht="21.75" customHeight="1">
      <c r="A4" s="123" t="s">
        <v>300</v>
      </c>
      <c r="B4" s="124" t="s">
        <v>559</v>
      </c>
    </row>
    <row r="5" spans="1:3" ht="21.75" customHeight="1">
      <c r="A5" s="123" t="s">
        <v>301</v>
      </c>
      <c r="B5" s="124" t="s">
        <v>560</v>
      </c>
    </row>
    <row r="6" spans="1:3" ht="21.75" customHeight="1">
      <c r="A6" s="123" t="s">
        <v>302</v>
      </c>
      <c r="B6" s="124" t="s">
        <v>561</v>
      </c>
    </row>
    <row r="7" spans="1:3" ht="21.75" customHeight="1">
      <c r="A7" s="123" t="s">
        <v>303</v>
      </c>
      <c r="B7" s="125" t="s">
        <v>562</v>
      </c>
    </row>
    <row r="8" spans="1:3" ht="21.75" customHeight="1">
      <c r="A8" s="123" t="s">
        <v>304</v>
      </c>
      <c r="B8" s="124" t="s">
        <v>563</v>
      </c>
    </row>
    <row r="9" spans="1:3" ht="21.75" customHeight="1">
      <c r="A9" s="123" t="s">
        <v>13</v>
      </c>
      <c r="B9" s="124" t="s">
        <v>564</v>
      </c>
    </row>
    <row r="10" spans="1:3" ht="21.75" customHeight="1">
      <c r="A10" s="126" t="s">
        <v>14</v>
      </c>
      <c r="B10" s="124" t="s">
        <v>565</v>
      </c>
    </row>
    <row r="12" spans="1:3" ht="30" customHeight="1">
      <c r="A12" s="622" t="s">
        <v>519</v>
      </c>
      <c r="B12" s="622"/>
    </row>
    <row r="14" spans="1:3" ht="25.5" customHeight="1">
      <c r="A14" s="121" t="s">
        <v>320</v>
      </c>
      <c r="B14" s="122" t="s">
        <v>305</v>
      </c>
    </row>
    <row r="15" spans="1:3" ht="21.75" customHeight="1">
      <c r="A15" s="123" t="s">
        <v>306</v>
      </c>
      <c r="B15" s="124" t="s">
        <v>307</v>
      </c>
    </row>
    <row r="16" spans="1:3" ht="21.75" customHeight="1">
      <c r="A16" s="123" t="s">
        <v>310</v>
      </c>
      <c r="B16" s="124" t="s">
        <v>311</v>
      </c>
    </row>
    <row r="17" spans="1:2" ht="21" customHeight="1">
      <c r="A17" s="123" t="s">
        <v>237</v>
      </c>
      <c r="B17" s="124" t="s">
        <v>318</v>
      </c>
    </row>
    <row r="18" spans="1:2" ht="21.75" customHeight="1">
      <c r="A18" s="123" t="s">
        <v>62</v>
      </c>
      <c r="B18" s="124" t="s">
        <v>308</v>
      </c>
    </row>
    <row r="19" spans="1:2" ht="21.75" customHeight="1">
      <c r="A19" s="123" t="s">
        <v>63</v>
      </c>
      <c r="B19" s="124" t="s">
        <v>319</v>
      </c>
    </row>
    <row r="20" spans="1:2" ht="21.75" customHeight="1">
      <c r="A20" s="123" t="s">
        <v>64</v>
      </c>
      <c r="B20" s="124" t="s">
        <v>309</v>
      </c>
    </row>
    <row r="21" spans="1:2" ht="21.75" customHeight="1">
      <c r="A21" s="123" t="s">
        <v>321</v>
      </c>
      <c r="B21" s="124" t="s">
        <v>322</v>
      </c>
    </row>
    <row r="22" spans="1:2" ht="21.75" customHeight="1">
      <c r="A22" s="123" t="s">
        <v>497</v>
      </c>
      <c r="B22" s="124" t="s">
        <v>238</v>
      </c>
    </row>
    <row r="23" spans="1:2" ht="21" customHeight="1">
      <c r="A23" s="123" t="s">
        <v>312</v>
      </c>
      <c r="B23" s="124" t="s">
        <v>313</v>
      </c>
    </row>
    <row r="24" spans="1:2" ht="21" customHeight="1">
      <c r="A24" s="123" t="s">
        <v>314</v>
      </c>
      <c r="B24" s="124" t="s">
        <v>315</v>
      </c>
    </row>
    <row r="25" spans="1:2" ht="21" customHeight="1">
      <c r="A25" s="123" t="s">
        <v>316</v>
      </c>
      <c r="B25" s="124" t="s">
        <v>317</v>
      </c>
    </row>
    <row r="26" spans="1:2" ht="21" customHeight="1">
      <c r="A26" s="84"/>
      <c r="B26" s="83"/>
    </row>
  </sheetData>
  <mergeCells count="2">
    <mergeCell ref="A1:B1"/>
    <mergeCell ref="A12:B12"/>
  </mergeCells>
  <hyperlinks>
    <hyperlink ref="C1" location="'Spis treści'!A1" display="Powrót do spisu" xr:uid="{05B01D5F-6454-4A0C-B6AC-2B56FA1282D6}"/>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topLeftCell="A13" zoomScale="90" zoomScaleNormal="100" zoomScaleSheetLayoutView="90" workbookViewId="0">
      <selection activeCell="A15" sqref="A15:B15"/>
    </sheetView>
  </sheetViews>
  <sheetFormatPr defaultColWidth="8" defaultRowHeight="15" zeroHeight="1"/>
  <cols>
    <col min="1" max="1" width="23.75" style="50" customWidth="1"/>
    <col min="2" max="2" width="12.75" style="50" customWidth="1"/>
    <col min="3" max="3" width="13.125" style="50" customWidth="1"/>
    <col min="4" max="5" width="12.375" style="50" customWidth="1"/>
    <col min="6" max="6" width="13.125" style="50" customWidth="1"/>
    <col min="7" max="7" width="7.875" style="50" customWidth="1"/>
    <col min="8" max="8" width="8" style="50" customWidth="1"/>
    <col min="9" max="9" width="8.125" style="50" customWidth="1"/>
    <col min="10" max="10" width="9" style="50" bestFit="1" customWidth="1"/>
    <col min="11" max="16383" width="8" style="50"/>
    <col min="16384" max="16384" width="3.625" style="50" customWidth="1"/>
  </cols>
  <sheetData>
    <row r="1" spans="1:12" ht="30" customHeight="1">
      <c r="A1" s="627" t="s">
        <v>490</v>
      </c>
      <c r="B1" s="627"/>
      <c r="C1" s="627"/>
      <c r="D1" s="627"/>
      <c r="E1" s="627"/>
      <c r="F1" s="627"/>
      <c r="G1" s="627"/>
      <c r="H1" s="627"/>
      <c r="I1" s="627"/>
      <c r="J1" s="583" t="s">
        <v>632</v>
      </c>
    </row>
    <row r="2" spans="1:12" ht="38.25" customHeight="1">
      <c r="A2" s="628" t="s">
        <v>348</v>
      </c>
      <c r="B2" s="628"/>
      <c r="C2" s="628"/>
      <c r="D2" s="628"/>
      <c r="E2" s="628"/>
      <c r="F2" s="628"/>
      <c r="G2" s="628"/>
      <c r="H2" s="628"/>
      <c r="I2" s="628"/>
    </row>
    <row r="3" spans="1:12" ht="21" customHeight="1">
      <c r="A3" s="629" t="s">
        <v>15</v>
      </c>
      <c r="B3" s="630" t="s">
        <v>438</v>
      </c>
      <c r="C3" s="631"/>
      <c r="D3" s="632" t="s">
        <v>574</v>
      </c>
      <c r="E3" s="632"/>
      <c r="F3" s="632"/>
      <c r="G3" s="632"/>
      <c r="H3" s="632"/>
      <c r="I3" s="631"/>
    </row>
    <row r="4" spans="1:12" ht="20.25" customHeight="1">
      <c r="A4" s="629"/>
      <c r="B4" s="633" t="s">
        <v>645</v>
      </c>
      <c r="C4" s="633" t="s">
        <v>646</v>
      </c>
      <c r="D4" s="633" t="s">
        <v>636</v>
      </c>
      <c r="E4" s="633" t="s">
        <v>645</v>
      </c>
      <c r="F4" s="633" t="s">
        <v>646</v>
      </c>
      <c r="G4" s="634" t="s">
        <v>16</v>
      </c>
      <c r="H4" s="634"/>
      <c r="I4" s="635"/>
    </row>
    <row r="5" spans="1:12" ht="75.75" customHeight="1">
      <c r="A5" s="629"/>
      <c r="B5" s="633"/>
      <c r="C5" s="633"/>
      <c r="D5" s="633"/>
      <c r="E5" s="633"/>
      <c r="F5" s="633"/>
      <c r="G5" s="162" t="s">
        <v>647</v>
      </c>
      <c r="H5" s="595" t="s">
        <v>648</v>
      </c>
      <c r="I5" s="542" t="s">
        <v>650</v>
      </c>
    </row>
    <row r="6" spans="1:12" ht="21" customHeight="1">
      <c r="A6" s="636" t="s">
        <v>72</v>
      </c>
      <c r="B6" s="637"/>
      <c r="C6" s="637"/>
      <c r="D6" s="637"/>
      <c r="E6" s="638"/>
      <c r="F6" s="638"/>
      <c r="G6" s="638"/>
      <c r="H6" s="638"/>
      <c r="I6" s="639"/>
    </row>
    <row r="7" spans="1:12" ht="27" customHeight="1">
      <c r="A7" s="127" t="s">
        <v>439</v>
      </c>
      <c r="B7" s="547">
        <v>1030578</v>
      </c>
      <c r="C7" s="547">
        <v>1041891</v>
      </c>
      <c r="D7" s="547">
        <v>995710</v>
      </c>
      <c r="E7" s="547">
        <v>990883</v>
      </c>
      <c r="F7" s="547">
        <v>997402</v>
      </c>
      <c r="G7" s="129">
        <f>E7/D7-1</f>
        <v>-4.8477970493416844E-3</v>
      </c>
      <c r="H7" s="129">
        <f>E7/B7-1</f>
        <v>-3.8517220433581967E-2</v>
      </c>
      <c r="I7" s="129">
        <f>F7/C7-1</f>
        <v>-4.2700244075435934E-2</v>
      </c>
    </row>
    <row r="8" spans="1:12" ht="27" customHeight="1">
      <c r="A8" s="130" t="s">
        <v>257</v>
      </c>
      <c r="B8" s="160">
        <v>44941</v>
      </c>
      <c r="C8" s="160">
        <v>47017</v>
      </c>
      <c r="D8" s="160">
        <v>38774</v>
      </c>
      <c r="E8" s="160">
        <v>37260</v>
      </c>
      <c r="F8" s="160">
        <v>38932</v>
      </c>
      <c r="G8" s="132">
        <f t="shared" ref="G8:G11" si="0">E8/D8-1</f>
        <v>-3.904678392737404E-2</v>
      </c>
      <c r="H8" s="132">
        <f t="shared" ref="H8:H11" si="1">E8/B8-1</f>
        <v>-0.170912974789168</v>
      </c>
      <c r="I8" s="132">
        <f t="shared" ref="I8:I11" si="2">F8/C8-1</f>
        <v>-0.17195907863113347</v>
      </c>
    </row>
    <row r="9" spans="1:12" ht="21" customHeight="1">
      <c r="A9" s="133" t="s">
        <v>81</v>
      </c>
      <c r="B9" s="548">
        <v>4445104324.8400011</v>
      </c>
      <c r="C9" s="548">
        <v>13374718738.5</v>
      </c>
      <c r="D9" s="548">
        <v>4500807425.5599985</v>
      </c>
      <c r="E9" s="548">
        <v>4521333313.6700001</v>
      </c>
      <c r="F9" s="548">
        <v>13418511912.269999</v>
      </c>
      <c r="G9" s="132">
        <f t="shared" si="0"/>
        <v>4.5604901897013939E-3</v>
      </c>
      <c r="H9" s="132">
        <f t="shared" si="1"/>
        <v>1.7148976325261467E-2</v>
      </c>
      <c r="I9" s="132">
        <f t="shared" si="2"/>
        <v>3.2743248382440804E-3</v>
      </c>
      <c r="K9" s="56"/>
      <c r="L9" s="56"/>
    </row>
    <row r="10" spans="1:12" ht="27" customHeight="1">
      <c r="A10" s="130" t="s">
        <v>257</v>
      </c>
      <c r="B10" s="548">
        <v>214023639.90999997</v>
      </c>
      <c r="C10" s="548">
        <v>663920942.37</v>
      </c>
      <c r="D10" s="548">
        <v>198215820.25</v>
      </c>
      <c r="E10" s="548">
        <v>190286379.16999996</v>
      </c>
      <c r="F10" s="548">
        <v>586634385.87</v>
      </c>
      <c r="G10" s="132">
        <f t="shared" si="0"/>
        <v>-4.0004077726989773E-2</v>
      </c>
      <c r="H10" s="132">
        <f t="shared" si="1"/>
        <v>-0.11090952733063442</v>
      </c>
      <c r="I10" s="132">
        <f t="shared" si="2"/>
        <v>-0.11640927641792709</v>
      </c>
    </row>
    <row r="11" spans="1:12" ht="21" customHeight="1">
      <c r="A11" s="514" t="s">
        <v>440</v>
      </c>
      <c r="B11" s="549">
        <v>1437.74</v>
      </c>
      <c r="C11" s="550">
        <v>1426.33</v>
      </c>
      <c r="D11" s="550">
        <v>1506.73</v>
      </c>
      <c r="E11" s="550">
        <v>1520.98</v>
      </c>
      <c r="F11" s="550">
        <v>1494.83</v>
      </c>
      <c r="G11" s="138">
        <f t="shared" si="0"/>
        <v>9.457567049172777E-3</v>
      </c>
      <c r="H11" s="138">
        <f t="shared" si="1"/>
        <v>5.7896420771488488E-2</v>
      </c>
      <c r="I11" s="138">
        <f t="shared" si="2"/>
        <v>4.8025351776938008E-2</v>
      </c>
      <c r="J11" s="75"/>
    </row>
    <row r="12" spans="1:12" ht="21" customHeight="1">
      <c r="A12" s="640" t="s">
        <v>112</v>
      </c>
      <c r="B12" s="641"/>
      <c r="C12" s="641"/>
      <c r="D12" s="641"/>
      <c r="E12" s="641"/>
      <c r="F12" s="641"/>
      <c r="G12" s="641"/>
      <c r="H12" s="641"/>
      <c r="I12" s="642"/>
      <c r="J12" s="57"/>
    </row>
    <row r="13" spans="1:12" ht="27" customHeight="1">
      <c r="A13" s="516" t="s">
        <v>439</v>
      </c>
      <c r="B13" s="517">
        <v>805439</v>
      </c>
      <c r="C13" s="518">
        <v>815390</v>
      </c>
      <c r="D13" s="519">
        <v>774928</v>
      </c>
      <c r="E13" s="519">
        <v>771457</v>
      </c>
      <c r="F13" s="519">
        <v>776903</v>
      </c>
      <c r="G13" s="544">
        <f t="shared" ref="G13:G15" si="3">E13/D13-1</f>
        <v>-4.4791258026551928E-3</v>
      </c>
      <c r="H13" s="544">
        <f t="shared" ref="H13:H15" si="4">E13/B13-1</f>
        <v>-4.2190656275645999E-2</v>
      </c>
      <c r="I13" s="544">
        <f t="shared" ref="I13:I15" si="5">F13/C13-1</f>
        <v>-4.7200726032941343E-2</v>
      </c>
      <c r="J13" s="57"/>
    </row>
    <row r="14" spans="1:12" ht="21" customHeight="1">
      <c r="A14" s="135" t="s">
        <v>108</v>
      </c>
      <c r="B14" s="140">
        <v>3493460020.6300011</v>
      </c>
      <c r="C14" s="136">
        <v>10524206006.080002</v>
      </c>
      <c r="D14" s="141">
        <v>3514217783.3599992</v>
      </c>
      <c r="E14" s="141">
        <v>3548039855.6699996</v>
      </c>
      <c r="F14" s="141">
        <v>10501650454.949999</v>
      </c>
      <c r="G14" s="545">
        <f t="shared" si="3"/>
        <v>9.6243529556276908E-3</v>
      </c>
      <c r="H14" s="545">
        <f t="shared" si="4"/>
        <v>1.5623431989399306E-2</v>
      </c>
      <c r="I14" s="545">
        <f t="shared" si="5"/>
        <v>-2.1432069190751024E-3</v>
      </c>
      <c r="J14" s="57"/>
    </row>
    <row r="15" spans="1:12" ht="21" customHeight="1">
      <c r="A15" s="514" t="s">
        <v>109</v>
      </c>
      <c r="B15" s="520">
        <v>1445.78</v>
      </c>
      <c r="C15" s="515">
        <v>1434.11</v>
      </c>
      <c r="D15" s="521">
        <v>1511.63</v>
      </c>
      <c r="E15" s="521">
        <v>1533.05</v>
      </c>
      <c r="F15" s="521">
        <v>1501.93</v>
      </c>
      <c r="G15" s="546">
        <f t="shared" si="3"/>
        <v>1.4170134225967912E-2</v>
      </c>
      <c r="H15" s="546">
        <f t="shared" si="4"/>
        <v>6.0361880784075117E-2</v>
      </c>
      <c r="I15" s="546">
        <f t="shared" si="5"/>
        <v>4.729065413392286E-2</v>
      </c>
      <c r="J15" s="57"/>
    </row>
    <row r="16" spans="1:12" ht="21" customHeight="1">
      <c r="A16" s="640" t="s">
        <v>110</v>
      </c>
      <c r="B16" s="641"/>
      <c r="C16" s="641"/>
      <c r="D16" s="641"/>
      <c r="E16" s="641"/>
      <c r="F16" s="641"/>
      <c r="G16" s="641"/>
      <c r="H16" s="641"/>
      <c r="I16" s="642"/>
      <c r="J16" s="57"/>
    </row>
    <row r="17" spans="1:10" ht="24.75" customHeight="1">
      <c r="A17" s="516" t="s">
        <v>439</v>
      </c>
      <c r="B17" s="517">
        <v>183359</v>
      </c>
      <c r="C17" s="517">
        <v>184571</v>
      </c>
      <c r="D17" s="517">
        <v>178874</v>
      </c>
      <c r="E17" s="517">
        <v>178014</v>
      </c>
      <c r="F17" s="517">
        <v>178842</v>
      </c>
      <c r="G17" s="544">
        <f t="shared" ref="G17:G21" si="6">E17/D17-1</f>
        <v>-4.807853572906029E-3</v>
      </c>
      <c r="H17" s="544">
        <f t="shared" ref="H17:H21" si="7">E17/B17-1</f>
        <v>-2.915046438953095E-2</v>
      </c>
      <c r="I17" s="544">
        <f t="shared" ref="I17:I21" si="8">F17/C17-1</f>
        <v>-3.1039545757459153E-2</v>
      </c>
      <c r="J17" s="57"/>
    </row>
    <row r="18" spans="1:10" ht="27" customHeight="1">
      <c r="A18" s="135" t="s">
        <v>258</v>
      </c>
      <c r="B18" s="139">
        <v>12216</v>
      </c>
      <c r="C18" s="139">
        <v>12277</v>
      </c>
      <c r="D18" s="139">
        <v>12018</v>
      </c>
      <c r="E18" s="139">
        <v>11953</v>
      </c>
      <c r="F18" s="139">
        <v>12004</v>
      </c>
      <c r="G18" s="545">
        <f t="shared" si="6"/>
        <v>-5.4085538359127661E-3</v>
      </c>
      <c r="H18" s="545">
        <f t="shared" si="7"/>
        <v>-2.1529142108709931E-2</v>
      </c>
      <c r="I18" s="545">
        <f t="shared" si="8"/>
        <v>-2.223670277755152E-2</v>
      </c>
      <c r="J18" s="57"/>
    </row>
    <row r="19" spans="1:10" ht="21" customHeight="1">
      <c r="A19" s="135" t="s">
        <v>81</v>
      </c>
      <c r="B19" s="140">
        <v>718777676.57000005</v>
      </c>
      <c r="C19" s="137">
        <v>2154721790.6700001</v>
      </c>
      <c r="D19" s="523">
        <v>737537989.78999972</v>
      </c>
      <c r="E19" s="523">
        <v>727067549.11000013</v>
      </c>
      <c r="F19" s="523">
        <v>2183373913.7699995</v>
      </c>
      <c r="G19" s="545">
        <f t="shared" si="6"/>
        <v>-1.4196476418768422E-2</v>
      </c>
      <c r="H19" s="545">
        <f t="shared" si="7"/>
        <v>1.1533291600761997E-2</v>
      </c>
      <c r="I19" s="545">
        <f t="shared" si="8"/>
        <v>1.3297365452961785E-2</v>
      </c>
      <c r="J19" s="57"/>
    </row>
    <row r="20" spans="1:10" ht="30.75" customHeight="1">
      <c r="A20" s="135" t="s">
        <v>258</v>
      </c>
      <c r="B20" s="140">
        <v>52475852.819999993</v>
      </c>
      <c r="C20" s="141">
        <v>156831251.90999997</v>
      </c>
      <c r="D20" s="140">
        <v>53968508.45000001</v>
      </c>
      <c r="E20" s="140">
        <v>53422568.030000016</v>
      </c>
      <c r="F20" s="140">
        <v>160058047.08000004</v>
      </c>
      <c r="G20" s="545">
        <f t="shared" si="6"/>
        <v>-1.0115907140657576E-2</v>
      </c>
      <c r="H20" s="545">
        <f t="shared" si="7"/>
        <v>1.8040968543139302E-2</v>
      </c>
      <c r="I20" s="545">
        <f t="shared" si="8"/>
        <v>2.0574950022408833E-2</v>
      </c>
      <c r="J20" s="57"/>
    </row>
    <row r="21" spans="1:10" ht="21" customHeight="1">
      <c r="A21" s="145" t="s">
        <v>111</v>
      </c>
      <c r="B21" s="146">
        <v>1306.69</v>
      </c>
      <c r="C21" s="148">
        <v>1297.1300000000001</v>
      </c>
      <c r="D21" s="148">
        <v>1374.41</v>
      </c>
      <c r="E21" s="148">
        <v>1361.44</v>
      </c>
      <c r="F21" s="148">
        <v>1356.49</v>
      </c>
      <c r="G21" s="546">
        <f t="shared" si="6"/>
        <v>-9.4367765077378873E-3</v>
      </c>
      <c r="H21" s="546">
        <f t="shared" si="7"/>
        <v>4.1899761994045992E-2</v>
      </c>
      <c r="I21" s="546">
        <f t="shared" si="8"/>
        <v>4.5762568131181736E-2</v>
      </c>
      <c r="J21" s="57"/>
    </row>
    <row r="22" spans="1:10" ht="21" customHeight="1">
      <c r="A22" s="643" t="s">
        <v>445</v>
      </c>
      <c r="B22" s="625"/>
      <c r="C22" s="625"/>
      <c r="D22" s="625"/>
      <c r="E22" s="625"/>
      <c r="F22" s="625"/>
      <c r="G22" s="625"/>
      <c r="H22" s="625"/>
      <c r="I22" s="626"/>
      <c r="J22" s="57"/>
    </row>
    <row r="23" spans="1:10" ht="27" customHeight="1">
      <c r="A23" s="127" t="s">
        <v>439</v>
      </c>
      <c r="B23" s="522">
        <v>41780</v>
      </c>
      <c r="C23" s="128">
        <v>41930</v>
      </c>
      <c r="D23" s="522">
        <v>41908</v>
      </c>
      <c r="E23" s="522">
        <v>41411</v>
      </c>
      <c r="F23" s="522">
        <v>41657</v>
      </c>
      <c r="G23" s="129">
        <f t="shared" ref="G23:G25" si="9">E23/D23-1</f>
        <v>-1.185931087143266E-2</v>
      </c>
      <c r="H23" s="129">
        <f t="shared" ref="H23:H25" si="10">E23/B23-1</f>
        <v>-8.831977022498827E-3</v>
      </c>
      <c r="I23" s="129">
        <f t="shared" ref="I23:I25" si="11">F23/C23-1</f>
        <v>-6.5108514190317379E-3</v>
      </c>
      <c r="J23" s="57"/>
    </row>
    <row r="24" spans="1:10" ht="21" customHeight="1">
      <c r="A24" s="133" t="s">
        <v>81</v>
      </c>
      <c r="B24" s="142">
        <v>232842097.92999998</v>
      </c>
      <c r="C24" s="144">
        <v>695716074.60000002</v>
      </c>
      <c r="D24" s="143">
        <v>249030674.90999994</v>
      </c>
      <c r="E24" s="143">
        <v>246204931.39000002</v>
      </c>
      <c r="F24" s="143">
        <v>733422502.26999986</v>
      </c>
      <c r="G24" s="132">
        <f t="shared" si="9"/>
        <v>-1.1346969689662312E-2</v>
      </c>
      <c r="H24" s="132">
        <f t="shared" si="10"/>
        <v>5.7390109343617768E-2</v>
      </c>
      <c r="I24" s="132">
        <f t="shared" si="11"/>
        <v>5.4198011296029192E-2</v>
      </c>
      <c r="J24" s="57"/>
    </row>
    <row r="25" spans="1:10" ht="21" customHeight="1">
      <c r="A25" s="145" t="s">
        <v>109</v>
      </c>
      <c r="B25" s="146">
        <v>1857.68</v>
      </c>
      <c r="C25" s="147">
        <v>1843.59</v>
      </c>
      <c r="D25" s="148">
        <v>1980.76</v>
      </c>
      <c r="E25" s="148">
        <v>1981.78</v>
      </c>
      <c r="F25" s="148">
        <v>1956.24</v>
      </c>
      <c r="G25" s="138">
        <f t="shared" si="9"/>
        <v>5.1495385609556799E-4</v>
      </c>
      <c r="H25" s="138">
        <f t="shared" si="10"/>
        <v>6.6803755221566563E-2</v>
      </c>
      <c r="I25" s="138">
        <f t="shared" si="11"/>
        <v>6.1103607635103252E-2</v>
      </c>
      <c r="J25" s="57"/>
    </row>
    <row r="26" spans="1:10" ht="21" customHeight="1">
      <c r="A26" s="623" t="s">
        <v>102</v>
      </c>
      <c r="B26" s="624"/>
      <c r="C26" s="624"/>
      <c r="D26" s="624"/>
      <c r="E26" s="625"/>
      <c r="F26" s="625"/>
      <c r="G26" s="625"/>
      <c r="H26" s="625"/>
      <c r="I26" s="626"/>
      <c r="J26" s="57"/>
    </row>
    <row r="27" spans="1:10" ht="27.75" customHeight="1">
      <c r="A27" s="149" t="s">
        <v>81</v>
      </c>
      <c r="B27" s="150">
        <v>50337.440000000002</v>
      </c>
      <c r="C27" s="151">
        <v>24529.71</v>
      </c>
      <c r="D27" s="152">
        <v>20977.5</v>
      </c>
      <c r="E27" s="152">
        <v>20977.5</v>
      </c>
      <c r="F27" s="152">
        <v>65041.279999999999</v>
      </c>
      <c r="G27" s="153">
        <f>E27/D27-1</f>
        <v>0</v>
      </c>
      <c r="H27" s="153">
        <f>E27/B27-1</f>
        <v>-0.58326247818721022</v>
      </c>
      <c r="I27" s="153">
        <f>F27/C27-1</f>
        <v>1.6515307355855411</v>
      </c>
      <c r="J27" s="57"/>
    </row>
    <row r="28" spans="1:10">
      <c r="J28" s="57"/>
    </row>
    <row r="29" spans="1:10">
      <c r="J29" s="57"/>
    </row>
    <row r="30" spans="1:10" ht="12.75" customHeight="1">
      <c r="J30" s="57"/>
    </row>
    <row r="31" spans="1:10">
      <c r="J31" s="57"/>
    </row>
    <row r="32" spans="1:10">
      <c r="J32" s="57"/>
    </row>
    <row r="33" spans="7:10">
      <c r="J33" s="57"/>
    </row>
    <row r="34" spans="7:10">
      <c r="J34" s="57"/>
    </row>
    <row r="35" spans="7:10">
      <c r="J35" s="57"/>
    </row>
    <row r="36" spans="7:10">
      <c r="J36" s="57"/>
    </row>
    <row r="37" spans="7:10">
      <c r="J37" s="57"/>
    </row>
    <row r="38" spans="7:10">
      <c r="J38" s="57"/>
    </row>
    <row r="39" spans="7:10">
      <c r="J39" s="57"/>
    </row>
    <row r="40" spans="7:10" ht="12.75" customHeight="1">
      <c r="G40" s="533"/>
      <c r="J40" s="57"/>
    </row>
    <row r="41" spans="7:10">
      <c r="J41" s="57"/>
    </row>
    <row r="42" spans="7:10">
      <c r="J42" s="57"/>
    </row>
    <row r="43" spans="7:10">
      <c r="J43" s="57"/>
    </row>
    <row r="44" spans="7:10"/>
    <row r="45" spans="7:10"/>
    <row r="46" spans="7:10"/>
    <row r="47" spans="7:10"/>
    <row r="48" spans="7: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hyperlinks>
    <hyperlink ref="J1" location="'Spis treści'!A1" display="Powrót do spisu" xr:uid="{D35704BE-E097-428B-B0BD-F20DFF6548DE}"/>
  </hyperlinks>
  <printOptions horizontalCentered="1"/>
  <pageMargins left="0.51181102362204722" right="0.51181102362204722" top="0.6692913385826772" bottom="0.55118110236220474" header="0.31496062992125984" footer="0.31496062992125984"/>
  <pageSetup paperSize="9" scale="81" fitToHeight="0" orientation="portrait"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34"/>
  <sheetViews>
    <sheetView showGridLines="0" view="pageBreakPreview" zoomScale="90" zoomScaleNormal="100" zoomScaleSheetLayoutView="90" workbookViewId="0">
      <selection activeCell="A15" sqref="A15:B15"/>
    </sheetView>
  </sheetViews>
  <sheetFormatPr defaultColWidth="8" defaultRowHeight="15"/>
  <cols>
    <col min="1" max="1" width="30.125" style="50" customWidth="1"/>
    <col min="2" max="6" width="11.125" style="50" customWidth="1"/>
    <col min="7" max="7" width="8.25" style="50" customWidth="1"/>
    <col min="8" max="9" width="8.625" style="50" customWidth="1"/>
    <col min="10" max="10" width="9.625" style="50" customWidth="1"/>
    <col min="11" max="16377" width="8" style="50"/>
    <col min="16378" max="16378" width="0.5" style="50" customWidth="1"/>
    <col min="16379" max="16380" width="0.875" style="50" customWidth="1"/>
    <col min="16381" max="16384" width="0.625" style="50" customWidth="1"/>
  </cols>
  <sheetData>
    <row r="1" spans="1:10" ht="30" customHeight="1">
      <c r="A1" s="627" t="str">
        <f>'Tab 1'!A1:I1</f>
        <v xml:space="preserve"> I. EMERYTURY I RENTY REALIZOWANE PRZEZ KRUS</v>
      </c>
      <c r="B1" s="627"/>
      <c r="C1" s="627"/>
      <c r="D1" s="627"/>
      <c r="E1" s="627"/>
      <c r="F1" s="627"/>
      <c r="G1" s="627"/>
      <c r="H1" s="627"/>
      <c r="I1" s="627"/>
      <c r="J1" s="583" t="s">
        <v>632</v>
      </c>
    </row>
    <row r="2" spans="1:10" s="52" customFormat="1" ht="12.75">
      <c r="A2" s="51"/>
      <c r="B2" s="51"/>
      <c r="C2" s="51"/>
      <c r="D2" s="51"/>
      <c r="E2" s="51"/>
      <c r="F2" s="51"/>
    </row>
    <row r="3" spans="1:10" ht="30" customHeight="1">
      <c r="A3" s="660" t="s">
        <v>637</v>
      </c>
      <c r="B3" s="660"/>
      <c r="C3" s="660"/>
      <c r="D3" s="660"/>
      <c r="E3" s="660"/>
      <c r="F3" s="660"/>
      <c r="G3" s="660"/>
      <c r="H3" s="660"/>
      <c r="I3" s="660"/>
    </row>
    <row r="4" spans="1:10" ht="21" customHeight="1">
      <c r="A4" s="633" t="s">
        <v>15</v>
      </c>
      <c r="B4" s="630" t="s">
        <v>438</v>
      </c>
      <c r="C4" s="631"/>
      <c r="D4" s="630" t="s">
        <v>574</v>
      </c>
      <c r="E4" s="632"/>
      <c r="F4" s="632"/>
      <c r="G4" s="632"/>
      <c r="H4" s="632"/>
      <c r="I4" s="631"/>
    </row>
    <row r="5" spans="1:10" ht="18" customHeight="1">
      <c r="A5" s="633"/>
      <c r="B5" s="633" t="s">
        <v>645</v>
      </c>
      <c r="C5" s="633" t="s">
        <v>646</v>
      </c>
      <c r="D5" s="633" t="s">
        <v>636</v>
      </c>
      <c r="E5" s="633" t="s">
        <v>645</v>
      </c>
      <c r="F5" s="633" t="s">
        <v>646</v>
      </c>
      <c r="G5" s="659" t="s">
        <v>16</v>
      </c>
      <c r="H5" s="634"/>
      <c r="I5" s="635"/>
    </row>
    <row r="6" spans="1:10" ht="75" customHeight="1">
      <c r="A6" s="633"/>
      <c r="B6" s="633"/>
      <c r="C6" s="633"/>
      <c r="D6" s="633"/>
      <c r="E6" s="633"/>
      <c r="F6" s="633"/>
      <c r="G6" s="608" t="s">
        <v>647</v>
      </c>
      <c r="H6" s="607" t="s">
        <v>648</v>
      </c>
      <c r="I6" s="607" t="s">
        <v>650</v>
      </c>
    </row>
    <row r="7" spans="1:10" ht="21" customHeight="1">
      <c r="A7" s="636" t="s">
        <v>72</v>
      </c>
      <c r="B7" s="637"/>
      <c r="C7" s="637"/>
      <c r="D7" s="637"/>
      <c r="E7" s="637"/>
      <c r="F7" s="637"/>
      <c r="G7" s="637"/>
      <c r="H7" s="637"/>
      <c r="I7" s="645"/>
    </row>
    <row r="8" spans="1:10" ht="21" customHeight="1">
      <c r="A8" s="133" t="s">
        <v>446</v>
      </c>
      <c r="B8" s="131">
        <v>633933</v>
      </c>
      <c r="C8" s="131">
        <v>635541</v>
      </c>
      <c r="D8" s="131">
        <v>627606</v>
      </c>
      <c r="E8" s="131">
        <v>626538</v>
      </c>
      <c r="F8" s="131">
        <v>627778</v>
      </c>
      <c r="G8" s="129">
        <f>E8/D8-1</f>
        <v>-1.7017045726139823E-3</v>
      </c>
      <c r="H8" s="129">
        <f>E8/B8-1</f>
        <v>-1.1665270620081269E-2</v>
      </c>
      <c r="I8" s="129">
        <f>F8/C8-1</f>
        <v>-1.2214790233832318E-2</v>
      </c>
    </row>
    <row r="9" spans="1:10" ht="21" customHeight="1">
      <c r="A9" s="133" t="s">
        <v>81</v>
      </c>
      <c r="B9" s="134">
        <v>189524922.53</v>
      </c>
      <c r="C9" s="134">
        <v>557932448.71000004</v>
      </c>
      <c r="D9" s="134">
        <v>199156567.13999999</v>
      </c>
      <c r="E9" s="134">
        <v>199091404.22</v>
      </c>
      <c r="F9" s="134">
        <v>589696876.39999998</v>
      </c>
      <c r="G9" s="138">
        <f>E9/D9-1</f>
        <v>-3.2719443268058868E-4</v>
      </c>
      <c r="H9" s="138">
        <f>E9/B9-1</f>
        <v>5.047611449879752E-2</v>
      </c>
      <c r="I9" s="138">
        <f>F9/C9-1</f>
        <v>5.6932389868061373E-2</v>
      </c>
    </row>
    <row r="10" spans="1:10" ht="21" customHeight="1">
      <c r="A10" s="646" t="s">
        <v>112</v>
      </c>
      <c r="B10" s="647"/>
      <c r="C10" s="647"/>
      <c r="D10" s="647"/>
      <c r="E10" s="647"/>
      <c r="F10" s="647"/>
      <c r="G10" s="647"/>
      <c r="H10" s="647"/>
      <c r="I10" s="648"/>
    </row>
    <row r="11" spans="1:10" ht="21" customHeight="1">
      <c r="A11" s="133" t="s">
        <v>92</v>
      </c>
      <c r="B11" s="131">
        <v>510043</v>
      </c>
      <c r="C11" s="131">
        <v>511365</v>
      </c>
      <c r="D11" s="131">
        <v>506853</v>
      </c>
      <c r="E11" s="131">
        <v>506592</v>
      </c>
      <c r="F11" s="131">
        <v>507046</v>
      </c>
      <c r="G11" s="129">
        <f t="shared" ref="G11:G12" si="0">E11/D11-1</f>
        <v>-5.1494220217696007E-4</v>
      </c>
      <c r="H11" s="129">
        <f t="shared" ref="H11:H12" si="1">E11/B11-1</f>
        <v>-6.7660961918897256E-3</v>
      </c>
      <c r="I11" s="129">
        <f t="shared" ref="I11:I12" si="2">F11/C11-1</f>
        <v>-8.4460219217192822E-3</v>
      </c>
    </row>
    <row r="12" spans="1:10" ht="21" customHeight="1">
      <c r="A12" s="133" t="s">
        <v>81</v>
      </c>
      <c r="B12" s="134">
        <v>168009216.47999999</v>
      </c>
      <c r="C12" s="156">
        <v>494970013.21000004</v>
      </c>
      <c r="D12" s="156">
        <v>177231664.71000001</v>
      </c>
      <c r="E12" s="156">
        <v>177502000.03999999</v>
      </c>
      <c r="F12" s="156">
        <v>524891503.54999995</v>
      </c>
      <c r="G12" s="138">
        <f t="shared" si="0"/>
        <v>1.5253218460840046E-3</v>
      </c>
      <c r="H12" s="138">
        <f t="shared" si="1"/>
        <v>5.6501564371797652E-2</v>
      </c>
      <c r="I12" s="138">
        <f t="shared" si="2"/>
        <v>6.0451117323152115E-2</v>
      </c>
    </row>
    <row r="13" spans="1:10" ht="21" customHeight="1">
      <c r="A13" s="646" t="s">
        <v>110</v>
      </c>
      <c r="B13" s="647"/>
      <c r="C13" s="647"/>
      <c r="D13" s="647"/>
      <c r="E13" s="647"/>
      <c r="F13" s="647"/>
      <c r="G13" s="647"/>
      <c r="H13" s="647"/>
      <c r="I13" s="648"/>
    </row>
    <row r="14" spans="1:10" ht="21" customHeight="1">
      <c r="A14" s="133" t="s">
        <v>92</v>
      </c>
      <c r="B14" s="131">
        <v>10701</v>
      </c>
      <c r="C14" s="131">
        <v>10802</v>
      </c>
      <c r="D14" s="131">
        <v>9850</v>
      </c>
      <c r="E14" s="131">
        <v>9563</v>
      </c>
      <c r="F14" s="131">
        <v>9865</v>
      </c>
      <c r="G14" s="129">
        <f t="shared" ref="G14:G15" si="3">E14/D14-1</f>
        <v>-2.913705583756343E-2</v>
      </c>
      <c r="H14" s="129">
        <f t="shared" ref="H14:H15" si="4">E14/B14-1</f>
        <v>-0.10634520138304826</v>
      </c>
      <c r="I14" s="129">
        <f t="shared" ref="I14:I15" si="5">F14/C14-1</f>
        <v>-8.6743195704499176E-2</v>
      </c>
    </row>
    <row r="15" spans="1:10" ht="21" customHeight="1">
      <c r="A15" s="133" t="s">
        <v>81</v>
      </c>
      <c r="B15" s="134">
        <v>3154408.06</v>
      </c>
      <c r="C15" s="134">
        <v>9346075.2300000004</v>
      </c>
      <c r="D15" s="134">
        <v>3047368.54</v>
      </c>
      <c r="E15" s="134">
        <v>2932734.21</v>
      </c>
      <c r="F15" s="134">
        <v>9017362.9299999997</v>
      </c>
      <c r="G15" s="138">
        <f t="shared" si="3"/>
        <v>-3.7617481605949799E-2</v>
      </c>
      <c r="H15" s="138">
        <f t="shared" si="4"/>
        <v>-7.027431003964657E-2</v>
      </c>
      <c r="I15" s="138">
        <f t="shared" si="5"/>
        <v>-3.5171159220382275E-2</v>
      </c>
    </row>
    <row r="16" spans="1:10" ht="21" customHeight="1">
      <c r="A16" s="646" t="s">
        <v>113</v>
      </c>
      <c r="B16" s="647"/>
      <c r="C16" s="647"/>
      <c r="D16" s="647"/>
      <c r="E16" s="647"/>
      <c r="F16" s="647"/>
      <c r="G16" s="647"/>
      <c r="H16" s="647"/>
      <c r="I16" s="648"/>
    </row>
    <row r="17" spans="1:9" ht="21" customHeight="1">
      <c r="A17" s="133" t="s">
        <v>92</v>
      </c>
      <c r="B17" s="131">
        <v>113189</v>
      </c>
      <c r="C17" s="131">
        <v>113374</v>
      </c>
      <c r="D17" s="131">
        <v>110903</v>
      </c>
      <c r="E17" s="131">
        <v>110382</v>
      </c>
      <c r="F17" s="131">
        <v>110867</v>
      </c>
      <c r="G17" s="129">
        <f t="shared" ref="G17:G18" si="6">E17/D17-1</f>
        <v>-4.6977989774847906E-3</v>
      </c>
      <c r="H17" s="129">
        <f t="shared" ref="H17:H18" si="7">E17/B17-1</f>
        <v>-2.4799229607117335E-2</v>
      </c>
      <c r="I17" s="129">
        <f t="shared" ref="I17:I18" si="8">F17/C17-1</f>
        <v>-2.2112653694850715E-2</v>
      </c>
    </row>
    <row r="18" spans="1:9" ht="21" customHeight="1">
      <c r="A18" s="145" t="s">
        <v>81</v>
      </c>
      <c r="B18" s="157">
        <v>18361297.989999998</v>
      </c>
      <c r="C18" s="147">
        <v>53616360.269999996</v>
      </c>
      <c r="D18" s="147">
        <v>18877533.890000001</v>
      </c>
      <c r="E18" s="147">
        <v>18656669.969999999</v>
      </c>
      <c r="F18" s="147">
        <v>55788009.920000002</v>
      </c>
      <c r="G18" s="138">
        <f t="shared" si="6"/>
        <v>-1.169982908185907E-2</v>
      </c>
      <c r="H18" s="138">
        <f t="shared" si="7"/>
        <v>1.6086661202321606E-2</v>
      </c>
      <c r="I18" s="138">
        <f t="shared" si="8"/>
        <v>4.0503488843033342E-2</v>
      </c>
    </row>
    <row r="19" spans="1:9" s="59" customFormat="1" ht="47.25" customHeight="1">
      <c r="A19" s="51"/>
      <c r="B19" s="58"/>
      <c r="C19" s="58"/>
      <c r="D19" s="58"/>
      <c r="E19" s="58"/>
      <c r="F19" s="58"/>
    </row>
    <row r="20" spans="1:9" ht="22.5" customHeight="1">
      <c r="A20" s="644" t="s">
        <v>447</v>
      </c>
      <c r="B20" s="644"/>
      <c r="C20" s="644"/>
      <c r="D20" s="644"/>
      <c r="E20" s="644"/>
      <c r="F20" s="644"/>
    </row>
    <row r="21" spans="1:9" ht="22.5" customHeight="1">
      <c r="A21" s="650" t="s">
        <v>15</v>
      </c>
      <c r="B21" s="649" t="s">
        <v>114</v>
      </c>
      <c r="C21" s="649" t="s">
        <v>115</v>
      </c>
      <c r="D21" s="629" t="s">
        <v>116</v>
      </c>
      <c r="E21" s="655"/>
      <c r="F21" s="653" t="s">
        <v>539</v>
      </c>
    </row>
    <row r="22" spans="1:9" ht="48" customHeight="1">
      <c r="A22" s="651"/>
      <c r="B22" s="649"/>
      <c r="C22" s="649"/>
      <c r="D22" s="499" t="s">
        <v>117</v>
      </c>
      <c r="E22" s="163" t="s">
        <v>118</v>
      </c>
      <c r="F22" s="654"/>
    </row>
    <row r="23" spans="1:9" ht="15" customHeight="1">
      <c r="A23" s="652"/>
      <c r="B23" s="656" t="s">
        <v>644</v>
      </c>
      <c r="C23" s="657"/>
      <c r="D23" s="657"/>
      <c r="E23" s="657"/>
      <c r="F23" s="658"/>
    </row>
    <row r="24" spans="1:9" ht="21" customHeight="1">
      <c r="A24" s="158" t="s">
        <v>72</v>
      </c>
      <c r="B24" s="543">
        <f>B25+B27+B31</f>
        <v>16167</v>
      </c>
      <c r="C24" s="543">
        <f>C25+C27+C31</f>
        <v>23796</v>
      </c>
      <c r="D24" s="543">
        <f>D25+D27+D31</f>
        <v>22568</v>
      </c>
      <c r="E24" s="543">
        <f t="shared" ref="E24:F24" si="9">E25+E27+E31</f>
        <v>2</v>
      </c>
      <c r="F24" s="543">
        <f t="shared" si="9"/>
        <v>17395</v>
      </c>
    </row>
    <row r="25" spans="1:9" ht="21" customHeight="1">
      <c r="A25" s="159" t="s">
        <v>119</v>
      </c>
      <c r="B25" s="160">
        <v>2595</v>
      </c>
      <c r="C25" s="160">
        <v>9505</v>
      </c>
      <c r="D25" s="160">
        <v>10236</v>
      </c>
      <c r="E25" s="160">
        <v>2</v>
      </c>
      <c r="F25" s="160">
        <v>1864</v>
      </c>
    </row>
    <row r="26" spans="1:9" ht="21" customHeight="1">
      <c r="A26" s="159" t="s">
        <v>120</v>
      </c>
      <c r="B26" s="588">
        <v>0</v>
      </c>
      <c r="C26" s="160">
        <v>3</v>
      </c>
      <c r="D26" s="160">
        <v>3</v>
      </c>
      <c r="E26" s="588">
        <v>0</v>
      </c>
      <c r="F26" s="588">
        <v>0</v>
      </c>
    </row>
    <row r="27" spans="1:9" ht="21" customHeight="1">
      <c r="A27" s="159" t="s">
        <v>121</v>
      </c>
      <c r="B27" s="131">
        <v>13572</v>
      </c>
      <c r="C27" s="131">
        <v>14291</v>
      </c>
      <c r="D27" s="131">
        <v>12332</v>
      </c>
      <c r="E27" s="588">
        <v>0</v>
      </c>
      <c r="F27" s="131">
        <v>15531</v>
      </c>
    </row>
    <row r="28" spans="1:9" ht="21" customHeight="1">
      <c r="A28" s="159" t="s">
        <v>532</v>
      </c>
      <c r="B28" s="131">
        <v>13316</v>
      </c>
      <c r="C28" s="131">
        <v>13262</v>
      </c>
      <c r="D28" s="131">
        <v>11330</v>
      </c>
      <c r="E28" s="588">
        <v>0</v>
      </c>
      <c r="F28" s="131">
        <v>15248</v>
      </c>
    </row>
    <row r="29" spans="1:9" ht="22.5" customHeight="1">
      <c r="A29" s="159" t="s">
        <v>566</v>
      </c>
      <c r="B29" s="160">
        <v>639</v>
      </c>
      <c r="C29" s="160">
        <v>531</v>
      </c>
      <c r="D29" s="160">
        <v>513</v>
      </c>
      <c r="E29" s="589">
        <v>0</v>
      </c>
      <c r="F29" s="160">
        <v>657</v>
      </c>
    </row>
    <row r="30" spans="1:9" ht="21" customHeight="1">
      <c r="A30" s="159" t="s">
        <v>124</v>
      </c>
      <c r="B30" s="131">
        <v>256</v>
      </c>
      <c r="C30" s="131">
        <v>1029</v>
      </c>
      <c r="D30" s="131">
        <v>1002</v>
      </c>
      <c r="E30" s="589">
        <v>0</v>
      </c>
      <c r="F30" s="131">
        <v>283</v>
      </c>
    </row>
    <row r="31" spans="1:9" ht="22.5">
      <c r="A31" s="161" t="s">
        <v>125</v>
      </c>
      <c r="B31" s="590">
        <v>0</v>
      </c>
      <c r="C31" s="590">
        <v>0</v>
      </c>
      <c r="D31" s="590">
        <v>0</v>
      </c>
      <c r="E31" s="590">
        <v>0</v>
      </c>
      <c r="F31" s="590">
        <v>0</v>
      </c>
    </row>
    <row r="34" spans="2:2">
      <c r="B34" s="524"/>
    </row>
  </sheetData>
  <mergeCells count="22">
    <mergeCell ref="E5:E6"/>
    <mergeCell ref="F5:F6"/>
    <mergeCell ref="D4:I4"/>
    <mergeCell ref="G5:I5"/>
    <mergeCell ref="A1:I1"/>
    <mergeCell ref="A3:I3"/>
    <mergeCell ref="A4:A6"/>
    <mergeCell ref="B4:C4"/>
    <mergeCell ref="B5:B6"/>
    <mergeCell ref="C5:C6"/>
    <mergeCell ref="D5:D6"/>
    <mergeCell ref="B21:B22"/>
    <mergeCell ref="C21:C22"/>
    <mergeCell ref="A21:A23"/>
    <mergeCell ref="F21:F22"/>
    <mergeCell ref="D21:E21"/>
    <mergeCell ref="B23:F23"/>
    <mergeCell ref="A20:F20"/>
    <mergeCell ref="A7:I7"/>
    <mergeCell ref="A10:I10"/>
    <mergeCell ref="A13:I13"/>
    <mergeCell ref="A16:I16"/>
  </mergeCells>
  <hyperlinks>
    <hyperlink ref="J1" location="'Spis treści'!A1" display="Powrót do spisu" xr:uid="{741F2C23-DBC5-4954-8BDE-9125E302D368}"/>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40"/>
  <sheetViews>
    <sheetView showGridLines="0" view="pageBreakPreview" topLeftCell="A19" zoomScale="90" zoomScaleNormal="100" zoomScaleSheetLayoutView="90" workbookViewId="0">
      <selection activeCell="A15" sqref="A15:B15"/>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67" customWidth="1"/>
    <col min="7" max="7" width="10.875" style="1" customWidth="1"/>
    <col min="8" max="8" width="10" style="1" customWidth="1"/>
    <col min="9" max="16383" width="8" style="1"/>
    <col min="16384" max="16384" width="2.5" style="1" customWidth="1"/>
  </cols>
  <sheetData>
    <row r="1" spans="1:11" ht="30" customHeight="1">
      <c r="A1" s="668" t="str">
        <f>'Tab 2 i 3'!A1:F1</f>
        <v xml:space="preserve"> I. EMERYTURY I RENTY REALIZOWANE PRZEZ KRUS</v>
      </c>
      <c r="B1" s="668"/>
      <c r="C1" s="668"/>
      <c r="D1" s="668"/>
      <c r="E1" s="668"/>
      <c r="F1" s="668"/>
      <c r="G1" s="668"/>
      <c r="H1" s="583" t="s">
        <v>632</v>
      </c>
    </row>
    <row r="2" spans="1:11" ht="42.75" customHeight="1">
      <c r="A2" s="661" t="s">
        <v>569</v>
      </c>
      <c r="B2" s="661"/>
      <c r="C2" s="661"/>
      <c r="D2" s="661"/>
      <c r="E2" s="661"/>
      <c r="F2" s="661"/>
      <c r="G2" s="661"/>
      <c r="H2" s="8"/>
    </row>
    <row r="3" spans="1:11" ht="21" customHeight="1">
      <c r="A3" s="665" t="s">
        <v>15</v>
      </c>
      <c r="B3" s="662" t="s">
        <v>126</v>
      </c>
      <c r="C3" s="663" t="s">
        <v>127</v>
      </c>
      <c r="D3" s="664"/>
      <c r="E3" s="664"/>
      <c r="F3" s="664"/>
      <c r="G3" s="669" t="s">
        <v>128</v>
      </c>
      <c r="H3" s="28"/>
    </row>
    <row r="4" spans="1:11" ht="73.5" customHeight="1">
      <c r="A4" s="667"/>
      <c r="B4" s="662"/>
      <c r="C4" s="500" t="s">
        <v>129</v>
      </c>
      <c r="D4" s="500" t="s">
        <v>130</v>
      </c>
      <c r="E4" s="181" t="s">
        <v>131</v>
      </c>
      <c r="F4" s="501" t="s">
        <v>132</v>
      </c>
      <c r="G4" s="670"/>
      <c r="H4" s="28"/>
    </row>
    <row r="5" spans="1:11" ht="21" customHeight="1">
      <c r="A5" s="666"/>
      <c r="B5" s="630" t="str">
        <f>'Tab 2 i 3'!B23:F23</f>
        <v>III KWARTAŁ 2022 R.</v>
      </c>
      <c r="C5" s="632"/>
      <c r="D5" s="632"/>
      <c r="E5" s="632"/>
      <c r="F5" s="632"/>
      <c r="G5" s="631"/>
      <c r="H5" s="28"/>
    </row>
    <row r="6" spans="1:11" ht="21" customHeight="1">
      <c r="A6" s="158" t="s">
        <v>72</v>
      </c>
      <c r="B6" s="165">
        <f>C6+G6</f>
        <v>22568</v>
      </c>
      <c r="C6" s="165">
        <f>D6+E6</f>
        <v>22265</v>
      </c>
      <c r="D6" s="165">
        <f>D7+D9+D13</f>
        <v>20329</v>
      </c>
      <c r="E6" s="166">
        <f>E7+E9</f>
        <v>1936</v>
      </c>
      <c r="F6" s="508">
        <f>E6/C6</f>
        <v>8.6952616213788456E-2</v>
      </c>
      <c r="G6" s="167">
        <f>G7+G9</f>
        <v>303</v>
      </c>
      <c r="H6" s="60"/>
    </row>
    <row r="7" spans="1:11" ht="21" customHeight="1">
      <c r="A7" s="159" t="s">
        <v>119</v>
      </c>
      <c r="B7" s="168">
        <v>10236</v>
      </c>
      <c r="C7" s="168">
        <v>10142</v>
      </c>
      <c r="D7" s="168">
        <v>9536</v>
      </c>
      <c r="E7" s="168">
        <v>606</v>
      </c>
      <c r="F7" s="509">
        <f t="shared" ref="F7:F12" si="0">E7/C7</f>
        <v>5.9751528298166046E-2</v>
      </c>
      <c r="G7" s="168">
        <v>94</v>
      </c>
      <c r="H7" s="28"/>
      <c r="K7" s="61"/>
    </row>
    <row r="8" spans="1:11" ht="21" customHeight="1">
      <c r="A8" s="159" t="s">
        <v>120</v>
      </c>
      <c r="B8" s="168">
        <v>3</v>
      </c>
      <c r="C8" s="168">
        <v>3</v>
      </c>
      <c r="D8" s="168">
        <v>3</v>
      </c>
      <c r="E8" s="594">
        <v>0</v>
      </c>
      <c r="F8" s="509">
        <f t="shared" si="0"/>
        <v>0</v>
      </c>
      <c r="G8" s="594">
        <v>0</v>
      </c>
      <c r="H8" s="28"/>
      <c r="K8" s="61"/>
    </row>
    <row r="9" spans="1:11" ht="21" customHeight="1">
      <c r="A9" s="159" t="s">
        <v>121</v>
      </c>
      <c r="B9" s="168">
        <v>12332</v>
      </c>
      <c r="C9" s="168">
        <v>12123</v>
      </c>
      <c r="D9" s="168">
        <v>10793</v>
      </c>
      <c r="E9" s="168">
        <v>1330</v>
      </c>
      <c r="F9" s="509">
        <f t="shared" si="0"/>
        <v>0.10970881794935247</v>
      </c>
      <c r="G9" s="170">
        <v>209</v>
      </c>
      <c r="H9" s="28"/>
      <c r="K9" s="61"/>
    </row>
    <row r="10" spans="1:11" ht="21" customHeight="1">
      <c r="A10" s="159" t="s">
        <v>122</v>
      </c>
      <c r="B10" s="168">
        <v>11330</v>
      </c>
      <c r="C10" s="168">
        <v>11139</v>
      </c>
      <c r="D10" s="171">
        <v>9869</v>
      </c>
      <c r="E10" s="172">
        <v>1270</v>
      </c>
      <c r="F10" s="509">
        <f t="shared" si="0"/>
        <v>0.11401382529850076</v>
      </c>
      <c r="G10" s="173">
        <v>191</v>
      </c>
      <c r="H10" s="28"/>
      <c r="K10" s="61"/>
    </row>
    <row r="11" spans="1:11" ht="24" customHeight="1">
      <c r="A11" s="159" t="s">
        <v>123</v>
      </c>
      <c r="B11" s="168">
        <v>513</v>
      </c>
      <c r="C11" s="168">
        <v>505</v>
      </c>
      <c r="D11" s="171">
        <v>413</v>
      </c>
      <c r="E11" s="171">
        <v>92</v>
      </c>
      <c r="F11" s="509">
        <f t="shared" si="0"/>
        <v>0.18217821782178217</v>
      </c>
      <c r="G11" s="170">
        <v>8</v>
      </c>
      <c r="H11" s="28"/>
      <c r="K11" s="61"/>
    </row>
    <row r="12" spans="1:11" ht="21" customHeight="1">
      <c r="A12" s="159" t="s">
        <v>124</v>
      </c>
      <c r="B12" s="168">
        <v>1002</v>
      </c>
      <c r="C12" s="168">
        <v>984</v>
      </c>
      <c r="D12" s="168">
        <v>924</v>
      </c>
      <c r="E12" s="169">
        <v>60</v>
      </c>
      <c r="F12" s="509">
        <f t="shared" si="0"/>
        <v>6.097560975609756E-2</v>
      </c>
      <c r="G12" s="170">
        <v>18</v>
      </c>
      <c r="H12" s="28"/>
      <c r="K12" s="61"/>
    </row>
    <row r="13" spans="1:11" ht="22.5" customHeight="1">
      <c r="A13" s="161" t="s">
        <v>125</v>
      </c>
      <c r="B13" s="174">
        <v>0</v>
      </c>
      <c r="C13" s="174">
        <v>0</v>
      </c>
      <c r="D13" s="174">
        <v>0</v>
      </c>
      <c r="E13" s="174">
        <v>0</v>
      </c>
      <c r="F13" s="525" t="s">
        <v>523</v>
      </c>
      <c r="G13" s="174">
        <v>0</v>
      </c>
      <c r="H13" s="28"/>
      <c r="K13" s="61"/>
    </row>
    <row r="14" spans="1:11" ht="27.75" customHeight="1">
      <c r="A14" s="188"/>
      <c r="B14" s="189"/>
      <c r="C14" s="189"/>
      <c r="D14" s="189"/>
      <c r="E14" s="190"/>
      <c r="F14" s="190"/>
      <c r="G14" s="190"/>
      <c r="H14" s="28"/>
      <c r="K14" s="61"/>
    </row>
    <row r="15" spans="1:11" ht="30" customHeight="1">
      <c r="A15" s="661" t="s">
        <v>500</v>
      </c>
      <c r="B15" s="661"/>
      <c r="C15" s="661"/>
      <c r="D15" s="661"/>
      <c r="E15" s="661"/>
      <c r="F15" s="661"/>
      <c r="G15" s="661"/>
      <c r="H15" s="8"/>
    </row>
    <row r="16" spans="1:11" s="62" customFormat="1" ht="18" customHeight="1">
      <c r="A16" s="665" t="s">
        <v>15</v>
      </c>
      <c r="B16" s="662" t="s">
        <v>126</v>
      </c>
      <c r="C16" s="663" t="s">
        <v>127</v>
      </c>
      <c r="D16" s="664"/>
      <c r="E16" s="664"/>
      <c r="F16" s="664"/>
      <c r="G16" s="665" t="s">
        <v>128</v>
      </c>
    </row>
    <row r="17" spans="1:8" ht="73.5" customHeight="1">
      <c r="A17" s="667"/>
      <c r="B17" s="662"/>
      <c r="C17" s="498" t="s">
        <v>129</v>
      </c>
      <c r="D17" s="498" t="s">
        <v>130</v>
      </c>
      <c r="E17" s="498" t="s">
        <v>131</v>
      </c>
      <c r="F17" s="501" t="s">
        <v>132</v>
      </c>
      <c r="G17" s="666"/>
    </row>
    <row r="18" spans="1:8" ht="20.25" customHeight="1">
      <c r="A18" s="666"/>
      <c r="B18" s="630" t="str">
        <f>B5</f>
        <v>III KWARTAŁ 2022 R.</v>
      </c>
      <c r="C18" s="632"/>
      <c r="D18" s="632"/>
      <c r="E18" s="632"/>
      <c r="F18" s="632"/>
      <c r="G18" s="631"/>
    </row>
    <row r="19" spans="1:8" ht="21" customHeight="1">
      <c r="A19" s="175" t="s">
        <v>72</v>
      </c>
      <c r="B19" s="167">
        <f>SUM(B20:B35)</f>
        <v>22568</v>
      </c>
      <c r="C19" s="167">
        <f>SUM(C20:C35)</f>
        <v>22265</v>
      </c>
      <c r="D19" s="167">
        <f>SUM(D20:D35)</f>
        <v>20329</v>
      </c>
      <c r="E19" s="167">
        <f>SUM(E20:E35)</f>
        <v>1936</v>
      </c>
      <c r="F19" s="510">
        <f>E19/C19</f>
        <v>8.6952616213788456E-2</v>
      </c>
      <c r="G19" s="167">
        <f>SUM(G20:G35)</f>
        <v>303</v>
      </c>
      <c r="H19" s="63"/>
    </row>
    <row r="20" spans="1:8" ht="21" customHeight="1">
      <c r="A20" s="176" t="s">
        <v>45</v>
      </c>
      <c r="B20" s="173">
        <f>C20+G20</f>
        <v>825</v>
      </c>
      <c r="C20" s="170">
        <f>SUM(D20:E20)</f>
        <v>818</v>
      </c>
      <c r="D20" s="173">
        <v>748</v>
      </c>
      <c r="E20" s="173">
        <v>70</v>
      </c>
      <c r="F20" s="511">
        <f t="shared" ref="F20:F35" si="1">E20/C20</f>
        <v>8.557457212713937E-2</v>
      </c>
      <c r="G20" s="173">
        <v>7</v>
      </c>
      <c r="H20" s="63"/>
    </row>
    <row r="21" spans="1:8" ht="21" customHeight="1">
      <c r="A21" s="176" t="s">
        <v>46</v>
      </c>
      <c r="B21" s="173">
        <f t="shared" ref="B21:B35" si="2">C21+G21</f>
        <v>1506</v>
      </c>
      <c r="C21" s="170">
        <f t="shared" ref="C21:C35" si="3">SUM(D21:E21)</f>
        <v>1491</v>
      </c>
      <c r="D21" s="173">
        <v>1398</v>
      </c>
      <c r="E21" s="173">
        <v>93</v>
      </c>
      <c r="F21" s="511">
        <f t="shared" si="1"/>
        <v>6.2374245472837021E-2</v>
      </c>
      <c r="G21" s="173">
        <v>15</v>
      </c>
      <c r="H21" s="63"/>
    </row>
    <row r="22" spans="1:8" ht="21" customHeight="1">
      <c r="A22" s="176" t="s">
        <v>47</v>
      </c>
      <c r="B22" s="173">
        <f t="shared" si="2"/>
        <v>2612</v>
      </c>
      <c r="C22" s="170">
        <f t="shared" si="3"/>
        <v>2580</v>
      </c>
      <c r="D22" s="173">
        <v>2278</v>
      </c>
      <c r="E22" s="173">
        <v>302</v>
      </c>
      <c r="F22" s="511">
        <f t="shared" si="1"/>
        <v>0.11705426356589148</v>
      </c>
      <c r="G22" s="173">
        <v>32</v>
      </c>
      <c r="H22" s="63"/>
    </row>
    <row r="23" spans="1:8" ht="21" customHeight="1">
      <c r="A23" s="176" t="s">
        <v>48</v>
      </c>
      <c r="B23" s="173">
        <f t="shared" si="2"/>
        <v>355</v>
      </c>
      <c r="C23" s="170">
        <f t="shared" si="3"/>
        <v>353</v>
      </c>
      <c r="D23" s="173">
        <v>333</v>
      </c>
      <c r="E23" s="173">
        <v>20</v>
      </c>
      <c r="F23" s="511">
        <f t="shared" si="1"/>
        <v>5.6657223796033995E-2</v>
      </c>
      <c r="G23" s="173">
        <v>2</v>
      </c>
      <c r="H23" s="64"/>
    </row>
    <row r="24" spans="1:8" ht="21" customHeight="1">
      <c r="A24" s="176" t="s">
        <v>49</v>
      </c>
      <c r="B24" s="173">
        <f t="shared" si="2"/>
        <v>1587</v>
      </c>
      <c r="C24" s="170">
        <f t="shared" si="3"/>
        <v>1577</v>
      </c>
      <c r="D24" s="173">
        <v>1451</v>
      </c>
      <c r="E24" s="173">
        <v>126</v>
      </c>
      <c r="F24" s="511">
        <f t="shared" si="1"/>
        <v>7.9898541534559289E-2</v>
      </c>
      <c r="G24" s="173">
        <v>10</v>
      </c>
      <c r="H24" s="64"/>
    </row>
    <row r="25" spans="1:8" ht="21" customHeight="1">
      <c r="A25" s="176" t="s">
        <v>50</v>
      </c>
      <c r="B25" s="173">
        <f t="shared" si="2"/>
        <v>2317</v>
      </c>
      <c r="C25" s="170">
        <f t="shared" si="3"/>
        <v>2288</v>
      </c>
      <c r="D25" s="173">
        <v>2117</v>
      </c>
      <c r="E25" s="173">
        <v>171</v>
      </c>
      <c r="F25" s="511">
        <f t="shared" si="1"/>
        <v>7.473776223776224E-2</v>
      </c>
      <c r="G25" s="173">
        <v>29</v>
      </c>
      <c r="H25" s="63"/>
    </row>
    <row r="26" spans="1:8" ht="21" customHeight="1">
      <c r="A26" s="176" t="s">
        <v>51</v>
      </c>
      <c r="B26" s="173">
        <f t="shared" si="2"/>
        <v>3383</v>
      </c>
      <c r="C26" s="170">
        <f t="shared" si="3"/>
        <v>3354</v>
      </c>
      <c r="D26" s="173">
        <v>3061</v>
      </c>
      <c r="E26" s="173">
        <v>293</v>
      </c>
      <c r="F26" s="511">
        <f t="shared" si="1"/>
        <v>8.7358378056052469E-2</v>
      </c>
      <c r="G26" s="173">
        <v>29</v>
      </c>
      <c r="H26" s="63"/>
    </row>
    <row r="27" spans="1:8" ht="21" customHeight="1">
      <c r="A27" s="176" t="s">
        <v>52</v>
      </c>
      <c r="B27" s="173">
        <f t="shared" si="2"/>
        <v>365</v>
      </c>
      <c r="C27" s="170">
        <f t="shared" si="3"/>
        <v>364</v>
      </c>
      <c r="D27" s="173">
        <v>325</v>
      </c>
      <c r="E27" s="173">
        <v>39</v>
      </c>
      <c r="F27" s="511">
        <f t="shared" si="1"/>
        <v>0.10714285714285714</v>
      </c>
      <c r="G27" s="173">
        <v>1</v>
      </c>
      <c r="H27" s="63"/>
    </row>
    <row r="28" spans="1:8" ht="21" customHeight="1">
      <c r="A28" s="176" t="s">
        <v>53</v>
      </c>
      <c r="B28" s="173">
        <f t="shared" si="2"/>
        <v>1285</v>
      </c>
      <c r="C28" s="170">
        <f t="shared" si="3"/>
        <v>1244</v>
      </c>
      <c r="D28" s="173">
        <v>1111</v>
      </c>
      <c r="E28" s="173">
        <v>133</v>
      </c>
      <c r="F28" s="511">
        <f t="shared" si="1"/>
        <v>0.10691318327974277</v>
      </c>
      <c r="G28" s="173">
        <v>41</v>
      </c>
      <c r="H28" s="63"/>
    </row>
    <row r="29" spans="1:8" ht="21" customHeight="1">
      <c r="A29" s="176" t="s">
        <v>54</v>
      </c>
      <c r="B29" s="173">
        <f t="shared" si="2"/>
        <v>1455</v>
      </c>
      <c r="C29" s="170">
        <f t="shared" si="3"/>
        <v>1430</v>
      </c>
      <c r="D29" s="173">
        <v>1272</v>
      </c>
      <c r="E29" s="173">
        <v>158</v>
      </c>
      <c r="F29" s="511">
        <f t="shared" si="1"/>
        <v>0.11048951048951049</v>
      </c>
      <c r="G29" s="173">
        <v>25</v>
      </c>
      <c r="H29" s="63"/>
    </row>
    <row r="30" spans="1:8" ht="21" customHeight="1">
      <c r="A30" s="176" t="s">
        <v>55</v>
      </c>
      <c r="B30" s="173">
        <f t="shared" si="2"/>
        <v>861</v>
      </c>
      <c r="C30" s="170">
        <f t="shared" si="3"/>
        <v>846</v>
      </c>
      <c r="D30" s="173">
        <v>792</v>
      </c>
      <c r="E30" s="173">
        <v>54</v>
      </c>
      <c r="F30" s="511">
        <f t="shared" si="1"/>
        <v>6.3829787234042548E-2</v>
      </c>
      <c r="G30" s="173">
        <v>15</v>
      </c>
      <c r="H30" s="63"/>
    </row>
    <row r="31" spans="1:8" ht="21" customHeight="1">
      <c r="A31" s="176" t="s">
        <v>56</v>
      </c>
      <c r="B31" s="173">
        <f t="shared" si="2"/>
        <v>705</v>
      </c>
      <c r="C31" s="170">
        <f t="shared" si="3"/>
        <v>704</v>
      </c>
      <c r="D31" s="173">
        <v>655</v>
      </c>
      <c r="E31" s="173">
        <v>49</v>
      </c>
      <c r="F31" s="511">
        <f t="shared" si="1"/>
        <v>6.9602272727272721E-2</v>
      </c>
      <c r="G31" s="173">
        <v>1</v>
      </c>
      <c r="H31" s="63"/>
    </row>
    <row r="32" spans="1:8" ht="21" customHeight="1">
      <c r="A32" s="176" t="s">
        <v>57</v>
      </c>
      <c r="B32" s="173">
        <f t="shared" si="2"/>
        <v>1281</v>
      </c>
      <c r="C32" s="170">
        <f t="shared" si="3"/>
        <v>1231</v>
      </c>
      <c r="D32" s="173">
        <v>1074</v>
      </c>
      <c r="E32" s="173">
        <v>157</v>
      </c>
      <c r="F32" s="511">
        <f t="shared" si="1"/>
        <v>0.12753858651502845</v>
      </c>
      <c r="G32" s="173">
        <v>50</v>
      </c>
      <c r="H32" s="63"/>
    </row>
    <row r="33" spans="1:8" ht="21" customHeight="1">
      <c r="A33" s="176" t="s">
        <v>58</v>
      </c>
      <c r="B33" s="173">
        <f t="shared" si="2"/>
        <v>923</v>
      </c>
      <c r="C33" s="170">
        <f t="shared" si="3"/>
        <v>908</v>
      </c>
      <c r="D33" s="173">
        <v>827</v>
      </c>
      <c r="E33" s="173">
        <v>81</v>
      </c>
      <c r="F33" s="511">
        <f t="shared" si="1"/>
        <v>8.9207048458149779E-2</v>
      </c>
      <c r="G33" s="173">
        <v>15</v>
      </c>
      <c r="H33" s="63"/>
    </row>
    <row r="34" spans="1:8" ht="21" customHeight="1">
      <c r="A34" s="176" t="s">
        <v>59</v>
      </c>
      <c r="B34" s="173">
        <f t="shared" si="2"/>
        <v>2554</v>
      </c>
      <c r="C34" s="170">
        <f t="shared" si="3"/>
        <v>2533</v>
      </c>
      <c r="D34" s="173">
        <v>2379</v>
      </c>
      <c r="E34" s="173">
        <v>154</v>
      </c>
      <c r="F34" s="511">
        <f t="shared" si="1"/>
        <v>6.0797473351756809E-2</v>
      </c>
      <c r="G34" s="173">
        <v>21</v>
      </c>
      <c r="H34" s="63"/>
    </row>
    <row r="35" spans="1:8" ht="21" customHeight="1">
      <c r="A35" s="177" t="s">
        <v>60</v>
      </c>
      <c r="B35" s="178">
        <f t="shared" si="2"/>
        <v>554</v>
      </c>
      <c r="C35" s="179">
        <f t="shared" si="3"/>
        <v>544</v>
      </c>
      <c r="D35" s="178">
        <v>508</v>
      </c>
      <c r="E35" s="180">
        <v>36</v>
      </c>
      <c r="F35" s="512">
        <f t="shared" si="1"/>
        <v>6.6176470588235295E-2</v>
      </c>
      <c r="G35" s="178">
        <v>10</v>
      </c>
      <c r="H35" s="63"/>
    </row>
    <row r="36" spans="1:8" ht="15">
      <c r="A36" s="3"/>
      <c r="B36" s="65"/>
      <c r="C36" s="65"/>
      <c r="D36" s="65"/>
      <c r="E36" s="65"/>
      <c r="F36" s="66"/>
      <c r="G36" s="65"/>
      <c r="H36" s="63"/>
    </row>
    <row r="37" spans="1:8">
      <c r="B37" s="12"/>
      <c r="C37" s="12"/>
      <c r="D37" s="12"/>
      <c r="E37" s="12"/>
      <c r="G37" s="12"/>
    </row>
    <row r="38" spans="1:8">
      <c r="B38" s="12"/>
      <c r="C38" s="12"/>
      <c r="D38" s="12"/>
      <c r="E38" s="12"/>
      <c r="G38" s="12"/>
    </row>
    <row r="40" spans="1:8">
      <c r="G40" s="530"/>
    </row>
  </sheetData>
  <mergeCells count="13">
    <mergeCell ref="A1:G1"/>
    <mergeCell ref="A2:G2"/>
    <mergeCell ref="B3:B4"/>
    <mergeCell ref="C3:F3"/>
    <mergeCell ref="G3:G4"/>
    <mergeCell ref="A3:A5"/>
    <mergeCell ref="B5:G5"/>
    <mergeCell ref="A15:G15"/>
    <mergeCell ref="B16:B17"/>
    <mergeCell ref="C16:F16"/>
    <mergeCell ref="G16:G17"/>
    <mergeCell ref="A16:A18"/>
    <mergeCell ref="B18:G18"/>
  </mergeCells>
  <hyperlinks>
    <hyperlink ref="H1" location="'Spis treści'!A1" display="Powrót do spisu" xr:uid="{C836C0C0-25B7-4769-926C-4C54283914BE}"/>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H40"/>
  <sheetViews>
    <sheetView showGridLines="0" view="pageBreakPreview" topLeftCell="A13" zoomScale="90" zoomScaleNormal="100" zoomScaleSheetLayoutView="90" workbookViewId="0">
      <selection activeCell="A15" sqref="A15:B15"/>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8" ht="30" customHeight="1">
      <c r="A1" s="668" t="str">
        <f>'Tab 4 i 5'!A1:G1</f>
        <v xml:space="preserve"> I. EMERYTURY I RENTY REALIZOWANE PRZEZ KRUS</v>
      </c>
      <c r="B1" s="668"/>
      <c r="C1" s="668"/>
      <c r="D1" s="668"/>
      <c r="E1" s="668"/>
      <c r="F1" s="668"/>
      <c r="G1" s="668"/>
      <c r="H1" s="583" t="s">
        <v>632</v>
      </c>
    </row>
    <row r="2" spans="1:8" ht="33" customHeight="1"/>
    <row r="3" spans="1:8" ht="39" customHeight="1">
      <c r="A3" s="672" t="s">
        <v>575</v>
      </c>
      <c r="B3" s="672"/>
      <c r="C3" s="672"/>
      <c r="D3" s="672"/>
      <c r="E3" s="672"/>
      <c r="F3" s="672"/>
      <c r="G3" s="672"/>
    </row>
    <row r="4" spans="1:8" ht="75" customHeight="1">
      <c r="A4" s="677" t="s">
        <v>15</v>
      </c>
      <c r="B4" s="503" t="s">
        <v>133</v>
      </c>
      <c r="C4" s="503" t="s">
        <v>134</v>
      </c>
      <c r="D4" s="503" t="s">
        <v>135</v>
      </c>
      <c r="E4" s="503" t="s">
        <v>136</v>
      </c>
      <c r="F4" s="503" t="s">
        <v>137</v>
      </c>
    </row>
    <row r="5" spans="1:8" ht="15" customHeight="1">
      <c r="A5" s="678"/>
      <c r="B5" s="679" t="str">
        <f>'Tab 2 i 3'!B23:F23</f>
        <v>III KWARTAŁ 2022 R.</v>
      </c>
      <c r="C5" s="680"/>
      <c r="D5" s="680"/>
      <c r="E5" s="680"/>
      <c r="F5" s="681"/>
    </row>
    <row r="6" spans="1:8" ht="21" customHeight="1">
      <c r="A6" s="182" t="s">
        <v>72</v>
      </c>
      <c r="B6" s="182">
        <f>B7+B9</f>
        <v>914</v>
      </c>
      <c r="C6" s="182">
        <f t="shared" ref="C6:F6" si="0">C7+C9</f>
        <v>737</v>
      </c>
      <c r="D6" s="182">
        <f t="shared" si="0"/>
        <v>139</v>
      </c>
      <c r="E6" s="182">
        <f t="shared" si="0"/>
        <v>735</v>
      </c>
      <c r="F6" s="182">
        <f t="shared" si="0"/>
        <v>993</v>
      </c>
    </row>
    <row r="7" spans="1:8" ht="21" customHeight="1">
      <c r="A7" s="183" t="s">
        <v>119</v>
      </c>
      <c r="B7" s="554">
        <v>313</v>
      </c>
      <c r="C7" s="554">
        <v>328</v>
      </c>
      <c r="D7" s="554">
        <v>71</v>
      </c>
      <c r="E7" s="554">
        <v>331</v>
      </c>
      <c r="F7" s="554">
        <v>355</v>
      </c>
    </row>
    <row r="8" spans="1:8" ht="21" customHeight="1">
      <c r="A8" s="183" t="s">
        <v>120</v>
      </c>
      <c r="B8" s="554">
        <v>8</v>
      </c>
      <c r="C8" s="554">
        <v>3</v>
      </c>
      <c r="D8" s="554">
        <v>2</v>
      </c>
      <c r="E8" s="554">
        <v>5</v>
      </c>
      <c r="F8" s="554">
        <v>7</v>
      </c>
    </row>
    <row r="9" spans="1:8" ht="21" customHeight="1">
      <c r="A9" s="183" t="s">
        <v>121</v>
      </c>
      <c r="B9" s="183">
        <f>B10+B12</f>
        <v>601</v>
      </c>
      <c r="C9" s="183">
        <f t="shared" ref="C9:F9" si="1">C10+C12</f>
        <v>409</v>
      </c>
      <c r="D9" s="183">
        <f t="shared" si="1"/>
        <v>68</v>
      </c>
      <c r="E9" s="183">
        <f t="shared" si="1"/>
        <v>404</v>
      </c>
      <c r="F9" s="183">
        <f t="shared" si="1"/>
        <v>638</v>
      </c>
    </row>
    <row r="10" spans="1:8" ht="21" customHeight="1">
      <c r="A10" s="183" t="s">
        <v>122</v>
      </c>
      <c r="B10" s="554">
        <v>522</v>
      </c>
      <c r="C10" s="554">
        <v>352</v>
      </c>
      <c r="D10" s="554">
        <v>53</v>
      </c>
      <c r="E10" s="554">
        <v>342</v>
      </c>
      <c r="F10" s="554">
        <v>556</v>
      </c>
    </row>
    <row r="11" spans="1:8" ht="27.75" customHeight="1">
      <c r="A11" s="185" t="s">
        <v>123</v>
      </c>
      <c r="B11" s="554">
        <v>9</v>
      </c>
      <c r="C11" s="554">
        <v>10</v>
      </c>
      <c r="D11" s="556">
        <v>0</v>
      </c>
      <c r="E11" s="554">
        <v>9</v>
      </c>
      <c r="F11" s="554">
        <v>11</v>
      </c>
    </row>
    <row r="12" spans="1:8" ht="21" customHeight="1">
      <c r="A12" s="186" t="s">
        <v>124</v>
      </c>
      <c r="B12" s="555">
        <v>79</v>
      </c>
      <c r="C12" s="555">
        <v>57</v>
      </c>
      <c r="D12" s="555">
        <v>15</v>
      </c>
      <c r="E12" s="555">
        <v>62</v>
      </c>
      <c r="F12" s="555">
        <v>82</v>
      </c>
    </row>
    <row r="13" spans="1:8" ht="39.75" customHeight="1"/>
    <row r="14" spans="1:8" ht="36" customHeight="1">
      <c r="A14" s="676" t="s">
        <v>576</v>
      </c>
      <c r="B14" s="676"/>
      <c r="C14" s="676"/>
      <c r="D14" s="676"/>
      <c r="E14" s="676"/>
      <c r="F14" s="676"/>
      <c r="G14" s="676"/>
    </row>
    <row r="15" spans="1:8" ht="21" customHeight="1">
      <c r="A15" s="677" t="s">
        <v>15</v>
      </c>
      <c r="B15" s="673" t="s">
        <v>127</v>
      </c>
      <c r="C15" s="673"/>
      <c r="D15" s="673"/>
      <c r="E15" s="673"/>
      <c r="F15" s="673"/>
      <c r="G15" s="673"/>
    </row>
    <row r="16" spans="1:8" ht="21" customHeight="1">
      <c r="A16" s="682"/>
      <c r="B16" s="673" t="s">
        <v>129</v>
      </c>
      <c r="C16" s="674" t="s">
        <v>75</v>
      </c>
      <c r="D16" s="674"/>
      <c r="E16" s="674"/>
      <c r="F16" s="674"/>
      <c r="G16" s="675" t="s">
        <v>138</v>
      </c>
    </row>
    <row r="17" spans="1:7" ht="21" customHeight="1">
      <c r="A17" s="682"/>
      <c r="B17" s="673"/>
      <c r="C17" s="675" t="s">
        <v>139</v>
      </c>
      <c r="D17" s="675"/>
      <c r="E17" s="675"/>
      <c r="F17" s="675" t="s">
        <v>140</v>
      </c>
      <c r="G17" s="675"/>
    </row>
    <row r="18" spans="1:7" ht="56.25">
      <c r="A18" s="682"/>
      <c r="B18" s="673"/>
      <c r="C18" s="503" t="s">
        <v>117</v>
      </c>
      <c r="D18" s="503" t="s">
        <v>448</v>
      </c>
      <c r="E18" s="503" t="s">
        <v>141</v>
      </c>
      <c r="F18" s="675"/>
      <c r="G18" s="675"/>
    </row>
    <row r="19" spans="1:7" ht="15" customHeight="1">
      <c r="A19" s="678"/>
      <c r="B19" s="683" t="str">
        <f>B5</f>
        <v>III KWARTAŁ 2022 R.</v>
      </c>
      <c r="C19" s="684"/>
      <c r="D19" s="684"/>
      <c r="E19" s="684"/>
      <c r="F19" s="684"/>
      <c r="G19" s="685"/>
    </row>
    <row r="20" spans="1:7" ht="21" customHeight="1">
      <c r="A20" s="182" t="s">
        <v>72</v>
      </c>
      <c r="B20" s="182">
        <f>C20+F20+G20</f>
        <v>687</v>
      </c>
      <c r="C20" s="182">
        <f>SUM(D20:E20)</f>
        <v>471</v>
      </c>
      <c r="D20" s="182">
        <f>D21+D23</f>
        <v>204</v>
      </c>
      <c r="E20" s="182">
        <f t="shared" ref="E20:G20" si="2">E21+E23</f>
        <v>267</v>
      </c>
      <c r="F20" s="182">
        <f t="shared" si="2"/>
        <v>130</v>
      </c>
      <c r="G20" s="182">
        <f t="shared" si="2"/>
        <v>86</v>
      </c>
    </row>
    <row r="21" spans="1:7" ht="21" customHeight="1">
      <c r="A21" s="183" t="s">
        <v>119</v>
      </c>
      <c r="B21" s="183">
        <f t="shared" ref="B21:B26" si="3">C21+F21+G21</f>
        <v>309</v>
      </c>
      <c r="C21" s="183">
        <f t="shared" ref="C21:C26" si="4">SUM(D21:E21)</f>
        <v>187</v>
      </c>
      <c r="D21" s="183">
        <v>83</v>
      </c>
      <c r="E21" s="183">
        <v>104</v>
      </c>
      <c r="F21" s="183">
        <v>69</v>
      </c>
      <c r="G21" s="183">
        <v>53</v>
      </c>
    </row>
    <row r="22" spans="1:7" ht="21" customHeight="1">
      <c r="A22" s="183" t="s">
        <v>120</v>
      </c>
      <c r="B22" s="183">
        <f t="shared" si="3"/>
        <v>5</v>
      </c>
      <c r="C22" s="183">
        <f t="shared" si="4"/>
        <v>3</v>
      </c>
      <c r="D22" s="183">
        <v>2</v>
      </c>
      <c r="E22" s="183">
        <v>1</v>
      </c>
      <c r="F22" s="184">
        <v>0</v>
      </c>
      <c r="G22" s="183">
        <v>2</v>
      </c>
    </row>
    <row r="23" spans="1:7" ht="21" customHeight="1">
      <c r="A23" s="183" t="s">
        <v>121</v>
      </c>
      <c r="B23" s="183">
        <f t="shared" si="3"/>
        <v>378</v>
      </c>
      <c r="C23" s="183">
        <f t="shared" si="4"/>
        <v>284</v>
      </c>
      <c r="D23" s="183">
        <v>121</v>
      </c>
      <c r="E23" s="183">
        <v>163</v>
      </c>
      <c r="F23" s="183">
        <v>61</v>
      </c>
      <c r="G23" s="183">
        <v>33</v>
      </c>
    </row>
    <row r="24" spans="1:7" ht="21" customHeight="1">
      <c r="A24" s="183" t="s">
        <v>122</v>
      </c>
      <c r="B24" s="183">
        <f t="shared" si="3"/>
        <v>323</v>
      </c>
      <c r="C24" s="183">
        <f t="shared" si="4"/>
        <v>245</v>
      </c>
      <c r="D24" s="554">
        <v>101</v>
      </c>
      <c r="E24" s="554">
        <v>144</v>
      </c>
      <c r="F24" s="554">
        <v>50</v>
      </c>
      <c r="G24" s="554">
        <v>28</v>
      </c>
    </row>
    <row r="25" spans="1:7" ht="24" customHeight="1">
      <c r="A25" s="185" t="s">
        <v>123</v>
      </c>
      <c r="B25" s="183">
        <f t="shared" si="3"/>
        <v>9</v>
      </c>
      <c r="C25" s="183">
        <f t="shared" si="4"/>
        <v>4</v>
      </c>
      <c r="D25" s="554">
        <v>1</v>
      </c>
      <c r="E25" s="554">
        <v>3</v>
      </c>
      <c r="F25" s="554">
        <v>2</v>
      </c>
      <c r="G25" s="554">
        <v>3</v>
      </c>
    </row>
    <row r="26" spans="1:7" ht="23.25" customHeight="1">
      <c r="A26" s="186" t="s">
        <v>124</v>
      </c>
      <c r="B26" s="186">
        <f t="shared" si="3"/>
        <v>55</v>
      </c>
      <c r="C26" s="186">
        <f t="shared" si="4"/>
        <v>39</v>
      </c>
      <c r="D26" s="555">
        <v>20</v>
      </c>
      <c r="E26" s="555">
        <v>19</v>
      </c>
      <c r="F26" s="555">
        <v>11</v>
      </c>
      <c r="G26" s="555">
        <v>5</v>
      </c>
    </row>
    <row r="27" spans="1:7" ht="38.25" customHeight="1">
      <c r="A27" s="671" t="s">
        <v>264</v>
      </c>
      <c r="B27" s="671"/>
      <c r="C27" s="671"/>
      <c r="D27" s="671"/>
      <c r="E27" s="671"/>
      <c r="F27" s="671"/>
      <c r="G27" s="671"/>
    </row>
    <row r="40" spans="7:7">
      <c r="G40" s="532"/>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hyperlinks>
    <hyperlink ref="H1" location="'Spis treści'!A1" display="Powrót do spisu" xr:uid="{6D12F4CF-4377-4AEC-8897-5EBF5FC06713}"/>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1:C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40"/>
  <sheetViews>
    <sheetView showGridLines="0" view="pageBreakPreview" topLeftCell="A16" zoomScale="90" zoomScaleNormal="100" zoomScaleSheetLayoutView="90" workbookViewId="0">
      <selection activeCell="A15" sqref="A15:B15"/>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7" ht="36" customHeight="1">
      <c r="A1" s="668" t="str">
        <f>'Tab 6 i 7'!A1:G1</f>
        <v xml:space="preserve"> I. EMERYTURY I RENTY REALIZOWANE PRZEZ KRUS</v>
      </c>
      <c r="B1" s="668"/>
      <c r="C1" s="668"/>
      <c r="D1" s="668"/>
      <c r="E1" s="668"/>
      <c r="F1" s="668"/>
      <c r="G1" s="583" t="s">
        <v>632</v>
      </c>
    </row>
    <row r="2" spans="1:7" ht="30" customHeight="1">
      <c r="A2" s="97"/>
      <c r="B2" s="97"/>
      <c r="C2" s="97"/>
      <c r="D2" s="97"/>
      <c r="E2" s="97"/>
      <c r="F2" s="97"/>
    </row>
    <row r="3" spans="1:7" ht="36" customHeight="1">
      <c r="A3" s="686" t="s">
        <v>577</v>
      </c>
      <c r="B3" s="686"/>
      <c r="C3" s="686"/>
      <c r="D3" s="686"/>
      <c r="E3" s="686"/>
      <c r="F3" s="686"/>
    </row>
    <row r="4" spans="1:7" ht="87" customHeight="1">
      <c r="A4" s="677" t="s">
        <v>15</v>
      </c>
      <c r="B4" s="503" t="s">
        <v>133</v>
      </c>
      <c r="C4" s="503" t="s">
        <v>134</v>
      </c>
      <c r="D4" s="503" t="s">
        <v>135</v>
      </c>
      <c r="E4" s="503" t="s">
        <v>136</v>
      </c>
      <c r="F4" s="503" t="s">
        <v>137</v>
      </c>
    </row>
    <row r="5" spans="1:7" ht="14.25" customHeight="1">
      <c r="A5" s="678"/>
      <c r="B5" s="679" t="str">
        <f>'Tab 6 i 7'!B19:G19</f>
        <v>III KWARTAŁ 2022 R.</v>
      </c>
      <c r="C5" s="680"/>
      <c r="D5" s="680"/>
      <c r="E5" s="680"/>
      <c r="F5" s="681"/>
    </row>
    <row r="6" spans="1:7" ht="21" customHeight="1">
      <c r="A6" s="182" t="s">
        <v>72</v>
      </c>
      <c r="B6" s="182">
        <f>B7+B9</f>
        <v>22</v>
      </c>
      <c r="C6" s="182">
        <f t="shared" ref="C6:F6" si="0">C7+C9</f>
        <v>20</v>
      </c>
      <c r="D6" s="203">
        <f t="shared" si="0"/>
        <v>0</v>
      </c>
      <c r="E6" s="182">
        <f t="shared" si="0"/>
        <v>15</v>
      </c>
      <c r="F6" s="182">
        <f t="shared" si="0"/>
        <v>27</v>
      </c>
    </row>
    <row r="7" spans="1:7" ht="21" customHeight="1">
      <c r="A7" s="183" t="s">
        <v>119</v>
      </c>
      <c r="B7" s="554">
        <v>17</v>
      </c>
      <c r="C7" s="554">
        <v>12</v>
      </c>
      <c r="D7" s="556">
        <v>0</v>
      </c>
      <c r="E7" s="554">
        <v>13</v>
      </c>
      <c r="F7" s="554">
        <v>16</v>
      </c>
    </row>
    <row r="8" spans="1:7" ht="21" customHeight="1">
      <c r="A8" s="183" t="s">
        <v>120</v>
      </c>
      <c r="B8" s="556">
        <v>0</v>
      </c>
      <c r="C8" s="556">
        <v>0</v>
      </c>
      <c r="D8" s="556">
        <v>0</v>
      </c>
      <c r="E8" s="556">
        <v>0</v>
      </c>
      <c r="F8" s="556">
        <v>0</v>
      </c>
    </row>
    <row r="9" spans="1:7" ht="21" customHeight="1">
      <c r="A9" s="183" t="s">
        <v>121</v>
      </c>
      <c r="B9" s="183">
        <f>B10+B12</f>
        <v>5</v>
      </c>
      <c r="C9" s="183">
        <f t="shared" ref="C9:F9" si="1">C10+C12</f>
        <v>8</v>
      </c>
      <c r="D9" s="184">
        <f t="shared" si="1"/>
        <v>0</v>
      </c>
      <c r="E9" s="183">
        <f t="shared" si="1"/>
        <v>2</v>
      </c>
      <c r="F9" s="183">
        <f t="shared" si="1"/>
        <v>11</v>
      </c>
    </row>
    <row r="10" spans="1:7" ht="21" customHeight="1">
      <c r="A10" s="183" t="s">
        <v>122</v>
      </c>
      <c r="B10" s="554">
        <v>4</v>
      </c>
      <c r="C10" s="554">
        <v>7</v>
      </c>
      <c r="D10" s="557">
        <v>0</v>
      </c>
      <c r="E10" s="554">
        <v>2</v>
      </c>
      <c r="F10" s="554">
        <v>9</v>
      </c>
    </row>
    <row r="11" spans="1:7" ht="27" customHeight="1">
      <c r="A11" s="185" t="s">
        <v>123</v>
      </c>
      <c r="B11" s="554">
        <v>2</v>
      </c>
      <c r="C11" s="557">
        <v>0</v>
      </c>
      <c r="D11" s="557">
        <v>0</v>
      </c>
      <c r="E11" s="554">
        <v>1</v>
      </c>
      <c r="F11" s="554">
        <v>1</v>
      </c>
    </row>
    <row r="12" spans="1:7" ht="21" customHeight="1">
      <c r="A12" s="186" t="s">
        <v>124</v>
      </c>
      <c r="B12" s="555">
        <v>1</v>
      </c>
      <c r="C12" s="555">
        <v>1</v>
      </c>
      <c r="D12" s="558">
        <v>0</v>
      </c>
      <c r="E12" s="558">
        <v>0</v>
      </c>
      <c r="F12" s="555">
        <v>2</v>
      </c>
    </row>
    <row r="13" spans="1:7" ht="42" customHeight="1"/>
    <row r="14" spans="1:7" ht="45" customHeight="1">
      <c r="A14" s="686" t="s">
        <v>578</v>
      </c>
      <c r="B14" s="686"/>
      <c r="C14" s="686"/>
      <c r="D14" s="686"/>
      <c r="E14" s="686"/>
      <c r="F14" s="686"/>
    </row>
    <row r="15" spans="1:7" ht="24" customHeight="1">
      <c r="A15" s="677" t="s">
        <v>15</v>
      </c>
      <c r="B15" s="675" t="s">
        <v>127</v>
      </c>
      <c r="C15" s="675"/>
      <c r="D15" s="675"/>
      <c r="E15" s="675"/>
      <c r="F15" s="675"/>
    </row>
    <row r="16" spans="1:7" ht="24" customHeight="1">
      <c r="A16" s="682"/>
      <c r="B16" s="675" t="s">
        <v>129</v>
      </c>
      <c r="C16" s="675" t="s">
        <v>75</v>
      </c>
      <c r="D16" s="675"/>
      <c r="E16" s="675"/>
      <c r="F16" s="675" t="s">
        <v>138</v>
      </c>
    </row>
    <row r="17" spans="1:6" ht="24" customHeight="1">
      <c r="A17" s="682"/>
      <c r="B17" s="675"/>
      <c r="C17" s="675" t="s">
        <v>139</v>
      </c>
      <c r="D17" s="675"/>
      <c r="E17" s="675"/>
      <c r="F17" s="675"/>
    </row>
    <row r="18" spans="1:6" ht="56.25">
      <c r="A18" s="682"/>
      <c r="B18" s="675"/>
      <c r="C18" s="503" t="s">
        <v>117</v>
      </c>
      <c r="D18" s="503" t="s">
        <v>448</v>
      </c>
      <c r="E18" s="503" t="s">
        <v>141</v>
      </c>
      <c r="F18" s="675"/>
    </row>
    <row r="19" spans="1:6">
      <c r="A19" s="678"/>
      <c r="B19" s="679" t="str">
        <f>B5</f>
        <v>III KWARTAŁ 2022 R.</v>
      </c>
      <c r="C19" s="680"/>
      <c r="D19" s="680"/>
      <c r="E19" s="680"/>
      <c r="F19" s="681"/>
    </row>
    <row r="20" spans="1:6" ht="21" customHeight="1">
      <c r="A20" s="182" t="s">
        <v>72</v>
      </c>
      <c r="B20" s="182">
        <f>B21+B23</f>
        <v>12</v>
      </c>
      <c r="C20" s="182">
        <f t="shared" ref="C20:F20" si="2">C21+C23</f>
        <v>10</v>
      </c>
      <c r="D20" s="182">
        <f t="shared" si="2"/>
        <v>7</v>
      </c>
      <c r="E20" s="182">
        <f t="shared" si="2"/>
        <v>3</v>
      </c>
      <c r="F20" s="182">
        <f t="shared" si="2"/>
        <v>2</v>
      </c>
    </row>
    <row r="21" spans="1:6" ht="21" customHeight="1">
      <c r="A21" s="183" t="s">
        <v>119</v>
      </c>
      <c r="B21" s="183">
        <v>10</v>
      </c>
      <c r="C21" s="183">
        <v>8</v>
      </c>
      <c r="D21" s="183">
        <v>6</v>
      </c>
      <c r="E21" s="183">
        <v>2</v>
      </c>
      <c r="F21" s="183">
        <v>2</v>
      </c>
    </row>
    <row r="22" spans="1:6" ht="21" customHeight="1">
      <c r="A22" s="183" t="s">
        <v>120</v>
      </c>
      <c r="B22" s="184">
        <v>0</v>
      </c>
      <c r="C22" s="184">
        <v>0</v>
      </c>
      <c r="D22" s="184">
        <v>0</v>
      </c>
      <c r="E22" s="184">
        <v>0</v>
      </c>
      <c r="F22" s="184">
        <v>0</v>
      </c>
    </row>
    <row r="23" spans="1:6" ht="21" customHeight="1">
      <c r="A23" s="183" t="s">
        <v>121</v>
      </c>
      <c r="B23" s="183">
        <f>B24+B26</f>
        <v>2</v>
      </c>
      <c r="C23" s="183">
        <f t="shared" ref="C23:F23" si="3">C24+C26</f>
        <v>2</v>
      </c>
      <c r="D23" s="183">
        <f t="shared" si="3"/>
        <v>1</v>
      </c>
      <c r="E23" s="183">
        <f t="shared" si="3"/>
        <v>1</v>
      </c>
      <c r="F23" s="184">
        <f t="shared" si="3"/>
        <v>0</v>
      </c>
    </row>
    <row r="24" spans="1:6" ht="21" customHeight="1">
      <c r="A24" s="183" t="s">
        <v>122</v>
      </c>
      <c r="B24" s="183">
        <v>2</v>
      </c>
      <c r="C24" s="183">
        <v>2</v>
      </c>
      <c r="D24" s="183">
        <v>1</v>
      </c>
      <c r="E24" s="183">
        <v>1</v>
      </c>
      <c r="F24" s="184">
        <v>0</v>
      </c>
    </row>
    <row r="25" spans="1:6" ht="31.5" customHeight="1">
      <c r="A25" s="185" t="s">
        <v>123</v>
      </c>
      <c r="B25" s="183">
        <v>1</v>
      </c>
      <c r="C25" s="183">
        <v>1</v>
      </c>
      <c r="D25" s="184">
        <v>0</v>
      </c>
      <c r="E25" s="183">
        <v>1</v>
      </c>
      <c r="F25" s="184">
        <v>0</v>
      </c>
    </row>
    <row r="26" spans="1:6" ht="21" customHeight="1">
      <c r="A26" s="186" t="s">
        <v>124</v>
      </c>
      <c r="B26" s="191">
        <v>0</v>
      </c>
      <c r="C26" s="191">
        <v>0</v>
      </c>
      <c r="D26" s="191">
        <v>0</v>
      </c>
      <c r="E26" s="191">
        <v>0</v>
      </c>
      <c r="F26" s="191">
        <v>0</v>
      </c>
    </row>
    <row r="27" spans="1:6" ht="35.25" customHeight="1">
      <c r="A27" s="671" t="s">
        <v>264</v>
      </c>
      <c r="B27" s="671"/>
      <c r="C27" s="671"/>
      <c r="D27" s="671"/>
      <c r="E27" s="671"/>
      <c r="F27" s="671"/>
    </row>
    <row r="40" spans="7:7">
      <c r="G40" s="532"/>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hyperlinks>
    <hyperlink ref="G1" location="'Spis treści'!A1" display="Powrót do spisu" xr:uid="{8567D341-42D1-484F-AC09-F71DD0EE685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33</vt:i4>
      </vt:variant>
      <vt:variant>
        <vt:lpstr>Nazwane zakresy</vt:lpstr>
      </vt:variant>
      <vt:variant>
        <vt:i4>33</vt:i4>
      </vt:variant>
    </vt:vector>
  </HeadingPairs>
  <TitlesOfParts>
    <vt:vector size="66" baseType="lpstr">
      <vt:lpstr>Strona tytułowa</vt:lpstr>
      <vt:lpstr>Spis treści</vt:lpstr>
      <vt:lpstr>Uwagi wstępne</vt:lpstr>
      <vt:lpstr>Objaśnienia i skróty</vt:lpstr>
      <vt:lpstr>Tab 1</vt:lpstr>
      <vt:lpstr>Tab 2 i 3</vt:lpstr>
      <vt:lpstr>Tab 4 i 5</vt:lpstr>
      <vt:lpstr>Tab 6 i 7</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Strona końcowa</vt:lpstr>
      <vt:lpstr>'Objaśnienia i skróty'!Obszar_wydruku</vt:lpstr>
      <vt:lpstr>'Spis treści'!Obszar_wydruku</vt:lpstr>
      <vt:lpstr>'Strona końcowa'!Obszar_wydruku</vt:lpstr>
      <vt:lpstr>'Strona tytułowa'!Obszar_wydruku</vt:lpstr>
      <vt:lpstr>'Tab 1'!Obszar_wydruku</vt:lpstr>
      <vt:lpstr>'Tab 1 (11)'!Obszar_wydruku</vt:lpstr>
      <vt:lpstr>'Tab 1 (23)'!Obszar_wydruku</vt:lpstr>
      <vt:lpstr>'Tab 1 (24) i 2 (25)'!Obszar_wydruku</vt:lpstr>
      <vt:lpstr>'Tab 1 (28)'!Obszar_wydruku</vt:lpstr>
      <vt:lpstr>'Tab 1 (36) i 2 (37)'!Obszar_wydruku</vt:lpstr>
      <vt:lpstr>'Tab 10'!Obszar_wydruku</vt:lpstr>
      <vt:lpstr>'Tab 11 (21) i 12 (22)'!Obszar_wydruku</vt:lpstr>
      <vt:lpstr>'Tab 2 (12) i wykres 1'!Obszar_wydruku</vt:lpstr>
      <vt:lpstr>'Tab 2 (29) i 3 (30)'!Obszar_wydruku</vt:lpstr>
      <vt:lpstr>'Tab 2 i 3'!Obszar_wydruku</vt:lpstr>
      <vt:lpstr>'Tab 3 (13) i wykres 2'!Obszar_wydruku</vt:lpstr>
      <vt:lpstr>'Tab 3 (26) i 4 (27)'!Obszar_wydruku</vt:lpstr>
      <vt:lpstr>'Tab 4 (14)'!Obszar_wydruku</vt:lpstr>
      <vt:lpstr>'Tab 4 (31)'!Obszar_wydruku</vt:lpstr>
      <vt:lpstr>'Tab 4 i 5'!Obszar_wydruku</vt:lpstr>
      <vt:lpstr>'Tab 5 (15)'!Obszar_wydruku</vt:lpstr>
      <vt:lpstr>'Tab 5 (32) i 6 (33)'!Obszar_wydruku</vt:lpstr>
      <vt:lpstr>'Tab 6 (16)'!Obszar_wydruku</vt:lpstr>
      <vt:lpstr>'Tab 6 i 7'!Obszar_wydruku</vt:lpstr>
      <vt:lpstr>'Tab 7 (17)'!Obszar_wydruku</vt:lpstr>
      <vt:lpstr>'Tab 7 (34) i 8 (35)'!Obszar_wydruku</vt:lpstr>
      <vt:lpstr>'Tab 8 (18)'!Obszar_wydruku</vt:lpstr>
      <vt:lpstr>'Tab 8 i 9'!Obszar_wydruku</vt:lpstr>
      <vt:lpstr>'Tab 9 (19) i 10 (20)'!Obszar_wydruku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2023-05-23T10:31:19Z</dcterms:modified>
</cp:coreProperties>
</file>